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F38B822-5C37-4126-AD0B-20605927F08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MasterSheet!$A$1:$AC$3414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414" i="1" l="1"/>
  <c r="X3413" i="1"/>
  <c r="AA3413" i="1" s="1"/>
  <c r="Z3413" i="1"/>
  <c r="AB3413" i="1"/>
  <c r="F3413" i="1" s="1"/>
  <c r="G3413" i="1" s="1"/>
  <c r="AC3413" i="1"/>
  <c r="X3414" i="1"/>
  <c r="Y3414" i="1" s="1"/>
  <c r="Z3414" i="1"/>
  <c r="AB3414" i="1"/>
  <c r="F3414" i="1" s="1"/>
  <c r="G3414" i="1" s="1"/>
  <c r="AC3414" i="1"/>
  <c r="V3413" i="1"/>
  <c r="V3414" i="1"/>
  <c r="L3414" i="1"/>
  <c r="L3413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X3131" i="1"/>
  <c r="Y3131" i="1" s="1"/>
  <c r="X3132" i="1"/>
  <c r="Y3132" i="1" s="1"/>
  <c r="X3136" i="1"/>
  <c r="AA3136" i="1" s="1"/>
  <c r="X3137" i="1"/>
  <c r="AA3137" i="1" s="1"/>
  <c r="X3139" i="1"/>
  <c r="Y3141" i="1"/>
  <c r="X3150" i="1"/>
  <c r="Y3150" i="1" s="1"/>
  <c r="X3151" i="1"/>
  <c r="AA3151" i="1" s="1"/>
  <c r="X3158" i="1"/>
  <c r="X3159" i="1"/>
  <c r="AA3159" i="1" s="1"/>
  <c r="AA3160" i="1"/>
  <c r="Y3164" i="1"/>
  <c r="X3167" i="1"/>
  <c r="AA3167" i="1" s="1"/>
  <c r="X3168" i="1"/>
  <c r="X3169" i="1"/>
  <c r="Y3169" i="1" s="1"/>
  <c r="X3170" i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3" i="1"/>
  <c r="X3264" i="1"/>
  <c r="Y3265" i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X3337" i="1"/>
  <c r="AA3337" i="1" s="1"/>
  <c r="X3338" i="1"/>
  <c r="AA3338" i="1" s="1"/>
  <c r="X3339" i="1"/>
  <c r="AA3339" i="1" s="1"/>
  <c r="X3340" i="1"/>
  <c r="AA3340" i="1" s="1"/>
  <c r="X3341" i="1"/>
  <c r="AA3341" i="1" s="1"/>
  <c r="X3342" i="1"/>
  <c r="Y3342" i="1" s="1"/>
  <c r="X3343" i="1"/>
  <c r="AA3343" i="1" s="1"/>
  <c r="X3344" i="1"/>
  <c r="AA3344" i="1" s="1"/>
  <c r="X3345" i="1"/>
  <c r="Y3345" i="1" s="1"/>
  <c r="X3346" i="1"/>
  <c r="Y3346" i="1" s="1"/>
  <c r="X3347" i="1"/>
  <c r="Y3347" i="1" s="1"/>
  <c r="X3348" i="1"/>
  <c r="AA3348" i="1" s="1"/>
  <c r="X3349" i="1"/>
  <c r="AA3349" i="1" s="1"/>
  <c r="X3350" i="1"/>
  <c r="AA3350" i="1" s="1"/>
  <c r="X3351" i="1"/>
  <c r="Y3351" i="1" s="1"/>
  <c r="X3352" i="1"/>
  <c r="AA3352" i="1" s="1"/>
  <c r="X3353" i="1"/>
  <c r="AA3353" i="1" s="1"/>
  <c r="X3354" i="1"/>
  <c r="Y3354" i="1" s="1"/>
  <c r="X3355" i="1"/>
  <c r="Y3355" i="1" s="1"/>
  <c r="X3356" i="1"/>
  <c r="AA3356" i="1" s="1"/>
  <c r="X3357" i="1"/>
  <c r="Y3357" i="1" s="1"/>
  <c r="X3358" i="1"/>
  <c r="Y3358" i="1" s="1"/>
  <c r="X3359" i="1"/>
  <c r="AA3359" i="1" s="1"/>
  <c r="X3360" i="1"/>
  <c r="X3361" i="1"/>
  <c r="Y3361" i="1" s="1"/>
  <c r="X3362" i="1"/>
  <c r="AA3362" i="1" s="1"/>
  <c r="X3363" i="1"/>
  <c r="Y3363" i="1" s="1"/>
  <c r="X3364" i="1"/>
  <c r="AA3364" i="1" s="1"/>
  <c r="X3366" i="1"/>
  <c r="AA3366" i="1" s="1"/>
  <c r="X3367" i="1"/>
  <c r="AA3367" i="1" s="1"/>
  <c r="X3368" i="1"/>
  <c r="Y3368" i="1" s="1"/>
  <c r="X3369" i="1"/>
  <c r="X3370" i="1"/>
  <c r="AA3370" i="1" s="1"/>
  <c r="X3371" i="1"/>
  <c r="AA3371" i="1" s="1"/>
  <c r="X3372" i="1"/>
  <c r="Y3372" i="1" s="1"/>
  <c r="X3373" i="1"/>
  <c r="AA3373" i="1" s="1"/>
  <c r="X3374" i="1"/>
  <c r="AA3374" i="1" s="1"/>
  <c r="X3375" i="1"/>
  <c r="Y3375" i="1" s="1"/>
  <c r="X3376" i="1"/>
  <c r="Y3376" i="1" s="1"/>
  <c r="X3377" i="1"/>
  <c r="AA3377" i="1" s="1"/>
  <c r="X3378" i="1"/>
  <c r="Y3378" i="1" s="1"/>
  <c r="X3379" i="1"/>
  <c r="Y3379" i="1" s="1"/>
  <c r="X3380" i="1"/>
  <c r="Y3380" i="1" s="1"/>
  <c r="X3381" i="1"/>
  <c r="AA3381" i="1" s="1"/>
  <c r="X3382" i="1"/>
  <c r="AA3382" i="1" s="1"/>
  <c r="X3383" i="1"/>
  <c r="AA3383" i="1" s="1"/>
  <c r="X3384" i="1"/>
  <c r="Y3384" i="1" s="1"/>
  <c r="X3385" i="1"/>
  <c r="X3386" i="1"/>
  <c r="AA3386" i="1" s="1"/>
  <c r="X3387" i="1"/>
  <c r="AA3387" i="1" s="1"/>
  <c r="X3388" i="1"/>
  <c r="Y3388" i="1" s="1"/>
  <c r="X3389" i="1"/>
  <c r="AA3389" i="1" s="1"/>
  <c r="X3390" i="1"/>
  <c r="AA3390" i="1" s="1"/>
  <c r="X3391" i="1"/>
  <c r="Y3391" i="1" s="1"/>
  <c r="X3392" i="1"/>
  <c r="AA3392" i="1" s="1"/>
  <c r="X3393" i="1"/>
  <c r="AA3393" i="1" s="1"/>
  <c r="X3394" i="1"/>
  <c r="Y3394" i="1" s="1"/>
  <c r="X3395" i="1"/>
  <c r="Y3395" i="1" s="1"/>
  <c r="X3396" i="1"/>
  <c r="AA3396" i="1" s="1"/>
  <c r="X3397" i="1"/>
  <c r="AA3397" i="1" s="1"/>
  <c r="X3398" i="1"/>
  <c r="Y3398" i="1" s="1"/>
  <c r="X3399" i="1"/>
  <c r="AA3399" i="1" s="1"/>
  <c r="X3400" i="1"/>
  <c r="AA3400" i="1" s="1"/>
  <c r="X3401" i="1"/>
  <c r="AA3401" i="1" s="1"/>
  <c r="X3402" i="1"/>
  <c r="AA3402" i="1" s="1"/>
  <c r="X3403" i="1"/>
  <c r="AA3403" i="1" s="1"/>
  <c r="X3404" i="1"/>
  <c r="Y3404" i="1" s="1"/>
  <c r="X3405" i="1"/>
  <c r="AA3405" i="1" s="1"/>
  <c r="X3406" i="1"/>
  <c r="Y3406" i="1" s="1"/>
  <c r="X3407" i="1"/>
  <c r="Y3407" i="1" s="1"/>
  <c r="X3408" i="1"/>
  <c r="AA3408" i="1" s="1"/>
  <c r="X3409" i="1"/>
  <c r="Y3409" i="1" s="1"/>
  <c r="AA3410" i="1"/>
  <c r="X3411" i="1"/>
  <c r="AA3411" i="1" s="1"/>
  <c r="X3412" i="1"/>
  <c r="Y3412" i="1" s="1"/>
  <c r="AA24" i="1"/>
  <c r="Y3080" i="1"/>
  <c r="AA3125" i="1"/>
  <c r="AA3189" i="1"/>
  <c r="Y3238" i="1"/>
  <c r="Y3260" i="1"/>
  <c r="Y3300" i="1"/>
  <c r="AA3311" i="1"/>
  <c r="AA3316" i="1"/>
  <c r="AA3336" i="1"/>
  <c r="AA3360" i="1"/>
  <c r="AA3385" i="1"/>
  <c r="AA3369" i="1"/>
  <c r="Y3288" i="1"/>
  <c r="Y3125" i="1"/>
  <c r="Y3137" i="1"/>
  <c r="X4" i="1"/>
  <c r="X3365" i="1"/>
  <c r="AA3365" i="1" s="1"/>
  <c r="O3124" i="1"/>
  <c r="Y3280" i="1"/>
  <c r="O2997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V3409" i="1"/>
  <c r="V3410" i="1"/>
  <c r="V3411" i="1"/>
  <c r="V3412" i="1"/>
  <c r="L3409" i="1"/>
  <c r="L3410" i="1"/>
  <c r="L3411" i="1"/>
  <c r="L3412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Y3293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A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A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Y3349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A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Y3366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A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Y3382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Y3390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A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Y3402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Y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A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Y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Y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A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Y3203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043" i="1" l="1"/>
  <c r="Y3244" i="1"/>
  <c r="AA3394" i="1"/>
  <c r="Y3386" i="1"/>
  <c r="Y3374" i="1"/>
  <c r="Y3321" i="1"/>
  <c r="AA3317" i="1"/>
  <c r="Y3370" i="1"/>
  <c r="Y3353" i="1"/>
  <c r="Y3341" i="1"/>
  <c r="AA3329" i="1"/>
  <c r="AA3309" i="1"/>
  <c r="Y3252" i="1"/>
  <c r="AA3248" i="1"/>
  <c r="Y3239" i="1"/>
  <c r="Y3256" i="1"/>
  <c r="Y3159" i="1"/>
  <c r="AA3141" i="1"/>
  <c r="Y3410" i="1"/>
  <c r="Y3333" i="1"/>
  <c r="AA3226" i="1"/>
  <c r="Y3337" i="1"/>
  <c r="Y3289" i="1"/>
  <c r="AA3285" i="1"/>
  <c r="Y3301" i="1"/>
  <c r="AA3297" i="1"/>
  <c r="AA3281" i="1"/>
  <c r="AA3313" i="1"/>
  <c r="Y3305" i="1"/>
  <c r="Y3216" i="1"/>
  <c r="AA3104" i="1"/>
  <c r="Y3371" i="1"/>
  <c r="AA3171" i="1"/>
  <c r="Y3089" i="1"/>
  <c r="AA3061" i="1"/>
  <c r="AA3232" i="1"/>
  <c r="Y3298" i="1"/>
  <c r="AA3406" i="1"/>
  <c r="AA3361" i="1"/>
  <c r="Y3084" i="1"/>
  <c r="Y3075" i="1"/>
  <c r="Y3403" i="1"/>
  <c r="AA3391" i="1"/>
  <c r="AA3330" i="1"/>
  <c r="Y3167" i="1"/>
  <c r="AA3132" i="1"/>
  <c r="AA3263" i="1"/>
  <c r="AA3253" i="1"/>
  <c r="AA3354" i="1"/>
  <c r="Y3322" i="1"/>
  <c r="Y3118" i="1"/>
  <c r="Y3267" i="1"/>
  <c r="Y3257" i="1"/>
  <c r="AA3249" i="1"/>
  <c r="Y3245" i="1"/>
  <c r="AA3236" i="1"/>
  <c r="Y3228" i="1"/>
  <c r="Y3240" i="1"/>
  <c r="Y3223" i="1"/>
  <c r="AA3379" i="1"/>
  <c r="Y3362" i="1"/>
  <c r="AA3342" i="1"/>
  <c r="AA3290" i="1"/>
  <c r="AA3407" i="1"/>
  <c r="AA3395" i="1"/>
  <c r="Y3387" i="1"/>
  <c r="AA3358" i="1"/>
  <c r="AA3346" i="1"/>
  <c r="Y3338" i="1"/>
  <c r="Y3314" i="1"/>
  <c r="AA3306" i="1"/>
  <c r="AA3294" i="1"/>
  <c r="AA3282" i="1"/>
  <c r="AA3414" i="1"/>
  <c r="Y3413" i="1"/>
  <c r="AA3310" i="1"/>
  <c r="AA3375" i="1"/>
  <c r="AA3326" i="1"/>
  <c r="AA2133" i="1"/>
  <c r="Y3067" i="1"/>
  <c r="Y3365" i="1"/>
  <c r="Y3411" i="1"/>
  <c r="Y3246" i="1"/>
  <c r="AA31" i="1"/>
  <c r="AA3412" i="1"/>
  <c r="AA3319" i="1"/>
  <c r="Y3254" i="1"/>
  <c r="AA3368" i="1"/>
  <c r="Y3331" i="1"/>
  <c r="AA3268" i="1"/>
  <c r="AA3229" i="1"/>
  <c r="AA3109" i="1"/>
  <c r="AA3224" i="1"/>
  <c r="Y3299" i="1"/>
  <c r="Y3123" i="1"/>
  <c r="AA3123" i="1"/>
  <c r="AA3085" i="1"/>
  <c r="AA3287" i="1"/>
  <c r="Y3396" i="1"/>
  <c r="AA3384" i="1"/>
  <c r="AA3376" i="1"/>
  <c r="Y3339" i="1"/>
  <c r="Y3136" i="1"/>
  <c r="AA2544" i="1"/>
  <c r="Y3233" i="1"/>
  <c r="AA3233" i="1"/>
  <c r="AA3187" i="1"/>
  <c r="AA3150" i="1"/>
  <c r="AA3091" i="1"/>
  <c r="Y3077" i="1"/>
  <c r="AA3404" i="1"/>
  <c r="AA3388" i="1"/>
  <c r="AA3380" i="1"/>
  <c r="AA3372" i="1"/>
  <c r="AA3363" i="1"/>
  <c r="AA3355" i="1"/>
  <c r="AA3347" i="1"/>
  <c r="AA3323" i="1"/>
  <c r="AA3315" i="1"/>
  <c r="AA3307" i="1"/>
  <c r="AA3291" i="1"/>
  <c r="AA3283" i="1"/>
  <c r="AA3351" i="1"/>
  <c r="AA3295" i="1"/>
  <c r="Y3250" i="1"/>
  <c r="AA3237" i="1"/>
  <c r="Y3160" i="1"/>
  <c r="AA3264" i="1"/>
  <c r="Y3264" i="1"/>
  <c r="AA3168" i="1"/>
  <c r="Y3168" i="1"/>
  <c r="AA3258" i="1"/>
  <c r="AA3242" i="1"/>
  <c r="Y3408" i="1"/>
  <c r="Y3400" i="1"/>
  <c r="Y3399" i="1"/>
  <c r="Y3392" i="1"/>
  <c r="Y3383" i="1"/>
  <c r="Y3367" i="1"/>
  <c r="Y3359" i="1"/>
  <c r="Y3350" i="1"/>
  <c r="Y3343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09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5" i="1"/>
  <c r="Y3401" i="1"/>
  <c r="Y3397" i="1"/>
  <c r="Y3393" i="1"/>
  <c r="Y3389" i="1"/>
  <c r="Y3385" i="1"/>
  <c r="Y3381" i="1"/>
  <c r="Y3377" i="1"/>
  <c r="Y3373" i="1"/>
  <c r="Y3369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J2795" i="25" s="1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09" i="25" l="1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A460" i="19" l="1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<sst xmlns="http://schemas.openxmlformats.org/spreadsheetml/2006/main" count="23247" uniqueCount="5000">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</sst>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14"/>
  <sheetViews>
    <sheetView tabSelected="1" zoomScaleNormal="100" workbookViewId="0">
      <pane ySplit="1" topLeftCell="A3007" activePane="bottomLeft" state="frozen"/>
      <selection sqref="A1:C37"/>
      <selection pane="bottomLeft" activeCell="L3020" sqref="L3020"/>
    </sheetView>
  </sheetViews>
  <sheetFormatPr defaultColWidth="7.140625" defaultRowHeight="15" x14ac:dyDescent="0.25"/>
  <cols>
    <col min="1" max="1" width="7.28515625" bestFit="1" customWidth="1"/>
    <col min="2" max="2" width="30.7109375" hidden="1" customWidth="1"/>
    <col min="3" max="3" width="24.85546875" style="6" hidden="1" customWidth="1"/>
    <col min="4" max="4" width="21.7109375" style="6" hidden="1" customWidth="1"/>
    <col min="5" max="5" width="25.28515625" style="9" hidden="1" customWidth="1"/>
    <col min="6" max="6" width="17.28515625" style="9" hidden="1" customWidth="1"/>
    <col min="7" max="7" width="18.85546875" style="70" hidden="1" customWidth="1"/>
    <col min="8" max="8" width="21.7109375" bestFit="1" customWidth="1"/>
    <col min="9" max="9" width="137.5703125" hidden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8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2779</v>
      </c>
      <c r="E1" s="37" t="s">
        <v>3484</v>
      </c>
      <c r="F1" s="37" t="s">
        <v>3304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2795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>
        <f>IF(OR(R3365 = "PRIYANKA MADAM", R3365 = "DEEPAK"), N3365,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3566</v>
      </c>
      <c r="I5" s="25" t="s">
        <v>4674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3565</v>
      </c>
      <c r="U5" s="25" t="s">
        <v>321</v>
      </c>
      <c r="V5" s="25" t="str">
        <f>VLOOKUP(P5,'Customer List'!B:C,2,)</f>
        <v>STOCK</v>
      </c>
      <c r="W5" s="56" t="s">
        <v>1149</v>
      </c>
      <c r="X5" s="45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4443</v>
      </c>
      <c r="U18" s="25" t="s">
        <v>19</v>
      </c>
      <c r="V18" s="25" t="str">
        <f>VLOOKUP(P18,'Customer List'!B:C,2,)</f>
        <v>STOCK</v>
      </c>
      <c r="W18" s="57" t="s">
        <v>2023</v>
      </c>
      <c r="X18" s="45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9">IF(AB21="DOLLAR",E21*88,E21)</f>
        <v>7761.6</v>
      </c>
      <c r="G21" s="54">
        <f t="shared" ref="G21" si="10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11">J21-K21</f>
        <v>0</v>
      </c>
      <c r="M21" s="25" t="s">
        <v>4932</v>
      </c>
      <c r="N21" s="45">
        <v>45929</v>
      </c>
      <c r="O21" s="54">
        <v>24036</v>
      </c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4765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/>
      <c r="X23" s="45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6">IF(AB24="DOLLAR",E24*88,E24)</f>
        <v>5913.6</v>
      </c>
      <c r="G24" s="54">
        <f t="shared" ref="G24" si="17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8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3298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 t="s">
        <v>4978</v>
      </c>
      <c r="N30" s="45">
        <v>45936</v>
      </c>
      <c r="O30" s="54">
        <v>0</v>
      </c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23">IF(AB31="DOLLAR",E31*88,E31)</f>
        <v>5376.8</v>
      </c>
      <c r="G31" s="54">
        <f t="shared" ref="G31" si="24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5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9">IF(AB32="DOLLAR",E32*88,E32)</f>
        <v>5376.8</v>
      </c>
      <c r="G32" s="54">
        <f t="shared" ref="G32" si="30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31">J32-K32</f>
        <v>1</v>
      </c>
      <c r="M32" s="25"/>
      <c r="N32" s="45"/>
      <c r="O32" s="54"/>
      <c r="P32" s="25" t="s">
        <v>4765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/>
      <c r="X32" s="45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3335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4690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6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7">J38-K38</f>
        <v>0</v>
      </c>
      <c r="M38" s="25" t="s">
        <v>3553</v>
      </c>
      <c r="N38" s="45">
        <v>45915</v>
      </c>
      <c r="O38" s="54">
        <v>8060</v>
      </c>
      <c r="P38" s="25" t="s">
        <v>3437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3298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42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43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42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43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42"/>
        <v>5662.7999999999993</v>
      </c>
      <c r="G71" s="54">
        <f t="shared" ref="G71:G134" si="47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43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42"/>
        <v>14599.2</v>
      </c>
      <c r="G72" s="54">
        <f t="shared" si="47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43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42"/>
        <v>5891.6</v>
      </c>
      <c r="G73" s="54">
        <f t="shared" si="47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43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42"/>
        <v>18018</v>
      </c>
      <c r="G74" s="54">
        <f t="shared" si="47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43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42"/>
        <v>6098.4</v>
      </c>
      <c r="G75" s="54">
        <f t="shared" si="47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43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42"/>
        <v>12771</v>
      </c>
      <c r="G76" s="54">
        <f t="shared" si="47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43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42"/>
        <v>12771</v>
      </c>
      <c r="G77" s="54">
        <f t="shared" si="47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43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42"/>
        <v>12196.8</v>
      </c>
      <c r="G78" s="54">
        <f t="shared" si="47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43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42"/>
        <v>3449.6000000000004</v>
      </c>
      <c r="G79" s="54">
        <f t="shared" si="47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43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42"/>
        <v>12997.599999999999</v>
      </c>
      <c r="G80" s="54">
        <f t="shared" si="47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43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42"/>
        <v>12355.2</v>
      </c>
      <c r="G81" s="54">
        <f t="shared" si="47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43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42"/>
        <v>8923.2000000000007</v>
      </c>
      <c r="G82" s="54">
        <f t="shared" si="47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43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42"/>
        <v>7264.4</v>
      </c>
      <c r="G83" s="54">
        <f t="shared" si="47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43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42"/>
        <v>6776</v>
      </c>
      <c r="G84" s="54">
        <f t="shared" si="47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43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42"/>
        <v>8351.2000000000007</v>
      </c>
      <c r="G85" s="54">
        <f t="shared" si="47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43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42"/>
        <v>5359.2</v>
      </c>
      <c r="G86" s="54">
        <f t="shared" si="47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43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42"/>
        <v>6221.6</v>
      </c>
      <c r="G87" s="54">
        <f t="shared" si="47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43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42"/>
        <v>20636</v>
      </c>
      <c r="G88" s="54">
        <f t="shared" si="47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43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42"/>
        <v>11888.8</v>
      </c>
      <c r="G89" s="54">
        <f t="shared" si="47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43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42"/>
        <v>17740.8</v>
      </c>
      <c r="G90" s="54">
        <f t="shared" si="47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43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42"/>
        <v>18048.8</v>
      </c>
      <c r="G91" s="54">
        <f t="shared" si="47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43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42"/>
        <v>5376.8</v>
      </c>
      <c r="G92" s="54">
        <f t="shared" si="47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43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42"/>
        <v>6036.7999999999993</v>
      </c>
      <c r="G93" s="54">
        <f t="shared" si="47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43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42"/>
        <v>5262.4</v>
      </c>
      <c r="G94" s="54">
        <f t="shared" si="47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43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42"/>
        <v>11888.8</v>
      </c>
      <c r="G95" s="54">
        <f t="shared" si="47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43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42"/>
        <v>17740.8</v>
      </c>
      <c r="G96" s="54">
        <f t="shared" si="47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43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42"/>
        <v>6635.2000000000007</v>
      </c>
      <c r="G97" s="54">
        <f t="shared" si="47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43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42"/>
        <v>6468</v>
      </c>
      <c r="G98" s="54">
        <f t="shared" si="47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43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42"/>
        <v>18295.2</v>
      </c>
      <c r="G99" s="54">
        <f t="shared" si="47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43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42"/>
        <v>7638.4</v>
      </c>
      <c r="G100" s="54">
        <f t="shared" si="47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43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42"/>
        <v>17617.599999999999</v>
      </c>
      <c r="G101" s="54">
        <f t="shared" si="47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43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42"/>
        <v>21560</v>
      </c>
      <c r="G102" s="54">
        <f t="shared" si="47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43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42"/>
        <v>17987.2</v>
      </c>
      <c r="G103" s="54">
        <f t="shared" si="47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43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42"/>
        <v>29629.599999999999</v>
      </c>
      <c r="G104" s="54">
        <f t="shared" si="47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43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42"/>
        <v>21683.200000000001</v>
      </c>
      <c r="G105" s="54">
        <f t="shared" si="47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43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42"/>
        <v>8408.4</v>
      </c>
      <c r="G106" s="54">
        <f t="shared" si="47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43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42"/>
        <v>15954.400000000001</v>
      </c>
      <c r="G107" s="54">
        <f t="shared" si="47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43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42"/>
        <v>17292</v>
      </c>
      <c r="G108" s="54">
        <f t="shared" si="47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43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42"/>
        <v>9094.7999999999993</v>
      </c>
      <c r="G109" s="54">
        <f t="shared" si="47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43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42"/>
        <v>5790.4</v>
      </c>
      <c r="G110" s="54">
        <f t="shared" si="47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43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42"/>
        <v>8522.7999999999993</v>
      </c>
      <c r="G111" s="54">
        <f t="shared" si="47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43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42"/>
        <v>12342</v>
      </c>
      <c r="G112" s="54">
        <f t="shared" si="47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43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42"/>
        <v>8408.4</v>
      </c>
      <c r="G113" s="54">
        <f t="shared" si="47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43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42"/>
        <v>21868</v>
      </c>
      <c r="G114" s="54">
        <f t="shared" si="47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43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42"/>
        <v>12755.599999999999</v>
      </c>
      <c r="G115" s="54">
        <f t="shared" si="47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43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42"/>
        <v>11096.8</v>
      </c>
      <c r="G116" s="54">
        <f t="shared" si="47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43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42"/>
        <v>23100</v>
      </c>
      <c r="G117" s="54">
        <f t="shared" si="47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43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42"/>
        <v>21450</v>
      </c>
      <c r="G118" s="54">
        <f t="shared" si="47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43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42"/>
        <v>8065.2000000000007</v>
      </c>
      <c r="G119" s="54">
        <f t="shared" si="47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43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42"/>
        <v>20020</v>
      </c>
      <c r="G120" s="54">
        <f t="shared" si="47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43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42"/>
        <v>19404</v>
      </c>
      <c r="G121" s="54">
        <f t="shared" si="47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43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42"/>
        <v>3326.3999999999996</v>
      </c>
      <c r="G122" s="54">
        <f t="shared" si="47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43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42"/>
        <v>16077.599999999999</v>
      </c>
      <c r="G123" s="54">
        <f t="shared" si="47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43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42"/>
        <v>10582</v>
      </c>
      <c r="G124" s="54">
        <f t="shared" si="47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43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42"/>
        <v>14128.400000000001</v>
      </c>
      <c r="G125" s="54">
        <f t="shared" si="47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43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42"/>
        <v>6776</v>
      </c>
      <c r="G126" s="54">
        <f t="shared" si="47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43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42"/>
        <v>3080</v>
      </c>
      <c r="G127" s="54">
        <f t="shared" si="47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43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42"/>
        <v>6406.4</v>
      </c>
      <c r="G128" s="54">
        <f t="shared" si="47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43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42"/>
        <v>8734</v>
      </c>
      <c r="G129" s="54">
        <f t="shared" si="47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43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42"/>
        <v>17987.2</v>
      </c>
      <c r="G130" s="54">
        <f t="shared" si="47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43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42"/>
        <v>8131.2000000000007</v>
      </c>
      <c r="G131" s="54">
        <f t="shared" si="47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43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42"/>
        <v>24816</v>
      </c>
      <c r="G132" s="54">
        <f t="shared" si="47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43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51">IF(AB133="DOLLAR",E133*88,E133)</f>
        <v>27984</v>
      </c>
      <c r="G133" s="54">
        <f t="shared" si="47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51"/>
        <v>6292</v>
      </c>
      <c r="G134" s="54">
        <f t="shared" si="47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52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51"/>
        <v>2933.04</v>
      </c>
      <c r="G135" s="54">
        <f t="shared" ref="G135:G198" si="56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52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51"/>
        <v>2933.04</v>
      </c>
      <c r="G136" s="54">
        <f t="shared" si="56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52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51"/>
        <v>6160</v>
      </c>
      <c r="G137" s="54">
        <f t="shared" si="56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52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51"/>
        <v>6960.7999999999993</v>
      </c>
      <c r="G138" s="54">
        <f t="shared" si="56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52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51"/>
        <v>25146</v>
      </c>
      <c r="G139" s="54">
        <f t="shared" si="56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52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51"/>
        <v>4435.2</v>
      </c>
      <c r="G140" s="54">
        <f t="shared" si="56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52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51"/>
        <v>4435.2</v>
      </c>
      <c r="G141" s="54">
        <f t="shared" si="56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52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51"/>
        <v>8065.2000000000007</v>
      </c>
      <c r="G142" s="54">
        <f t="shared" si="56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52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51"/>
        <v>11704</v>
      </c>
      <c r="G143" s="54">
        <f t="shared" si="56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52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51"/>
        <v>28710</v>
      </c>
      <c r="G144" s="54">
        <f t="shared" si="56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52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51"/>
        <v>8808.7999999999993</v>
      </c>
      <c r="G145" s="54">
        <f t="shared" si="56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52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51"/>
        <v>12689.599999999999</v>
      </c>
      <c r="G146" s="54">
        <f t="shared" si="56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52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51"/>
        <v>15892.8</v>
      </c>
      <c r="G147" s="54">
        <f t="shared" si="56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52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51"/>
        <v>8808.7999999999993</v>
      </c>
      <c r="G148" s="54">
        <f t="shared" si="56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52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51"/>
        <v>10164</v>
      </c>
      <c r="G149" s="54">
        <f t="shared" si="56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52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51"/>
        <v>3146</v>
      </c>
      <c r="G150" s="54">
        <f t="shared" si="56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52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51"/>
        <v>12381.599999999999</v>
      </c>
      <c r="G151" s="54">
        <f t="shared" si="56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52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51"/>
        <v>12997.599999999999</v>
      </c>
      <c r="G152" s="54">
        <f t="shared" si="56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52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51"/>
        <v>9424.7999999999993</v>
      </c>
      <c r="G153" s="54">
        <f t="shared" si="56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52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51"/>
        <v>10533.6</v>
      </c>
      <c r="G154" s="54">
        <f t="shared" si="56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52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51"/>
        <v>16508.8</v>
      </c>
      <c r="G155" s="54">
        <f t="shared" si="56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52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51"/>
        <v>14106.400000000001</v>
      </c>
      <c r="G156" s="54">
        <f t="shared" si="56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52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51"/>
        <v>12566.400000000001</v>
      </c>
      <c r="G157" s="54">
        <f t="shared" si="56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52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51"/>
        <v>16508.8</v>
      </c>
      <c r="G158" s="54">
        <f t="shared" si="56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52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51"/>
        <v>22052.799999999999</v>
      </c>
      <c r="G159" s="54">
        <f t="shared" si="56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52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51"/>
        <v>3146</v>
      </c>
      <c r="G160" s="54">
        <f t="shared" si="56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52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51"/>
        <v>18048.8</v>
      </c>
      <c r="G161" s="54">
        <f t="shared" si="56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52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51"/>
        <v>6591.2000000000007</v>
      </c>
      <c r="G162" s="54">
        <f t="shared" si="56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52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51"/>
        <v>8408.4</v>
      </c>
      <c r="G163" s="54">
        <f t="shared" si="56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52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51"/>
        <v>21375.200000000001</v>
      </c>
      <c r="G164" s="54">
        <f t="shared" si="56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52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51"/>
        <v>29436</v>
      </c>
      <c r="G165" s="54">
        <f t="shared" si="56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52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51"/>
        <v>14907.2</v>
      </c>
      <c r="G166" s="54">
        <f t="shared" si="56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52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51"/>
        <v>15276.8</v>
      </c>
      <c r="G167" s="54">
        <f t="shared" si="56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52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51"/>
        <v>9094.7999999999993</v>
      </c>
      <c r="G168" s="54">
        <f t="shared" si="56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5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51"/>
        <v>8122.4</v>
      </c>
      <c r="G169" s="54">
        <f t="shared" si="56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52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51"/>
        <v>9094.7999999999993</v>
      </c>
      <c r="G170" s="54">
        <f t="shared" si="56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52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51"/>
        <v>23716</v>
      </c>
      <c r="G171" s="54">
        <f t="shared" si="56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52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51"/>
        <v>6899.2000000000007</v>
      </c>
      <c r="G172" s="54">
        <f t="shared" si="56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52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51"/>
        <v>22792</v>
      </c>
      <c r="G173" s="54">
        <f t="shared" si="56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52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51"/>
        <v>26426.400000000001</v>
      </c>
      <c r="G174" s="54">
        <f t="shared" si="56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52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51"/>
        <v>8008</v>
      </c>
      <c r="G175" s="54">
        <f t="shared" si="56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52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51"/>
        <v>35050.400000000001</v>
      </c>
      <c r="G176" s="54">
        <f t="shared" si="56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52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51"/>
        <v>28710</v>
      </c>
      <c r="G177" s="54">
        <f t="shared" si="56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52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51"/>
        <v>6591.2000000000007</v>
      </c>
      <c r="G178" s="54">
        <f t="shared" si="56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52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51"/>
        <v>11783.2</v>
      </c>
      <c r="G179" s="54">
        <f t="shared" si="56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52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51"/>
        <v>1848</v>
      </c>
      <c r="G180" s="54">
        <f t="shared" si="56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52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51"/>
        <v>4004</v>
      </c>
      <c r="G181" s="54">
        <f t="shared" si="56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52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51"/>
        <v>3374.8</v>
      </c>
      <c r="G182" s="54">
        <f t="shared" si="56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52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51"/>
        <v>5376.8</v>
      </c>
      <c r="G183" s="54">
        <f t="shared" si="56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52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51"/>
        <v>6221.6</v>
      </c>
      <c r="G184" s="54">
        <f t="shared" si="56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52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51"/>
        <v>8685.6</v>
      </c>
      <c r="G185" s="54">
        <f t="shared" si="56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52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51"/>
        <v>20636</v>
      </c>
      <c r="G186" s="54">
        <f t="shared" si="56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52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51"/>
        <v>20636</v>
      </c>
      <c r="G187" s="54">
        <f t="shared" si="56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52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51"/>
        <v>9438</v>
      </c>
      <c r="G188" s="54">
        <f t="shared" si="56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52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51"/>
        <v>5482.4</v>
      </c>
      <c r="G189" s="54">
        <f t="shared" si="56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52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51"/>
        <v>36097.599999999999</v>
      </c>
      <c r="G190" s="54">
        <f t="shared" si="56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52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51"/>
        <v>16324</v>
      </c>
      <c r="G191" s="54">
        <f t="shared" si="56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52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51"/>
        <v>15584.8</v>
      </c>
      <c r="G192" s="54">
        <f t="shared" si="56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52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51"/>
        <v>15584.8</v>
      </c>
      <c r="G193" s="54">
        <f t="shared" si="56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52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51"/>
        <v>20636</v>
      </c>
      <c r="G194" s="54">
        <f t="shared" si="56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52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51"/>
        <v>20636</v>
      </c>
      <c r="G195" s="54">
        <f t="shared" si="56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52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51"/>
        <v>18150</v>
      </c>
      <c r="G196" s="54">
        <f t="shared" si="56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52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65">IF(AB197="DOLLAR",E197*88,E197)</f>
        <v>6776</v>
      </c>
      <c r="G197" s="54">
        <f t="shared" si="56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65"/>
        <v>8131.2000000000007</v>
      </c>
      <c r="G198" s="54">
        <f t="shared" si="56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66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65"/>
        <v>17094</v>
      </c>
      <c r="G199" s="54">
        <f t="shared" ref="G199:G262" si="70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66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65"/>
        <v>19527.2</v>
      </c>
      <c r="G200" s="54">
        <f t="shared" si="70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66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65"/>
        <v>17248</v>
      </c>
      <c r="G201" s="54">
        <f t="shared" si="70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66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65"/>
        <v>21375.200000000001</v>
      </c>
      <c r="G202" s="54">
        <f t="shared" si="70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66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65"/>
        <v>21375.200000000001</v>
      </c>
      <c r="G203" s="54">
        <f t="shared" si="70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66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65"/>
        <v>21375.200000000001</v>
      </c>
      <c r="G204" s="54">
        <f t="shared" si="70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66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65"/>
        <v>15584.8</v>
      </c>
      <c r="G205" s="54">
        <f t="shared" si="70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66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65"/>
        <v>46939.199999999997</v>
      </c>
      <c r="G206" s="54">
        <f t="shared" si="70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66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65"/>
        <v>21375.200000000001</v>
      </c>
      <c r="G207" s="54">
        <f t="shared" si="70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66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65"/>
        <v>46939.199999999997</v>
      </c>
      <c r="G208" s="54">
        <f t="shared" si="70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66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65"/>
        <v>9548</v>
      </c>
      <c r="G209" s="54">
        <f t="shared" si="70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66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65"/>
        <v>15584.8</v>
      </c>
      <c r="G210" s="54">
        <f t="shared" si="70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66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65"/>
        <v>43428</v>
      </c>
      <c r="G211" s="54">
        <f t="shared" si="70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66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65"/>
        <v>67152.800000000003</v>
      </c>
      <c r="G212" s="54">
        <f t="shared" si="70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66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65"/>
        <v>6899.2000000000007</v>
      </c>
      <c r="G213" s="54">
        <f t="shared" si="70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66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65"/>
        <v>8179.6</v>
      </c>
      <c r="G214" s="54">
        <f t="shared" si="70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66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65"/>
        <v>15276.8</v>
      </c>
      <c r="G215" s="54">
        <f t="shared" si="70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66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65"/>
        <v>4743.2</v>
      </c>
      <c r="G216" s="54">
        <f t="shared" si="70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66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65"/>
        <v>19896.8</v>
      </c>
      <c r="G217" s="54">
        <f t="shared" si="70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66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65"/>
        <v>18018</v>
      </c>
      <c r="G218" s="54">
        <f t="shared" si="70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66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65"/>
        <v>19714.2</v>
      </c>
      <c r="G219" s="54">
        <f t="shared" si="70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66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65"/>
        <v>19714.2</v>
      </c>
      <c r="G220" s="54">
        <f t="shared" si="70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66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65"/>
        <v>19712</v>
      </c>
      <c r="G221" s="54">
        <f t="shared" si="70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66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65"/>
        <v>10533.6</v>
      </c>
      <c r="G222" s="54">
        <f t="shared" si="70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66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65"/>
        <v>24948</v>
      </c>
      <c r="G223" s="54">
        <f t="shared" si="70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66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65"/>
        <v>6529.6</v>
      </c>
      <c r="G224" s="54">
        <f t="shared" si="70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66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65"/>
        <v>16262.400000000001</v>
      </c>
      <c r="G225" s="54">
        <f t="shared" si="70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66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65"/>
        <v>27984</v>
      </c>
      <c r="G226" s="54">
        <f t="shared" si="70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66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65"/>
        <v>26136</v>
      </c>
      <c r="G227" s="54">
        <f t="shared" si="70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66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65"/>
        <v>28710</v>
      </c>
      <c r="G228" s="54">
        <f t="shared" si="70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66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65"/>
        <v>28314</v>
      </c>
      <c r="G229" s="54">
        <f t="shared" si="70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66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65"/>
        <v>8316</v>
      </c>
      <c r="G230" s="54">
        <f t="shared" si="70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66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65"/>
        <v>17987.2</v>
      </c>
      <c r="G231" s="54">
        <f t="shared" si="70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66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65"/>
        <v>28710</v>
      </c>
      <c r="G232" s="54">
        <f t="shared" si="70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66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65"/>
        <v>14106.400000000001</v>
      </c>
      <c r="G233" s="54">
        <f t="shared" si="70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66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65"/>
        <v>6344.7999999999993</v>
      </c>
      <c r="G234" s="54">
        <f t="shared" si="70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66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65"/>
        <v>4065.6000000000004</v>
      </c>
      <c r="G235" s="54">
        <f t="shared" si="70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66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65"/>
        <v>16324</v>
      </c>
      <c r="G236" s="54">
        <f t="shared" si="70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66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65"/>
        <v>8131.2000000000007</v>
      </c>
      <c r="G237" s="54">
        <f t="shared" si="70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66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65"/>
        <v>15523.2</v>
      </c>
      <c r="G238" s="54">
        <f t="shared" si="70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66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65"/>
        <v>28710</v>
      </c>
      <c r="G239" s="54">
        <f t="shared" si="70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66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65"/>
        <v>4435.2</v>
      </c>
      <c r="G240" s="54">
        <f t="shared" si="70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66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65"/>
        <v>25146</v>
      </c>
      <c r="G241" s="54">
        <f t="shared" si="70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66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65"/>
        <v>16508.8</v>
      </c>
      <c r="G242" s="54">
        <f t="shared" si="70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66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65"/>
        <v>16262.400000000001</v>
      </c>
      <c r="G243" s="54">
        <f t="shared" si="70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66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65"/>
        <v>16324</v>
      </c>
      <c r="G244" s="54">
        <f t="shared" si="70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66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65"/>
        <v>28710</v>
      </c>
      <c r="G245" s="54">
        <f t="shared" si="70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66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65"/>
        <v>22792</v>
      </c>
      <c r="G246" s="54">
        <f t="shared" si="70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66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65"/>
        <v>21375.200000000001</v>
      </c>
      <c r="G247" s="54">
        <f t="shared" si="70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66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65"/>
        <v>17248</v>
      </c>
      <c r="G248" s="54">
        <f t="shared" si="70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66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65"/>
        <v>16447.2</v>
      </c>
      <c r="G249" s="54">
        <f t="shared" si="70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66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65"/>
        <v>17925.599999999999</v>
      </c>
      <c r="G250" s="54">
        <f t="shared" si="70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66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65"/>
        <v>10841.6</v>
      </c>
      <c r="G251" s="54">
        <f t="shared" si="70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66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65"/>
        <v>21375.200000000001</v>
      </c>
      <c r="G252" s="54">
        <f t="shared" si="70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66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65"/>
        <v>27588</v>
      </c>
      <c r="G253" s="54">
        <f t="shared" si="70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66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65"/>
        <v>18726.400000000001</v>
      </c>
      <c r="G254" s="54">
        <f t="shared" si="70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66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65"/>
        <v>11616</v>
      </c>
      <c r="G255" s="54">
        <f t="shared" si="70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66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65"/>
        <v>8747.2000000000007</v>
      </c>
      <c r="G256" s="54">
        <f t="shared" si="70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66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65"/>
        <v>21375.200000000001</v>
      </c>
      <c r="G257" s="54">
        <f t="shared" si="70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66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65"/>
        <v>23531.199999999997</v>
      </c>
      <c r="G258" s="54">
        <f t="shared" si="70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66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65"/>
        <v>20020</v>
      </c>
      <c r="G259" s="54">
        <f t="shared" si="70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66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65"/>
        <v>9856</v>
      </c>
      <c r="G260" s="54">
        <f t="shared" si="70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66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80">IF(AB261="DOLLAR",E261*88,E261)</f>
        <v>15276.8</v>
      </c>
      <c r="G261" s="54">
        <f t="shared" si="70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80"/>
        <v>8377.6</v>
      </c>
      <c r="G262" s="54">
        <f t="shared" si="70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81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80"/>
        <v>15523.2</v>
      </c>
      <c r="G263" s="54">
        <f t="shared" ref="G263:G326" si="86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81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80"/>
        <v>39362.400000000001</v>
      </c>
      <c r="G264" s="54">
        <f t="shared" si="86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81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80"/>
        <v>23531.199999999997</v>
      </c>
      <c r="G265" s="54">
        <f t="shared" si="86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81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80"/>
        <v>19342.400000000001</v>
      </c>
      <c r="G266" s="54">
        <f t="shared" si="86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81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80"/>
        <v>8377.6</v>
      </c>
      <c r="G267" s="54">
        <f t="shared" si="86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81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80"/>
        <v>8377.6</v>
      </c>
      <c r="G268" s="54">
        <f t="shared" si="86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81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80"/>
        <v>6591.2000000000007</v>
      </c>
      <c r="G269" s="54">
        <f t="shared" si="86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81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80"/>
        <v>20636</v>
      </c>
      <c r="G270" s="54">
        <f t="shared" si="86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81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80"/>
        <v>9424.7999999999993</v>
      </c>
      <c r="G271" s="54">
        <f t="shared" si="86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81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80"/>
        <v>12689.599999999999</v>
      </c>
      <c r="G272" s="54">
        <f t="shared" si="86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81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80"/>
        <v>2587.1999999999998</v>
      </c>
      <c r="G273" s="54">
        <f t="shared" si="86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81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80"/>
        <v>14106.400000000001</v>
      </c>
      <c r="G274" s="54">
        <f t="shared" si="86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81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80"/>
        <v>5482.4</v>
      </c>
      <c r="G275" s="54">
        <f t="shared" si="86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81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80"/>
        <v>36097.599999999999</v>
      </c>
      <c r="G276" s="54">
        <f t="shared" si="86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81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80"/>
        <v>43560</v>
      </c>
      <c r="G277" s="54">
        <f t="shared" si="86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81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80"/>
        <v>18018</v>
      </c>
      <c r="G278" s="54">
        <f t="shared" si="86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81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80"/>
        <v>17292</v>
      </c>
      <c r="G279" s="54">
        <f t="shared" si="86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81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80"/>
        <v>21375.200000000001</v>
      </c>
      <c r="G280" s="54">
        <f t="shared" si="86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81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80"/>
        <v>30738.400000000001</v>
      </c>
      <c r="G281" s="54">
        <f t="shared" si="86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81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80"/>
        <v>6221.6</v>
      </c>
      <c r="G282" s="54">
        <f t="shared" si="86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81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80"/>
        <v>14106.400000000001</v>
      </c>
      <c r="G283" s="54">
        <f t="shared" si="86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81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80"/>
        <v>440</v>
      </c>
      <c r="G284" s="54">
        <f t="shared" si="86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81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80"/>
        <v>440</v>
      </c>
      <c r="G285" s="54">
        <f t="shared" si="86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81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80"/>
        <v>16324</v>
      </c>
      <c r="G286" s="54">
        <f t="shared" si="86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81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80"/>
        <v>7268.7999999999993</v>
      </c>
      <c r="G287" s="54">
        <f t="shared" si="86"/>
        <v>7268.7999999999993</v>
      </c>
      <c r="H287" s="25">
        <v>740121</v>
      </c>
      <c r="I287" s="25" t="s">
        <v>2796</v>
      </c>
      <c r="J287" s="25">
        <v>1</v>
      </c>
      <c r="K287" s="25">
        <v>1</v>
      </c>
      <c r="L287" s="25">
        <f t="shared" si="81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80"/>
        <v>7268.7999999999993</v>
      </c>
      <c r="G288" s="54">
        <f t="shared" si="86"/>
        <v>7268.7999999999993</v>
      </c>
      <c r="H288" s="25">
        <v>740122</v>
      </c>
      <c r="I288" s="25" t="s">
        <v>2797</v>
      </c>
      <c r="J288" s="25">
        <v>1</v>
      </c>
      <c r="K288" s="25">
        <v>1</v>
      </c>
      <c r="L288" s="25">
        <f t="shared" si="81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80"/>
        <v>7268.7999999999993</v>
      </c>
      <c r="G289" s="54">
        <f t="shared" si="86"/>
        <v>7268.7999999999993</v>
      </c>
      <c r="H289" s="25">
        <v>740124</v>
      </c>
      <c r="I289" s="25" t="s">
        <v>2798</v>
      </c>
      <c r="J289" s="25">
        <v>1</v>
      </c>
      <c r="K289" s="25">
        <v>1</v>
      </c>
      <c r="L289" s="25">
        <f t="shared" si="81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80"/>
        <v>7268.7999999999993</v>
      </c>
      <c r="G290" s="54">
        <f t="shared" si="86"/>
        <v>7268.7999999999993</v>
      </c>
      <c r="H290" s="25">
        <v>740126</v>
      </c>
      <c r="I290" s="25" t="s">
        <v>2799</v>
      </c>
      <c r="J290" s="25">
        <v>1</v>
      </c>
      <c r="K290" s="25">
        <v>1</v>
      </c>
      <c r="L290" s="25">
        <f t="shared" si="81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80"/>
        <v>7268.7999999999993</v>
      </c>
      <c r="G291" s="54">
        <f t="shared" si="86"/>
        <v>7268.7999999999993</v>
      </c>
      <c r="H291" s="25">
        <v>740129</v>
      </c>
      <c r="I291" s="25" t="s">
        <v>2800</v>
      </c>
      <c r="J291" s="25">
        <v>1</v>
      </c>
      <c r="K291" s="25">
        <v>1</v>
      </c>
      <c r="L291" s="25">
        <f t="shared" si="81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80"/>
        <v>431.20000000000005</v>
      </c>
      <c r="G292" s="54">
        <f t="shared" si="86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81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80"/>
        <v>18110.400000000001</v>
      </c>
      <c r="G293" s="54">
        <f t="shared" si="86"/>
        <v>18110.400000000001</v>
      </c>
      <c r="H293" s="25">
        <v>740810</v>
      </c>
      <c r="I293" s="25" t="s">
        <v>2801</v>
      </c>
      <c r="J293" s="25">
        <v>1</v>
      </c>
      <c r="K293" s="25">
        <v>1</v>
      </c>
      <c r="L293" s="25">
        <f t="shared" si="81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80"/>
        <v>3634.3999999999996</v>
      </c>
      <c r="G294" s="54">
        <f t="shared" si="86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81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80"/>
        <v>7268.7999999999993</v>
      </c>
      <c r="G295" s="54">
        <f t="shared" si="86"/>
        <v>7268.7999999999993</v>
      </c>
      <c r="H295" s="25">
        <v>740812</v>
      </c>
      <c r="I295" s="25" t="s">
        <v>2802</v>
      </c>
      <c r="J295" s="25">
        <v>1</v>
      </c>
      <c r="K295" s="25">
        <v>1</v>
      </c>
      <c r="L295" s="25">
        <f t="shared" si="81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80"/>
        <v>18110.400000000001</v>
      </c>
      <c r="G296" s="54">
        <f t="shared" si="86"/>
        <v>18110.400000000001</v>
      </c>
      <c r="H296" s="25">
        <v>740986</v>
      </c>
      <c r="I296" s="25" t="s">
        <v>2803</v>
      </c>
      <c r="J296" s="25">
        <v>1</v>
      </c>
      <c r="K296" s="25">
        <v>1</v>
      </c>
      <c r="L296" s="25">
        <f t="shared" si="81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80"/>
        <v>3634.3999999999996</v>
      </c>
      <c r="G297" s="54">
        <f t="shared" si="86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81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80"/>
        <v>7268.7999999999993</v>
      </c>
      <c r="G298" s="54">
        <f t="shared" si="86"/>
        <v>7268.7999999999993</v>
      </c>
      <c r="H298" s="25">
        <v>740989</v>
      </c>
      <c r="I298" s="25" t="s">
        <v>2804</v>
      </c>
      <c r="J298" s="25">
        <v>1</v>
      </c>
      <c r="K298" s="25">
        <v>1</v>
      </c>
      <c r="L298" s="25">
        <f t="shared" si="81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80"/>
        <v>7268.7999999999993</v>
      </c>
      <c r="G299" s="54">
        <f t="shared" si="86"/>
        <v>7268.7999999999993</v>
      </c>
      <c r="H299" s="25">
        <v>740994</v>
      </c>
      <c r="I299" s="25" t="s">
        <v>3282</v>
      </c>
      <c r="J299" s="25">
        <v>1</v>
      </c>
      <c r="K299" s="25">
        <v>1</v>
      </c>
      <c r="L299" s="25">
        <f t="shared" si="81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80"/>
        <v>7268.7999999999993</v>
      </c>
      <c r="G300" s="54">
        <f t="shared" si="86"/>
        <v>7268.7999999999993</v>
      </c>
      <c r="H300" s="25">
        <v>740995</v>
      </c>
      <c r="I300" s="25" t="s">
        <v>2805</v>
      </c>
      <c r="J300" s="25">
        <v>1</v>
      </c>
      <c r="K300" s="25">
        <v>1</v>
      </c>
      <c r="L300" s="25">
        <f t="shared" si="81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80"/>
        <v>67152.800000000003</v>
      </c>
      <c r="G301" s="54">
        <f t="shared" si="86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81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80"/>
        <v>7268.7999999999993</v>
      </c>
      <c r="G302" s="54">
        <f t="shared" si="86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81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80"/>
        <v>440</v>
      </c>
      <c r="G303" s="54">
        <f t="shared" si="86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81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80"/>
        <v>26180</v>
      </c>
      <c r="G304" s="54">
        <f t="shared" si="86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81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80"/>
        <v>1900.8000000000002</v>
      </c>
      <c r="G305" s="54">
        <f t="shared" si="86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81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80"/>
        <v>11352</v>
      </c>
      <c r="G306" s="54">
        <f t="shared" si="86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81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80"/>
        <v>74342.399999999994</v>
      </c>
      <c r="G307" s="54">
        <f t="shared" si="86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81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80"/>
        <v>11352</v>
      </c>
      <c r="G308" s="54">
        <f t="shared" si="86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81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80"/>
        <v>14942.400000000001</v>
      </c>
      <c r="G309" s="54">
        <f t="shared" si="86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81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80"/>
        <v>5649.6</v>
      </c>
      <c r="G310" s="54">
        <f t="shared" si="86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81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80"/>
        <v>74342.399999999994</v>
      </c>
      <c r="G311" s="54">
        <f t="shared" si="86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81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80"/>
        <v>14572.8</v>
      </c>
      <c r="G312" s="54">
        <f t="shared" si="86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81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80"/>
        <v>18902.400000000001</v>
      </c>
      <c r="G313" s="54">
        <f t="shared" si="86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81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80"/>
        <v>17688</v>
      </c>
      <c r="G314" s="54">
        <f t="shared" si="86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81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80"/>
        <v>11140.8</v>
      </c>
      <c r="G315" s="54">
        <f t="shared" si="86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81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80"/>
        <v>13794</v>
      </c>
      <c r="G316" s="54">
        <f t="shared" si="86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81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80"/>
        <v>11352</v>
      </c>
      <c r="G317" s="54">
        <f t="shared" si="86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81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80"/>
        <v>74342.399999999994</v>
      </c>
      <c r="G318" s="54">
        <f t="shared" si="86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81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80"/>
        <v>11352</v>
      </c>
      <c r="G319" s="54">
        <f t="shared" si="86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81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80"/>
        <v>18638.400000000001</v>
      </c>
      <c r="G320" s="54">
        <f t="shared" si="86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81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80"/>
        <v>16051.2</v>
      </c>
      <c r="G321" s="54">
        <f t="shared" si="86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81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80"/>
        <v>7761.6</v>
      </c>
      <c r="G322" s="54">
        <f t="shared" si="86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81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80"/>
        <v>6547.2000000000007</v>
      </c>
      <c r="G323" s="54">
        <f t="shared" si="86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81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80"/>
        <v>11352</v>
      </c>
      <c r="G324" s="54">
        <f t="shared" si="86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81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95">IF(AB325="DOLLAR",E325*88,E325)</f>
        <v>11352</v>
      </c>
      <c r="G325" s="54">
        <f t="shared" si="86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95"/>
        <v>16579.2</v>
      </c>
      <c r="G326" s="54">
        <f t="shared" si="86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96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95"/>
        <v>74342.399999999994</v>
      </c>
      <c r="G327" s="54">
        <f t="shared" ref="G327:G390" si="100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96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95"/>
        <v>16816.8</v>
      </c>
      <c r="G328" s="54">
        <f t="shared" si="100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96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95"/>
        <v>20169.599999999999</v>
      </c>
      <c r="G329" s="54">
        <f t="shared" si="100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96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95"/>
        <v>10243.200000000001</v>
      </c>
      <c r="G330" s="54">
        <f t="shared" si="100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96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95"/>
        <v>12012</v>
      </c>
      <c r="G331" s="54">
        <f t="shared" si="100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96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95"/>
        <v>8131.2000000000007</v>
      </c>
      <c r="G332" s="54">
        <f t="shared" si="100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96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95"/>
        <v>10890</v>
      </c>
      <c r="G333" s="54">
        <f t="shared" si="100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96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95"/>
        <v>7075.2000000000007</v>
      </c>
      <c r="G334" s="54">
        <f t="shared" si="100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96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95"/>
        <v>5966.4</v>
      </c>
      <c r="G335" s="54">
        <f t="shared" si="100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96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95"/>
        <v>12540</v>
      </c>
      <c r="G336" s="54">
        <f t="shared" si="100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96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95"/>
        <v>17846.400000000001</v>
      </c>
      <c r="G337" s="54">
        <f t="shared" si="100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96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95"/>
        <v>13794</v>
      </c>
      <c r="G338" s="54">
        <f t="shared" si="100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96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95"/>
        <v>12012</v>
      </c>
      <c r="G339" s="54">
        <f t="shared" si="100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96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95"/>
        <v>15642</v>
      </c>
      <c r="G340" s="54">
        <f t="shared" si="100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96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95"/>
        <v>15840</v>
      </c>
      <c r="G341" s="54">
        <f t="shared" si="100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96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95"/>
        <v>7550.4</v>
      </c>
      <c r="G342" s="54">
        <f t="shared" si="100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96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95"/>
        <v>21067.200000000001</v>
      </c>
      <c r="G343" s="54">
        <f t="shared" si="100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96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95"/>
        <v>6600</v>
      </c>
      <c r="G344" s="54">
        <f t="shared" si="100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96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95"/>
        <v>1584</v>
      </c>
      <c r="G345" s="54">
        <f t="shared" si="100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96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95"/>
        <v>74342.399999999994</v>
      </c>
      <c r="G346" s="54">
        <f t="shared" si="100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96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95"/>
        <v>30492</v>
      </c>
      <c r="G347" s="54">
        <f t="shared" si="100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96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95"/>
        <v>10876.8</v>
      </c>
      <c r="G348" s="54">
        <f t="shared" si="100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96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95"/>
        <v>10876.8</v>
      </c>
      <c r="G349" s="54">
        <f t="shared" si="100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96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95"/>
        <v>18321.599999999999</v>
      </c>
      <c r="G350" s="54">
        <f t="shared" si="100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96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95"/>
        <v>17952</v>
      </c>
      <c r="G351" s="54">
        <f t="shared" si="100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96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95"/>
        <v>3115.2</v>
      </c>
      <c r="G352" s="54">
        <f t="shared" si="100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96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95"/>
        <v>14106.400000000001</v>
      </c>
      <c r="G353" s="54">
        <f t="shared" si="100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96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95"/>
        <v>13992</v>
      </c>
      <c r="G354" s="54">
        <f t="shared" si="100"/>
        <v>41976</v>
      </c>
      <c r="H354" s="25">
        <v>430501</v>
      </c>
      <c r="I354" s="25" t="s">
        <v>2806</v>
      </c>
      <c r="J354" s="25">
        <v>3</v>
      </c>
      <c r="K354" s="25">
        <v>3</v>
      </c>
      <c r="L354" s="25">
        <f t="shared" si="96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95"/>
        <v>17054.400000000001</v>
      </c>
      <c r="G355" s="54">
        <f t="shared" si="100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96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95"/>
        <v>12091.2</v>
      </c>
      <c r="G356" s="54">
        <f t="shared" si="100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96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95"/>
        <v>4963.2</v>
      </c>
      <c r="G357" s="54">
        <f t="shared" si="100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96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95"/>
        <v>5544</v>
      </c>
      <c r="G358" s="54">
        <f t="shared" si="100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96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95"/>
        <v>18084</v>
      </c>
      <c r="G359" s="54">
        <f t="shared" si="100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96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95"/>
        <v>5227.2</v>
      </c>
      <c r="G360" s="54">
        <f t="shared" si="100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96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95"/>
        <v>4329.6000000000004</v>
      </c>
      <c r="G361" s="54">
        <f t="shared" si="100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96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95"/>
        <v>5332.8</v>
      </c>
      <c r="G362" s="54">
        <f t="shared" si="100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96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95"/>
        <v>15206.400000000001</v>
      </c>
      <c r="G363" s="54">
        <f t="shared" si="100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96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95"/>
        <v>5662.7999999999993</v>
      </c>
      <c r="G364" s="54">
        <f t="shared" si="100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96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95"/>
        <v>4752</v>
      </c>
      <c r="G365" s="54">
        <f t="shared" si="100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96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95"/>
        <v>5544</v>
      </c>
      <c r="G366" s="54">
        <f t="shared" si="100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96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95"/>
        <v>12302.400000000001</v>
      </c>
      <c r="G367" s="54">
        <f t="shared" si="100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96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95"/>
        <v>1584</v>
      </c>
      <c r="G368" s="54">
        <f t="shared" si="100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96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95"/>
        <v>5649.6</v>
      </c>
      <c r="G369" s="54">
        <f t="shared" si="100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96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95"/>
        <v>3801.6000000000004</v>
      </c>
      <c r="G370" s="54">
        <f t="shared" si="100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96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95"/>
        <v>18018</v>
      </c>
      <c r="G371" s="54">
        <f t="shared" si="100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96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95"/>
        <v>16632</v>
      </c>
      <c r="G372" s="54">
        <f t="shared" si="100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96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95"/>
        <v>1742.4</v>
      </c>
      <c r="G373" s="54">
        <f t="shared" si="100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96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95"/>
        <v>15206.400000000001</v>
      </c>
      <c r="G374" s="54">
        <f t="shared" si="100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96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95"/>
        <v>16051.2</v>
      </c>
      <c r="G375" s="54">
        <f t="shared" si="100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96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95"/>
        <v>3748.8</v>
      </c>
      <c r="G376" s="54">
        <f t="shared" si="100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96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95"/>
        <v>4593.6000000000004</v>
      </c>
      <c r="G377" s="54">
        <f t="shared" si="100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96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95"/>
        <v>5332.8</v>
      </c>
      <c r="G378" s="54">
        <f t="shared" si="100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96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95"/>
        <v>2956.8</v>
      </c>
      <c r="G379" s="54">
        <f t="shared" si="100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96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95"/>
        <v>5332.8</v>
      </c>
      <c r="G380" s="54">
        <f t="shared" si="100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96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95"/>
        <v>2323.1999999999998</v>
      </c>
      <c r="G381" s="54">
        <f t="shared" si="100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96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95"/>
        <v>13992</v>
      </c>
      <c r="G382" s="54">
        <f t="shared" si="100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96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95"/>
        <v>18018</v>
      </c>
      <c r="G383" s="54">
        <f t="shared" si="100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96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95"/>
        <v>12012</v>
      </c>
      <c r="G384" s="54">
        <f t="shared" si="100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96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95"/>
        <v>17292</v>
      </c>
      <c r="G385" s="54">
        <f t="shared" si="100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96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95"/>
        <v>11888.8</v>
      </c>
      <c r="G386" s="54">
        <f t="shared" si="100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96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95"/>
        <v>11888.8</v>
      </c>
      <c r="G387" s="54">
        <f t="shared" si="100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96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95"/>
        <v>4382.3999999999996</v>
      </c>
      <c r="G388" s="54">
        <f t="shared" si="100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96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106">IF(AB389="DOLLAR",E389*88,E389)</f>
        <v>15470.400000000001</v>
      </c>
      <c r="G389" s="54">
        <f t="shared" si="100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106"/>
        <v>4382.3999999999996</v>
      </c>
      <c r="G390" s="54">
        <f t="shared" si="100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107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106"/>
        <v>12091.2</v>
      </c>
      <c r="G391" s="54">
        <f t="shared" ref="G391:G454" si="111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107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106"/>
        <v>5491.2</v>
      </c>
      <c r="G392" s="54">
        <f t="shared" si="111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107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106"/>
        <v>11035.2</v>
      </c>
      <c r="G393" s="54">
        <f t="shared" si="111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107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106"/>
        <v>14520</v>
      </c>
      <c r="G394" s="54">
        <f t="shared" si="111"/>
        <v>14520</v>
      </c>
      <c r="H394" s="25">
        <v>108133</v>
      </c>
      <c r="I394" s="25" t="s">
        <v>2807</v>
      </c>
      <c r="J394" s="25">
        <v>1</v>
      </c>
      <c r="K394" s="25">
        <v>1</v>
      </c>
      <c r="L394" s="25">
        <f t="shared" si="107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106"/>
        <v>9662.4</v>
      </c>
      <c r="G395" s="54">
        <f t="shared" si="111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107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106"/>
        <v>11616</v>
      </c>
      <c r="G396" s="54">
        <f t="shared" si="111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107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106"/>
        <v>20856</v>
      </c>
      <c r="G397" s="54">
        <f t="shared" si="111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107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106"/>
        <v>4593.6000000000004</v>
      </c>
      <c r="G398" s="54">
        <f t="shared" si="111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107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106"/>
        <v>11035.2</v>
      </c>
      <c r="G399" s="54">
        <f t="shared" si="111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107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106"/>
        <v>6441.6</v>
      </c>
      <c r="G400" s="54">
        <f t="shared" si="111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107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106"/>
        <v>6124.8000000000011</v>
      </c>
      <c r="G401" s="54">
        <f t="shared" si="111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107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106"/>
        <v>17688</v>
      </c>
      <c r="G402" s="54">
        <f t="shared" si="111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107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106"/>
        <v>7761.6</v>
      </c>
      <c r="G403" s="54">
        <f t="shared" si="111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107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106"/>
        <v>18876</v>
      </c>
      <c r="G404" s="54">
        <f t="shared" si="111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107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106"/>
        <v>7444.7999999999993</v>
      </c>
      <c r="G405" s="54">
        <f t="shared" si="111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107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106"/>
        <v>15470.400000000001</v>
      </c>
      <c r="G406" s="54">
        <f t="shared" si="111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107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106"/>
        <v>7550.4</v>
      </c>
      <c r="G407" s="54">
        <f t="shared" si="111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107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106"/>
        <v>9926.4</v>
      </c>
      <c r="G408" s="54">
        <f t="shared" si="111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107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106"/>
        <v>19536</v>
      </c>
      <c r="G409" s="54">
        <f t="shared" si="111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107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106"/>
        <v>13094.400000000001</v>
      </c>
      <c r="G410" s="54">
        <f t="shared" si="111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107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106"/>
        <v>8408.4</v>
      </c>
      <c r="G411" s="54">
        <f t="shared" si="111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107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106"/>
        <v>18321.599999999999</v>
      </c>
      <c r="G412" s="54">
        <f t="shared" si="111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107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106"/>
        <v>6547.2000000000007</v>
      </c>
      <c r="G413" s="54">
        <f t="shared" si="111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107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106"/>
        <v>13992</v>
      </c>
      <c r="G414" s="54">
        <f t="shared" si="111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107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106"/>
        <v>19998</v>
      </c>
      <c r="G415" s="54">
        <f t="shared" si="111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107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106"/>
        <v>5174.3999999999996</v>
      </c>
      <c r="G416" s="54">
        <f t="shared" si="111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107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106"/>
        <v>22651.199999999997</v>
      </c>
      <c r="G417" s="54">
        <f t="shared" si="111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107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106"/>
        <v>19800</v>
      </c>
      <c r="G418" s="54">
        <f t="shared" si="111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107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106"/>
        <v>16262.400000000001</v>
      </c>
      <c r="G419" s="54">
        <f t="shared" si="111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107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106"/>
        <v>5280</v>
      </c>
      <c r="G420" s="54">
        <f t="shared" si="111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107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106"/>
        <v>3220.8</v>
      </c>
      <c r="G421" s="54">
        <f t="shared" si="111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107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106"/>
        <v>440</v>
      </c>
      <c r="G422" s="54">
        <f t="shared" si="111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107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106"/>
        <v>25146</v>
      </c>
      <c r="G423" s="54">
        <f t="shared" si="111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107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106"/>
        <v>13833.599999999999</v>
      </c>
      <c r="G424" s="54">
        <f t="shared" si="111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107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106"/>
        <v>18216</v>
      </c>
      <c r="G425" s="54">
        <f t="shared" si="111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107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106"/>
        <v>7550.4</v>
      </c>
      <c r="G426" s="54">
        <f t="shared" si="111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107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106"/>
        <v>16420.8</v>
      </c>
      <c r="G427" s="54">
        <f t="shared" si="111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107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106"/>
        <v>27984</v>
      </c>
      <c r="G428" s="54">
        <f t="shared" si="111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107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106"/>
        <v>440</v>
      </c>
      <c r="G429" s="54">
        <f t="shared" si="111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107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106"/>
        <v>13992</v>
      </c>
      <c r="G430" s="54">
        <f t="shared" si="111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107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106"/>
        <v>17160</v>
      </c>
      <c r="G431" s="54">
        <f t="shared" si="111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107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106"/>
        <v>28314</v>
      </c>
      <c r="G432" s="54">
        <f t="shared" si="111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107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106"/>
        <v>13992</v>
      </c>
      <c r="G433" s="54">
        <f t="shared" si="111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107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106"/>
        <v>5385.6</v>
      </c>
      <c r="G434" s="54">
        <f t="shared" si="111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107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106"/>
        <v>29040</v>
      </c>
      <c r="G435" s="54">
        <f t="shared" si="111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107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106"/>
        <v>14256</v>
      </c>
      <c r="G436" s="54">
        <f t="shared" si="111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107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106"/>
        <v>25146</v>
      </c>
      <c r="G437" s="54">
        <f t="shared" si="111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107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106"/>
        <v>28710</v>
      </c>
      <c r="G438" s="54">
        <f t="shared" si="111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107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106"/>
        <v>24090</v>
      </c>
      <c r="G439" s="54">
        <f t="shared" si="111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107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106"/>
        <v>17688</v>
      </c>
      <c r="G440" s="54">
        <f t="shared" si="111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107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106"/>
        <v>27588</v>
      </c>
      <c r="G441" s="54">
        <f t="shared" si="111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107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106"/>
        <v>20169.599999999999</v>
      </c>
      <c r="G442" s="54">
        <f t="shared" si="111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107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106"/>
        <v>440</v>
      </c>
      <c r="G443" s="54">
        <f t="shared" si="111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107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106"/>
        <v>13305.599999999999</v>
      </c>
      <c r="G444" s="54">
        <f t="shared" si="111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107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106"/>
        <v>19219.2</v>
      </c>
      <c r="G445" s="54">
        <f t="shared" si="111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107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106"/>
        <v>7075.2000000000007</v>
      </c>
      <c r="G446" s="54">
        <f t="shared" si="111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107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106"/>
        <v>6036.7999999999993</v>
      </c>
      <c r="G447" s="54">
        <f t="shared" si="111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107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106"/>
        <v>13780.8</v>
      </c>
      <c r="G448" s="54">
        <f t="shared" si="111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107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106"/>
        <v>15100.8</v>
      </c>
      <c r="G449" s="54">
        <f t="shared" si="111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107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106"/>
        <v>14995.2</v>
      </c>
      <c r="G450" s="54">
        <f t="shared" si="111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107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106"/>
        <v>11404.8</v>
      </c>
      <c r="G451" s="54">
        <f t="shared" si="111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107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106"/>
        <v>29436</v>
      </c>
      <c r="G452" s="54">
        <f t="shared" si="111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107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113">IF(AB453="DOLLAR",E453*88,E453)</f>
        <v>13464</v>
      </c>
      <c r="G453" s="54">
        <f t="shared" si="111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113"/>
        <v>440</v>
      </c>
      <c r="G454" s="54">
        <f t="shared" si="111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114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113"/>
        <v>15840</v>
      </c>
      <c r="G455" s="54">
        <f t="shared" ref="G455:G518" si="118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114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113"/>
        <v>16420.8</v>
      </c>
      <c r="G456" s="54">
        <f t="shared" si="118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114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113"/>
        <v>18744</v>
      </c>
      <c r="G457" s="54">
        <f t="shared" si="118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114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113"/>
        <v>27258</v>
      </c>
      <c r="G458" s="54">
        <f t="shared" si="118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114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113"/>
        <v>13041.599999999999</v>
      </c>
      <c r="G459" s="54">
        <f t="shared" si="118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114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113"/>
        <v>12091.2</v>
      </c>
      <c r="G460" s="54">
        <f t="shared" si="118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114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113"/>
        <v>2587.1999999999998</v>
      </c>
      <c r="G461" s="54">
        <f t="shared" si="118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114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113"/>
        <v>6283.2000000000007</v>
      </c>
      <c r="G462" s="54">
        <f t="shared" si="118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114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113"/>
        <v>3115.2</v>
      </c>
      <c r="G463" s="54">
        <f t="shared" si="118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114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113"/>
        <v>3115.2</v>
      </c>
      <c r="G464" s="54">
        <f t="shared" si="118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114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113"/>
        <v>2217.6</v>
      </c>
      <c r="G465" s="54">
        <f t="shared" si="118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114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113"/>
        <v>6221.6</v>
      </c>
      <c r="G466" s="54">
        <f t="shared" si="118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114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113"/>
        <v>6221.6</v>
      </c>
      <c r="G467" s="54">
        <f t="shared" si="118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114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113"/>
        <v>14106.400000000001</v>
      </c>
      <c r="G468" s="54">
        <f t="shared" si="118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114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113"/>
        <v>20856</v>
      </c>
      <c r="G469" s="54">
        <f t="shared" si="118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114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113"/>
        <v>4382.3999999999996</v>
      </c>
      <c r="G470" s="54">
        <f t="shared" si="118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114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113"/>
        <v>4065.6000000000004</v>
      </c>
      <c r="G471" s="54">
        <f t="shared" si="118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114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113"/>
        <v>40348</v>
      </c>
      <c r="G472" s="54">
        <f t="shared" si="118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114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113"/>
        <v>43164</v>
      </c>
      <c r="G473" s="54">
        <f t="shared" si="118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114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113"/>
        <v>18321.599999999999</v>
      </c>
      <c r="G474" s="54">
        <f t="shared" si="118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114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113"/>
        <v>8712</v>
      </c>
      <c r="G475" s="54">
        <f t="shared" si="118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114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113"/>
        <v>14731.2</v>
      </c>
      <c r="G476" s="54">
        <f t="shared" si="118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114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113"/>
        <v>15681.599999999999</v>
      </c>
      <c r="G477" s="54">
        <f t="shared" si="118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114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113"/>
        <v>18876</v>
      </c>
      <c r="G478" s="54">
        <f t="shared" si="118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114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113"/>
        <v>4646.3999999999996</v>
      </c>
      <c r="G479" s="54">
        <f t="shared" si="118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114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113"/>
        <v>18018</v>
      </c>
      <c r="G480" s="54">
        <f t="shared" si="118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114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113"/>
        <v>28459.199999999997</v>
      </c>
      <c r="G481" s="54">
        <f t="shared" si="118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114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113"/>
        <v>11932.8</v>
      </c>
      <c r="G482" s="54">
        <f t="shared" si="118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114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113"/>
        <v>28459.199999999997</v>
      </c>
      <c r="G483" s="54">
        <f t="shared" si="118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114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113"/>
        <v>15972</v>
      </c>
      <c r="G484" s="54">
        <f t="shared" si="118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114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113"/>
        <v>15642</v>
      </c>
      <c r="G485" s="54">
        <f t="shared" si="118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114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113"/>
        <v>18018</v>
      </c>
      <c r="G486" s="54">
        <f t="shared" si="118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114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113"/>
        <v>18876</v>
      </c>
      <c r="G487" s="54">
        <f t="shared" si="118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114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113"/>
        <v>5808</v>
      </c>
      <c r="G488" s="54">
        <f t="shared" si="118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114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113"/>
        <v>13992</v>
      </c>
      <c r="G489" s="54">
        <f t="shared" si="118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114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113"/>
        <v>18321.599999999999</v>
      </c>
      <c r="G490" s="54">
        <f t="shared" si="118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114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113"/>
        <v>18876</v>
      </c>
      <c r="G491" s="54">
        <f t="shared" si="118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114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113"/>
        <v>6230.4</v>
      </c>
      <c r="G492" s="54">
        <f t="shared" si="118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114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113"/>
        <v>20169.599999999999</v>
      </c>
      <c r="G493" s="54">
        <f t="shared" si="118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114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113"/>
        <v>8395.2000000000007</v>
      </c>
      <c r="G494" s="54">
        <f t="shared" si="118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114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113"/>
        <v>7268.7999999999993</v>
      </c>
      <c r="G495" s="54">
        <f t="shared" si="118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114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113"/>
        <v>17688</v>
      </c>
      <c r="G496" s="54">
        <f t="shared" si="118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114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113"/>
        <v>5376.8</v>
      </c>
      <c r="G497" s="54">
        <f t="shared" si="118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114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2786</v>
      </c>
      <c r="V497" s="25" t="str">
        <f>VLOOKUP(P497,'Customer List'!B:C,2,)</f>
        <v>Banglore</v>
      </c>
      <c r="W497" s="56"/>
      <c r="X497" s="45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113"/>
        <v>5376.8</v>
      </c>
      <c r="G498" s="54">
        <f t="shared" si="118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114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2786</v>
      </c>
      <c r="V498" s="25" t="str">
        <f>VLOOKUP(P498,'Customer List'!B:C,2,)</f>
        <v>Banglore</v>
      </c>
      <c r="W498" s="56"/>
      <c r="X498" s="45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113"/>
        <v>28582.400000000001</v>
      </c>
      <c r="G499" s="54">
        <f t="shared" si="118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114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2786</v>
      </c>
      <c r="V499" s="25" t="str">
        <f>VLOOKUP(P499,'Customer List'!B:C,2,)</f>
        <v>Mumbai</v>
      </c>
      <c r="W499" s="56"/>
      <c r="X499" s="45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113"/>
        <v>431800.16</v>
      </c>
      <c r="G500" s="54">
        <f t="shared" si="118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114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113"/>
        <v>20820.8</v>
      </c>
      <c r="G501" s="54">
        <f t="shared" si="118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114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113"/>
        <v>9280.48</v>
      </c>
      <c r="G502" s="54">
        <f t="shared" si="118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114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113"/>
        <v>32912</v>
      </c>
      <c r="G503" s="54">
        <f t="shared" si="118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114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113"/>
        <v>32912</v>
      </c>
      <c r="G504" s="54">
        <f t="shared" si="118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114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113"/>
        <v>16544</v>
      </c>
      <c r="G505" s="54">
        <f t="shared" si="118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114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113"/>
        <v>32912</v>
      </c>
      <c r="G506" s="54">
        <f t="shared" si="118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114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113"/>
        <v>38808</v>
      </c>
      <c r="G507" s="54">
        <f t="shared" si="118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114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113"/>
        <v>51656</v>
      </c>
      <c r="G508" s="54">
        <f t="shared" si="118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114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113"/>
        <v>7744</v>
      </c>
      <c r="G509" s="54">
        <f t="shared" si="118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114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113"/>
        <v>7744</v>
      </c>
      <c r="G510" s="54">
        <f t="shared" si="118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114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113"/>
        <v>7128</v>
      </c>
      <c r="G511" s="54">
        <f t="shared" si="118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114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113"/>
        <v>7128</v>
      </c>
      <c r="G512" s="54">
        <f t="shared" si="118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114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113"/>
        <v>6072</v>
      </c>
      <c r="G513" s="54">
        <f t="shared" si="118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114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113"/>
        <v>22792</v>
      </c>
      <c r="G514" s="54">
        <f t="shared" si="118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114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113"/>
        <v>6072</v>
      </c>
      <c r="G515" s="54">
        <f t="shared" si="118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114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113"/>
        <v>1971.1999999999998</v>
      </c>
      <c r="G516" s="54">
        <f t="shared" si="118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114"/>
        <v>1</v>
      </c>
      <c r="M516" s="25"/>
      <c r="N516" s="45"/>
      <c r="O516" s="54"/>
      <c r="P516" s="25" t="s">
        <v>3299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125">IF(AB517="DOLLAR",E517*88,E517)</f>
        <v>1971.1999999999998</v>
      </c>
      <c r="G517" s="54">
        <f t="shared" si="118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3298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125"/>
        <v>34619.199999999997</v>
      </c>
      <c r="G518" s="54">
        <f t="shared" si="118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12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125"/>
        <v>7128</v>
      </c>
      <c r="G519" s="54">
        <f t="shared" ref="G519:G582" si="13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126"/>
        <v>0</v>
      </c>
      <c r="M519" s="25" t="s">
        <v>3298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125"/>
        <v>733832</v>
      </c>
      <c r="G520" s="54">
        <f t="shared" si="13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12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125"/>
        <v>16544</v>
      </c>
      <c r="G521" s="54">
        <f t="shared" si="13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12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125"/>
        <v>32912</v>
      </c>
      <c r="G522" s="54">
        <f t="shared" si="13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12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125"/>
        <v>64416</v>
      </c>
      <c r="G523" s="54">
        <f t="shared" si="13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12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125"/>
        <v>11165.439999999999</v>
      </c>
      <c r="G524" s="54">
        <f t="shared" si="13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12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125"/>
        <v>9280.48</v>
      </c>
      <c r="G525" s="54">
        <f t="shared" si="13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12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125"/>
        <v>16896</v>
      </c>
      <c r="G526" s="54">
        <f t="shared" si="13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12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125"/>
        <v>15664</v>
      </c>
      <c r="G527" s="54">
        <f t="shared" si="13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12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125"/>
        <v>16858.16</v>
      </c>
      <c r="G528" s="54">
        <f t="shared" si="13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12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125"/>
        <v>32912</v>
      </c>
      <c r="G529" s="54">
        <f t="shared" si="13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12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125"/>
        <v>27456</v>
      </c>
      <c r="G530" s="54">
        <f t="shared" si="13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12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125"/>
        <v>16544</v>
      </c>
      <c r="G531" s="54">
        <f t="shared" si="13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12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125"/>
        <v>57904</v>
      </c>
      <c r="G532" s="54">
        <f t="shared" si="13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12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125"/>
        <v>1232</v>
      </c>
      <c r="G533" s="54">
        <f t="shared" si="13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12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125"/>
        <v>28582.400000000001</v>
      </c>
      <c r="G534" s="54">
        <f t="shared" si="13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12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125"/>
        <v>28582.400000000001</v>
      </c>
      <c r="G535" s="54">
        <f t="shared" si="13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12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125"/>
        <v>33264</v>
      </c>
      <c r="G536" s="54">
        <f t="shared" si="13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12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125"/>
        <v>48100.800000000003</v>
      </c>
      <c r="G537" s="54">
        <f t="shared" si="13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12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125"/>
        <v>48100.800000000003</v>
      </c>
      <c r="G538" s="54">
        <f t="shared" si="13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12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125"/>
        <v>48100.800000000003</v>
      </c>
      <c r="G539" s="54">
        <f t="shared" si="13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12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125"/>
        <v>48100.800000000003</v>
      </c>
      <c r="G540" s="54">
        <f t="shared" si="13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12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125"/>
        <v>167993.76</v>
      </c>
      <c r="G541" s="54">
        <f t="shared" si="13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12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125"/>
        <v>168009.60000000001</v>
      </c>
      <c r="G542" s="54">
        <f t="shared" si="13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12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125"/>
        <v>48100.800000000003</v>
      </c>
      <c r="G543" s="54">
        <f t="shared" si="13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12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125"/>
        <v>237283.20000000001</v>
      </c>
      <c r="G544" s="54">
        <f t="shared" si="13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12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125"/>
        <v>9081.6</v>
      </c>
      <c r="G545" s="54">
        <f t="shared" si="13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12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125"/>
        <v>9081.6</v>
      </c>
      <c r="G546" s="54">
        <f t="shared" si="13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12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125"/>
        <v>9081.6</v>
      </c>
      <c r="G547" s="54">
        <f t="shared" si="13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12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125"/>
        <v>12408</v>
      </c>
      <c r="G548" s="54">
        <f t="shared" si="13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12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125"/>
        <v>33264</v>
      </c>
      <c r="G549" s="54">
        <f t="shared" si="13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12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125"/>
        <v>35654.080000000002</v>
      </c>
      <c r="G550" s="54">
        <f t="shared" si="13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12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125"/>
        <v>14502.400000000001</v>
      </c>
      <c r="G551" s="54">
        <f t="shared" si="13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12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125"/>
        <v>24310</v>
      </c>
      <c r="G552" s="54">
        <f t="shared" si="13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12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125"/>
        <v>47124</v>
      </c>
      <c r="G553" s="54">
        <f t="shared" si="13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12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125"/>
        <v>53856</v>
      </c>
      <c r="G554" s="54">
        <f t="shared" si="13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12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125"/>
        <v>77792</v>
      </c>
      <c r="G555" s="54">
        <f t="shared" si="13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12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125"/>
        <v>21318</v>
      </c>
      <c r="G556" s="54">
        <f t="shared" si="13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12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125"/>
        <v>21318</v>
      </c>
      <c r="G557" s="54">
        <f t="shared" si="13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12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125"/>
        <v>64702</v>
      </c>
      <c r="G558" s="54">
        <f t="shared" si="13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12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125"/>
        <v>19448</v>
      </c>
      <c r="G559" s="54">
        <f t="shared" si="13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12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125"/>
        <v>107976</v>
      </c>
      <c r="G560" s="54">
        <f t="shared" si="13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12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125"/>
        <v>70752</v>
      </c>
      <c r="G561" s="54">
        <f t="shared" si="13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12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125"/>
        <v>0.88</v>
      </c>
      <c r="G562" s="54">
        <f t="shared" si="13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12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125"/>
        <v>31152</v>
      </c>
      <c r="G563" s="54">
        <f t="shared" si="13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12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125"/>
        <v>6828.7999999999993</v>
      </c>
      <c r="G564" s="54">
        <f t="shared" si="13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12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125"/>
        <v>13728</v>
      </c>
      <c r="G565" s="54">
        <f t="shared" si="13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12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125"/>
        <v>13398</v>
      </c>
      <c r="G566" s="54">
        <f t="shared" si="13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12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125"/>
        <v>16038</v>
      </c>
      <c r="G567" s="54">
        <f t="shared" si="13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12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125"/>
        <v>440</v>
      </c>
      <c r="G568" s="54">
        <f t="shared" si="13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12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125"/>
        <v>440</v>
      </c>
      <c r="G569" s="54">
        <f t="shared" si="13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12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125"/>
        <v>440</v>
      </c>
      <c r="G570" s="54">
        <f t="shared" si="13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12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125"/>
        <v>10507.2</v>
      </c>
      <c r="G571" s="54">
        <f t="shared" si="13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12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125"/>
        <v>17001.599999999999</v>
      </c>
      <c r="G572" s="54">
        <f t="shared" si="13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12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125"/>
        <v>22123.200000000001</v>
      </c>
      <c r="G573" s="54">
        <f t="shared" si="13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12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125"/>
        <v>7180.7999999999993</v>
      </c>
      <c r="G574" s="54">
        <f t="shared" si="13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12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125"/>
        <v>2640</v>
      </c>
      <c r="G575" s="54">
        <f t="shared" si="13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12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125"/>
        <v>2851.2</v>
      </c>
      <c r="G576" s="54">
        <f t="shared" si="13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12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125"/>
        <v>2428.8000000000002</v>
      </c>
      <c r="G577" s="54">
        <f t="shared" si="13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12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125"/>
        <v>3801.6000000000004</v>
      </c>
      <c r="G578" s="54">
        <f t="shared" si="13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12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125"/>
        <v>1584</v>
      </c>
      <c r="G579" s="54">
        <f t="shared" si="13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12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125"/>
        <v>6283.2000000000007</v>
      </c>
      <c r="G580" s="54">
        <f t="shared" si="13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12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139">IF(AB581="DOLLAR",E581*88,E581)</f>
        <v>6441.6</v>
      </c>
      <c r="G581" s="54">
        <f t="shared" si="13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139"/>
        <v>25977.599999999999</v>
      </c>
      <c r="G582" s="54">
        <f t="shared" si="13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140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139"/>
        <v>6864</v>
      </c>
      <c r="G583" s="54">
        <f t="shared" ref="G583:G646" si="144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140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139"/>
        <v>12038.400000000001</v>
      </c>
      <c r="G584" s="54">
        <f t="shared" si="144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140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139"/>
        <v>12038.400000000001</v>
      </c>
      <c r="G585" s="54">
        <f t="shared" si="144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140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139"/>
        <v>4400</v>
      </c>
      <c r="G586" s="54">
        <f t="shared" si="144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140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139"/>
        <v>12320</v>
      </c>
      <c r="G587" s="54">
        <f t="shared" si="144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140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139"/>
        <v>12320</v>
      </c>
      <c r="G588" s="54">
        <f t="shared" si="144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140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139"/>
        <v>12320</v>
      </c>
      <c r="G589" s="54">
        <f t="shared" si="144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140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139"/>
        <v>11000</v>
      </c>
      <c r="G590" s="54">
        <f t="shared" si="144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140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139"/>
        <v>15400</v>
      </c>
      <c r="G591" s="54">
        <f t="shared" si="144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140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139"/>
        <v>45742.399999999994</v>
      </c>
      <c r="G592" s="54">
        <f t="shared" si="144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140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139"/>
        <v>9024</v>
      </c>
      <c r="G593" s="54">
        <f t="shared" si="144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139"/>
        <v>8008.8</v>
      </c>
      <c r="G594" s="54">
        <f t="shared" si="144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139"/>
        <v>8911.2000000000007</v>
      </c>
      <c r="G595" s="54">
        <f t="shared" si="144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139"/>
        <v>7783.2</v>
      </c>
      <c r="G596" s="54">
        <f t="shared" si="144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139"/>
        <v>7783.2</v>
      </c>
      <c r="G597" s="54">
        <f t="shared" si="144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139"/>
        <v>81532</v>
      </c>
      <c r="G598" s="54">
        <f t="shared" si="144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139"/>
        <v>11668.8</v>
      </c>
      <c r="G599" s="54">
        <f t="shared" si="144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140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139"/>
        <v>12091.2</v>
      </c>
      <c r="G600" s="54">
        <f t="shared" si="144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140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139"/>
        <v>14520</v>
      </c>
      <c r="G601" s="54">
        <f t="shared" si="144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140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139"/>
        <v>10454.4</v>
      </c>
      <c r="G602" s="54">
        <f t="shared" si="144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140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139"/>
        <v>8659.2000000000007</v>
      </c>
      <c r="G603" s="54">
        <f t="shared" si="144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140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139"/>
        <v>15206.400000000001</v>
      </c>
      <c r="G604" s="54">
        <f t="shared" si="144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140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139"/>
        <v>37171.199999999997</v>
      </c>
      <c r="G605" s="54">
        <f t="shared" si="144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140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139"/>
        <v>4540.8</v>
      </c>
      <c r="G606" s="54">
        <f t="shared" si="144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140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139"/>
        <v>7339.2000000000007</v>
      </c>
      <c r="G607" s="54">
        <f t="shared" si="144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140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139"/>
        <v>5544</v>
      </c>
      <c r="G608" s="54">
        <f t="shared" si="144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140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139"/>
        <v>21780</v>
      </c>
      <c r="G609" s="54">
        <f t="shared" si="144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140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139"/>
        <v>6652.7999999999993</v>
      </c>
      <c r="G610" s="54">
        <f t="shared" si="144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140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139"/>
        <v>12249.599999999999</v>
      </c>
      <c r="G611" s="54">
        <f t="shared" si="144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140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139"/>
        <v>5913.6</v>
      </c>
      <c r="G612" s="54">
        <f t="shared" si="144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140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139"/>
        <v>4699.2</v>
      </c>
      <c r="G613" s="54">
        <f t="shared" si="144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140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139"/>
        <v>4699.2</v>
      </c>
      <c r="G614" s="54">
        <f t="shared" si="144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140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139"/>
        <v>2481.6</v>
      </c>
      <c r="G615" s="54">
        <f t="shared" si="144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140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139"/>
        <v>1900.8000000000002</v>
      </c>
      <c r="G616" s="54">
        <f t="shared" si="144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140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139"/>
        <v>4382.3999999999996</v>
      </c>
      <c r="G617" s="54">
        <f t="shared" si="144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140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139"/>
        <v>18018</v>
      </c>
      <c r="G618" s="54">
        <f t="shared" si="144"/>
        <v>18018</v>
      </c>
      <c r="H618" s="25" t="s">
        <v>616</v>
      </c>
      <c r="I618" s="25" t="s">
        <v>3283</v>
      </c>
      <c r="J618" s="25">
        <v>1</v>
      </c>
      <c r="K618" s="25">
        <v>1</v>
      </c>
      <c r="L618" s="25">
        <f t="shared" si="140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139"/>
        <v>3748.8</v>
      </c>
      <c r="G619" s="54">
        <f t="shared" si="144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140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139"/>
        <v>5068.8</v>
      </c>
      <c r="G620" s="54">
        <f t="shared" si="144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140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139"/>
        <v>5808</v>
      </c>
      <c r="G621" s="54">
        <f t="shared" si="144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140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139"/>
        <v>15417.599999999999</v>
      </c>
      <c r="G622" s="54">
        <f t="shared" si="144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140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139"/>
        <v>4382.3999999999996</v>
      </c>
      <c r="G623" s="54">
        <f t="shared" si="144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140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139"/>
        <v>4699.2</v>
      </c>
      <c r="G624" s="54">
        <f t="shared" si="144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140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139"/>
        <v>19272</v>
      </c>
      <c r="G625" s="54">
        <f t="shared" si="144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140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139"/>
        <v>5016</v>
      </c>
      <c r="G626" s="54">
        <f t="shared" si="144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140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139"/>
        <v>6547.2000000000007</v>
      </c>
      <c r="G627" s="54">
        <f t="shared" si="144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140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139"/>
        <v>2270.4</v>
      </c>
      <c r="G628" s="54">
        <f t="shared" si="144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140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139"/>
        <v>7761.6</v>
      </c>
      <c r="G629" s="54">
        <f t="shared" si="144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140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139"/>
        <v>5227.2</v>
      </c>
      <c r="G630" s="54">
        <f t="shared" si="144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140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139"/>
        <v>15998.400000000001</v>
      </c>
      <c r="G631" s="54">
        <f t="shared" si="144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140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139"/>
        <v>7444.7999999999993</v>
      </c>
      <c r="G632" s="54">
        <f t="shared" si="144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140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139"/>
        <v>6811.2000000000007</v>
      </c>
      <c r="G633" s="54">
        <f t="shared" si="144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140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139"/>
        <v>26136</v>
      </c>
      <c r="G634" s="54">
        <f t="shared" si="144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140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139"/>
        <v>6177.6</v>
      </c>
      <c r="G635" s="54">
        <f t="shared" si="144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140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139"/>
        <v>19219.2</v>
      </c>
      <c r="G636" s="54">
        <f t="shared" si="144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140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139"/>
        <v>20394</v>
      </c>
      <c r="G637" s="54">
        <f t="shared" si="144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140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139"/>
        <v>6811.2000000000007</v>
      </c>
      <c r="G638" s="54">
        <f t="shared" si="144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140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139"/>
        <v>13464</v>
      </c>
      <c r="G639" s="54">
        <f t="shared" si="144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140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139"/>
        <v>18902.400000000001</v>
      </c>
      <c r="G640" s="54">
        <f t="shared" si="144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140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139"/>
        <v>7128</v>
      </c>
      <c r="G641" s="54">
        <f t="shared" si="144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140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139"/>
        <v>8395.2000000000007</v>
      </c>
      <c r="G642" s="54">
        <f t="shared" si="144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140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139"/>
        <v>8395.2000000000007</v>
      </c>
      <c r="G643" s="54">
        <f t="shared" si="144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140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139"/>
        <v>9662.4</v>
      </c>
      <c r="G644" s="54">
        <f t="shared" si="144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140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148">IF(AB645="DOLLAR",E645*88,E645)</f>
        <v>16830</v>
      </c>
      <c r="G645" s="54">
        <f t="shared" si="144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148"/>
        <v>35376</v>
      </c>
      <c r="G646" s="54">
        <f t="shared" si="144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49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148"/>
        <v>10665.6</v>
      </c>
      <c r="G647" s="54">
        <f t="shared" ref="G647:G710" si="153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49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148"/>
        <v>4382.3999999999996</v>
      </c>
      <c r="G648" s="54">
        <f t="shared" si="153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49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148"/>
        <v>8395.2000000000007</v>
      </c>
      <c r="G649" s="54">
        <f t="shared" si="153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49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148"/>
        <v>6600</v>
      </c>
      <c r="G650" s="54">
        <f t="shared" si="153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49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148"/>
        <v>5491.2</v>
      </c>
      <c r="G651" s="54">
        <f t="shared" si="153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49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148"/>
        <v>28710</v>
      </c>
      <c r="G652" s="54">
        <f t="shared" si="153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49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148"/>
        <v>8316</v>
      </c>
      <c r="G653" s="54">
        <f t="shared" si="153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49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148"/>
        <v>6547.2000000000007</v>
      </c>
      <c r="G654" s="54">
        <f t="shared" si="153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49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148"/>
        <v>46252.800000000003</v>
      </c>
      <c r="G655" s="54">
        <f t="shared" si="153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49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148"/>
        <v>27984</v>
      </c>
      <c r="G656" s="54">
        <f t="shared" si="153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49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148"/>
        <v>53064</v>
      </c>
      <c r="G657" s="54">
        <f t="shared" si="153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49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148"/>
        <v>5913.6</v>
      </c>
      <c r="G658" s="54">
        <f t="shared" si="153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49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148"/>
        <v>4435.2</v>
      </c>
      <c r="G659" s="54">
        <f t="shared" si="153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49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148"/>
        <v>17740.8</v>
      </c>
      <c r="G660" s="54">
        <f t="shared" si="153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49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148"/>
        <v>7233.6</v>
      </c>
      <c r="G661" s="54">
        <f t="shared" si="153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49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148"/>
        <v>7867.2000000000007</v>
      </c>
      <c r="G662" s="54">
        <f t="shared" si="153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49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148"/>
        <v>6547.2000000000007</v>
      </c>
      <c r="G663" s="54">
        <f t="shared" si="153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49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148"/>
        <v>32841.599999999999</v>
      </c>
      <c r="G664" s="54">
        <f t="shared" si="153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49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148"/>
        <v>3801.6000000000004</v>
      </c>
      <c r="G665" s="54">
        <f t="shared" si="153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49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148"/>
        <v>25146</v>
      </c>
      <c r="G666" s="54">
        <f t="shared" si="153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49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148"/>
        <v>26796</v>
      </c>
      <c r="G667" s="54">
        <f t="shared" si="153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49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148"/>
        <v>19219.2</v>
      </c>
      <c r="G668" s="54">
        <f t="shared" si="153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49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148"/>
        <v>82896</v>
      </c>
      <c r="G669" s="54">
        <f t="shared" si="153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49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148"/>
        <v>16420.8</v>
      </c>
      <c r="G670" s="54">
        <f t="shared" si="153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49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148"/>
        <v>6600</v>
      </c>
      <c r="G671" s="54">
        <f t="shared" si="153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49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148"/>
        <v>75609.600000000006</v>
      </c>
      <c r="G672" s="54">
        <f t="shared" si="153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49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148"/>
        <v>19800</v>
      </c>
      <c r="G673" s="54">
        <f t="shared" si="153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49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148"/>
        <v>42451.199999999997</v>
      </c>
      <c r="G674" s="54">
        <f t="shared" si="153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49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148"/>
        <v>58608</v>
      </c>
      <c r="G675" s="54">
        <f t="shared" si="153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49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148"/>
        <v>51480</v>
      </c>
      <c r="G676" s="54">
        <f t="shared" si="153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49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148"/>
        <v>7708.7999999999993</v>
      </c>
      <c r="G677" s="54">
        <f t="shared" si="153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49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148"/>
        <v>18321.599999999999</v>
      </c>
      <c r="G678" s="54">
        <f t="shared" si="153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49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148"/>
        <v>29436</v>
      </c>
      <c r="G679" s="54">
        <f t="shared" si="153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49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148"/>
        <v>20169.599999999999</v>
      </c>
      <c r="G680" s="54">
        <f t="shared" si="153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49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148"/>
        <v>86130</v>
      </c>
      <c r="G681" s="54">
        <f t="shared" si="153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49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148"/>
        <v>40867.199999999997</v>
      </c>
      <c r="G682" s="54">
        <f t="shared" si="153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49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148"/>
        <v>25476</v>
      </c>
      <c r="G683" s="54">
        <f t="shared" si="153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49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148"/>
        <v>39072</v>
      </c>
      <c r="G684" s="54">
        <f t="shared" si="153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49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148"/>
        <v>6600</v>
      </c>
      <c r="G685" s="54">
        <f t="shared" si="153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49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148"/>
        <v>9926.4</v>
      </c>
      <c r="G686" s="54">
        <f t="shared" si="153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49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148"/>
        <v>28314</v>
      </c>
      <c r="G687" s="54">
        <f t="shared" si="153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49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148"/>
        <v>16896</v>
      </c>
      <c r="G688" s="54">
        <f t="shared" si="153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49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148"/>
        <v>14586</v>
      </c>
      <c r="G689" s="54">
        <f t="shared" si="153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49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148"/>
        <v>58608</v>
      </c>
      <c r="G690" s="54">
        <f t="shared" si="153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49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148"/>
        <v>15364.8</v>
      </c>
      <c r="G691" s="54">
        <f t="shared" si="153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49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148"/>
        <v>39072</v>
      </c>
      <c r="G692" s="54">
        <f t="shared" si="153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49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148"/>
        <v>4382.3999999999996</v>
      </c>
      <c r="G693" s="54">
        <f t="shared" si="153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49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148"/>
        <v>6283.2000000000007</v>
      </c>
      <c r="G694" s="54">
        <f t="shared" si="153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49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148"/>
        <v>6283.2000000000007</v>
      </c>
      <c r="G695" s="54">
        <f t="shared" si="153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49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148"/>
        <v>12738</v>
      </c>
      <c r="G696" s="54">
        <f t="shared" si="153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49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148"/>
        <v>20169.599999999999</v>
      </c>
      <c r="G697" s="54">
        <f t="shared" si="153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49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148"/>
        <v>4699.2</v>
      </c>
      <c r="G698" s="54">
        <f t="shared" si="153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49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148"/>
        <v>5376.8</v>
      </c>
      <c r="G699" s="54">
        <f t="shared" si="153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49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148"/>
        <v>2851.2</v>
      </c>
      <c r="G700" s="54">
        <f t="shared" si="153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49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148"/>
        <v>7444.7999999999993</v>
      </c>
      <c r="G701" s="54">
        <f t="shared" si="153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49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148"/>
        <v>14106.400000000001</v>
      </c>
      <c r="G702" s="54">
        <f t="shared" si="153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49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148"/>
        <v>5482.4</v>
      </c>
      <c r="G703" s="54">
        <f t="shared" si="153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49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148"/>
        <v>4382.3999999999996</v>
      </c>
      <c r="G704" s="54">
        <f t="shared" si="153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49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148"/>
        <v>4699.2</v>
      </c>
      <c r="G705" s="54">
        <f t="shared" si="153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49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148"/>
        <v>17740.8</v>
      </c>
      <c r="G706" s="54">
        <f t="shared" si="153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49"/>
        <v>3</v>
      </c>
      <c r="M706" s="25"/>
      <c r="N706" s="45"/>
      <c r="O706" s="54"/>
      <c r="P706" s="25" t="s">
        <v>626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Delhi</v>
      </c>
      <c r="W706" s="56" t="s">
        <v>606</v>
      </c>
      <c r="X706" s="45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67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148"/>
        <v>6666</v>
      </c>
      <c r="G707" s="54">
        <f t="shared" si="153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49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148"/>
        <v>14572.8</v>
      </c>
      <c r="G708" s="54">
        <f t="shared" si="153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49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55">IF(AB709="DOLLAR",E709*88,E709)</f>
        <v>32208</v>
      </c>
      <c r="G709" s="54">
        <f t="shared" si="153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55"/>
        <v>25608</v>
      </c>
      <c r="G710" s="54">
        <f t="shared" si="153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56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55"/>
        <v>17054.400000000001</v>
      </c>
      <c r="G711" s="54">
        <f t="shared" ref="G711:G774" si="160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56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55"/>
        <v>8764.7999999999993</v>
      </c>
      <c r="G712" s="54">
        <f t="shared" si="160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56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55"/>
        <v>25766.400000000001</v>
      </c>
      <c r="G713" s="54">
        <f t="shared" si="160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56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55"/>
        <v>25766.400000000001</v>
      </c>
      <c r="G714" s="54">
        <f t="shared" si="160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56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55"/>
        <v>12091.2</v>
      </c>
      <c r="G715" s="54">
        <f t="shared" si="160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56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55"/>
        <v>9926.4</v>
      </c>
      <c r="G716" s="54">
        <f t="shared" si="160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56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55"/>
        <v>5332.8</v>
      </c>
      <c r="G717" s="54">
        <f t="shared" si="160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56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55"/>
        <v>4382.3999999999996</v>
      </c>
      <c r="G718" s="54">
        <f t="shared" si="160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56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55"/>
        <v>14097.599999999999</v>
      </c>
      <c r="G719" s="54">
        <f t="shared" si="160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56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55"/>
        <v>14097.599999999999</v>
      </c>
      <c r="G720" s="54">
        <f t="shared" si="160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56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55"/>
        <v>17054.400000000001</v>
      </c>
      <c r="G721" s="54">
        <f t="shared" si="160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56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55"/>
        <v>22862.400000000001</v>
      </c>
      <c r="G722" s="54">
        <f t="shared" si="160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56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55"/>
        <v>29251.199999999997</v>
      </c>
      <c r="G723" s="54">
        <f t="shared" si="160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56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55"/>
        <v>440</v>
      </c>
      <c r="G724" s="54">
        <f t="shared" si="160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56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55"/>
        <v>3634.3999999999996</v>
      </c>
      <c r="G725" s="54">
        <f t="shared" si="160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56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55"/>
        <v>7268.7999999999993</v>
      </c>
      <c r="G726" s="54">
        <f t="shared" si="160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56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55"/>
        <v>9081.6</v>
      </c>
      <c r="G727" s="54">
        <f t="shared" si="160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55"/>
        <v>33264</v>
      </c>
      <c r="G728" s="54">
        <f t="shared" si="160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55"/>
        <v>9081.6</v>
      </c>
      <c r="G729" s="54">
        <f t="shared" si="160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55"/>
        <v>9081.6</v>
      </c>
      <c r="G730" s="54">
        <f t="shared" si="160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55"/>
        <v>9081.6</v>
      </c>
      <c r="G731" s="54">
        <f t="shared" si="160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55"/>
        <v>9081.6</v>
      </c>
      <c r="G732" s="54">
        <f t="shared" si="160"/>
        <v>9081.6</v>
      </c>
      <c r="H732" s="25" t="s">
        <v>659</v>
      </c>
      <c r="I732" s="25" t="s">
        <v>4133</v>
      </c>
      <c r="J732" s="25">
        <v>1</v>
      </c>
      <c r="K732" s="25">
        <v>1</v>
      </c>
      <c r="L732" s="25">
        <f t="shared" si="156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55"/>
        <v>26752</v>
      </c>
      <c r="G733" s="54">
        <f t="shared" si="160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55"/>
        <v>31680</v>
      </c>
      <c r="G734" s="54">
        <f t="shared" si="160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55"/>
        <v>22484</v>
      </c>
      <c r="G735" s="54">
        <f t="shared" si="160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55"/>
        <v>3942.3999999999996</v>
      </c>
      <c r="G736" s="54">
        <f t="shared" si="160"/>
        <v>3942.3999999999996</v>
      </c>
      <c r="H736" s="25" t="s">
        <v>681</v>
      </c>
      <c r="I736" s="25" t="s">
        <v>4134</v>
      </c>
      <c r="J736" s="25">
        <v>1</v>
      </c>
      <c r="K736" s="25">
        <v>1</v>
      </c>
      <c r="L736" s="25">
        <f t="shared" si="156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55"/>
        <v>6336</v>
      </c>
      <c r="G737" s="54">
        <f t="shared" si="160"/>
        <v>6336</v>
      </c>
      <c r="H737" s="25" t="s">
        <v>665</v>
      </c>
      <c r="I737" s="25" t="s">
        <v>4683</v>
      </c>
      <c r="J737" s="25">
        <v>1</v>
      </c>
      <c r="K737" s="25">
        <v>1</v>
      </c>
      <c r="L737" s="25">
        <f t="shared" si="156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55"/>
        <v>22457.599999999999</v>
      </c>
      <c r="G738" s="54">
        <f t="shared" si="160"/>
        <v>22457.599999999999</v>
      </c>
      <c r="H738" s="25">
        <v>60036</v>
      </c>
      <c r="I738" s="25" t="s">
        <v>4684</v>
      </c>
      <c r="J738" s="25">
        <v>1</v>
      </c>
      <c r="K738" s="25">
        <v>1</v>
      </c>
      <c r="L738" s="25">
        <f t="shared" si="156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55"/>
        <v>9222.4</v>
      </c>
      <c r="G739" s="54">
        <f t="shared" si="160"/>
        <v>9222.4</v>
      </c>
      <c r="H739" s="25" t="s">
        <v>667</v>
      </c>
      <c r="I739" s="25" t="s">
        <v>4135</v>
      </c>
      <c r="J739" s="25">
        <v>1</v>
      </c>
      <c r="K739" s="25">
        <v>1</v>
      </c>
      <c r="L739" s="25">
        <f t="shared" si="156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55"/>
        <v>4787.2</v>
      </c>
      <c r="G740" s="54">
        <f t="shared" si="160"/>
        <v>4787.2</v>
      </c>
      <c r="H740" s="25" t="s">
        <v>668</v>
      </c>
      <c r="I740" s="25" t="s">
        <v>4685</v>
      </c>
      <c r="J740" s="25">
        <v>1</v>
      </c>
      <c r="K740" s="25">
        <v>1</v>
      </c>
      <c r="L740" s="25">
        <f t="shared" si="156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55"/>
        <v>17248</v>
      </c>
      <c r="G741" s="54">
        <f t="shared" si="160"/>
        <v>17248</v>
      </c>
      <c r="H741" s="25">
        <v>31000</v>
      </c>
      <c r="I741" s="25" t="s">
        <v>4686</v>
      </c>
      <c r="J741" s="25">
        <v>1</v>
      </c>
      <c r="K741" s="25">
        <v>1</v>
      </c>
      <c r="L741" s="25">
        <f t="shared" si="156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55"/>
        <v>34782</v>
      </c>
      <c r="G742" s="54">
        <f t="shared" si="160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55"/>
        <v>60214</v>
      </c>
      <c r="G743" s="54">
        <f t="shared" si="160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55"/>
        <v>8632</v>
      </c>
      <c r="G744" s="54">
        <f t="shared" si="160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55"/>
        <v>487219.85</v>
      </c>
      <c r="G745" s="54">
        <f t="shared" si="160"/>
        <v>487219.85</v>
      </c>
      <c r="H745" s="25" t="s">
        <v>1191</v>
      </c>
      <c r="I745" s="25" t="s">
        <v>4722</v>
      </c>
      <c r="J745" s="25">
        <v>1</v>
      </c>
      <c r="K745" s="25"/>
      <c r="L745" s="25">
        <f t="shared" si="156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55"/>
        <v>135000</v>
      </c>
      <c r="G746" s="54">
        <f t="shared" si="160"/>
        <v>135000</v>
      </c>
      <c r="H746" s="25" t="s">
        <v>1194</v>
      </c>
      <c r="I746" s="25" t="s">
        <v>4723</v>
      </c>
      <c r="J746" s="25">
        <v>1</v>
      </c>
      <c r="K746" s="25"/>
      <c r="L746" s="25">
        <f t="shared" si="156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55"/>
        <v>11352</v>
      </c>
      <c r="G747" s="54">
        <f t="shared" si="160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56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55"/>
        <v>10454.4</v>
      </c>
      <c r="G748" s="54">
        <f t="shared" si="160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56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55"/>
        <v>17688</v>
      </c>
      <c r="G749" s="54">
        <f t="shared" si="160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56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55"/>
        <v>17107.2</v>
      </c>
      <c r="G750" s="54">
        <f t="shared" si="160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56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55"/>
        <v>12883.2</v>
      </c>
      <c r="G751" s="54">
        <f t="shared" si="160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56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55"/>
        <v>12091.2</v>
      </c>
      <c r="G752" s="54">
        <f t="shared" si="160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56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55"/>
        <v>19747.2</v>
      </c>
      <c r="G753" s="54">
        <f t="shared" si="160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56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55"/>
        <v>28314</v>
      </c>
      <c r="G754" s="54">
        <f t="shared" si="160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56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55"/>
        <v>23628</v>
      </c>
      <c r="G755" s="54">
        <f t="shared" si="160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56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55"/>
        <v>16698</v>
      </c>
      <c r="G756" s="54">
        <f t="shared" si="160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56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55"/>
        <v>18546</v>
      </c>
      <c r="G757" s="54">
        <f t="shared" si="160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56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55"/>
        <v>3432</v>
      </c>
      <c r="G758" s="54">
        <f t="shared" si="160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56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55"/>
        <v>15972</v>
      </c>
      <c r="G759" s="54">
        <f t="shared" si="160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56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55"/>
        <v>18678</v>
      </c>
      <c r="G760" s="54">
        <f t="shared" si="160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56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55"/>
        <v>18018</v>
      </c>
      <c r="G761" s="54">
        <f t="shared" si="160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56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55"/>
        <v>17054.400000000001</v>
      </c>
      <c r="G762" s="54">
        <f t="shared" si="160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56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55"/>
        <v>5906.25</v>
      </c>
      <c r="G763" s="54">
        <f t="shared" si="160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56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55"/>
        <v>6969.6</v>
      </c>
      <c r="G764" s="54">
        <f t="shared" si="160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56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55"/>
        <v>13911</v>
      </c>
      <c r="G765" s="54">
        <f t="shared" si="160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56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55"/>
        <v>25608</v>
      </c>
      <c r="G766" s="54">
        <f t="shared" si="160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56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55"/>
        <v>17688</v>
      </c>
      <c r="G767" s="54">
        <f t="shared" si="160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56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55"/>
        <v>17688</v>
      </c>
      <c r="G768" s="54">
        <f t="shared" si="160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56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55"/>
        <v>17688</v>
      </c>
      <c r="G769" s="54">
        <f t="shared" si="160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56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55"/>
        <v>17688</v>
      </c>
      <c r="G770" s="54">
        <f t="shared" si="160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56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55"/>
        <v>32912</v>
      </c>
      <c r="G771" s="54">
        <f t="shared" si="160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56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55"/>
        <v>16544</v>
      </c>
      <c r="G772" s="54">
        <f t="shared" si="160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56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64">IF(AB773="DOLLAR",E773*88,E773)</f>
        <v>32912</v>
      </c>
      <c r="G773" s="54">
        <f t="shared" si="160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64"/>
        <v>25608</v>
      </c>
      <c r="G774" s="54">
        <f t="shared" si="160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65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64"/>
        <v>32912</v>
      </c>
      <c r="G775" s="54">
        <f t="shared" ref="G775:G838" si="169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65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64"/>
        <v>32912</v>
      </c>
      <c r="G776" s="54">
        <f t="shared" si="169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65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64"/>
        <v>38808</v>
      </c>
      <c r="G777" s="54">
        <f t="shared" si="169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65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64"/>
        <v>32912</v>
      </c>
      <c r="G778" s="54">
        <f t="shared" si="169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65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64"/>
        <v>32912</v>
      </c>
      <c r="G779" s="54">
        <f t="shared" si="169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65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64"/>
        <v>32912</v>
      </c>
      <c r="G780" s="54">
        <f t="shared" si="169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65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64"/>
        <v>32912</v>
      </c>
      <c r="G781" s="54">
        <f t="shared" si="169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65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64"/>
        <v>86240</v>
      </c>
      <c r="G782" s="54">
        <f t="shared" si="169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65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64"/>
        <v>32912</v>
      </c>
      <c r="G783" s="54">
        <f t="shared" si="169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65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64"/>
        <v>29040</v>
      </c>
      <c r="G784" s="54">
        <f t="shared" si="169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65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64"/>
        <v>4840</v>
      </c>
      <c r="G785" s="54">
        <f t="shared" si="169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65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64"/>
        <v>6336</v>
      </c>
      <c r="G786" s="54">
        <f t="shared" si="169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65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64"/>
        <v>6336</v>
      </c>
      <c r="G787" s="54">
        <f t="shared" si="169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65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64"/>
        <v>6336</v>
      </c>
      <c r="G788" s="54">
        <f t="shared" si="169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65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64"/>
        <v>0</v>
      </c>
      <c r="G789" s="54">
        <f t="shared" si="169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65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64"/>
        <v>111355.20000000001</v>
      </c>
      <c r="G790" s="54">
        <f t="shared" si="169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65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64"/>
        <v>12038.400000000001</v>
      </c>
      <c r="G791" s="54">
        <f t="shared" si="169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65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64"/>
        <v>11000</v>
      </c>
      <c r="G792" s="54">
        <f t="shared" si="169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65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64"/>
        <v>5906.25</v>
      </c>
      <c r="G793" s="54">
        <f t="shared" si="169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65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64"/>
        <v>64402.8</v>
      </c>
      <c r="G794" s="54">
        <f t="shared" si="169"/>
        <v>64402.8</v>
      </c>
      <c r="H794" s="25" t="s">
        <v>864</v>
      </c>
      <c r="I794" s="25" t="s">
        <v>4387</v>
      </c>
      <c r="J794" s="25">
        <v>1</v>
      </c>
      <c r="K794" s="25">
        <v>1</v>
      </c>
      <c r="L794" s="25">
        <f t="shared" si="165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64"/>
        <v>64402.8</v>
      </c>
      <c r="G795" s="54">
        <f t="shared" si="169"/>
        <v>64402.8</v>
      </c>
      <c r="H795" s="25" t="s">
        <v>865</v>
      </c>
      <c r="I795" s="25" t="s">
        <v>4388</v>
      </c>
      <c r="J795" s="25">
        <v>1</v>
      </c>
      <c r="K795" s="25">
        <v>1</v>
      </c>
      <c r="L795" s="25">
        <f t="shared" si="165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64"/>
        <v>64402.8</v>
      </c>
      <c r="G796" s="54">
        <f t="shared" si="169"/>
        <v>64402.8</v>
      </c>
      <c r="H796" s="25" t="s">
        <v>866</v>
      </c>
      <c r="I796" s="25" t="s">
        <v>4389</v>
      </c>
      <c r="J796" s="25">
        <v>1</v>
      </c>
      <c r="K796" s="25">
        <v>1</v>
      </c>
      <c r="L796" s="25">
        <f t="shared" si="165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64"/>
        <v>35464</v>
      </c>
      <c r="G797" s="54">
        <f t="shared" si="169"/>
        <v>35464</v>
      </c>
      <c r="H797" s="25" t="s">
        <v>2746</v>
      </c>
      <c r="I797" s="25" t="s">
        <v>4675</v>
      </c>
      <c r="J797" s="25">
        <v>1</v>
      </c>
      <c r="K797" s="25">
        <v>1</v>
      </c>
      <c r="L797" s="25">
        <f t="shared" si="165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64"/>
        <v>25608</v>
      </c>
      <c r="G798" s="54">
        <f t="shared" si="169"/>
        <v>25608</v>
      </c>
      <c r="H798" s="25" t="s">
        <v>1162</v>
      </c>
      <c r="I798" s="25" t="s">
        <v>4676</v>
      </c>
      <c r="J798" s="25">
        <v>1</v>
      </c>
      <c r="K798" s="25">
        <v>1</v>
      </c>
      <c r="L798" s="25">
        <f t="shared" si="165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64"/>
        <v>25608</v>
      </c>
      <c r="G799" s="54">
        <f t="shared" si="169"/>
        <v>25608</v>
      </c>
      <c r="H799" s="25" t="s">
        <v>867</v>
      </c>
      <c r="I799" s="25" t="s">
        <v>4390</v>
      </c>
      <c r="J799" s="25">
        <v>1</v>
      </c>
      <c r="K799" s="25">
        <v>1</v>
      </c>
      <c r="L799" s="25">
        <f t="shared" si="165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64"/>
        <v>25608</v>
      </c>
      <c r="G800" s="54">
        <f t="shared" si="169"/>
        <v>25608</v>
      </c>
      <c r="H800" s="25" t="s">
        <v>868</v>
      </c>
      <c r="I800" s="25" t="s">
        <v>4391</v>
      </c>
      <c r="J800" s="25">
        <v>1</v>
      </c>
      <c r="K800" s="25">
        <v>1</v>
      </c>
      <c r="L800" s="25">
        <f t="shared" si="165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64"/>
        <v>25608</v>
      </c>
      <c r="G801" s="54">
        <f t="shared" si="169"/>
        <v>25608</v>
      </c>
      <c r="H801" s="25" t="s">
        <v>869</v>
      </c>
      <c r="I801" s="25" t="s">
        <v>4392</v>
      </c>
      <c r="J801" s="25">
        <v>1</v>
      </c>
      <c r="K801" s="25">
        <v>1</v>
      </c>
      <c r="L801" s="25">
        <f t="shared" si="165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64"/>
        <v>25608</v>
      </c>
      <c r="G802" s="54">
        <f t="shared" si="169"/>
        <v>25608</v>
      </c>
      <c r="H802" s="25" t="s">
        <v>870</v>
      </c>
      <c r="I802" s="25" t="s">
        <v>4393</v>
      </c>
      <c r="J802" s="25">
        <v>1</v>
      </c>
      <c r="K802" s="25">
        <v>1</v>
      </c>
      <c r="L802" s="25">
        <f t="shared" si="165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64"/>
        <v>25608</v>
      </c>
      <c r="G803" s="54">
        <f t="shared" si="169"/>
        <v>25608</v>
      </c>
      <c r="H803" s="25" t="s">
        <v>871</v>
      </c>
      <c r="I803" s="25" t="s">
        <v>4394</v>
      </c>
      <c r="J803" s="25">
        <v>1</v>
      </c>
      <c r="K803" s="25">
        <v>1</v>
      </c>
      <c r="L803" s="25">
        <f t="shared" si="165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64"/>
        <v>25608</v>
      </c>
      <c r="G804" s="54">
        <f t="shared" si="169"/>
        <v>25608</v>
      </c>
      <c r="H804" s="25" t="s">
        <v>872</v>
      </c>
      <c r="I804" s="25" t="s">
        <v>4395</v>
      </c>
      <c r="J804" s="25">
        <v>1</v>
      </c>
      <c r="K804" s="25">
        <v>1</v>
      </c>
      <c r="L804" s="25">
        <f t="shared" si="165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64"/>
        <v>66528</v>
      </c>
      <c r="G805" s="54">
        <f t="shared" si="169"/>
        <v>66528</v>
      </c>
      <c r="H805" s="25" t="s">
        <v>873</v>
      </c>
      <c r="I805" s="25" t="s">
        <v>4396</v>
      </c>
      <c r="J805" s="25">
        <v>1</v>
      </c>
      <c r="K805" s="25">
        <v>1</v>
      </c>
      <c r="L805" s="25">
        <f t="shared" si="165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64"/>
        <v>7744</v>
      </c>
      <c r="G806" s="54">
        <f t="shared" si="169"/>
        <v>7744</v>
      </c>
      <c r="H806" s="25" t="s">
        <v>874</v>
      </c>
      <c r="I806" s="25" t="s">
        <v>4397</v>
      </c>
      <c r="J806" s="25">
        <v>1</v>
      </c>
      <c r="K806" s="25">
        <v>1</v>
      </c>
      <c r="L806" s="25">
        <f t="shared" si="165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64"/>
        <v>33176</v>
      </c>
      <c r="G807" s="54">
        <f t="shared" si="169"/>
        <v>33176</v>
      </c>
      <c r="H807" s="25" t="s">
        <v>875</v>
      </c>
      <c r="I807" s="25" t="s">
        <v>4398</v>
      </c>
      <c r="J807" s="25">
        <v>1</v>
      </c>
      <c r="K807" s="25">
        <v>1</v>
      </c>
      <c r="L807" s="25">
        <f t="shared" si="165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64"/>
        <v>33176</v>
      </c>
      <c r="G808" s="54">
        <f t="shared" si="169"/>
        <v>33176</v>
      </c>
      <c r="H808" s="25" t="s">
        <v>876</v>
      </c>
      <c r="I808" s="25" t="s">
        <v>4399</v>
      </c>
      <c r="J808" s="25">
        <v>1</v>
      </c>
      <c r="K808" s="25">
        <v>1</v>
      </c>
      <c r="L808" s="25">
        <f t="shared" si="165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64"/>
        <v>33176</v>
      </c>
      <c r="G809" s="54">
        <f t="shared" si="169"/>
        <v>33176</v>
      </c>
      <c r="H809" s="25" t="s">
        <v>877</v>
      </c>
      <c r="I809" s="25" t="s">
        <v>4400</v>
      </c>
      <c r="J809" s="25">
        <v>1</v>
      </c>
      <c r="K809" s="25">
        <v>1</v>
      </c>
      <c r="L809" s="25">
        <f t="shared" si="165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64"/>
        <v>33176</v>
      </c>
      <c r="G810" s="54">
        <f t="shared" si="169"/>
        <v>33176</v>
      </c>
      <c r="H810" s="25" t="s">
        <v>878</v>
      </c>
      <c r="I810" s="25" t="s">
        <v>4401</v>
      </c>
      <c r="J810" s="25">
        <v>1</v>
      </c>
      <c r="K810" s="25">
        <v>1</v>
      </c>
      <c r="L810" s="25">
        <f t="shared" si="165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64"/>
        <v>0.88</v>
      </c>
      <c r="G811" s="54">
        <f t="shared" si="169"/>
        <v>0.88</v>
      </c>
      <c r="H811" s="25" t="s">
        <v>879</v>
      </c>
      <c r="I811" s="25" t="s">
        <v>4402</v>
      </c>
      <c r="J811" s="25">
        <v>1</v>
      </c>
      <c r="K811" s="25">
        <v>1</v>
      </c>
      <c r="L811" s="25">
        <f t="shared" si="165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64"/>
        <v>12777.599999999999</v>
      </c>
      <c r="G812" s="54">
        <f t="shared" si="169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65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64"/>
        <v>1584</v>
      </c>
      <c r="G813" s="54">
        <f t="shared" si="169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65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64"/>
        <v>1584</v>
      </c>
      <c r="G814" s="54">
        <f t="shared" si="169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65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64"/>
        <v>5544</v>
      </c>
      <c r="G815" s="54">
        <f t="shared" si="169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65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64"/>
        <v>15206.400000000001</v>
      </c>
      <c r="G816" s="54">
        <f t="shared" si="169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65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64"/>
        <v>5227.2</v>
      </c>
      <c r="G817" s="54">
        <f t="shared" si="169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65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64"/>
        <v>2956.8</v>
      </c>
      <c r="G818" s="54">
        <f t="shared" si="169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65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64"/>
        <v>5332.8</v>
      </c>
      <c r="G819" s="54">
        <f t="shared" si="169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65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64"/>
        <v>2851.2</v>
      </c>
      <c r="G820" s="54">
        <f t="shared" si="169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65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64"/>
        <v>4963.2</v>
      </c>
      <c r="G821" s="54">
        <f t="shared" si="169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65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64"/>
        <v>7761.6</v>
      </c>
      <c r="G822" s="54">
        <f t="shared" si="169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65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64"/>
        <v>5227.2</v>
      </c>
      <c r="G823" s="54">
        <f t="shared" si="169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65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64"/>
        <v>17688</v>
      </c>
      <c r="G824" s="54">
        <f t="shared" si="169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65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64"/>
        <v>14190</v>
      </c>
      <c r="G825" s="54">
        <f t="shared" si="169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65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64"/>
        <v>7867.2000000000007</v>
      </c>
      <c r="G826" s="54">
        <f t="shared" si="169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65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64"/>
        <v>20908.8</v>
      </c>
      <c r="G827" s="54">
        <f t="shared" si="169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65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64"/>
        <v>18216</v>
      </c>
      <c r="G828" s="54">
        <f t="shared" si="169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65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64"/>
        <v>7867.2000000000007</v>
      </c>
      <c r="G829" s="54">
        <f t="shared" si="169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65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64"/>
        <v>13992</v>
      </c>
      <c r="G830" s="54">
        <f t="shared" si="169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65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64"/>
        <v>8131.2000000000007</v>
      </c>
      <c r="G831" s="54">
        <f t="shared" si="169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65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64"/>
        <v>25146</v>
      </c>
      <c r="G832" s="54">
        <f t="shared" si="169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65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64"/>
        <v>7867.2000000000007</v>
      </c>
      <c r="G833" s="54">
        <f t="shared" si="169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65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64"/>
        <v>9662.4</v>
      </c>
      <c r="G834" s="54">
        <f t="shared" si="169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65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64"/>
        <v>13569.599999999999</v>
      </c>
      <c r="G835" s="54">
        <f t="shared" si="169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65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64"/>
        <v>27984</v>
      </c>
      <c r="G836" s="54">
        <f t="shared" si="169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65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71">IF(AB837="DOLLAR",E837*88,E837)</f>
        <v>22651.199999999997</v>
      </c>
      <c r="G837" s="54">
        <f t="shared" si="169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71"/>
        <v>12091.2</v>
      </c>
      <c r="G838" s="54">
        <f t="shared" si="169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72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71"/>
        <v>12738</v>
      </c>
      <c r="G839" s="54">
        <f t="shared" ref="G839:G902" si="176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72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71"/>
        <v>7761.6</v>
      </c>
      <c r="G840" s="54">
        <f t="shared" si="176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72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71"/>
        <v>20169.599999999999</v>
      </c>
      <c r="G841" s="54">
        <f t="shared" si="176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72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71"/>
        <v>10876.8</v>
      </c>
      <c r="G842" s="54">
        <f t="shared" si="176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72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71"/>
        <v>7444.7999999999993</v>
      </c>
      <c r="G843" s="54">
        <f t="shared" si="176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72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71"/>
        <v>4699.2</v>
      </c>
      <c r="G844" s="54">
        <f t="shared" si="176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72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71"/>
        <v>16104</v>
      </c>
      <c r="G845" s="54">
        <f t="shared" si="176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72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71"/>
        <v>5808</v>
      </c>
      <c r="G846" s="54">
        <f t="shared" si="176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72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71"/>
        <v>5913.6</v>
      </c>
      <c r="G847" s="54">
        <f t="shared" si="176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72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71"/>
        <v>13041.599999999999</v>
      </c>
      <c r="G848" s="54">
        <f t="shared" si="176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72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71"/>
        <v>11299.2</v>
      </c>
      <c r="G849" s="54">
        <f t="shared" si="176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72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71"/>
        <v>15628.8</v>
      </c>
      <c r="G850" s="54">
        <f t="shared" si="176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72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71"/>
        <v>18321.599999999999</v>
      </c>
      <c r="G851" s="54">
        <f t="shared" si="176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72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71"/>
        <v>14572.8</v>
      </c>
      <c r="G852" s="54">
        <f t="shared" si="176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72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71"/>
        <v>4065.6000000000004</v>
      </c>
      <c r="G853" s="54">
        <f t="shared" si="176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72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71"/>
        <v>15206.400000000001</v>
      </c>
      <c r="G854" s="54">
        <f t="shared" si="176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72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71"/>
        <v>12091.2</v>
      </c>
      <c r="G855" s="54">
        <f t="shared" si="176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72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71"/>
        <v>5649.6</v>
      </c>
      <c r="G856" s="54">
        <f t="shared" si="176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72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71"/>
        <v>7180.7999999999993</v>
      </c>
      <c r="G857" s="54">
        <f t="shared" si="176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72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71"/>
        <v>8659.1999999999989</v>
      </c>
      <c r="G858" s="54">
        <f t="shared" si="176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72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71"/>
        <v>8659.1999999999989</v>
      </c>
      <c r="G859" s="54">
        <f t="shared" si="176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72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71"/>
        <v>12724.8</v>
      </c>
      <c r="G860" s="54">
        <f t="shared" si="176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72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71"/>
        <v>13094.400000000001</v>
      </c>
      <c r="G861" s="54">
        <f t="shared" si="176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72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71"/>
        <v>4540.8</v>
      </c>
      <c r="G862" s="54">
        <f t="shared" si="176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72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71"/>
        <v>12091.2</v>
      </c>
      <c r="G863" s="54">
        <f t="shared" si="176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72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71"/>
        <v>19338</v>
      </c>
      <c r="G864" s="54">
        <f t="shared" si="176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72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71"/>
        <v>5068.8</v>
      </c>
      <c r="G865" s="54">
        <f t="shared" si="176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72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71"/>
        <v>7444.7999999999993</v>
      </c>
      <c r="G866" s="54">
        <f t="shared" si="176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72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71"/>
        <v>18902.400000000001</v>
      </c>
      <c r="G867" s="54">
        <f t="shared" si="176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72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71"/>
        <v>4382.3999999999996</v>
      </c>
      <c r="G868" s="54">
        <f t="shared" si="176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72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71"/>
        <v>17688</v>
      </c>
      <c r="G869" s="54">
        <f t="shared" si="176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72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71"/>
        <v>7075.2000000000007</v>
      </c>
      <c r="G870" s="54">
        <f t="shared" si="176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72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71"/>
        <v>4963.2</v>
      </c>
      <c r="G871" s="54">
        <f t="shared" si="176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72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71"/>
        <v>7761.6</v>
      </c>
      <c r="G872" s="54">
        <f t="shared" si="176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72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71"/>
        <v>7603.2000000000007</v>
      </c>
      <c r="G873" s="54">
        <f t="shared" si="176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72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71"/>
        <v>17688</v>
      </c>
      <c r="G874" s="54">
        <f t="shared" si="176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72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71"/>
        <v>14256</v>
      </c>
      <c r="G875" s="54">
        <f t="shared" si="176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72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71"/>
        <v>12408</v>
      </c>
      <c r="G876" s="54">
        <f t="shared" si="176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72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71"/>
        <v>16420.8</v>
      </c>
      <c r="G877" s="54">
        <f t="shared" si="176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72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71"/>
        <v>14572.8</v>
      </c>
      <c r="G878" s="54">
        <f t="shared" si="176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72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71"/>
        <v>28828.800000000003</v>
      </c>
      <c r="G879" s="54">
        <f t="shared" si="176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72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71"/>
        <v>19272</v>
      </c>
      <c r="G880" s="54">
        <f t="shared" si="176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72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71"/>
        <v>19998</v>
      </c>
      <c r="G881" s="54">
        <f t="shared" si="176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72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71"/>
        <v>18321.599999999999</v>
      </c>
      <c r="G882" s="54">
        <f t="shared" si="176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72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71"/>
        <v>14150.400000000001</v>
      </c>
      <c r="G883" s="54">
        <f t="shared" si="176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72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71"/>
        <v>19852.8</v>
      </c>
      <c r="G884" s="54">
        <f t="shared" si="176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72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71"/>
        <v>17292</v>
      </c>
      <c r="G885" s="54">
        <f t="shared" si="176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72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71"/>
        <v>16420.8</v>
      </c>
      <c r="G886" s="54">
        <f t="shared" si="176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72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71"/>
        <v>4963.2</v>
      </c>
      <c r="G887" s="54">
        <f t="shared" si="176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72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71"/>
        <v>4118.3999999999996</v>
      </c>
      <c r="G888" s="54">
        <f t="shared" si="176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72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71"/>
        <v>4224</v>
      </c>
      <c r="G889" s="54">
        <f t="shared" si="176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72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71"/>
        <v>18480</v>
      </c>
      <c r="G890" s="54">
        <f t="shared" si="176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72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71"/>
        <v>3220.8</v>
      </c>
      <c r="G891" s="54">
        <f t="shared" si="176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72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71"/>
        <v>4382.3999999999996</v>
      </c>
      <c r="G892" s="54">
        <f t="shared" si="176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72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71"/>
        <v>2640</v>
      </c>
      <c r="G893" s="54">
        <f t="shared" si="176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72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71"/>
        <v>17688</v>
      </c>
      <c r="G894" s="54">
        <f t="shared" si="176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72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71"/>
        <v>10032</v>
      </c>
      <c r="G895" s="54">
        <f t="shared" si="176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72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71"/>
        <v>6811.2000000000007</v>
      </c>
      <c r="G896" s="54">
        <f t="shared" si="176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72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71"/>
        <v>25146</v>
      </c>
      <c r="G897" s="54">
        <f t="shared" si="176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72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71"/>
        <v>13305.599999999999</v>
      </c>
      <c r="G898" s="54">
        <f t="shared" si="176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72"/>
        <v>0</v>
      </c>
      <c r="M898" s="25" t="s">
        <v>4904</v>
      </c>
      <c r="N898" s="45">
        <v>45934</v>
      </c>
      <c r="O898" s="54">
        <v>23463</v>
      </c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71"/>
        <v>13992</v>
      </c>
      <c r="G899" s="54">
        <f t="shared" si="176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72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71"/>
        <v>1478.4</v>
      </c>
      <c r="G900" s="54">
        <f t="shared" si="176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72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78">IF(AB901="DOLLAR",E901*88,E901)</f>
        <v>16368</v>
      </c>
      <c r="G901" s="54">
        <f t="shared" si="176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78"/>
        <v>9292.7999999999993</v>
      </c>
      <c r="G902" s="54">
        <f t="shared" si="176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79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78"/>
        <v>6811.2000000000007</v>
      </c>
      <c r="G903" s="54">
        <f t="shared" ref="G903:G966" si="183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79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78"/>
        <v>13992</v>
      </c>
      <c r="G904" s="54">
        <f t="shared" si="183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79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78"/>
        <v>9292.7999999999993</v>
      </c>
      <c r="G905" s="54">
        <f t="shared" si="183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79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78"/>
        <v>12738</v>
      </c>
      <c r="G906" s="54">
        <f t="shared" si="183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79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78"/>
        <v>13992</v>
      </c>
      <c r="G907" s="54">
        <f t="shared" si="183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79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78"/>
        <v>9292.7999999999993</v>
      </c>
      <c r="G908" s="54">
        <f t="shared" si="183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79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78"/>
        <v>15206.400000000001</v>
      </c>
      <c r="G909" s="54">
        <f t="shared" si="183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79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78"/>
        <v>14784</v>
      </c>
      <c r="G910" s="54">
        <f t="shared" si="183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79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78"/>
        <v>18321.599999999999</v>
      </c>
      <c r="G911" s="54">
        <f t="shared" si="183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79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78"/>
        <v>1478.4</v>
      </c>
      <c r="G912" s="54">
        <f t="shared" si="183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79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78"/>
        <v>24090</v>
      </c>
      <c r="G913" s="54">
        <f t="shared" si="183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79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78"/>
        <v>1478.4</v>
      </c>
      <c r="G914" s="54">
        <f t="shared" si="183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79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78"/>
        <v>27984</v>
      </c>
      <c r="G915" s="54">
        <f t="shared" si="183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79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78"/>
        <v>14150.400000000001</v>
      </c>
      <c r="G916" s="54">
        <f t="shared" si="183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79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78"/>
        <v>19536</v>
      </c>
      <c r="G917" s="54">
        <f t="shared" si="183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79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78"/>
        <v>16104</v>
      </c>
      <c r="G918" s="54">
        <f t="shared" si="183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79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78"/>
        <v>20169.599999999999</v>
      </c>
      <c r="G919" s="54">
        <f t="shared" si="183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79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78"/>
        <v>7761.6</v>
      </c>
      <c r="G920" s="54">
        <f t="shared" si="183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79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78"/>
        <v>15246</v>
      </c>
      <c r="G921" s="54">
        <f t="shared" si="183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79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78"/>
        <v>8395.2000000000007</v>
      </c>
      <c r="G922" s="54">
        <f t="shared" si="183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79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78"/>
        <v>27984</v>
      </c>
      <c r="G923" s="54">
        <f t="shared" si="183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79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78"/>
        <v>26532</v>
      </c>
      <c r="G924" s="54">
        <f t="shared" si="183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79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78"/>
        <v>20169.599999999999</v>
      </c>
      <c r="G925" s="54">
        <f t="shared" si="183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79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78"/>
        <v>12091.2</v>
      </c>
      <c r="G926" s="54">
        <f t="shared" si="183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79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78"/>
        <v>28710</v>
      </c>
      <c r="G927" s="54">
        <f t="shared" si="183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79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78"/>
        <v>9926.4</v>
      </c>
      <c r="G928" s="54">
        <f t="shared" si="183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79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78"/>
        <v>12513.599999999999</v>
      </c>
      <c r="G929" s="54">
        <f t="shared" si="183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79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78"/>
        <v>12738</v>
      </c>
      <c r="G930" s="54">
        <f t="shared" si="183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79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78"/>
        <v>6547.2000000000007</v>
      </c>
      <c r="G931" s="54">
        <f t="shared" si="183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79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78"/>
        <v>29436</v>
      </c>
      <c r="G932" s="54">
        <f t="shared" si="183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79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78"/>
        <v>17212.8</v>
      </c>
      <c r="G933" s="54">
        <f t="shared" si="183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79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78"/>
        <v>7761.6</v>
      </c>
      <c r="G934" s="54">
        <f t="shared" si="183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79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78"/>
        <v>3748.8</v>
      </c>
      <c r="G935" s="54">
        <f t="shared" si="183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79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78"/>
        <v>17054.400000000001</v>
      </c>
      <c r="G936" s="54">
        <f t="shared" si="183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79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78"/>
        <v>27258</v>
      </c>
      <c r="G937" s="54">
        <f t="shared" si="183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79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78"/>
        <v>28710</v>
      </c>
      <c r="G938" s="54">
        <f t="shared" si="183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79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78"/>
        <v>19008</v>
      </c>
      <c r="G939" s="54">
        <f t="shared" si="183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79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78"/>
        <v>7867.2000000000007</v>
      </c>
      <c r="G940" s="54">
        <f t="shared" si="183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79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78"/>
        <v>8395.2000000000007</v>
      </c>
      <c r="G941" s="54">
        <f t="shared" si="183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79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78"/>
        <v>20169.599999999999</v>
      </c>
      <c r="G942" s="54">
        <f t="shared" si="183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79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78"/>
        <v>6600</v>
      </c>
      <c r="G943" s="54">
        <f t="shared" si="183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79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78"/>
        <v>26532</v>
      </c>
      <c r="G944" s="54">
        <f t="shared" si="183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79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78"/>
        <v>15153.599999999999</v>
      </c>
      <c r="G945" s="54">
        <f t="shared" si="183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79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78"/>
        <v>15364.8</v>
      </c>
      <c r="G946" s="54">
        <f t="shared" si="183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79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78"/>
        <v>9662.4</v>
      </c>
      <c r="G947" s="54">
        <f t="shared" si="183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79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78"/>
        <v>13622.400000000001</v>
      </c>
      <c r="G948" s="54">
        <f t="shared" si="183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79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78"/>
        <v>19483.2</v>
      </c>
      <c r="G949" s="54">
        <f t="shared" si="183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79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78"/>
        <v>20169.599999999999</v>
      </c>
      <c r="G950" s="54">
        <f t="shared" si="183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79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78"/>
        <v>10560</v>
      </c>
      <c r="G951" s="54">
        <f t="shared" si="183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79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78"/>
        <v>1584</v>
      </c>
      <c r="G952" s="54">
        <f t="shared" si="183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79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78"/>
        <v>6811.2000000000007</v>
      </c>
      <c r="G953" s="54">
        <f t="shared" si="183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79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78"/>
        <v>4646.3999999999996</v>
      </c>
      <c r="G954" s="54">
        <f t="shared" si="183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79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78"/>
        <v>5649.6</v>
      </c>
      <c r="G955" s="54">
        <f t="shared" si="183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79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78"/>
        <v>4382.3999999999996</v>
      </c>
      <c r="G956" s="54">
        <f t="shared" si="183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79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78"/>
        <v>12724.8</v>
      </c>
      <c r="G957" s="54">
        <f t="shared" si="183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79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78"/>
        <v>13464</v>
      </c>
      <c r="G958" s="54">
        <f t="shared" si="183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79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78"/>
        <v>1953.6</v>
      </c>
      <c r="G959" s="54">
        <f t="shared" si="183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79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78"/>
        <v>5016</v>
      </c>
      <c r="G960" s="54">
        <f t="shared" si="183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79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78"/>
        <v>10876.8</v>
      </c>
      <c r="G961" s="54">
        <f t="shared" si="183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79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78"/>
        <v>5596.8</v>
      </c>
      <c r="G962" s="54">
        <f t="shared" si="183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79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78"/>
        <v>26532</v>
      </c>
      <c r="G963" s="54">
        <f t="shared" si="183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79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78"/>
        <v>4752</v>
      </c>
      <c r="G964" s="54">
        <f t="shared" si="183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79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85">IF(AB965="DOLLAR",E965*88,E965)</f>
        <v>2851.2</v>
      </c>
      <c r="G965" s="54">
        <f t="shared" si="183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85"/>
        <v>5649.6</v>
      </c>
      <c r="G966" s="54">
        <f t="shared" si="183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86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85"/>
        <v>10876.8</v>
      </c>
      <c r="G967" s="54">
        <f t="shared" ref="G967:G1030" si="190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86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85"/>
        <v>5913.6</v>
      </c>
      <c r="G968" s="54">
        <f t="shared" si="190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86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85"/>
        <v>9292.7999999999993</v>
      </c>
      <c r="G969" s="54">
        <f t="shared" si="190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86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85"/>
        <v>1900.8000000000002</v>
      </c>
      <c r="G970" s="54">
        <f t="shared" si="190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86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85"/>
        <v>5174.3999999999996</v>
      </c>
      <c r="G971" s="54">
        <f t="shared" si="190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86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85"/>
        <v>3748.8</v>
      </c>
      <c r="G972" s="54">
        <f t="shared" si="190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86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85"/>
        <v>440</v>
      </c>
      <c r="G973" s="54">
        <f t="shared" si="190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86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85"/>
        <v>2956.8</v>
      </c>
      <c r="G974" s="54">
        <f t="shared" si="190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86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85"/>
        <v>13992</v>
      </c>
      <c r="G975" s="54">
        <f t="shared" si="190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86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85"/>
        <v>13992</v>
      </c>
      <c r="G976" s="54">
        <f t="shared" si="190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86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85"/>
        <v>4382.3999999999996</v>
      </c>
      <c r="G977" s="54">
        <f t="shared" si="190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86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85"/>
        <v>17054.400000000001</v>
      </c>
      <c r="G978" s="54">
        <f t="shared" si="190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86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85"/>
        <v>4699.2</v>
      </c>
      <c r="G979" s="54">
        <f t="shared" si="190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86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85"/>
        <v>2851.2</v>
      </c>
      <c r="G980" s="54">
        <f t="shared" si="190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86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85"/>
        <v>12091.2</v>
      </c>
      <c r="G981" s="54">
        <f t="shared" si="190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86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85"/>
        <v>12091.2</v>
      </c>
      <c r="G982" s="54">
        <f t="shared" si="190"/>
        <v>12091.2</v>
      </c>
      <c r="H982" s="25">
        <v>422302</v>
      </c>
      <c r="I982" s="25" t="s">
        <v>2808</v>
      </c>
      <c r="J982" s="25">
        <v>1</v>
      </c>
      <c r="K982" s="25">
        <v>1</v>
      </c>
      <c r="L982" s="25">
        <f t="shared" si="186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85"/>
        <v>4699.2</v>
      </c>
      <c r="G983" s="54">
        <f t="shared" si="190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86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85"/>
        <v>4382.3999999999996</v>
      </c>
      <c r="G984" s="54">
        <f t="shared" si="190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86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85"/>
        <v>6600</v>
      </c>
      <c r="G985" s="54">
        <f t="shared" si="190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86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85"/>
        <v>4699.2</v>
      </c>
      <c r="G986" s="54">
        <f t="shared" si="190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86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85"/>
        <v>13992</v>
      </c>
      <c r="G987" s="54">
        <f t="shared" si="190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86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85"/>
        <v>13992</v>
      </c>
      <c r="G988" s="54">
        <f t="shared" si="190"/>
        <v>41976</v>
      </c>
      <c r="H988" s="25">
        <v>430501</v>
      </c>
      <c r="I988" s="25" t="s">
        <v>2806</v>
      </c>
      <c r="J988" s="25">
        <v>3</v>
      </c>
      <c r="K988" s="25">
        <v>3</v>
      </c>
      <c r="L988" s="25">
        <f t="shared" si="186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85"/>
        <v>13992</v>
      </c>
      <c r="G989" s="54">
        <f t="shared" si="190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86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85"/>
        <v>13992</v>
      </c>
      <c r="G990" s="54">
        <f t="shared" si="190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86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85"/>
        <v>16104</v>
      </c>
      <c r="G991" s="54">
        <f t="shared" si="190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86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85"/>
        <v>13992</v>
      </c>
      <c r="G992" s="54">
        <f t="shared" si="190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86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85"/>
        <v>29876</v>
      </c>
      <c r="G993" s="54">
        <f t="shared" si="190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86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85"/>
        <v>8712</v>
      </c>
      <c r="G994" s="54">
        <f t="shared" si="190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86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85"/>
        <v>12540</v>
      </c>
      <c r="G995" s="54">
        <f t="shared" si="190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86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85"/>
        <v>13992</v>
      </c>
      <c r="G996" s="54">
        <f t="shared" si="190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86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85"/>
        <v>13992</v>
      </c>
      <c r="G997" s="54">
        <f t="shared" si="190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86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85"/>
        <v>20169.599999999999</v>
      </c>
      <c r="G998" s="54">
        <f t="shared" si="190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86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85"/>
        <v>7180.7999999999993</v>
      </c>
      <c r="G999" s="54">
        <f t="shared" si="190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86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85"/>
        <v>15206.400000000001</v>
      </c>
      <c r="G1000" s="54">
        <f t="shared" si="190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86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85"/>
        <v>18150</v>
      </c>
      <c r="G1001" s="54">
        <f t="shared" si="190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86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85"/>
        <v>13305.599999999999</v>
      </c>
      <c r="G1002" s="54">
        <f t="shared" si="190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86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85"/>
        <v>16737.599999999999</v>
      </c>
      <c r="G1003" s="54">
        <f t="shared" si="190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86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85"/>
        <v>13358.400000000001</v>
      </c>
      <c r="G1004" s="54">
        <f t="shared" si="190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86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85"/>
        <v>5332.8</v>
      </c>
      <c r="G1005" s="54">
        <f t="shared" si="190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86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85"/>
        <v>37118.400000000001</v>
      </c>
      <c r="G1006" s="54">
        <f t="shared" si="190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86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85"/>
        <v>8712</v>
      </c>
      <c r="G1007" s="54">
        <f t="shared" si="190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86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85"/>
        <v>7444.7999999999993</v>
      </c>
      <c r="G1008" s="54">
        <f t="shared" si="190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86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85"/>
        <v>7444.7999999999993</v>
      </c>
      <c r="G1009" s="54">
        <f t="shared" si="190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86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85"/>
        <v>13992</v>
      </c>
      <c r="G1010" s="54">
        <f t="shared" si="190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86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85"/>
        <v>18321.599999999999</v>
      </c>
      <c r="G1011" s="54">
        <f t="shared" si="190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86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85"/>
        <v>13464</v>
      </c>
      <c r="G1012" s="54">
        <f t="shared" si="190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86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85"/>
        <v>7444.7999999999993</v>
      </c>
      <c r="G1013" s="54">
        <f t="shared" si="190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86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85"/>
        <v>8078.4</v>
      </c>
      <c r="G1014" s="54">
        <f t="shared" si="190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86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85"/>
        <v>369.6</v>
      </c>
      <c r="G1015" s="54">
        <f t="shared" si="190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86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85"/>
        <v>15523.2</v>
      </c>
      <c r="G1016" s="54">
        <f t="shared" si="190"/>
        <v>15523.2</v>
      </c>
      <c r="H1016" s="25">
        <v>740851</v>
      </c>
      <c r="I1016" s="25" t="s">
        <v>2809</v>
      </c>
      <c r="J1016" s="25">
        <v>1</v>
      </c>
      <c r="K1016" s="25">
        <v>1</v>
      </c>
      <c r="L1016" s="25">
        <f t="shared" si="186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85"/>
        <v>3115.2</v>
      </c>
      <c r="G1017" s="54">
        <f t="shared" si="190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86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85"/>
        <v>6230.4</v>
      </c>
      <c r="G1018" s="54">
        <f t="shared" si="190"/>
        <v>6230.4</v>
      </c>
      <c r="H1018" s="25">
        <v>740854</v>
      </c>
      <c r="I1018" s="25" t="s">
        <v>2810</v>
      </c>
      <c r="J1018" s="25">
        <v>1</v>
      </c>
      <c r="K1018" s="25">
        <v>1</v>
      </c>
      <c r="L1018" s="25">
        <f t="shared" si="186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85"/>
        <v>6230.4</v>
      </c>
      <c r="G1019" s="54">
        <f t="shared" si="190"/>
        <v>6230.4</v>
      </c>
      <c r="H1019" s="25">
        <v>740856</v>
      </c>
      <c r="I1019" s="25" t="s">
        <v>2811</v>
      </c>
      <c r="J1019" s="25">
        <v>1</v>
      </c>
      <c r="K1019" s="25">
        <v>1</v>
      </c>
      <c r="L1019" s="25">
        <f t="shared" si="186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85"/>
        <v>6230.4</v>
      </c>
      <c r="G1020" s="54">
        <f t="shared" si="190"/>
        <v>6230.4</v>
      </c>
      <c r="H1020" s="25">
        <v>740858</v>
      </c>
      <c r="I1020" s="25" t="s">
        <v>2812</v>
      </c>
      <c r="J1020" s="25">
        <v>1</v>
      </c>
      <c r="K1020" s="25">
        <v>1</v>
      </c>
      <c r="L1020" s="25">
        <f t="shared" si="186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85"/>
        <v>6230.4</v>
      </c>
      <c r="G1021" s="54">
        <f t="shared" si="190"/>
        <v>6230.4</v>
      </c>
      <c r="H1021" s="25">
        <v>740860</v>
      </c>
      <c r="I1021" s="25" t="s">
        <v>2813</v>
      </c>
      <c r="J1021" s="25">
        <v>1</v>
      </c>
      <c r="K1021" s="25">
        <v>1</v>
      </c>
      <c r="L1021" s="25">
        <f t="shared" si="186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85"/>
        <v>6230.4</v>
      </c>
      <c r="G1022" s="54">
        <f t="shared" si="190"/>
        <v>6230.4</v>
      </c>
      <c r="H1022" s="25">
        <v>740861</v>
      </c>
      <c r="I1022" s="25" t="s">
        <v>2814</v>
      </c>
      <c r="J1022" s="25">
        <v>1</v>
      </c>
      <c r="K1022" s="25">
        <v>1</v>
      </c>
      <c r="L1022" s="25">
        <f t="shared" si="186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85"/>
        <v>6230.4</v>
      </c>
      <c r="G1023" s="54">
        <f t="shared" si="190"/>
        <v>6230.4</v>
      </c>
      <c r="H1023" s="25">
        <v>740865</v>
      </c>
      <c r="I1023" s="25" t="s">
        <v>2815</v>
      </c>
      <c r="J1023" s="25">
        <v>1</v>
      </c>
      <c r="K1023" s="25">
        <v>1</v>
      </c>
      <c r="L1023" s="25">
        <f t="shared" si="186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85"/>
        <v>92980.800000000017</v>
      </c>
      <c r="G1024" s="54">
        <f t="shared" si="190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86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85"/>
        <v>86803.199999999997</v>
      </c>
      <c r="G1025" s="54">
        <f t="shared" si="190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86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3629</v>
      </c>
      <c r="U1025" s="25" t="s">
        <v>19</v>
      </c>
      <c r="V1025" s="25" t="str">
        <f>VLOOKUP(P1025,'Customer List'!B:C,2,)</f>
        <v>DELHI</v>
      </c>
      <c r="W1025" s="56"/>
      <c r="X1025" s="45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85"/>
        <v>47018.400000000009</v>
      </c>
      <c r="G1026" s="54">
        <f t="shared" si="190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86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85"/>
        <v>6230.4</v>
      </c>
      <c r="G1027" s="54">
        <f t="shared" si="190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86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85"/>
        <v>11774.400000000001</v>
      </c>
      <c r="G1028" s="54">
        <f t="shared" si="190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86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92">IF(AB1029="DOLLAR",E1029*88,E1029)</f>
        <v>23232</v>
      </c>
      <c r="G1029" s="54">
        <f t="shared" si="190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92"/>
        <v>3326.3999999999996</v>
      </c>
      <c r="G1030" s="54">
        <f t="shared" si="190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93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92"/>
        <v>4752</v>
      </c>
      <c r="G1031" s="54">
        <f t="shared" ref="G1031:G1094" si="197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93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92"/>
        <v>5808</v>
      </c>
      <c r="G1032" s="54">
        <f t="shared" si="197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93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92"/>
        <v>13358.400000000001</v>
      </c>
      <c r="G1033" s="54">
        <f t="shared" si="197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93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92"/>
        <v>5544</v>
      </c>
      <c r="G1034" s="54">
        <f t="shared" si="197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93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92"/>
        <v>12936</v>
      </c>
      <c r="G1035" s="54">
        <f t="shared" si="197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93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92"/>
        <v>22770</v>
      </c>
      <c r="G1036" s="54">
        <f t="shared" si="197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93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92"/>
        <v>15972</v>
      </c>
      <c r="G1037" s="54">
        <f t="shared" si="197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93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92"/>
        <v>16051.2</v>
      </c>
      <c r="G1038" s="54">
        <f t="shared" si="197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93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92"/>
        <v>19536</v>
      </c>
      <c r="G1039" s="54">
        <f t="shared" si="197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93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92"/>
        <v>15470.400000000001</v>
      </c>
      <c r="G1040" s="54">
        <f t="shared" si="197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93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92"/>
        <v>20394</v>
      </c>
      <c r="G1041" s="54">
        <f t="shared" si="197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93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92"/>
        <v>13182.400000000001</v>
      </c>
      <c r="G1042" s="54">
        <f t="shared" si="197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93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92"/>
        <v>10771.2</v>
      </c>
      <c r="G1043" s="54">
        <f t="shared" si="197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93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92"/>
        <v>3801.6000000000004</v>
      </c>
      <c r="G1044" s="54">
        <f t="shared" si="197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93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92"/>
        <v>27984</v>
      </c>
      <c r="G1045" s="54">
        <f t="shared" si="197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93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92"/>
        <v>12196.8</v>
      </c>
      <c r="G1046" s="54">
        <f t="shared" si="197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93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92"/>
        <v>3801.6000000000004</v>
      </c>
      <c r="G1047" s="54">
        <f t="shared" si="197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93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92"/>
        <v>6969.6</v>
      </c>
      <c r="G1048" s="54">
        <f t="shared" si="197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93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92"/>
        <v>28710</v>
      </c>
      <c r="G1049" s="54">
        <f t="shared" si="197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93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92"/>
        <v>16684.8</v>
      </c>
      <c r="G1050" s="54">
        <f t="shared" si="197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93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92"/>
        <v>18902.400000000001</v>
      </c>
      <c r="G1051" s="54">
        <f t="shared" si="197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93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92"/>
        <v>5596.8</v>
      </c>
      <c r="G1052" s="54">
        <f t="shared" si="197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93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92"/>
        <v>27984</v>
      </c>
      <c r="G1053" s="54">
        <f t="shared" si="197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93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92"/>
        <v>15417.599999999999</v>
      </c>
      <c r="G1054" s="54">
        <f t="shared" si="197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93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92"/>
        <v>16684.8</v>
      </c>
      <c r="G1055" s="54">
        <f t="shared" si="197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93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92"/>
        <v>5808</v>
      </c>
      <c r="G1056" s="54">
        <f t="shared" si="197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93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92"/>
        <v>20169.599999999999</v>
      </c>
      <c r="G1057" s="54">
        <f t="shared" si="197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93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92"/>
        <v>18321.599999999999</v>
      </c>
      <c r="G1058" s="54">
        <f t="shared" si="197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93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92"/>
        <v>27588</v>
      </c>
      <c r="G1059" s="54">
        <f t="shared" si="197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93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92"/>
        <v>5174.3999999999996</v>
      </c>
      <c r="G1060" s="54">
        <f t="shared" si="197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93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92"/>
        <v>15470.400000000001</v>
      </c>
      <c r="G1061" s="54">
        <f t="shared" si="197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93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92"/>
        <v>16579.2</v>
      </c>
      <c r="G1062" s="54">
        <f t="shared" si="197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93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92"/>
        <v>20169.599999999999</v>
      </c>
      <c r="G1063" s="54">
        <f t="shared" si="197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93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92"/>
        <v>6811.2000000000007</v>
      </c>
      <c r="G1064" s="54">
        <f t="shared" si="197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93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92"/>
        <v>17529.599999999999</v>
      </c>
      <c r="G1065" s="54">
        <f t="shared" si="197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93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92"/>
        <v>8131.2000000000007</v>
      </c>
      <c r="G1066" s="54">
        <f t="shared" si="197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93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92"/>
        <v>7867.2000000000007</v>
      </c>
      <c r="G1067" s="54">
        <f t="shared" si="197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93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92"/>
        <v>14572.8</v>
      </c>
      <c r="G1068" s="54">
        <f t="shared" si="197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93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92"/>
        <v>26796</v>
      </c>
      <c r="G1069" s="54">
        <f t="shared" si="197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93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92"/>
        <v>12012</v>
      </c>
      <c r="G1070" s="54">
        <f t="shared" si="197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93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92"/>
        <v>15787.2</v>
      </c>
      <c r="G1071" s="54">
        <f t="shared" si="197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93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92"/>
        <v>15153.599999999999</v>
      </c>
      <c r="G1072" s="54">
        <f t="shared" si="197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93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92"/>
        <v>20169.599999999999</v>
      </c>
      <c r="G1073" s="54">
        <f t="shared" si="197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93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92"/>
        <v>8395.2000000000007</v>
      </c>
      <c r="G1074" s="54">
        <f t="shared" si="197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93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92"/>
        <v>6547.2000000000007</v>
      </c>
      <c r="G1075" s="54">
        <f t="shared" si="197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93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92"/>
        <v>13622.400000000001</v>
      </c>
      <c r="G1076" s="54">
        <f t="shared" si="197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93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92"/>
        <v>5913.6</v>
      </c>
      <c r="G1077" s="54">
        <f t="shared" si="197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93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92"/>
        <v>19536</v>
      </c>
      <c r="G1078" s="54">
        <f t="shared" si="197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93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92"/>
        <v>22651.199999999997</v>
      </c>
      <c r="G1079" s="54">
        <f t="shared" si="197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93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92"/>
        <v>16051.2</v>
      </c>
      <c r="G1080" s="54">
        <f t="shared" si="197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93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92"/>
        <v>5649.6</v>
      </c>
      <c r="G1081" s="54">
        <f t="shared" si="197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93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92"/>
        <v>2904</v>
      </c>
      <c r="G1082" s="54">
        <f t="shared" si="197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93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92"/>
        <v>28710</v>
      </c>
      <c r="G1083" s="54">
        <f t="shared" si="197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93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92"/>
        <v>4382.3999999999996</v>
      </c>
      <c r="G1084" s="54">
        <f t="shared" si="197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93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92"/>
        <v>6124.7999999999993</v>
      </c>
      <c r="G1085" s="54">
        <f t="shared" si="197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93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92"/>
        <v>12091.2</v>
      </c>
      <c r="G1086" s="54">
        <f t="shared" si="197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93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92"/>
        <v>17054.400000000001</v>
      </c>
      <c r="G1087" s="54">
        <f t="shared" si="197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93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92"/>
        <v>9345.6</v>
      </c>
      <c r="G1088" s="54">
        <f t="shared" si="197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93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92"/>
        <v>9345.6</v>
      </c>
      <c r="G1089" s="54">
        <f t="shared" si="197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93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92"/>
        <v>6547.2000000000007</v>
      </c>
      <c r="G1090" s="54">
        <f t="shared" si="197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93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92"/>
        <v>3115.2</v>
      </c>
      <c r="G1091" s="54">
        <f t="shared" si="197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93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92"/>
        <v>8712</v>
      </c>
      <c r="G1092" s="54">
        <f t="shared" si="197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93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99">IF(AB1093="DOLLAR",E1093*88,E1093)</f>
        <v>16170</v>
      </c>
      <c r="G1093" s="54">
        <f t="shared" si="197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99"/>
        <v>51546</v>
      </c>
      <c r="G1094" s="54">
        <f t="shared" si="197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200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99"/>
        <v>14916</v>
      </c>
      <c r="G1095" s="54">
        <f t="shared" ref="G1095:G1158" si="205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200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99"/>
        <v>29436</v>
      </c>
      <c r="G1096" s="54">
        <f t="shared" si="205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200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99"/>
        <v>28314</v>
      </c>
      <c r="G1097" s="54">
        <f t="shared" si="205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200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99"/>
        <v>14150.400000000001</v>
      </c>
      <c r="G1098" s="54">
        <f t="shared" si="205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200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99"/>
        <v>4963.2</v>
      </c>
      <c r="G1099" s="54">
        <f t="shared" si="205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200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99"/>
        <v>7761.6</v>
      </c>
      <c r="G1100" s="54">
        <f t="shared" si="205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200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99"/>
        <v>19536</v>
      </c>
      <c r="G1101" s="54">
        <f t="shared" si="205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200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99"/>
        <v>17054.400000000001</v>
      </c>
      <c r="G1102" s="54">
        <f t="shared" si="205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200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99"/>
        <v>5913.6</v>
      </c>
      <c r="G1103" s="54">
        <f t="shared" si="205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200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99"/>
        <v>43401.599999999999</v>
      </c>
      <c r="G1104" s="54">
        <f t="shared" si="205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200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99"/>
        <v>43401.599999999999</v>
      </c>
      <c r="G1105" s="54">
        <f t="shared" si="205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200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99"/>
        <v>11774.400000000001</v>
      </c>
      <c r="G1106" s="54">
        <f t="shared" si="205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200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99"/>
        <v>8078.4</v>
      </c>
      <c r="G1107" s="54">
        <f t="shared" si="205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200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99"/>
        <v>15276.8</v>
      </c>
      <c r="G1108" s="54">
        <f t="shared" si="205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200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99"/>
        <v>14520</v>
      </c>
      <c r="G1109" s="54">
        <f t="shared" si="205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200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99"/>
        <v>20394</v>
      </c>
      <c r="G1110" s="54">
        <f t="shared" si="205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200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99"/>
        <v>4593.6000000000004</v>
      </c>
      <c r="G1111" s="54">
        <f t="shared" si="205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200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99"/>
        <v>18321.599999999999</v>
      </c>
      <c r="G1112" s="54">
        <f t="shared" si="205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200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99"/>
        <v>5544</v>
      </c>
      <c r="G1113" s="54">
        <f t="shared" si="205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200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99"/>
        <v>15972</v>
      </c>
      <c r="G1114" s="54">
        <f t="shared" si="205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200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99"/>
        <v>5913.6</v>
      </c>
      <c r="G1115" s="54">
        <f t="shared" si="205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200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99"/>
        <v>12091.2</v>
      </c>
      <c r="G1116" s="54">
        <f t="shared" si="205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200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99"/>
        <v>11352</v>
      </c>
      <c r="G1117" s="54">
        <f t="shared" si="205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200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99"/>
        <v>3748.8</v>
      </c>
      <c r="G1118" s="54">
        <f t="shared" si="205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200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99"/>
        <v>7180.7999999999993</v>
      </c>
      <c r="G1119" s="54">
        <f t="shared" si="205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200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99"/>
        <v>18018</v>
      </c>
      <c r="G1120" s="54">
        <f t="shared" si="205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200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99"/>
        <v>10890</v>
      </c>
      <c r="G1121" s="54">
        <f t="shared" si="205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200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99"/>
        <v>24684</v>
      </c>
      <c r="G1122" s="54">
        <f t="shared" si="205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200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99"/>
        <v>16500</v>
      </c>
      <c r="G1123" s="54">
        <f t="shared" si="205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200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99"/>
        <v>5808</v>
      </c>
      <c r="G1124" s="54">
        <f t="shared" si="205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200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99"/>
        <v>7761.6</v>
      </c>
      <c r="G1125" s="54">
        <f t="shared" si="205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200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99"/>
        <v>25344</v>
      </c>
      <c r="G1126" s="54">
        <f t="shared" si="205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200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99"/>
        <v>9926.4</v>
      </c>
      <c r="G1127" s="54">
        <f t="shared" si="205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200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99"/>
        <v>19536</v>
      </c>
      <c r="G1128" s="54">
        <f t="shared" si="205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200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99"/>
        <v>6811.2000000000007</v>
      </c>
      <c r="G1129" s="54">
        <f t="shared" si="205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200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99"/>
        <v>17952</v>
      </c>
      <c r="G1130" s="54">
        <f t="shared" si="205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200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99"/>
        <v>15628.8</v>
      </c>
      <c r="G1131" s="54">
        <f t="shared" si="205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200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99"/>
        <v>38808</v>
      </c>
      <c r="G1132" s="54">
        <f t="shared" si="205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200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99"/>
        <v>9081.6</v>
      </c>
      <c r="G1133" s="54">
        <f t="shared" si="205"/>
        <v>9081.6</v>
      </c>
      <c r="H1133" s="25" t="s">
        <v>934</v>
      </c>
      <c r="I1133" s="25" t="s">
        <v>4362</v>
      </c>
      <c r="J1133" s="25">
        <v>1</v>
      </c>
      <c r="K1133" s="25">
        <v>1</v>
      </c>
      <c r="L1133" s="25">
        <f t="shared" si="200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99"/>
        <v>5174.3999999999996</v>
      </c>
      <c r="G1134" s="54">
        <f t="shared" si="205"/>
        <v>5174.3999999999996</v>
      </c>
      <c r="H1134" s="25" t="s">
        <v>935</v>
      </c>
      <c r="I1134" s="25" t="s">
        <v>4136</v>
      </c>
      <c r="J1134" s="25">
        <v>1</v>
      </c>
      <c r="K1134" s="25">
        <v>1</v>
      </c>
      <c r="L1134" s="25">
        <f t="shared" si="200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99"/>
        <v>9081.6</v>
      </c>
      <c r="G1135" s="54">
        <f t="shared" si="205"/>
        <v>9081.6</v>
      </c>
      <c r="H1135" s="25" t="s">
        <v>936</v>
      </c>
      <c r="I1135" s="25" t="s">
        <v>4137</v>
      </c>
      <c r="J1135" s="25">
        <v>1</v>
      </c>
      <c r="K1135" s="25">
        <v>1</v>
      </c>
      <c r="L1135" s="25">
        <f t="shared" si="200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99"/>
        <v>43296</v>
      </c>
      <c r="G1136" s="54">
        <f t="shared" si="205"/>
        <v>43296</v>
      </c>
      <c r="H1136" s="25" t="s">
        <v>937</v>
      </c>
      <c r="I1136" s="25" t="s">
        <v>4363</v>
      </c>
      <c r="J1136" s="25">
        <v>1</v>
      </c>
      <c r="K1136" s="25">
        <v>1</v>
      </c>
      <c r="L1136" s="25">
        <f t="shared" si="200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99"/>
        <v>9081.6</v>
      </c>
      <c r="G1137" s="54">
        <f t="shared" si="205"/>
        <v>9081.6</v>
      </c>
      <c r="H1137" s="25" t="s">
        <v>938</v>
      </c>
      <c r="I1137" s="25" t="s">
        <v>4364</v>
      </c>
      <c r="J1137" s="25">
        <v>1</v>
      </c>
      <c r="K1137" s="25">
        <v>1</v>
      </c>
      <c r="L1137" s="25">
        <f t="shared" si="200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99"/>
        <v>9081.6</v>
      </c>
      <c r="G1138" s="54">
        <f t="shared" si="205"/>
        <v>9081.6</v>
      </c>
      <c r="H1138" s="25" t="s">
        <v>939</v>
      </c>
      <c r="I1138" s="25" t="s">
        <v>4365</v>
      </c>
      <c r="J1138" s="25">
        <v>1</v>
      </c>
      <c r="K1138" s="25">
        <v>1</v>
      </c>
      <c r="L1138" s="25">
        <f t="shared" si="200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99"/>
        <v>9081.6</v>
      </c>
      <c r="G1139" s="54">
        <f t="shared" si="205"/>
        <v>9081.6</v>
      </c>
      <c r="H1139" s="25" t="s">
        <v>659</v>
      </c>
      <c r="I1139" s="25" t="s">
        <v>4133</v>
      </c>
      <c r="J1139" s="25">
        <v>1</v>
      </c>
      <c r="K1139" s="25">
        <v>1</v>
      </c>
      <c r="L1139" s="25">
        <f t="shared" si="200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99"/>
        <v>5174.3999999999996</v>
      </c>
      <c r="G1140" s="54">
        <f t="shared" si="205"/>
        <v>5174.3999999999996</v>
      </c>
      <c r="H1140" s="25" t="s">
        <v>940</v>
      </c>
      <c r="I1140" s="25" t="s">
        <v>4366</v>
      </c>
      <c r="J1140" s="25">
        <v>1</v>
      </c>
      <c r="K1140" s="25">
        <v>1</v>
      </c>
      <c r="L1140" s="25">
        <f t="shared" si="200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99"/>
        <v>9081.6</v>
      </c>
      <c r="G1141" s="54">
        <f t="shared" si="205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99"/>
        <v>9081.6</v>
      </c>
      <c r="G1142" s="54">
        <f t="shared" si="205"/>
        <v>9081.6</v>
      </c>
      <c r="H1142" s="25" t="s">
        <v>942</v>
      </c>
      <c r="I1142" s="25" t="s">
        <v>4367</v>
      </c>
      <c r="J1142" s="25">
        <v>1</v>
      </c>
      <c r="K1142" s="25">
        <v>1</v>
      </c>
      <c r="L1142" s="25">
        <f t="shared" si="200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99"/>
        <v>9081.6</v>
      </c>
      <c r="G1143" s="54">
        <f t="shared" si="205"/>
        <v>9081.6</v>
      </c>
      <c r="H1143" s="25" t="s">
        <v>943</v>
      </c>
      <c r="I1143" s="25" t="s">
        <v>4368</v>
      </c>
      <c r="J1143" s="25">
        <v>1</v>
      </c>
      <c r="K1143" s="25">
        <v>1</v>
      </c>
      <c r="L1143" s="25">
        <f t="shared" si="200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99"/>
        <v>9081.6</v>
      </c>
      <c r="G1144" s="54">
        <f t="shared" si="205"/>
        <v>9081.6</v>
      </c>
      <c r="H1144" s="25" t="s">
        <v>944</v>
      </c>
      <c r="I1144" s="25" t="s">
        <v>4369</v>
      </c>
      <c r="J1144" s="25">
        <v>1</v>
      </c>
      <c r="K1144" s="25">
        <v>1</v>
      </c>
      <c r="L1144" s="25">
        <f t="shared" si="200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99"/>
        <v>2314083.2000000002</v>
      </c>
      <c r="G1145" s="54">
        <f t="shared" si="205"/>
        <v>4628166.4000000004</v>
      </c>
      <c r="H1145" s="25" t="s">
        <v>945</v>
      </c>
      <c r="I1145" s="25" t="s">
        <v>4370</v>
      </c>
      <c r="J1145" s="25">
        <v>2</v>
      </c>
      <c r="K1145" s="25">
        <v>2</v>
      </c>
      <c r="L1145" s="25">
        <f t="shared" si="200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99"/>
        <v>180180</v>
      </c>
      <c r="G1146" s="54">
        <f t="shared" si="205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99"/>
        <v>39732</v>
      </c>
      <c r="G1147" s="54">
        <f t="shared" si="205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99"/>
        <v>13024</v>
      </c>
      <c r="G1148" s="54">
        <f t="shared" si="205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99"/>
        <v>13024</v>
      </c>
      <c r="G1149" s="54">
        <f t="shared" si="205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99"/>
        <v>24552</v>
      </c>
      <c r="G1150" s="54">
        <f t="shared" si="205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99"/>
        <v>13288</v>
      </c>
      <c r="G1151" s="54">
        <f t="shared" si="205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99"/>
        <v>7920</v>
      </c>
      <c r="G1152" s="54">
        <f t="shared" si="205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99"/>
        <v>7920</v>
      </c>
      <c r="G1153" s="54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99"/>
        <v>15136</v>
      </c>
      <c r="G1154" s="54">
        <f t="shared" si="205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99"/>
        <v>7920</v>
      </c>
      <c r="G1155" s="54">
        <f t="shared" si="205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99"/>
        <v>7920</v>
      </c>
      <c r="G1156" s="54">
        <f t="shared" si="205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208">IF(AB1157="DOLLAR",E1157*88,E1157)</f>
        <v>7920</v>
      </c>
      <c r="G1157" s="54">
        <f t="shared" si="205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208"/>
        <v>2217.6</v>
      </c>
      <c r="G1158" s="54">
        <f t="shared" si="205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208"/>
        <v>1953.6</v>
      </c>
      <c r="G1159" s="54">
        <f t="shared" ref="G1159:G1222" si="213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208"/>
        <v>26030.400000000001</v>
      </c>
      <c r="G1160" s="54">
        <f t="shared" si="213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208"/>
        <v>440</v>
      </c>
      <c r="G1161" s="54">
        <f t="shared" si="213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208"/>
        <v>440</v>
      </c>
      <c r="G1162" s="54">
        <f t="shared" si="213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208"/>
        <v>1540</v>
      </c>
      <c r="G1163" s="54">
        <f t="shared" si="213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209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208"/>
        <v>6468</v>
      </c>
      <c r="G1164" s="54">
        <f t="shared" si="213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209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208"/>
        <v>26734.400000000001</v>
      </c>
      <c r="G1165" s="54">
        <f t="shared" si="213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209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208"/>
        <v>5790.4</v>
      </c>
      <c r="G1166" s="54">
        <f t="shared" si="213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209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208"/>
        <v>24208.800000000003</v>
      </c>
      <c r="G1167" s="54">
        <f t="shared" si="213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209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208"/>
        <v>18876</v>
      </c>
      <c r="G1168" s="54">
        <f t="shared" si="213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209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208"/>
        <v>3080</v>
      </c>
      <c r="G1169" s="54">
        <f t="shared" si="213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209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208"/>
        <v>7946.4</v>
      </c>
      <c r="G1170" s="54">
        <f t="shared" si="213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209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208"/>
        <v>23100</v>
      </c>
      <c r="G1171" s="54">
        <f t="shared" si="213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209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208"/>
        <v>23531.199999999997</v>
      </c>
      <c r="G1172" s="54">
        <f t="shared" si="213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209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208"/>
        <v>26734.400000000001</v>
      </c>
      <c r="G1173" s="54">
        <f t="shared" si="213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209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208"/>
        <v>1047.2</v>
      </c>
      <c r="G1174" s="54">
        <f t="shared" si="213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209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208"/>
        <v>4435.2</v>
      </c>
      <c r="G1175" s="54">
        <f t="shared" si="213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209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208"/>
        <v>8685.6</v>
      </c>
      <c r="G1176" s="54">
        <f t="shared" si="213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209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208"/>
        <v>25080</v>
      </c>
      <c r="G1177" s="54">
        <f t="shared" si="213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209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208"/>
        <v>9178.4</v>
      </c>
      <c r="G1178" s="54">
        <f t="shared" si="213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209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208"/>
        <v>28710</v>
      </c>
      <c r="G1179" s="54">
        <f t="shared" si="213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209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208"/>
        <v>6529.6</v>
      </c>
      <c r="G1180" s="54">
        <f t="shared" si="213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209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208"/>
        <v>7515.2000000000007</v>
      </c>
      <c r="G1181" s="54">
        <f t="shared" si="213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209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208"/>
        <v>6036.7999999999993</v>
      </c>
      <c r="G1182" s="54">
        <f t="shared" si="213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209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208"/>
        <v>4004</v>
      </c>
      <c r="G1183" s="54">
        <f t="shared" si="213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209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208"/>
        <v>7453.6</v>
      </c>
      <c r="G1184" s="54">
        <f t="shared" si="213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209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208"/>
        <v>15215.2</v>
      </c>
      <c r="G1185" s="54">
        <f t="shared" si="213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209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208"/>
        <v>10780</v>
      </c>
      <c r="G1186" s="54">
        <f t="shared" si="213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209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208"/>
        <v>5482.4000000000005</v>
      </c>
      <c r="G1187" s="54">
        <f t="shared" si="213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209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208"/>
        <v>2772</v>
      </c>
      <c r="G1188" s="54">
        <f t="shared" si="213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209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208"/>
        <v>5482.4</v>
      </c>
      <c r="G1189" s="54">
        <f t="shared" si="213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209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208"/>
        <v>10164</v>
      </c>
      <c r="G1190" s="54">
        <f t="shared" si="213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209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208"/>
        <v>8685.6</v>
      </c>
      <c r="G1191" s="54">
        <f t="shared" si="213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209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208"/>
        <v>7700</v>
      </c>
      <c r="G1192" s="54">
        <f t="shared" si="213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209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208"/>
        <v>18788</v>
      </c>
      <c r="G1193" s="54">
        <f t="shared" si="213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209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208"/>
        <v>18788</v>
      </c>
      <c r="G1194" s="54">
        <f t="shared" si="213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209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208"/>
        <v>18788</v>
      </c>
      <c r="G1195" s="54">
        <f t="shared" si="213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209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208"/>
        <v>18788</v>
      </c>
      <c r="G1196" s="54">
        <f t="shared" si="213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209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208"/>
        <v>18788</v>
      </c>
      <c r="G1197" s="54">
        <f t="shared" si="213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209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208"/>
        <v>39204</v>
      </c>
      <c r="G1198" s="54">
        <f t="shared" si="213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209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208"/>
        <v>6406.4</v>
      </c>
      <c r="G1199" s="54">
        <f t="shared" si="213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209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208"/>
        <v>7638.4</v>
      </c>
      <c r="G1200" s="54">
        <f t="shared" si="213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209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208"/>
        <v>13068</v>
      </c>
      <c r="G1201" s="54">
        <f t="shared" si="213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209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208"/>
        <v>6283.2000000000007</v>
      </c>
      <c r="G1202" s="54">
        <f t="shared" si="213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209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208"/>
        <v>12689.599999999999</v>
      </c>
      <c r="G1203" s="54">
        <f t="shared" si="213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209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208"/>
        <v>9424.7999999999993</v>
      </c>
      <c r="G1204" s="54">
        <f t="shared" si="213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209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208"/>
        <v>15584.8</v>
      </c>
      <c r="G1205" s="54">
        <f t="shared" si="213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209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208"/>
        <v>6899.2000000000007</v>
      </c>
      <c r="G1206" s="54">
        <f t="shared" si="213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209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208"/>
        <v>111760</v>
      </c>
      <c r="G1207" s="54">
        <f t="shared" si="213"/>
        <v>223520</v>
      </c>
      <c r="H1207" s="25">
        <v>900007715</v>
      </c>
      <c r="I1207" s="25" t="s">
        <v>2816</v>
      </c>
      <c r="J1207" s="25">
        <v>2</v>
      </c>
      <c r="K1207" s="25">
        <v>2</v>
      </c>
      <c r="L1207" s="25">
        <f t="shared" si="209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208"/>
        <v>14322</v>
      </c>
      <c r="G1208" s="54">
        <f t="shared" si="213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208"/>
        <v>3872</v>
      </c>
      <c r="G1209" s="54">
        <f t="shared" si="213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208"/>
        <v>28864</v>
      </c>
      <c r="G1210" s="54">
        <f t="shared" si="213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208"/>
        <v>15488</v>
      </c>
      <c r="G1211" s="54">
        <f t="shared" si="213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208"/>
        <v>150</v>
      </c>
      <c r="G1212" s="54">
        <f t="shared" si="213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208"/>
        <v>150</v>
      </c>
      <c r="G1213" s="54">
        <f t="shared" si="213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208"/>
        <v>150</v>
      </c>
      <c r="G1214" s="54">
        <f t="shared" si="213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208"/>
        <v>4540.8</v>
      </c>
      <c r="G1215" s="54">
        <f t="shared" si="213"/>
        <v>4540.8</v>
      </c>
      <c r="H1215" s="25" t="s">
        <v>939</v>
      </c>
      <c r="I1215" s="25" t="s">
        <v>4365</v>
      </c>
      <c r="J1215" s="25">
        <v>1</v>
      </c>
      <c r="K1215" s="25">
        <v>1</v>
      </c>
      <c r="L1215" s="25">
        <f t="shared" si="209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208"/>
        <v>4540.8</v>
      </c>
      <c r="G1216" s="54">
        <f t="shared" si="213"/>
        <v>4540.8</v>
      </c>
      <c r="H1216" s="25" t="s">
        <v>1210</v>
      </c>
      <c r="I1216" s="25" t="s">
        <v>4371</v>
      </c>
      <c r="J1216" s="25">
        <v>1</v>
      </c>
      <c r="K1216" s="25">
        <v>1</v>
      </c>
      <c r="L1216" s="25">
        <f t="shared" si="209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208"/>
        <v>4540.8</v>
      </c>
      <c r="G1217" s="54">
        <f t="shared" si="213"/>
        <v>4540.8</v>
      </c>
      <c r="H1217" s="25" t="s">
        <v>1211</v>
      </c>
      <c r="I1217" s="25" t="s">
        <v>4372</v>
      </c>
      <c r="J1217" s="25">
        <v>1</v>
      </c>
      <c r="K1217" s="25">
        <v>1</v>
      </c>
      <c r="L1217" s="25">
        <f t="shared" si="209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208"/>
        <v>16632</v>
      </c>
      <c r="G1218" s="54">
        <f t="shared" si="213"/>
        <v>16632</v>
      </c>
      <c r="H1218" s="25" t="s">
        <v>448</v>
      </c>
      <c r="I1218" s="25" t="s">
        <v>4373</v>
      </c>
      <c r="J1218" s="25">
        <v>1</v>
      </c>
      <c r="K1218" s="25">
        <v>1</v>
      </c>
      <c r="L1218" s="25">
        <f t="shared" si="209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208"/>
        <v>9081.6</v>
      </c>
      <c r="G1219" s="54">
        <f t="shared" si="213"/>
        <v>18163.2</v>
      </c>
      <c r="H1219" s="25" t="s">
        <v>1212</v>
      </c>
      <c r="I1219" s="25" t="s">
        <v>4374</v>
      </c>
      <c r="J1219" s="25">
        <v>2</v>
      </c>
      <c r="K1219" s="25">
        <v>2</v>
      </c>
      <c r="L1219" s="25">
        <f t="shared" si="209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208"/>
        <v>9081.6</v>
      </c>
      <c r="G1220" s="54">
        <f t="shared" si="213"/>
        <v>18163.2</v>
      </c>
      <c r="H1220" s="25" t="s">
        <v>1213</v>
      </c>
      <c r="I1220" s="25" t="s">
        <v>4375</v>
      </c>
      <c r="J1220" s="25">
        <v>2</v>
      </c>
      <c r="K1220" s="25">
        <v>2</v>
      </c>
      <c r="L1220" s="25">
        <f t="shared" si="209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215">IF(AB1221="DOLLAR",E1221*88,E1221)</f>
        <v>12914.88</v>
      </c>
      <c r="G1221" s="54">
        <f t="shared" si="213"/>
        <v>12914.88</v>
      </c>
      <c r="H1221" s="25" t="s">
        <v>1214</v>
      </c>
      <c r="I1221" s="25" t="s">
        <v>4376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215"/>
        <v>31152</v>
      </c>
      <c r="G1222" s="54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215"/>
        <v>31152</v>
      </c>
      <c r="G1223" s="54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215"/>
        <v>31152</v>
      </c>
      <c r="G1224" s="54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215"/>
        <v>31152</v>
      </c>
      <c r="G1225" s="54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215"/>
        <v>43824</v>
      </c>
      <c r="G1226" s="54">
        <f t="shared" si="220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215"/>
        <v>31248.800000000003</v>
      </c>
      <c r="G1227" s="54">
        <f t="shared" si="220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215"/>
        <v>31248.800000000003</v>
      </c>
      <c r="G1228" s="54">
        <f t="shared" si="220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215"/>
        <v>31248.800000000003</v>
      </c>
      <c r="G1229" s="54">
        <f t="shared" si="220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215"/>
        <v>33880</v>
      </c>
      <c r="G1230" s="54">
        <f t="shared" si="220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215"/>
        <v>10841.6</v>
      </c>
      <c r="G1231" s="54">
        <f t="shared" si="220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215"/>
        <v>28952</v>
      </c>
      <c r="G1232" s="54">
        <f t="shared" si="220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215"/>
        <v>45276</v>
      </c>
      <c r="G1233" s="54">
        <f t="shared" si="220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215"/>
        <v>36225</v>
      </c>
      <c r="G1234" s="54">
        <f t="shared" si="220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215"/>
        <v>440</v>
      </c>
      <c r="G1235" s="54">
        <f t="shared" si="220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215"/>
        <v>20988</v>
      </c>
      <c r="G1236" s="54">
        <f t="shared" si="220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2791</v>
      </c>
      <c r="V1236" s="25" t="str">
        <f>VLOOKUP(P1236,'Customer List'!B:C,2,)</f>
        <v>Kolkata</v>
      </c>
      <c r="W1236" s="56"/>
      <c r="X1236" s="45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215"/>
        <v>5790.4</v>
      </c>
      <c r="G1237" s="54">
        <f t="shared" si="220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216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215"/>
        <v>8808.7999999999993</v>
      </c>
      <c r="G1238" s="54">
        <f t="shared" si="220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216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215"/>
        <v>15276.8</v>
      </c>
      <c r="G1239" s="54">
        <f t="shared" si="220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216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215"/>
        <v>18018</v>
      </c>
      <c r="G1240" s="54">
        <f t="shared" si="220"/>
        <v>18018</v>
      </c>
      <c r="H1240" s="25">
        <v>100742</v>
      </c>
      <c r="I1240" s="25" t="s">
        <v>2817</v>
      </c>
      <c r="J1240" s="25">
        <v>1</v>
      </c>
      <c r="K1240" s="25">
        <v>1</v>
      </c>
      <c r="L1240" s="25">
        <f t="shared" si="216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215"/>
        <v>10656.8</v>
      </c>
      <c r="G1241" s="54">
        <f t="shared" si="220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216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215"/>
        <v>14106.400000000001</v>
      </c>
      <c r="G1242" s="54">
        <f t="shared" si="220"/>
        <v>56425.600000000006</v>
      </c>
      <c r="H1242" s="25">
        <v>101320</v>
      </c>
      <c r="I1242" s="25" t="s">
        <v>2818</v>
      </c>
      <c r="J1242" s="25">
        <v>4</v>
      </c>
      <c r="K1242" s="25">
        <v>4</v>
      </c>
      <c r="L1242" s="25">
        <f t="shared" si="216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215"/>
        <v>12997.599999999999</v>
      </c>
      <c r="G1243" s="54">
        <f t="shared" si="220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216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215"/>
        <v>15972</v>
      </c>
      <c r="G1244" s="54">
        <f t="shared" si="220"/>
        <v>15972</v>
      </c>
      <c r="H1244" s="25">
        <v>103040</v>
      </c>
      <c r="I1244" s="25" t="s">
        <v>2819</v>
      </c>
      <c r="J1244" s="25">
        <v>1</v>
      </c>
      <c r="K1244" s="25">
        <v>1</v>
      </c>
      <c r="L1244" s="25">
        <f t="shared" si="216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215"/>
        <v>15972</v>
      </c>
      <c r="G1245" s="54">
        <f t="shared" si="220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216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215"/>
        <v>11616</v>
      </c>
      <c r="G1246" s="54">
        <f t="shared" si="220"/>
        <v>11616</v>
      </c>
      <c r="H1246" s="25">
        <v>104441</v>
      </c>
      <c r="I1246" s="25" t="s">
        <v>2820</v>
      </c>
      <c r="J1246" s="25">
        <v>1</v>
      </c>
      <c r="K1246" s="25">
        <v>1</v>
      </c>
      <c r="L1246" s="25">
        <f t="shared" si="216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215"/>
        <v>7638.4</v>
      </c>
      <c r="G1247" s="54">
        <f t="shared" si="220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216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215"/>
        <v>13464</v>
      </c>
      <c r="G1248" s="54">
        <f t="shared" si="220"/>
        <v>13464</v>
      </c>
      <c r="H1248" s="25">
        <v>104725</v>
      </c>
      <c r="I1248" s="25" t="s">
        <v>2821</v>
      </c>
      <c r="J1248" s="25">
        <v>1</v>
      </c>
      <c r="K1248" s="25">
        <v>1</v>
      </c>
      <c r="L1248" s="25">
        <f t="shared" si="216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215"/>
        <v>18048.8</v>
      </c>
      <c r="G1249" s="54">
        <f t="shared" si="220"/>
        <v>18048.8</v>
      </c>
      <c r="H1249" s="25">
        <v>105008</v>
      </c>
      <c r="I1249" s="25" t="s">
        <v>2822</v>
      </c>
      <c r="J1249" s="25">
        <v>1</v>
      </c>
      <c r="K1249" s="25">
        <v>1</v>
      </c>
      <c r="L1249" s="25">
        <f t="shared" si="216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215"/>
        <v>29040</v>
      </c>
      <c r="G1250" s="54">
        <f t="shared" si="220"/>
        <v>29040</v>
      </c>
      <c r="H1250" s="25">
        <v>108740</v>
      </c>
      <c r="I1250" s="25" t="s">
        <v>2823</v>
      </c>
      <c r="J1250" s="25">
        <v>1</v>
      </c>
      <c r="K1250" s="25">
        <v>1</v>
      </c>
      <c r="L1250" s="25">
        <f t="shared" si="216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215"/>
        <v>16508.8</v>
      </c>
      <c r="G1251" s="54">
        <f t="shared" si="220"/>
        <v>16508.8</v>
      </c>
      <c r="H1251" s="25">
        <v>109828</v>
      </c>
      <c r="I1251" s="25" t="s">
        <v>2824</v>
      </c>
      <c r="J1251" s="25">
        <v>1</v>
      </c>
      <c r="K1251" s="25">
        <v>1</v>
      </c>
      <c r="L1251" s="25">
        <f t="shared" si="216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215"/>
        <v>12689.599999999999</v>
      </c>
      <c r="G1252" s="54">
        <f t="shared" si="220"/>
        <v>12689.599999999999</v>
      </c>
      <c r="H1252" s="25">
        <v>118106</v>
      </c>
      <c r="I1252" s="25" t="s">
        <v>2825</v>
      </c>
      <c r="J1252" s="25">
        <v>1</v>
      </c>
      <c r="K1252" s="25">
        <v>1</v>
      </c>
      <c r="L1252" s="25">
        <f t="shared" si="216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215"/>
        <v>19272</v>
      </c>
      <c r="G1253" s="54">
        <f t="shared" si="220"/>
        <v>19272</v>
      </c>
      <c r="H1253" s="25">
        <v>123173</v>
      </c>
      <c r="I1253" s="25" t="s">
        <v>2826</v>
      </c>
      <c r="J1253" s="25">
        <v>1</v>
      </c>
      <c r="K1253" s="25">
        <v>1</v>
      </c>
      <c r="L1253" s="25">
        <f t="shared" si="216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215"/>
        <v>16698</v>
      </c>
      <c r="G1254" s="54">
        <f t="shared" si="220"/>
        <v>16698</v>
      </c>
      <c r="H1254" s="25">
        <v>126419</v>
      </c>
      <c r="I1254" s="25" t="s">
        <v>2827</v>
      </c>
      <c r="J1254" s="25">
        <v>1</v>
      </c>
      <c r="K1254" s="25">
        <v>1</v>
      </c>
      <c r="L1254" s="25">
        <f t="shared" si="216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215"/>
        <v>20856</v>
      </c>
      <c r="G1255" s="54">
        <f t="shared" si="220"/>
        <v>20856</v>
      </c>
      <c r="H1255" s="25">
        <v>127527</v>
      </c>
      <c r="I1255" s="25" t="s">
        <v>2828</v>
      </c>
      <c r="J1255" s="25">
        <v>1</v>
      </c>
      <c r="K1255" s="25">
        <v>1</v>
      </c>
      <c r="L1255" s="25">
        <f t="shared" si="216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215"/>
        <v>9055.2000000000007</v>
      </c>
      <c r="G1256" s="54">
        <f t="shared" si="220"/>
        <v>9055.2000000000007</v>
      </c>
      <c r="H1256" s="25">
        <v>135913</v>
      </c>
      <c r="I1256" s="25" t="s">
        <v>2829</v>
      </c>
      <c r="J1256" s="25">
        <v>1</v>
      </c>
      <c r="K1256" s="25">
        <v>1</v>
      </c>
      <c r="L1256" s="25">
        <f t="shared" si="216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215"/>
        <v>7946.4</v>
      </c>
      <c r="G1257" s="54">
        <f t="shared" si="220"/>
        <v>7946.4</v>
      </c>
      <c r="H1257" s="25">
        <v>141705</v>
      </c>
      <c r="I1257" s="25" t="s">
        <v>2830</v>
      </c>
      <c r="J1257" s="25">
        <v>1</v>
      </c>
      <c r="K1257" s="25">
        <v>1</v>
      </c>
      <c r="L1257" s="25">
        <f t="shared" si="216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215"/>
        <v>17820</v>
      </c>
      <c r="G1258" s="54">
        <f t="shared" si="220"/>
        <v>17820</v>
      </c>
      <c r="H1258" s="25">
        <v>152423</v>
      </c>
      <c r="I1258" s="25" t="s">
        <v>2831</v>
      </c>
      <c r="J1258" s="25">
        <v>1</v>
      </c>
      <c r="K1258" s="25">
        <v>1</v>
      </c>
      <c r="L1258" s="25">
        <f t="shared" si="216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215"/>
        <v>17001.599999999999</v>
      </c>
      <c r="G1259" s="54">
        <f t="shared" si="220"/>
        <v>34003.199999999997</v>
      </c>
      <c r="H1259" s="25">
        <v>156604</v>
      </c>
      <c r="I1259" s="25" t="s">
        <v>2832</v>
      </c>
      <c r="J1259" s="25">
        <v>2</v>
      </c>
      <c r="K1259" s="25">
        <v>2</v>
      </c>
      <c r="L1259" s="25">
        <f t="shared" si="216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215"/>
        <v>17001.599999999999</v>
      </c>
      <c r="G1260" s="54">
        <f t="shared" si="220"/>
        <v>51004.799999999996</v>
      </c>
      <c r="H1260" s="25">
        <v>156604</v>
      </c>
      <c r="I1260" s="25" t="s">
        <v>2832</v>
      </c>
      <c r="J1260" s="25">
        <v>3</v>
      </c>
      <c r="K1260" s="25">
        <v>3</v>
      </c>
      <c r="L1260" s="25">
        <f t="shared" si="216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215"/>
        <v>3326.3999999999996</v>
      </c>
      <c r="G1261" s="54">
        <f t="shared" si="220"/>
        <v>3326.3999999999996</v>
      </c>
      <c r="H1261" s="25">
        <v>157309</v>
      </c>
      <c r="I1261" s="25" t="s">
        <v>2833</v>
      </c>
      <c r="J1261" s="25">
        <v>1</v>
      </c>
      <c r="K1261" s="25">
        <v>1</v>
      </c>
      <c r="L1261" s="25">
        <f t="shared" si="216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215"/>
        <v>17248</v>
      </c>
      <c r="G1262" s="54">
        <f t="shared" si="220"/>
        <v>17248</v>
      </c>
      <c r="H1262" s="25">
        <v>300310</v>
      </c>
      <c r="I1262" s="25" t="s">
        <v>2834</v>
      </c>
      <c r="J1262" s="25">
        <v>1</v>
      </c>
      <c r="K1262" s="25">
        <v>1</v>
      </c>
      <c r="L1262" s="25">
        <f t="shared" si="216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215"/>
        <v>16508.8</v>
      </c>
      <c r="G1263" s="54">
        <f t="shared" si="220"/>
        <v>16508.8</v>
      </c>
      <c r="H1263" s="25">
        <v>301028</v>
      </c>
      <c r="I1263" s="25" t="s">
        <v>2835</v>
      </c>
      <c r="J1263" s="25">
        <v>1</v>
      </c>
      <c r="K1263" s="25">
        <v>1</v>
      </c>
      <c r="L1263" s="25">
        <f t="shared" si="216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215"/>
        <v>8316</v>
      </c>
      <c r="G1264" s="54">
        <f t="shared" si="220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216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215"/>
        <v>26796</v>
      </c>
      <c r="G1265" s="54">
        <f t="shared" si="220"/>
        <v>26796</v>
      </c>
      <c r="H1265" s="25">
        <v>301836</v>
      </c>
      <c r="I1265" s="25" t="s">
        <v>2836</v>
      </c>
      <c r="J1265" s="25">
        <v>1</v>
      </c>
      <c r="K1265" s="25">
        <v>1</v>
      </c>
      <c r="L1265" s="25">
        <f t="shared" si="216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215"/>
        <v>14352.8</v>
      </c>
      <c r="G1266" s="54">
        <f t="shared" si="220"/>
        <v>14352.8</v>
      </c>
      <c r="H1266" s="25">
        <v>302006</v>
      </c>
      <c r="I1266" s="25" t="s">
        <v>2837</v>
      </c>
      <c r="J1266" s="25">
        <v>1</v>
      </c>
      <c r="K1266" s="25">
        <v>1</v>
      </c>
      <c r="L1266" s="25">
        <f t="shared" si="216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215"/>
        <v>14907.2</v>
      </c>
      <c r="G1267" s="54">
        <f t="shared" si="220"/>
        <v>29814.400000000001</v>
      </c>
      <c r="H1267" s="25">
        <v>302008</v>
      </c>
      <c r="I1267" s="25" t="s">
        <v>2838</v>
      </c>
      <c r="J1267" s="25">
        <v>2</v>
      </c>
      <c r="K1267" s="25">
        <v>2</v>
      </c>
      <c r="L1267" s="25">
        <f t="shared" si="216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215"/>
        <v>23531.199999999997</v>
      </c>
      <c r="G1268" s="54">
        <f t="shared" si="220"/>
        <v>23531.199999999997</v>
      </c>
      <c r="H1268" s="25">
        <v>302028</v>
      </c>
      <c r="I1268" s="25" t="s">
        <v>2839</v>
      </c>
      <c r="J1268" s="25">
        <v>1</v>
      </c>
      <c r="K1268" s="25">
        <v>1</v>
      </c>
      <c r="L1268" s="25">
        <f t="shared" si="216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215"/>
        <v>6468</v>
      </c>
      <c r="G1269" s="54">
        <f t="shared" si="220"/>
        <v>6468</v>
      </c>
      <c r="H1269" s="25">
        <v>302212</v>
      </c>
      <c r="I1269" s="25" t="s">
        <v>2840</v>
      </c>
      <c r="J1269" s="25">
        <v>1</v>
      </c>
      <c r="K1269" s="25">
        <v>1</v>
      </c>
      <c r="L1269" s="25">
        <f t="shared" si="216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215"/>
        <v>6468</v>
      </c>
      <c r="G1270" s="54">
        <f t="shared" si="220"/>
        <v>6468</v>
      </c>
      <c r="H1270" s="25">
        <v>302212</v>
      </c>
      <c r="I1270" s="25" t="s">
        <v>2840</v>
      </c>
      <c r="J1270" s="25">
        <v>1</v>
      </c>
      <c r="K1270" s="25">
        <v>1</v>
      </c>
      <c r="L1270" s="25">
        <f t="shared" si="216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215"/>
        <v>17987.2</v>
      </c>
      <c r="G1271" s="54">
        <f t="shared" si="220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216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215"/>
        <v>25806</v>
      </c>
      <c r="G1272" s="54">
        <f t="shared" si="220"/>
        <v>25806</v>
      </c>
      <c r="H1272" s="25">
        <v>302242</v>
      </c>
      <c r="I1272" s="25" t="s">
        <v>2841</v>
      </c>
      <c r="J1272" s="25">
        <v>1</v>
      </c>
      <c r="K1272" s="25">
        <v>1</v>
      </c>
      <c r="L1272" s="25">
        <f t="shared" si="216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215"/>
        <v>25146</v>
      </c>
      <c r="G1273" s="54">
        <f t="shared" si="220"/>
        <v>25146</v>
      </c>
      <c r="H1273" s="25">
        <v>302330</v>
      </c>
      <c r="I1273" s="25" t="s">
        <v>2842</v>
      </c>
      <c r="J1273" s="25">
        <v>1</v>
      </c>
      <c r="K1273" s="25">
        <v>1</v>
      </c>
      <c r="L1273" s="25">
        <f t="shared" si="216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215"/>
        <v>19034.400000000001</v>
      </c>
      <c r="G1274" s="54">
        <f t="shared" si="220"/>
        <v>19034.400000000001</v>
      </c>
      <c r="H1274" s="25">
        <v>302646</v>
      </c>
      <c r="I1274" s="25" t="s">
        <v>2843</v>
      </c>
      <c r="J1274" s="25">
        <v>1</v>
      </c>
      <c r="K1274" s="25">
        <v>1</v>
      </c>
      <c r="L1274" s="25">
        <f t="shared" si="216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215"/>
        <v>15030.400000000001</v>
      </c>
      <c r="G1275" s="54">
        <f t="shared" si="220"/>
        <v>15030.400000000001</v>
      </c>
      <c r="H1275" s="25">
        <v>302706</v>
      </c>
      <c r="I1275" s="25" t="s">
        <v>2844</v>
      </c>
      <c r="J1275" s="25">
        <v>1</v>
      </c>
      <c r="K1275" s="25">
        <v>1</v>
      </c>
      <c r="L1275" s="25">
        <f t="shared" si="216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215"/>
        <v>17248</v>
      </c>
      <c r="G1276" s="54">
        <f t="shared" si="220"/>
        <v>17248</v>
      </c>
      <c r="H1276" s="25">
        <v>303508</v>
      </c>
      <c r="I1276" s="25" t="s">
        <v>2845</v>
      </c>
      <c r="J1276" s="25">
        <v>1</v>
      </c>
      <c r="K1276" s="25">
        <v>1</v>
      </c>
      <c r="L1276" s="25">
        <f t="shared" si="216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215"/>
        <v>22052.799999999999</v>
      </c>
      <c r="G1277" s="54">
        <f t="shared" si="220"/>
        <v>22052.799999999999</v>
      </c>
      <c r="H1277" s="25">
        <v>303924</v>
      </c>
      <c r="I1277" s="25" t="s">
        <v>2846</v>
      </c>
      <c r="J1277" s="25">
        <v>1</v>
      </c>
      <c r="K1277" s="25">
        <v>1</v>
      </c>
      <c r="L1277" s="25">
        <f t="shared" si="216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215"/>
        <v>4065.6000000000004</v>
      </c>
      <c r="G1278" s="54">
        <f t="shared" si="220"/>
        <v>4065.6000000000004</v>
      </c>
      <c r="H1278" s="25">
        <v>304008</v>
      </c>
      <c r="I1278" s="25" t="s">
        <v>2847</v>
      </c>
      <c r="J1278" s="25">
        <v>1</v>
      </c>
      <c r="K1278" s="25">
        <v>1</v>
      </c>
      <c r="L1278" s="25">
        <f t="shared" si="216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215"/>
        <v>6468</v>
      </c>
      <c r="G1279" s="54">
        <f t="shared" si="220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216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215"/>
        <v>17987.2</v>
      </c>
      <c r="G1280" s="54">
        <f t="shared" si="220"/>
        <v>17987.2</v>
      </c>
      <c r="H1280" s="25">
        <v>304014</v>
      </c>
      <c r="I1280" s="25" t="s">
        <v>2848</v>
      </c>
      <c r="J1280" s="25">
        <v>1</v>
      </c>
      <c r="K1280" s="25">
        <v>1</v>
      </c>
      <c r="L1280" s="25">
        <f t="shared" si="216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215"/>
        <v>21683.200000000001</v>
      </c>
      <c r="G1281" s="54">
        <f t="shared" si="220"/>
        <v>21683.200000000001</v>
      </c>
      <c r="H1281" s="25">
        <v>304944</v>
      </c>
      <c r="I1281" s="25" t="s">
        <v>2849</v>
      </c>
      <c r="J1281" s="25">
        <v>1</v>
      </c>
      <c r="K1281" s="25">
        <v>1</v>
      </c>
      <c r="L1281" s="25">
        <f t="shared" si="216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215"/>
        <v>17556</v>
      </c>
      <c r="G1282" s="54">
        <f t="shared" si="220"/>
        <v>17556</v>
      </c>
      <c r="H1282" s="25">
        <v>307824</v>
      </c>
      <c r="I1282" s="25" t="s">
        <v>2850</v>
      </c>
      <c r="J1282" s="25">
        <v>1</v>
      </c>
      <c r="K1282" s="25">
        <v>1</v>
      </c>
      <c r="L1282" s="25">
        <f t="shared" si="216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215"/>
        <v>15523.2</v>
      </c>
      <c r="G1283" s="54">
        <f t="shared" si="220"/>
        <v>15523.2</v>
      </c>
      <c r="H1283" s="25">
        <v>309804</v>
      </c>
      <c r="I1283" s="25" t="s">
        <v>2851</v>
      </c>
      <c r="J1283" s="25">
        <v>1</v>
      </c>
      <c r="K1283" s="25">
        <v>1</v>
      </c>
      <c r="L1283" s="25">
        <f t="shared" si="216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215"/>
        <v>17248</v>
      </c>
      <c r="G1284" s="54">
        <f t="shared" si="220"/>
        <v>17248</v>
      </c>
      <c r="H1284" s="25">
        <v>311504</v>
      </c>
      <c r="I1284" s="25" t="s">
        <v>2852</v>
      </c>
      <c r="J1284" s="25">
        <v>1</v>
      </c>
      <c r="K1284" s="25">
        <v>1</v>
      </c>
      <c r="L1284" s="25">
        <f t="shared" si="216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223">IF(AB1285="DOLLAR",E1285*88,E1285)</f>
        <v>24420</v>
      </c>
      <c r="G1285" s="54">
        <f t="shared" si="220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223"/>
        <v>26862</v>
      </c>
      <c r="G1286" s="54">
        <f t="shared" si="220"/>
        <v>53724</v>
      </c>
      <c r="H1286" s="25">
        <v>318340</v>
      </c>
      <c r="I1286" s="25" t="s">
        <v>2853</v>
      </c>
      <c r="J1286" s="25">
        <v>2</v>
      </c>
      <c r="K1286" s="25">
        <v>2</v>
      </c>
      <c r="L1286" s="25">
        <f t="shared" si="224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223"/>
        <v>16508.8</v>
      </c>
      <c r="G1287" s="54">
        <f t="shared" ref="G1287:G1350" si="228">F1287*J1287</f>
        <v>16508.8</v>
      </c>
      <c r="H1287" s="25">
        <v>320806</v>
      </c>
      <c r="I1287" s="25" t="s">
        <v>2854</v>
      </c>
      <c r="J1287" s="25">
        <v>1</v>
      </c>
      <c r="K1287" s="25">
        <v>1</v>
      </c>
      <c r="L1287" s="25">
        <f t="shared" si="224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223"/>
        <v>15831.2</v>
      </c>
      <c r="G1288" s="54">
        <f t="shared" si="228"/>
        <v>15831.2</v>
      </c>
      <c r="H1288" s="25">
        <v>321106</v>
      </c>
      <c r="I1288" s="25" t="s">
        <v>2855</v>
      </c>
      <c r="J1288" s="25">
        <v>1</v>
      </c>
      <c r="K1288" s="25">
        <v>1</v>
      </c>
      <c r="L1288" s="25">
        <f t="shared" si="224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223"/>
        <v>21375.200000000001</v>
      </c>
      <c r="G1289" s="54">
        <f t="shared" si="228"/>
        <v>21375.200000000001</v>
      </c>
      <c r="H1289" s="25">
        <v>325514</v>
      </c>
      <c r="I1289" s="25" t="s">
        <v>2856</v>
      </c>
      <c r="J1289" s="25">
        <v>1</v>
      </c>
      <c r="K1289" s="25">
        <v>1</v>
      </c>
      <c r="L1289" s="25">
        <f t="shared" si="224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223"/>
        <v>19342.400000000001</v>
      </c>
      <c r="G1290" s="54">
        <f t="shared" si="228"/>
        <v>19342.400000000001</v>
      </c>
      <c r="H1290" s="25">
        <v>328114</v>
      </c>
      <c r="I1290" s="25" t="s">
        <v>2857</v>
      </c>
      <c r="J1290" s="25">
        <v>1</v>
      </c>
      <c r="K1290" s="25">
        <v>1</v>
      </c>
      <c r="L1290" s="25">
        <f t="shared" si="224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223"/>
        <v>18048.8</v>
      </c>
      <c r="G1291" s="54">
        <f t="shared" si="228"/>
        <v>18048.8</v>
      </c>
      <c r="H1291" s="25">
        <v>329208</v>
      </c>
      <c r="I1291" s="25" t="s">
        <v>2858</v>
      </c>
      <c r="J1291" s="25">
        <v>1</v>
      </c>
      <c r="K1291" s="25">
        <v>1</v>
      </c>
      <c r="L1291" s="25">
        <f t="shared" si="224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223"/>
        <v>17987.2</v>
      </c>
      <c r="G1292" s="54">
        <f t="shared" si="228"/>
        <v>17987.2</v>
      </c>
      <c r="H1292" s="25">
        <v>329708</v>
      </c>
      <c r="I1292" s="25" t="s">
        <v>2859</v>
      </c>
      <c r="J1292" s="25">
        <v>1</v>
      </c>
      <c r="K1292" s="25">
        <v>1</v>
      </c>
      <c r="L1292" s="25">
        <f t="shared" si="224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223"/>
        <v>12997.599999999999</v>
      </c>
      <c r="G1293" s="54">
        <f t="shared" si="228"/>
        <v>12997.599999999999</v>
      </c>
      <c r="H1293" s="25">
        <v>331208</v>
      </c>
      <c r="I1293" s="25" t="s">
        <v>2860</v>
      </c>
      <c r="J1293" s="25">
        <v>1</v>
      </c>
      <c r="K1293" s="25">
        <v>1</v>
      </c>
      <c r="L1293" s="25">
        <f t="shared" si="224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223"/>
        <v>16508.8</v>
      </c>
      <c r="G1294" s="54">
        <f t="shared" si="228"/>
        <v>16508.8</v>
      </c>
      <c r="H1294" s="25">
        <v>334106</v>
      </c>
      <c r="I1294" s="25" t="s">
        <v>2861</v>
      </c>
      <c r="J1294" s="25">
        <v>1</v>
      </c>
      <c r="K1294" s="25">
        <v>1</v>
      </c>
      <c r="L1294" s="25">
        <f t="shared" si="224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223"/>
        <v>14106.400000000001</v>
      </c>
      <c r="G1295" s="54">
        <f t="shared" si="228"/>
        <v>56425.600000000006</v>
      </c>
      <c r="H1295" s="25">
        <v>349104</v>
      </c>
      <c r="I1295" s="25" t="s">
        <v>2862</v>
      </c>
      <c r="J1295" s="25">
        <v>4</v>
      </c>
      <c r="K1295" s="25">
        <v>4</v>
      </c>
      <c r="L1295" s="25">
        <f t="shared" si="224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223"/>
        <v>21375.200000000001</v>
      </c>
      <c r="G1296" s="54">
        <f t="shared" si="228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224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223"/>
        <v>19342.400000000001</v>
      </c>
      <c r="G1297" s="54">
        <f t="shared" si="228"/>
        <v>19342.400000000001</v>
      </c>
      <c r="H1297" s="25">
        <v>353112</v>
      </c>
      <c r="I1297" s="25" t="s">
        <v>2863</v>
      </c>
      <c r="J1297" s="25">
        <v>1</v>
      </c>
      <c r="K1297" s="25">
        <v>1</v>
      </c>
      <c r="L1297" s="25">
        <f t="shared" si="224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223"/>
        <v>26862</v>
      </c>
      <c r="G1298" s="54">
        <f t="shared" si="228"/>
        <v>26862</v>
      </c>
      <c r="H1298" s="25">
        <v>353208</v>
      </c>
      <c r="I1298" s="25" t="s">
        <v>2864</v>
      </c>
      <c r="J1298" s="25">
        <v>1</v>
      </c>
      <c r="K1298" s="25">
        <v>1</v>
      </c>
      <c r="L1298" s="25">
        <f t="shared" si="224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223"/>
        <v>16368</v>
      </c>
      <c r="G1299" s="54">
        <f t="shared" si="228"/>
        <v>16368</v>
      </c>
      <c r="H1299" s="25">
        <v>353421</v>
      </c>
      <c r="I1299" s="25" t="s">
        <v>2865</v>
      </c>
      <c r="J1299" s="25">
        <v>1</v>
      </c>
      <c r="K1299" s="25">
        <v>1</v>
      </c>
      <c r="L1299" s="25">
        <f t="shared" si="224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223"/>
        <v>23531.199999999997</v>
      </c>
      <c r="G1300" s="54">
        <f t="shared" si="228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224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223"/>
        <v>28710</v>
      </c>
      <c r="G1301" s="54">
        <f t="shared" si="228"/>
        <v>28710</v>
      </c>
      <c r="H1301" s="25">
        <v>358610</v>
      </c>
      <c r="I1301" s="25" t="s">
        <v>2866</v>
      </c>
      <c r="J1301" s="25">
        <v>1</v>
      </c>
      <c r="K1301" s="25">
        <v>1</v>
      </c>
      <c r="L1301" s="25">
        <f t="shared" si="224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223"/>
        <v>22792</v>
      </c>
      <c r="G1302" s="54">
        <f t="shared" si="228"/>
        <v>22792</v>
      </c>
      <c r="H1302" s="25">
        <v>363210</v>
      </c>
      <c r="I1302" s="25" t="s">
        <v>2867</v>
      </c>
      <c r="J1302" s="25">
        <v>1</v>
      </c>
      <c r="K1302" s="25">
        <v>1</v>
      </c>
      <c r="L1302" s="25">
        <f t="shared" si="224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223"/>
        <v>16139.2</v>
      </c>
      <c r="G1303" s="54">
        <f t="shared" si="228"/>
        <v>16139.2</v>
      </c>
      <c r="H1303" s="25">
        <v>366608</v>
      </c>
      <c r="I1303" s="25" t="s">
        <v>2868</v>
      </c>
      <c r="J1303" s="25">
        <v>1</v>
      </c>
      <c r="K1303" s="25">
        <v>1</v>
      </c>
      <c r="L1303" s="25">
        <f t="shared" si="224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223"/>
        <v>22176</v>
      </c>
      <c r="G1304" s="54">
        <f t="shared" si="228"/>
        <v>22176</v>
      </c>
      <c r="H1304" s="25">
        <v>367004</v>
      </c>
      <c r="I1304" s="25" t="s">
        <v>2869</v>
      </c>
      <c r="J1304" s="25">
        <v>1</v>
      </c>
      <c r="K1304" s="25">
        <v>1</v>
      </c>
      <c r="L1304" s="25">
        <f t="shared" si="224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223"/>
        <v>26862</v>
      </c>
      <c r="G1305" s="54">
        <f t="shared" si="228"/>
        <v>26862</v>
      </c>
      <c r="H1305" s="25">
        <v>368526</v>
      </c>
      <c r="I1305" s="25" t="s">
        <v>2870</v>
      </c>
      <c r="J1305" s="25">
        <v>1</v>
      </c>
      <c r="K1305" s="25">
        <v>1</v>
      </c>
      <c r="L1305" s="25">
        <f t="shared" si="224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223"/>
        <v>17309.599999999999</v>
      </c>
      <c r="G1306" s="54">
        <f t="shared" si="228"/>
        <v>17309.599999999999</v>
      </c>
      <c r="H1306" s="25">
        <v>368532</v>
      </c>
      <c r="I1306" s="25" t="s">
        <v>2871</v>
      </c>
      <c r="J1306" s="25">
        <v>1</v>
      </c>
      <c r="K1306" s="25">
        <v>1</v>
      </c>
      <c r="L1306" s="25">
        <f t="shared" si="224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223"/>
        <v>27258</v>
      </c>
      <c r="G1307" s="54">
        <f t="shared" si="228"/>
        <v>27258</v>
      </c>
      <c r="H1307" s="25">
        <v>369324</v>
      </c>
      <c r="I1307" s="25" t="s">
        <v>2872</v>
      </c>
      <c r="J1307" s="25">
        <v>1</v>
      </c>
      <c r="K1307" s="25">
        <v>1</v>
      </c>
      <c r="L1307" s="25">
        <f t="shared" si="224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223"/>
        <v>8993.6</v>
      </c>
      <c r="G1308" s="54">
        <f t="shared" si="228"/>
        <v>8993.6</v>
      </c>
      <c r="H1308" s="25">
        <v>369505</v>
      </c>
      <c r="I1308" s="25" t="s">
        <v>2873</v>
      </c>
      <c r="J1308" s="25">
        <v>1</v>
      </c>
      <c r="K1308" s="25">
        <v>1</v>
      </c>
      <c r="L1308" s="25">
        <f t="shared" si="224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223"/>
        <v>28710</v>
      </c>
      <c r="G1309" s="54">
        <f t="shared" si="228"/>
        <v>28710</v>
      </c>
      <c r="H1309" s="25">
        <v>372710</v>
      </c>
      <c r="I1309" s="25" t="s">
        <v>2874</v>
      </c>
      <c r="J1309" s="25">
        <v>1</v>
      </c>
      <c r="K1309" s="25">
        <v>1</v>
      </c>
      <c r="L1309" s="25">
        <f t="shared" si="224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223"/>
        <v>24578.400000000001</v>
      </c>
      <c r="G1310" s="54">
        <f t="shared" si="228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224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223"/>
        <v>22360.799999999999</v>
      </c>
      <c r="G1311" s="54">
        <f t="shared" si="228"/>
        <v>22360.799999999999</v>
      </c>
      <c r="H1311" s="25">
        <v>384704</v>
      </c>
      <c r="I1311" s="25" t="s">
        <v>2875</v>
      </c>
      <c r="J1311" s="25">
        <v>1</v>
      </c>
      <c r="K1311" s="25">
        <v>1</v>
      </c>
      <c r="L1311" s="25">
        <f t="shared" si="224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223"/>
        <v>20020</v>
      </c>
      <c r="G1312" s="54">
        <f t="shared" si="228"/>
        <v>20020</v>
      </c>
      <c r="H1312" s="25">
        <v>392204</v>
      </c>
      <c r="I1312" s="25" t="s">
        <v>2876</v>
      </c>
      <c r="J1312" s="25">
        <v>1</v>
      </c>
      <c r="K1312" s="25">
        <v>1</v>
      </c>
      <c r="L1312" s="25">
        <f t="shared" si="224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223"/>
        <v>4743.2</v>
      </c>
      <c r="G1313" s="54">
        <f t="shared" si="228"/>
        <v>4743.2</v>
      </c>
      <c r="H1313" s="25">
        <v>400112</v>
      </c>
      <c r="I1313" s="25" t="s">
        <v>2877</v>
      </c>
      <c r="J1313" s="25">
        <v>1</v>
      </c>
      <c r="K1313" s="25">
        <v>1</v>
      </c>
      <c r="L1313" s="25">
        <f t="shared" si="224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223"/>
        <v>3757.6000000000004</v>
      </c>
      <c r="G1314" s="54">
        <f t="shared" si="228"/>
        <v>3757.6000000000004</v>
      </c>
      <c r="H1314" s="25">
        <v>400113</v>
      </c>
      <c r="I1314" s="25" t="s">
        <v>2878</v>
      </c>
      <c r="J1314" s="25">
        <v>1</v>
      </c>
      <c r="K1314" s="25">
        <v>1</v>
      </c>
      <c r="L1314" s="25">
        <f t="shared" si="224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223"/>
        <v>7946.4</v>
      </c>
      <c r="G1315" s="54">
        <f t="shared" si="228"/>
        <v>7946.4</v>
      </c>
      <c r="H1315" s="25">
        <v>400114</v>
      </c>
      <c r="I1315" s="25" t="s">
        <v>2878</v>
      </c>
      <c r="J1315" s="25">
        <v>1</v>
      </c>
      <c r="K1315" s="25">
        <v>1</v>
      </c>
      <c r="L1315" s="25">
        <f t="shared" si="224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223"/>
        <v>6529.6</v>
      </c>
      <c r="G1316" s="54">
        <f t="shared" si="228"/>
        <v>6529.6</v>
      </c>
      <c r="H1316" s="25">
        <v>400125</v>
      </c>
      <c r="I1316" s="25" t="s">
        <v>2879</v>
      </c>
      <c r="J1316" s="25">
        <v>1</v>
      </c>
      <c r="K1316" s="25">
        <v>1</v>
      </c>
      <c r="L1316" s="25">
        <f t="shared" si="224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223"/>
        <v>11026.4</v>
      </c>
      <c r="G1317" s="54">
        <f t="shared" si="228"/>
        <v>11026.4</v>
      </c>
      <c r="H1317" s="25">
        <v>400128</v>
      </c>
      <c r="I1317" s="25" t="s">
        <v>2880</v>
      </c>
      <c r="J1317" s="25">
        <v>1</v>
      </c>
      <c r="K1317" s="25">
        <v>1</v>
      </c>
      <c r="L1317" s="25">
        <f t="shared" si="224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223"/>
        <v>11026.4</v>
      </c>
      <c r="G1318" s="54">
        <f t="shared" si="228"/>
        <v>11026.4</v>
      </c>
      <c r="H1318" s="25">
        <v>400128</v>
      </c>
      <c r="I1318" s="25" t="s">
        <v>2880</v>
      </c>
      <c r="J1318" s="25">
        <v>1</v>
      </c>
      <c r="K1318" s="25">
        <v>1</v>
      </c>
      <c r="L1318" s="25">
        <f t="shared" si="224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223"/>
        <v>12874.400000000001</v>
      </c>
      <c r="G1319" s="54">
        <f t="shared" si="228"/>
        <v>12874.400000000001</v>
      </c>
      <c r="H1319" s="25">
        <v>400130</v>
      </c>
      <c r="I1319" s="25" t="s">
        <v>2881</v>
      </c>
      <c r="J1319" s="25">
        <v>1</v>
      </c>
      <c r="K1319" s="25">
        <v>1</v>
      </c>
      <c r="L1319" s="25">
        <f t="shared" si="224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223"/>
        <v>15892.8</v>
      </c>
      <c r="G1320" s="54">
        <f t="shared" si="228"/>
        <v>15892.8</v>
      </c>
      <c r="H1320" s="25">
        <v>400151</v>
      </c>
      <c r="I1320" s="25" t="s">
        <v>2882</v>
      </c>
      <c r="J1320" s="25">
        <v>1</v>
      </c>
      <c r="K1320" s="25">
        <v>1</v>
      </c>
      <c r="L1320" s="25">
        <f t="shared" si="224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223"/>
        <v>27258</v>
      </c>
      <c r="G1321" s="54">
        <f t="shared" si="228"/>
        <v>27258</v>
      </c>
      <c r="H1321" s="25">
        <v>400164</v>
      </c>
      <c r="I1321" s="25" t="s">
        <v>2883</v>
      </c>
      <c r="J1321" s="25">
        <v>1</v>
      </c>
      <c r="K1321" s="25">
        <v>1</v>
      </c>
      <c r="L1321" s="25">
        <f t="shared" si="224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223"/>
        <v>2895.2</v>
      </c>
      <c r="G1322" s="54">
        <f t="shared" si="228"/>
        <v>2895.2</v>
      </c>
      <c r="H1322" s="25">
        <v>400209</v>
      </c>
      <c r="I1322" s="25" t="s">
        <v>2884</v>
      </c>
      <c r="J1322" s="25">
        <v>1</v>
      </c>
      <c r="K1322" s="25">
        <v>1</v>
      </c>
      <c r="L1322" s="25">
        <f t="shared" si="224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223"/>
        <v>2217.6</v>
      </c>
      <c r="G1323" s="54">
        <f t="shared" si="228"/>
        <v>2217.6</v>
      </c>
      <c r="H1323" s="25">
        <v>400219</v>
      </c>
      <c r="I1323" s="25" t="s">
        <v>2885</v>
      </c>
      <c r="J1323" s="25">
        <v>1</v>
      </c>
      <c r="K1323" s="25">
        <v>1</v>
      </c>
      <c r="L1323" s="25">
        <f t="shared" si="224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223"/>
        <v>10890</v>
      </c>
      <c r="G1324" s="54">
        <f t="shared" si="228"/>
        <v>10890</v>
      </c>
      <c r="H1324" s="25">
        <v>400259</v>
      </c>
      <c r="I1324" s="25" t="s">
        <v>2886</v>
      </c>
      <c r="J1324" s="25">
        <v>1</v>
      </c>
      <c r="K1324" s="25">
        <v>1</v>
      </c>
      <c r="L1324" s="25">
        <f t="shared" si="224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223"/>
        <v>12689.599999999999</v>
      </c>
      <c r="G1325" s="54">
        <f t="shared" si="228"/>
        <v>12689.599999999999</v>
      </c>
      <c r="H1325" s="25">
        <v>400329</v>
      </c>
      <c r="I1325" s="25" t="s">
        <v>2887</v>
      </c>
      <c r="J1325" s="25">
        <v>1</v>
      </c>
      <c r="K1325" s="25">
        <v>1</v>
      </c>
      <c r="L1325" s="25">
        <f t="shared" si="224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223"/>
        <v>10164</v>
      </c>
      <c r="G1326" s="54">
        <f t="shared" si="228"/>
        <v>10164</v>
      </c>
      <c r="H1326" s="25">
        <v>400406</v>
      </c>
      <c r="I1326" s="25" t="s">
        <v>2888</v>
      </c>
      <c r="J1326" s="25">
        <v>1</v>
      </c>
      <c r="K1326" s="25">
        <v>1</v>
      </c>
      <c r="L1326" s="25">
        <f t="shared" si="224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223"/>
        <v>10841.6</v>
      </c>
      <c r="G1327" s="54">
        <f t="shared" si="228"/>
        <v>10841.6</v>
      </c>
      <c r="H1327" s="25">
        <v>400417</v>
      </c>
      <c r="I1327" s="25" t="s">
        <v>2889</v>
      </c>
      <c r="J1327" s="25">
        <v>1</v>
      </c>
      <c r="K1327" s="25">
        <v>1</v>
      </c>
      <c r="L1327" s="25">
        <f t="shared" si="224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223"/>
        <v>10890</v>
      </c>
      <c r="G1328" s="54">
        <f t="shared" si="228"/>
        <v>21780</v>
      </c>
      <c r="H1328" s="25">
        <v>400435</v>
      </c>
      <c r="I1328" s="25" t="s">
        <v>2890</v>
      </c>
      <c r="J1328" s="25">
        <v>2</v>
      </c>
      <c r="K1328" s="25">
        <v>2</v>
      </c>
      <c r="L1328" s="25">
        <f t="shared" si="224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223"/>
        <v>16698</v>
      </c>
      <c r="G1329" s="54">
        <f t="shared" si="228"/>
        <v>33396</v>
      </c>
      <c r="H1329" s="25">
        <v>400438</v>
      </c>
      <c r="I1329" s="25" t="s">
        <v>2891</v>
      </c>
      <c r="J1329" s="25">
        <v>2</v>
      </c>
      <c r="K1329" s="25">
        <v>2</v>
      </c>
      <c r="L1329" s="25">
        <f t="shared" si="224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223"/>
        <v>6591.2000000000007</v>
      </c>
      <c r="G1330" s="54">
        <f t="shared" si="228"/>
        <v>6591.2000000000007</v>
      </c>
      <c r="H1330" s="25">
        <v>400512</v>
      </c>
      <c r="I1330" s="25" t="s">
        <v>2892</v>
      </c>
      <c r="J1330" s="25">
        <v>1</v>
      </c>
      <c r="K1330" s="25">
        <v>1</v>
      </c>
      <c r="L1330" s="25">
        <f t="shared" si="224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223"/>
        <v>10841.6</v>
      </c>
      <c r="G1331" s="54">
        <f t="shared" si="228"/>
        <v>10841.6</v>
      </c>
      <c r="H1331" s="25">
        <v>400522</v>
      </c>
      <c r="I1331" s="25" t="s">
        <v>2893</v>
      </c>
      <c r="J1331" s="25">
        <v>1</v>
      </c>
      <c r="K1331" s="25">
        <v>1</v>
      </c>
      <c r="L1331" s="25">
        <f t="shared" si="224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223"/>
        <v>10841.6</v>
      </c>
      <c r="G1332" s="54">
        <f t="shared" si="228"/>
        <v>10841.6</v>
      </c>
      <c r="H1332" s="25">
        <v>400524</v>
      </c>
      <c r="I1332" s="25" t="s">
        <v>2894</v>
      </c>
      <c r="J1332" s="25">
        <v>1</v>
      </c>
      <c r="K1332" s="25">
        <v>1</v>
      </c>
      <c r="L1332" s="25">
        <f t="shared" si="224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223"/>
        <v>17740.8</v>
      </c>
      <c r="G1333" s="54">
        <f t="shared" si="228"/>
        <v>17740.8</v>
      </c>
      <c r="H1333" s="25">
        <v>400558</v>
      </c>
      <c r="I1333" s="25" t="s">
        <v>2895</v>
      </c>
      <c r="J1333" s="25">
        <v>1</v>
      </c>
      <c r="K1333" s="25">
        <v>1</v>
      </c>
      <c r="L1333" s="25">
        <f t="shared" si="224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223"/>
        <v>10225.6</v>
      </c>
      <c r="G1334" s="54">
        <f t="shared" si="228"/>
        <v>10225.6</v>
      </c>
      <c r="H1334" s="25">
        <v>401210</v>
      </c>
      <c r="I1334" s="25" t="s">
        <v>2896</v>
      </c>
      <c r="J1334" s="25">
        <v>1</v>
      </c>
      <c r="K1334" s="25">
        <v>1</v>
      </c>
      <c r="L1334" s="25">
        <f t="shared" si="224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223"/>
        <v>16077.599999999999</v>
      </c>
      <c r="G1335" s="54">
        <f t="shared" si="228"/>
        <v>16077.599999999999</v>
      </c>
      <c r="H1335" s="25">
        <v>405714</v>
      </c>
      <c r="I1335" s="25" t="s">
        <v>2897</v>
      </c>
      <c r="J1335" s="25">
        <v>1</v>
      </c>
      <c r="K1335" s="25">
        <v>1</v>
      </c>
      <c r="L1335" s="25">
        <f t="shared" si="224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223"/>
        <v>19896.8</v>
      </c>
      <c r="G1336" s="54">
        <f t="shared" si="228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224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223"/>
        <v>4004</v>
      </c>
      <c r="G1337" s="54">
        <f t="shared" si="228"/>
        <v>8008</v>
      </c>
      <c r="H1337" s="25">
        <v>420301</v>
      </c>
      <c r="I1337" s="25" t="s">
        <v>2898</v>
      </c>
      <c r="J1337" s="25">
        <v>2</v>
      </c>
      <c r="K1337" s="25">
        <v>2</v>
      </c>
      <c r="L1337" s="25">
        <f t="shared" si="224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223"/>
        <v>4004</v>
      </c>
      <c r="G1338" s="54">
        <f t="shared" si="228"/>
        <v>4004</v>
      </c>
      <c r="H1338" s="25">
        <v>420301</v>
      </c>
      <c r="I1338" s="25" t="s">
        <v>2898</v>
      </c>
      <c r="J1338" s="25">
        <v>1</v>
      </c>
      <c r="K1338" s="25">
        <v>1</v>
      </c>
      <c r="L1338" s="25">
        <f t="shared" si="224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223"/>
        <v>3634.3999999999996</v>
      </c>
      <c r="G1339" s="54">
        <f t="shared" si="228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224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223"/>
        <v>3326.3999999999996</v>
      </c>
      <c r="G1340" s="54">
        <f t="shared" si="228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224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223"/>
        <v>14106.399999999998</v>
      </c>
      <c r="G1341" s="54">
        <f t="shared" si="228"/>
        <v>42319.199999999997</v>
      </c>
      <c r="H1341" s="25">
        <v>422302</v>
      </c>
      <c r="I1341" s="25" t="s">
        <v>2808</v>
      </c>
      <c r="J1341" s="25">
        <v>3</v>
      </c>
      <c r="K1341" s="25">
        <v>3</v>
      </c>
      <c r="L1341" s="25">
        <f t="shared" si="224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223"/>
        <v>5482.4</v>
      </c>
      <c r="G1342" s="54">
        <f t="shared" si="228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224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223"/>
        <v>5482.4</v>
      </c>
      <c r="G1343" s="54">
        <f t="shared" si="228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224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223"/>
        <v>5482.4</v>
      </c>
      <c r="G1344" s="54">
        <f t="shared" si="228"/>
        <v>5482.4</v>
      </c>
      <c r="H1344" s="25">
        <v>423109</v>
      </c>
      <c r="I1344" s="25" t="s">
        <v>2899</v>
      </c>
      <c r="J1344" s="25">
        <v>1</v>
      </c>
      <c r="K1344" s="25">
        <v>1</v>
      </c>
      <c r="L1344" s="25">
        <f t="shared" si="224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223"/>
        <v>20636</v>
      </c>
      <c r="G1345" s="54">
        <f t="shared" si="228"/>
        <v>20636</v>
      </c>
      <c r="H1345" s="25">
        <v>423110</v>
      </c>
      <c r="I1345" s="25" t="s">
        <v>2899</v>
      </c>
      <c r="J1345" s="25">
        <v>1</v>
      </c>
      <c r="K1345" s="25">
        <v>1</v>
      </c>
      <c r="L1345" s="25">
        <f t="shared" si="224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223"/>
        <v>5482.4</v>
      </c>
      <c r="G1346" s="54">
        <f t="shared" si="228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224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223"/>
        <v>10164</v>
      </c>
      <c r="G1347" s="54">
        <f t="shared" si="228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224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223"/>
        <v>4743.2</v>
      </c>
      <c r="G1348" s="54">
        <f t="shared" si="228"/>
        <v>4743.2</v>
      </c>
      <c r="H1348" s="25">
        <v>424801</v>
      </c>
      <c r="I1348" s="25" t="s">
        <v>2900</v>
      </c>
      <c r="J1348" s="25">
        <v>1</v>
      </c>
      <c r="K1348" s="25">
        <v>1</v>
      </c>
      <c r="L1348" s="25">
        <f t="shared" si="224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230">IF(AB1349="DOLLAR",E1349*88,E1349)</f>
        <v>13068</v>
      </c>
      <c r="G1349" s="54">
        <f t="shared" si="228"/>
        <v>13068</v>
      </c>
      <c r="H1349" s="25">
        <v>480009</v>
      </c>
      <c r="I1349" s="25" t="s">
        <v>2901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230"/>
        <v>29766</v>
      </c>
      <c r="G1350" s="54">
        <f t="shared" si="228"/>
        <v>29766</v>
      </c>
      <c r="H1350" s="25">
        <v>502938</v>
      </c>
      <c r="I1350" s="25" t="s">
        <v>2902</v>
      </c>
      <c r="J1350" s="25">
        <v>1</v>
      </c>
      <c r="K1350" s="25">
        <v>1</v>
      </c>
      <c r="L1350" s="25">
        <f t="shared" si="231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230"/>
        <v>16508.8</v>
      </c>
      <c r="G1351" s="54">
        <f t="shared" ref="G1351:G1414" si="235">F1351*J1351</f>
        <v>16508.8</v>
      </c>
      <c r="H1351" s="25">
        <v>504109</v>
      </c>
      <c r="I1351" s="25" t="s">
        <v>2903</v>
      </c>
      <c r="J1351" s="25">
        <v>1</v>
      </c>
      <c r="K1351" s="25">
        <v>1</v>
      </c>
      <c r="L1351" s="25">
        <f t="shared" si="231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230"/>
        <v>18018</v>
      </c>
      <c r="G1352" s="54">
        <f t="shared" si="235"/>
        <v>18018</v>
      </c>
      <c r="H1352" s="25">
        <v>505031</v>
      </c>
      <c r="I1352" s="25" t="s">
        <v>2904</v>
      </c>
      <c r="J1352" s="25">
        <v>1</v>
      </c>
      <c r="K1352" s="25">
        <v>1</v>
      </c>
      <c r="L1352" s="25">
        <f t="shared" si="231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230"/>
        <v>17094</v>
      </c>
      <c r="G1353" s="54">
        <f t="shared" si="235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231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230"/>
        <v>18018</v>
      </c>
      <c r="G1354" s="54">
        <f t="shared" si="235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231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230"/>
        <v>23531.199999999997</v>
      </c>
      <c r="G1355" s="54">
        <f t="shared" si="235"/>
        <v>23531.199999999997</v>
      </c>
      <c r="H1355" s="25">
        <v>515408</v>
      </c>
      <c r="I1355" s="25" t="s">
        <v>2905</v>
      </c>
      <c r="J1355" s="25">
        <v>1</v>
      </c>
      <c r="K1355" s="25">
        <v>1</v>
      </c>
      <c r="L1355" s="25">
        <f t="shared" si="231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230"/>
        <v>14106.400000000001</v>
      </c>
      <c r="G1356" s="54">
        <f t="shared" si="235"/>
        <v>14106.400000000001</v>
      </c>
      <c r="H1356" s="25">
        <v>570206</v>
      </c>
      <c r="I1356" s="25" t="s">
        <v>2906</v>
      </c>
      <c r="J1356" s="25">
        <v>1</v>
      </c>
      <c r="K1356" s="25">
        <v>1</v>
      </c>
      <c r="L1356" s="25">
        <f t="shared" si="231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230"/>
        <v>6221.6</v>
      </c>
      <c r="G1357" s="54">
        <f t="shared" si="235"/>
        <v>6221.6</v>
      </c>
      <c r="H1357" s="25">
        <v>576402</v>
      </c>
      <c r="I1357" s="25" t="s">
        <v>2907</v>
      </c>
      <c r="J1357" s="25">
        <v>1</v>
      </c>
      <c r="K1357" s="25">
        <v>1</v>
      </c>
      <c r="L1357" s="25">
        <f t="shared" si="231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230"/>
        <v>15584.8</v>
      </c>
      <c r="G1358" s="54">
        <f t="shared" si="235"/>
        <v>15584.8</v>
      </c>
      <c r="H1358" s="25">
        <v>592704</v>
      </c>
      <c r="I1358" s="25" t="s">
        <v>2908</v>
      </c>
      <c r="J1358" s="25">
        <v>1</v>
      </c>
      <c r="K1358" s="25">
        <v>1</v>
      </c>
      <c r="L1358" s="25">
        <f t="shared" si="231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230"/>
        <v>11088</v>
      </c>
      <c r="G1359" s="54">
        <f t="shared" si="235"/>
        <v>11088</v>
      </c>
      <c r="H1359" s="25">
        <v>600653</v>
      </c>
      <c r="I1359" s="25" t="s">
        <v>2909</v>
      </c>
      <c r="J1359" s="25">
        <v>1</v>
      </c>
      <c r="K1359" s="25">
        <v>1</v>
      </c>
      <c r="L1359" s="25">
        <f t="shared" si="231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230"/>
        <v>22792</v>
      </c>
      <c r="G1360" s="54">
        <f t="shared" si="235"/>
        <v>22792</v>
      </c>
      <c r="H1360" s="25">
        <v>621616</v>
      </c>
      <c r="I1360" s="25" t="s">
        <v>2910</v>
      </c>
      <c r="J1360" s="25">
        <v>1</v>
      </c>
      <c r="K1360" s="25">
        <v>1</v>
      </c>
      <c r="L1360" s="25">
        <f t="shared" si="231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230"/>
        <v>23531.199999999997</v>
      </c>
      <c r="G1361" s="54">
        <f t="shared" si="235"/>
        <v>23531.199999999997</v>
      </c>
      <c r="H1361" s="25">
        <v>626810</v>
      </c>
      <c r="I1361" s="25" t="s">
        <v>2911</v>
      </c>
      <c r="J1361" s="25">
        <v>1</v>
      </c>
      <c r="K1361" s="25">
        <v>1</v>
      </c>
      <c r="L1361" s="25">
        <f t="shared" si="231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230"/>
        <v>22792</v>
      </c>
      <c r="G1362" s="54">
        <f t="shared" si="235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231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230"/>
        <v>22792</v>
      </c>
      <c r="G1363" s="54">
        <f t="shared" si="235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231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230"/>
        <v>22792</v>
      </c>
      <c r="G1364" s="54">
        <f t="shared" si="235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231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230"/>
        <v>22176</v>
      </c>
      <c r="G1365" s="54">
        <f t="shared" si="235"/>
        <v>22176</v>
      </c>
      <c r="H1365" s="25">
        <v>637310</v>
      </c>
      <c r="I1365" s="25" t="s">
        <v>2912</v>
      </c>
      <c r="J1365" s="25">
        <v>1</v>
      </c>
      <c r="K1365" s="25">
        <v>1</v>
      </c>
      <c r="L1365" s="25">
        <f t="shared" si="231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230"/>
        <v>15584.8</v>
      </c>
      <c r="G1366" s="54">
        <f t="shared" si="235"/>
        <v>15584.8</v>
      </c>
      <c r="H1366" s="25">
        <v>640922</v>
      </c>
      <c r="I1366" s="25" t="s">
        <v>2913</v>
      </c>
      <c r="J1366" s="25">
        <v>1</v>
      </c>
      <c r="K1366" s="25">
        <v>1</v>
      </c>
      <c r="L1366" s="25">
        <f t="shared" si="231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230"/>
        <v>24948</v>
      </c>
      <c r="G1367" s="54">
        <f t="shared" si="235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231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230"/>
        <v>22176</v>
      </c>
      <c r="G1368" s="54">
        <f t="shared" si="235"/>
        <v>22176</v>
      </c>
      <c r="H1368" s="25">
        <v>652404</v>
      </c>
      <c r="I1368" s="25" t="s">
        <v>2914</v>
      </c>
      <c r="J1368" s="25">
        <v>1</v>
      </c>
      <c r="K1368" s="25">
        <v>1</v>
      </c>
      <c r="L1368" s="25">
        <f t="shared" si="231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230"/>
        <v>9240</v>
      </c>
      <c r="G1369" s="54">
        <f t="shared" si="235"/>
        <v>9240</v>
      </c>
      <c r="H1369" s="25">
        <v>696807</v>
      </c>
      <c r="I1369" s="25" t="s">
        <v>2915</v>
      </c>
      <c r="J1369" s="25">
        <v>1</v>
      </c>
      <c r="K1369" s="25">
        <v>1</v>
      </c>
      <c r="L1369" s="25">
        <f t="shared" si="231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230"/>
        <v>6529.6</v>
      </c>
      <c r="G1370" s="54">
        <f t="shared" si="235"/>
        <v>13059.2</v>
      </c>
      <c r="H1370" s="25">
        <v>765202</v>
      </c>
      <c r="I1370" s="25" t="s">
        <v>2916</v>
      </c>
      <c r="J1370" s="25">
        <v>2</v>
      </c>
      <c r="K1370" s="25">
        <v>2</v>
      </c>
      <c r="L1370" s="25">
        <f t="shared" si="231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230"/>
        <v>13428.8</v>
      </c>
      <c r="G1371" s="54">
        <f t="shared" si="235"/>
        <v>13428.8</v>
      </c>
      <c r="H1371" s="25">
        <v>769402</v>
      </c>
      <c r="I1371" s="25" t="s">
        <v>2917</v>
      </c>
      <c r="J1371" s="25">
        <v>1</v>
      </c>
      <c r="K1371" s="25">
        <v>1</v>
      </c>
      <c r="L1371" s="25">
        <f t="shared" si="231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230"/>
        <v>28890.400000000001</v>
      </c>
      <c r="G1372" s="54">
        <f t="shared" si="235"/>
        <v>28890.400000000001</v>
      </c>
      <c r="H1372" s="25">
        <v>901518</v>
      </c>
      <c r="I1372" s="25" t="s">
        <v>2918</v>
      </c>
      <c r="J1372" s="25">
        <v>1</v>
      </c>
      <c r="K1372" s="25">
        <v>1</v>
      </c>
      <c r="L1372" s="25">
        <f t="shared" si="231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230"/>
        <v>17432.8</v>
      </c>
      <c r="G1373" s="54">
        <f t="shared" si="235"/>
        <v>17432.8</v>
      </c>
      <c r="H1373" s="25">
        <v>127608</v>
      </c>
      <c r="I1373" s="25" t="s">
        <v>2919</v>
      </c>
      <c r="J1373" s="25">
        <v>1</v>
      </c>
      <c r="K1373" s="25">
        <v>1</v>
      </c>
      <c r="L1373" s="25">
        <f t="shared" si="231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230"/>
        <v>4004</v>
      </c>
      <c r="G1374" s="54">
        <f t="shared" si="235"/>
        <v>4004</v>
      </c>
      <c r="H1374" s="25">
        <v>156603</v>
      </c>
      <c r="I1374" s="25" t="s">
        <v>2920</v>
      </c>
      <c r="J1374" s="25">
        <v>1</v>
      </c>
      <c r="K1374" s="25">
        <v>1</v>
      </c>
      <c r="L1374" s="25">
        <f t="shared" si="231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230"/>
        <v>16508.8</v>
      </c>
      <c r="G1375" s="54">
        <f t="shared" si="235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231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230"/>
        <v>14190</v>
      </c>
      <c r="G1376" s="54">
        <f t="shared" si="235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231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230"/>
        <v>22422.400000000001</v>
      </c>
      <c r="G1377" s="54">
        <f t="shared" si="235"/>
        <v>22422.400000000001</v>
      </c>
      <c r="H1377" s="25">
        <v>348918</v>
      </c>
      <c r="I1377" s="25" t="s">
        <v>2921</v>
      </c>
      <c r="J1377" s="25">
        <v>1</v>
      </c>
      <c r="K1377" s="25">
        <v>1</v>
      </c>
      <c r="L1377" s="25">
        <f t="shared" si="231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230"/>
        <v>10164</v>
      </c>
      <c r="G1378" s="54">
        <f t="shared" si="235"/>
        <v>10164</v>
      </c>
      <c r="H1378" s="25">
        <v>353303</v>
      </c>
      <c r="I1378" s="25" t="s">
        <v>2922</v>
      </c>
      <c r="J1378" s="25">
        <v>1</v>
      </c>
      <c r="K1378" s="25">
        <v>1</v>
      </c>
      <c r="L1378" s="25">
        <f t="shared" si="231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230"/>
        <v>9424.7999999999993</v>
      </c>
      <c r="G1379" s="54">
        <f t="shared" si="235"/>
        <v>9424.7999999999993</v>
      </c>
      <c r="H1379" s="25">
        <v>355115</v>
      </c>
      <c r="I1379" s="25" t="s">
        <v>2923</v>
      </c>
      <c r="J1379" s="25">
        <v>1</v>
      </c>
      <c r="K1379" s="25">
        <v>1</v>
      </c>
      <c r="L1379" s="25">
        <f t="shared" si="231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230"/>
        <v>22422.400000000001</v>
      </c>
      <c r="G1380" s="54">
        <f t="shared" si="235"/>
        <v>22422.400000000001</v>
      </c>
      <c r="H1380" s="25">
        <v>356906</v>
      </c>
      <c r="I1380" s="25" t="s">
        <v>2924</v>
      </c>
      <c r="J1380" s="25">
        <v>1</v>
      </c>
      <c r="K1380" s="25">
        <v>1</v>
      </c>
      <c r="L1380" s="25">
        <f t="shared" si="231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230"/>
        <v>24578.400000000001</v>
      </c>
      <c r="G1381" s="54">
        <f t="shared" si="235"/>
        <v>24578.400000000001</v>
      </c>
      <c r="H1381" s="25">
        <v>381508</v>
      </c>
      <c r="I1381" s="25" t="s">
        <v>2925</v>
      </c>
      <c r="J1381" s="25">
        <v>1</v>
      </c>
      <c r="K1381" s="25">
        <v>1</v>
      </c>
      <c r="L1381" s="25">
        <f t="shared" si="231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230"/>
        <v>12408</v>
      </c>
      <c r="G1382" s="54">
        <f t="shared" si="235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231"/>
        <v>0</v>
      </c>
      <c r="M1382" s="25" t="s">
        <v>3298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230"/>
        <v>5376.8</v>
      </c>
      <c r="G1383" s="54">
        <f t="shared" si="235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231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230"/>
        <v>3374.8</v>
      </c>
      <c r="G1384" s="54">
        <f t="shared" si="235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231"/>
        <v>0</v>
      </c>
      <c r="M1384" s="25" t="s">
        <v>3298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230"/>
        <v>7444.7999999999993</v>
      </c>
      <c r="G1385" s="54">
        <f t="shared" si="235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231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230"/>
        <v>440</v>
      </c>
      <c r="G1386" s="54">
        <f t="shared" si="235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230"/>
        <v>3379.2</v>
      </c>
      <c r="G1387" s="54">
        <f t="shared" si="235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230"/>
        <v>1892</v>
      </c>
      <c r="G1388" s="54">
        <f t="shared" si="235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230"/>
        <v>2200</v>
      </c>
      <c r="G1389" s="54">
        <f t="shared" si="235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230"/>
        <v>1276</v>
      </c>
      <c r="G1390" s="54">
        <f t="shared" si="235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230"/>
        <v>12892</v>
      </c>
      <c r="G1391" s="54">
        <f t="shared" si="235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230"/>
        <v>13508</v>
      </c>
      <c r="G1392" s="54">
        <f t="shared" si="235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230"/>
        <v>4048</v>
      </c>
      <c r="G1393" s="54">
        <f t="shared" si="235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230"/>
        <v>12038.400000000001</v>
      </c>
      <c r="G1394" s="54">
        <f t="shared" si="235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230"/>
        <v>2376</v>
      </c>
      <c r="G1395" s="54">
        <f t="shared" si="235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230"/>
        <v>1900.8000000000002</v>
      </c>
      <c r="G1396" s="54">
        <f t="shared" si="235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230"/>
        <v>2323.1999999999998</v>
      </c>
      <c r="G1397" s="54">
        <f t="shared" si="235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230"/>
        <v>6230.4</v>
      </c>
      <c r="G1398" s="54">
        <f t="shared" si="235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230"/>
        <v>6072</v>
      </c>
      <c r="G1399" s="54">
        <f t="shared" si="235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230"/>
        <v>6441.6</v>
      </c>
      <c r="G1400" s="54">
        <f t="shared" si="235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230"/>
        <v>2376</v>
      </c>
      <c r="G1401" s="54">
        <f t="shared" si="235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230"/>
        <v>4224</v>
      </c>
      <c r="G1402" s="54">
        <f t="shared" si="235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230"/>
        <v>1636.8000000000002</v>
      </c>
      <c r="G1403" s="54">
        <f t="shared" si="235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230"/>
        <v>7128</v>
      </c>
      <c r="G1404" s="54">
        <f t="shared" si="235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230"/>
        <v>2323.1999999999998</v>
      </c>
      <c r="G1405" s="54">
        <f t="shared" si="235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230"/>
        <v>16544</v>
      </c>
      <c r="G1406" s="54">
        <f t="shared" si="235"/>
        <v>16544</v>
      </c>
      <c r="H1406" s="25" t="s">
        <v>373</v>
      </c>
      <c r="I1406" s="25" t="s">
        <v>4138</v>
      </c>
      <c r="J1406" s="25">
        <v>1</v>
      </c>
      <c r="K1406" s="25">
        <v>1</v>
      </c>
      <c r="L1406" s="25">
        <f t="shared" si="231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230"/>
        <v>25608</v>
      </c>
      <c r="G1407" s="54">
        <f t="shared" si="235"/>
        <v>25608</v>
      </c>
      <c r="H1407" s="25" t="s">
        <v>1980</v>
      </c>
      <c r="I1407" s="25" t="s">
        <v>4403</v>
      </c>
      <c r="J1407" s="25">
        <v>1</v>
      </c>
      <c r="K1407" s="25">
        <v>1</v>
      </c>
      <c r="L1407" s="25">
        <f t="shared" si="231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230"/>
        <v>72776</v>
      </c>
      <c r="G1408" s="54">
        <f t="shared" si="235"/>
        <v>72776</v>
      </c>
      <c r="H1408" s="25" t="s">
        <v>1981</v>
      </c>
      <c r="I1408" s="25" t="s">
        <v>4404</v>
      </c>
      <c r="J1408" s="25">
        <v>1</v>
      </c>
      <c r="K1408" s="25">
        <v>1</v>
      </c>
      <c r="L1408" s="25">
        <f t="shared" si="231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230"/>
        <v>4840</v>
      </c>
      <c r="G1409" s="54">
        <f t="shared" si="235"/>
        <v>4840</v>
      </c>
      <c r="H1409" s="25" t="s">
        <v>1982</v>
      </c>
      <c r="I1409" s="25" t="s">
        <v>4405</v>
      </c>
      <c r="J1409" s="25">
        <v>1</v>
      </c>
      <c r="K1409" s="25">
        <v>1</v>
      </c>
      <c r="L1409" s="25">
        <f t="shared" si="231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230"/>
        <v>33176</v>
      </c>
      <c r="G1410" s="54">
        <f t="shared" si="235"/>
        <v>33176</v>
      </c>
      <c r="H1410" s="25" t="s">
        <v>1983</v>
      </c>
      <c r="I1410" s="25" t="s">
        <v>4406</v>
      </c>
      <c r="J1410" s="25">
        <v>1</v>
      </c>
      <c r="K1410" s="25">
        <v>1</v>
      </c>
      <c r="L1410" s="25">
        <f t="shared" si="231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230"/>
        <v>29304</v>
      </c>
      <c r="G1411" s="54">
        <f t="shared" si="235"/>
        <v>29304</v>
      </c>
      <c r="H1411" s="25" t="s">
        <v>1984</v>
      </c>
      <c r="I1411" s="25" t="s">
        <v>4407</v>
      </c>
      <c r="J1411" s="25">
        <v>1</v>
      </c>
      <c r="K1411" s="25">
        <v>1</v>
      </c>
      <c r="L1411" s="25">
        <f t="shared" si="231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230"/>
        <v>6072</v>
      </c>
      <c r="G1412" s="54">
        <f t="shared" si="235"/>
        <v>6072</v>
      </c>
      <c r="H1412" s="25" t="s">
        <v>356</v>
      </c>
      <c r="I1412" s="25" t="s">
        <v>4139</v>
      </c>
      <c r="J1412" s="25">
        <v>1</v>
      </c>
      <c r="K1412" s="25">
        <v>1</v>
      </c>
      <c r="L1412" s="25">
        <f t="shared" si="231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238">IF(AB1413="DOLLAR",E1413*88,E1413)</f>
        <v>22792</v>
      </c>
      <c r="G1413" s="54">
        <f t="shared" si="235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238"/>
        <v>22792</v>
      </c>
      <c r="G1414" s="54">
        <f t="shared" si="235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238"/>
        <v>96307.200000000012</v>
      </c>
      <c r="G1415" s="54">
        <f t="shared" ref="G1415:G1478" si="243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239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238"/>
        <v>231607.2</v>
      </c>
      <c r="G1416" s="54">
        <f t="shared" si="243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238"/>
        <v>33880</v>
      </c>
      <c r="G1417" s="54">
        <f t="shared" si="243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238"/>
        <v>35340.800000000003</v>
      </c>
      <c r="G1418" s="54">
        <f t="shared" si="243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238"/>
        <v>3942.3999999999996</v>
      </c>
      <c r="G1419" s="54">
        <f t="shared" si="243"/>
        <v>3942.3999999999996</v>
      </c>
      <c r="H1419" s="25" t="s">
        <v>681</v>
      </c>
      <c r="I1419" s="25" t="s">
        <v>4134</v>
      </c>
      <c r="J1419" s="25">
        <v>1</v>
      </c>
      <c r="K1419" s="25">
        <v>1</v>
      </c>
      <c r="L1419" s="25">
        <f t="shared" si="239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238"/>
        <v>18867.2</v>
      </c>
      <c r="G1420" s="54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238"/>
        <v>10912</v>
      </c>
      <c r="G1421" s="54">
        <f t="shared" si="243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238"/>
        <v>5491.2</v>
      </c>
      <c r="G1422" s="54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238"/>
        <v>8659.2000000000007</v>
      </c>
      <c r="G1423" s="54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238"/>
        <v>0</v>
      </c>
      <c r="G1424" s="54">
        <f t="shared" si="243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238"/>
        <v>0</v>
      </c>
      <c r="G1425" s="54">
        <f t="shared" si="243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238"/>
        <v>45742.399999999994</v>
      </c>
      <c r="G1426" s="54">
        <f t="shared" si="243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238"/>
        <v>4743.2</v>
      </c>
      <c r="G1427" s="54">
        <f t="shared" si="243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239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238"/>
        <v>4435.2</v>
      </c>
      <c r="G1428" s="54">
        <f t="shared" si="243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239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238"/>
        <v>12196.8</v>
      </c>
      <c r="G1429" s="54">
        <f t="shared" si="243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239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238"/>
        <v>4435.2</v>
      </c>
      <c r="G1430" s="54">
        <f t="shared" si="243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239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238"/>
        <v>18018</v>
      </c>
      <c r="G1431" s="54">
        <f t="shared" si="243"/>
        <v>36036</v>
      </c>
      <c r="H1431" s="25">
        <v>100742</v>
      </c>
      <c r="I1431" s="25" t="s">
        <v>2817</v>
      </c>
      <c r="J1431" s="25">
        <v>2</v>
      </c>
      <c r="K1431" s="25">
        <v>2</v>
      </c>
      <c r="L1431" s="25">
        <f t="shared" si="239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238"/>
        <v>3326.3999999999996</v>
      </c>
      <c r="G1432" s="54">
        <f t="shared" si="243"/>
        <v>3326.3999999999996</v>
      </c>
      <c r="H1432" s="25">
        <v>101319</v>
      </c>
      <c r="I1432" s="25" t="s">
        <v>2818</v>
      </c>
      <c r="J1432" s="25">
        <v>1</v>
      </c>
      <c r="K1432" s="25">
        <v>1</v>
      </c>
      <c r="L1432" s="25">
        <f t="shared" si="239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238"/>
        <v>15972</v>
      </c>
      <c r="G1433" s="54">
        <f t="shared" si="243"/>
        <v>15972</v>
      </c>
      <c r="H1433" s="25">
        <v>102127</v>
      </c>
      <c r="I1433" s="25" t="s">
        <v>2926</v>
      </c>
      <c r="J1433" s="25">
        <v>1</v>
      </c>
      <c r="K1433" s="25">
        <v>1</v>
      </c>
      <c r="L1433" s="25">
        <f t="shared" si="239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238"/>
        <v>14845.599999999999</v>
      </c>
      <c r="G1434" s="54">
        <f t="shared" si="243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239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238"/>
        <v>13244</v>
      </c>
      <c r="G1435" s="54">
        <f t="shared" si="243"/>
        <v>13244</v>
      </c>
      <c r="H1435" s="25">
        <v>103020</v>
      </c>
      <c r="I1435" s="25" t="s">
        <v>2927</v>
      </c>
      <c r="J1435" s="25">
        <v>1</v>
      </c>
      <c r="K1435" s="25">
        <v>1</v>
      </c>
      <c r="L1435" s="25">
        <f t="shared" si="239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238"/>
        <v>18018</v>
      </c>
      <c r="G1436" s="54">
        <f t="shared" si="243"/>
        <v>36036</v>
      </c>
      <c r="H1436" s="25">
        <v>103149</v>
      </c>
      <c r="I1436" s="25" t="s">
        <v>2928</v>
      </c>
      <c r="J1436" s="25">
        <v>2</v>
      </c>
      <c r="K1436" s="25">
        <v>2</v>
      </c>
      <c r="L1436" s="25">
        <f t="shared" si="239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238"/>
        <v>19157.599999999999</v>
      </c>
      <c r="G1437" s="54">
        <f t="shared" si="243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239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238"/>
        <v>17094</v>
      </c>
      <c r="G1438" s="54">
        <f t="shared" si="243"/>
        <v>17094</v>
      </c>
      <c r="H1438" s="25">
        <v>106312</v>
      </c>
      <c r="I1438" s="25" t="s">
        <v>2929</v>
      </c>
      <c r="J1438" s="25">
        <v>1</v>
      </c>
      <c r="K1438" s="25">
        <v>1</v>
      </c>
      <c r="L1438" s="25">
        <f t="shared" si="239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238"/>
        <v>16447.2</v>
      </c>
      <c r="G1439" s="54">
        <f t="shared" si="243"/>
        <v>16447.2</v>
      </c>
      <c r="H1439" s="25">
        <v>108112</v>
      </c>
      <c r="I1439" s="25" t="s">
        <v>2930</v>
      </c>
      <c r="J1439" s="25">
        <v>1</v>
      </c>
      <c r="K1439" s="25">
        <v>1</v>
      </c>
      <c r="L1439" s="25">
        <f t="shared" si="239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238"/>
        <v>18876</v>
      </c>
      <c r="G1440" s="54">
        <f t="shared" si="243"/>
        <v>37752</v>
      </c>
      <c r="H1440" s="25">
        <v>115555</v>
      </c>
      <c r="I1440" s="25" t="s">
        <v>2931</v>
      </c>
      <c r="J1440" s="25">
        <v>2</v>
      </c>
      <c r="K1440" s="25">
        <v>2</v>
      </c>
      <c r="L1440" s="25">
        <f t="shared" si="239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238"/>
        <v>19157.599999999999</v>
      </c>
      <c r="G1441" s="54">
        <f t="shared" si="243"/>
        <v>19157.599999999999</v>
      </c>
      <c r="H1441" s="25">
        <v>116122</v>
      </c>
      <c r="I1441" s="25" t="s">
        <v>2932</v>
      </c>
      <c r="J1441" s="25">
        <v>1</v>
      </c>
      <c r="K1441" s="25">
        <v>1</v>
      </c>
      <c r="L1441" s="25">
        <f t="shared" si="239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238"/>
        <v>16698</v>
      </c>
      <c r="G1442" s="54">
        <f t="shared" si="243"/>
        <v>33396</v>
      </c>
      <c r="H1442" s="25">
        <v>126631</v>
      </c>
      <c r="I1442" s="25" t="s">
        <v>2933</v>
      </c>
      <c r="J1442" s="25">
        <v>2</v>
      </c>
      <c r="K1442" s="25">
        <v>2</v>
      </c>
      <c r="L1442" s="25">
        <f t="shared" si="239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238"/>
        <v>33202.400000000001</v>
      </c>
      <c r="G1443" s="54">
        <f t="shared" si="243"/>
        <v>33202.400000000001</v>
      </c>
      <c r="H1443" s="25">
        <v>127031</v>
      </c>
      <c r="I1443" s="25" t="s">
        <v>2934</v>
      </c>
      <c r="J1443" s="25">
        <v>1</v>
      </c>
      <c r="K1443" s="25">
        <v>1</v>
      </c>
      <c r="L1443" s="25">
        <f t="shared" si="239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238"/>
        <v>18048.8</v>
      </c>
      <c r="G1444" s="54">
        <f t="shared" si="243"/>
        <v>18048.8</v>
      </c>
      <c r="H1444" s="25">
        <v>127106</v>
      </c>
      <c r="I1444" s="25" t="s">
        <v>2935</v>
      </c>
      <c r="J1444" s="25">
        <v>1</v>
      </c>
      <c r="K1444" s="25">
        <v>1</v>
      </c>
      <c r="L1444" s="25">
        <f t="shared" si="239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238"/>
        <v>19272</v>
      </c>
      <c r="G1445" s="54">
        <f t="shared" si="243"/>
        <v>19272</v>
      </c>
      <c r="H1445" s="25">
        <v>135225</v>
      </c>
      <c r="I1445" s="25" t="s">
        <v>2936</v>
      </c>
      <c r="J1445" s="25">
        <v>1</v>
      </c>
      <c r="K1445" s="25">
        <v>1</v>
      </c>
      <c r="L1445" s="25">
        <f t="shared" si="239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238"/>
        <v>13464</v>
      </c>
      <c r="G1446" s="54">
        <f t="shared" si="243"/>
        <v>26928</v>
      </c>
      <c r="H1446" s="25">
        <v>141717</v>
      </c>
      <c r="I1446" s="25" t="s">
        <v>2937</v>
      </c>
      <c r="J1446" s="25">
        <v>2</v>
      </c>
      <c r="K1446" s="25">
        <v>2</v>
      </c>
      <c r="L1446" s="25">
        <f t="shared" si="239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238"/>
        <v>17292</v>
      </c>
      <c r="G1447" s="54">
        <f t="shared" si="243"/>
        <v>34584</v>
      </c>
      <c r="H1447" s="25">
        <v>142521</v>
      </c>
      <c r="I1447" s="25" t="s">
        <v>2938</v>
      </c>
      <c r="J1447" s="25">
        <v>2</v>
      </c>
      <c r="K1447" s="25">
        <v>2</v>
      </c>
      <c r="L1447" s="25">
        <f t="shared" si="239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238"/>
        <v>3388</v>
      </c>
      <c r="G1448" s="54">
        <f t="shared" si="243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239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238"/>
        <v>1355.2</v>
      </c>
      <c r="G1449" s="54">
        <f t="shared" si="243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239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238"/>
        <v>3080</v>
      </c>
      <c r="G1450" s="54">
        <f t="shared" si="243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239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238"/>
        <v>6098.4</v>
      </c>
      <c r="G1451" s="54">
        <f t="shared" si="243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239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238"/>
        <v>3080</v>
      </c>
      <c r="G1452" s="54">
        <f t="shared" si="243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239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238"/>
        <v>6098.4</v>
      </c>
      <c r="G1453" s="54">
        <f t="shared" si="243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239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238"/>
        <v>16508.8</v>
      </c>
      <c r="G1454" s="54">
        <f t="shared" si="243"/>
        <v>16508.8</v>
      </c>
      <c r="H1454" s="25">
        <v>300416</v>
      </c>
      <c r="I1454" s="25" t="s">
        <v>2939</v>
      </c>
      <c r="J1454" s="25">
        <v>1</v>
      </c>
      <c r="K1454" s="25">
        <v>1</v>
      </c>
      <c r="L1454" s="25">
        <f t="shared" si="239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238"/>
        <v>17124.8</v>
      </c>
      <c r="G1455" s="54">
        <f t="shared" si="243"/>
        <v>17124.8</v>
      </c>
      <c r="H1455" s="25">
        <v>300420</v>
      </c>
      <c r="I1455" s="25" t="s">
        <v>2940</v>
      </c>
      <c r="J1455" s="25">
        <v>1</v>
      </c>
      <c r="K1455" s="25">
        <v>1</v>
      </c>
      <c r="L1455" s="25">
        <f t="shared" si="239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238"/>
        <v>17987.2</v>
      </c>
      <c r="G1456" s="54">
        <f t="shared" si="243"/>
        <v>17987.2</v>
      </c>
      <c r="H1456" s="25">
        <v>300426</v>
      </c>
      <c r="I1456" s="25" t="s">
        <v>2941</v>
      </c>
      <c r="J1456" s="25">
        <v>1</v>
      </c>
      <c r="K1456" s="25">
        <v>1</v>
      </c>
      <c r="L1456" s="25">
        <f t="shared" si="239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238"/>
        <v>25146</v>
      </c>
      <c r="G1457" s="54">
        <f t="shared" si="243"/>
        <v>25146</v>
      </c>
      <c r="H1457" s="25">
        <v>300434</v>
      </c>
      <c r="I1457" s="25" t="s">
        <v>2942</v>
      </c>
      <c r="J1457" s="25">
        <v>1</v>
      </c>
      <c r="K1457" s="25">
        <v>1</v>
      </c>
      <c r="L1457" s="25">
        <f t="shared" si="239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238"/>
        <v>27258</v>
      </c>
      <c r="G1458" s="54">
        <f t="shared" si="243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239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238"/>
        <v>1724.8000000000002</v>
      </c>
      <c r="G1459" s="54">
        <f t="shared" si="243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239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238"/>
        <v>8808.7999999999993</v>
      </c>
      <c r="G1460" s="54">
        <f t="shared" si="243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239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238"/>
        <v>5359.2</v>
      </c>
      <c r="G1461" s="54">
        <f t="shared" si="243"/>
        <v>5359.2</v>
      </c>
      <c r="H1461" s="25">
        <v>301817</v>
      </c>
      <c r="I1461" s="25" t="s">
        <v>2943</v>
      </c>
      <c r="J1461" s="25">
        <v>1</v>
      </c>
      <c r="K1461" s="25">
        <v>1</v>
      </c>
      <c r="L1461" s="25">
        <f t="shared" si="239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238"/>
        <v>14352.8</v>
      </c>
      <c r="G1462" s="54">
        <f t="shared" si="243"/>
        <v>14352.8</v>
      </c>
      <c r="H1462" s="25">
        <v>302006</v>
      </c>
      <c r="I1462" s="25" t="s">
        <v>2837</v>
      </c>
      <c r="J1462" s="25">
        <v>1</v>
      </c>
      <c r="K1462" s="25">
        <v>1</v>
      </c>
      <c r="L1462" s="25">
        <f t="shared" si="239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238"/>
        <v>25080</v>
      </c>
      <c r="G1463" s="54">
        <f t="shared" si="243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239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238"/>
        <v>7946.4</v>
      </c>
      <c r="G1464" s="54">
        <f t="shared" si="243"/>
        <v>7946.4</v>
      </c>
      <c r="H1464" s="25">
        <v>302607</v>
      </c>
      <c r="I1464" s="25" t="s">
        <v>2944</v>
      </c>
      <c r="J1464" s="25">
        <v>1</v>
      </c>
      <c r="K1464" s="25">
        <v>1</v>
      </c>
      <c r="L1464" s="25">
        <f t="shared" si="239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238"/>
        <v>8808.7999999999993</v>
      </c>
      <c r="G1465" s="54">
        <f t="shared" si="243"/>
        <v>8808.7999999999993</v>
      </c>
      <c r="H1465" s="25">
        <v>302611</v>
      </c>
      <c r="I1465" s="25" t="s">
        <v>2945</v>
      </c>
      <c r="J1465" s="25">
        <v>1</v>
      </c>
      <c r="K1465" s="25">
        <v>1</v>
      </c>
      <c r="L1465" s="25">
        <f t="shared" si="239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238"/>
        <v>19157.599999999999</v>
      </c>
      <c r="G1466" s="54">
        <f t="shared" si="243"/>
        <v>19157.599999999999</v>
      </c>
      <c r="H1466" s="25">
        <v>302614</v>
      </c>
      <c r="I1466" s="25" t="s">
        <v>2946</v>
      </c>
      <c r="J1466" s="25">
        <v>1</v>
      </c>
      <c r="K1466" s="25">
        <v>1</v>
      </c>
      <c r="L1466" s="25">
        <f t="shared" si="239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238"/>
        <v>6776</v>
      </c>
      <c r="G1467" s="54">
        <f t="shared" si="243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239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238"/>
        <v>15523.2</v>
      </c>
      <c r="G1468" s="54">
        <f t="shared" si="243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239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238"/>
        <v>22052.799999999999</v>
      </c>
      <c r="G1469" s="54">
        <f t="shared" si="243"/>
        <v>22052.799999999999</v>
      </c>
      <c r="H1469" s="25">
        <v>303924</v>
      </c>
      <c r="I1469" s="25" t="s">
        <v>2846</v>
      </c>
      <c r="J1469" s="25">
        <v>1</v>
      </c>
      <c r="K1469" s="25">
        <v>1</v>
      </c>
      <c r="L1469" s="25">
        <f t="shared" si="239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238"/>
        <v>6468</v>
      </c>
      <c r="G1470" s="54">
        <f t="shared" si="243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239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238"/>
        <v>16324</v>
      </c>
      <c r="G1471" s="54">
        <f t="shared" si="243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239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238"/>
        <v>26466</v>
      </c>
      <c r="G1472" s="54">
        <f t="shared" si="243"/>
        <v>26466</v>
      </c>
      <c r="H1472" s="25">
        <v>304048</v>
      </c>
      <c r="I1472" s="25" t="s">
        <v>2947</v>
      </c>
      <c r="J1472" s="25">
        <v>1</v>
      </c>
      <c r="K1472" s="25">
        <v>1</v>
      </c>
      <c r="L1472" s="25">
        <f t="shared" si="239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238"/>
        <v>26136</v>
      </c>
      <c r="G1473" s="54">
        <f t="shared" si="243"/>
        <v>26136</v>
      </c>
      <c r="H1473" s="25">
        <v>304050</v>
      </c>
      <c r="I1473" s="25" t="s">
        <v>2819</v>
      </c>
      <c r="J1473" s="25">
        <v>1</v>
      </c>
      <c r="K1473" s="25">
        <v>1</v>
      </c>
      <c r="L1473" s="25">
        <f t="shared" si="239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238"/>
        <v>7638.4</v>
      </c>
      <c r="G1474" s="54">
        <f t="shared" si="243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239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238"/>
        <v>14256</v>
      </c>
      <c r="G1475" s="54">
        <f t="shared" si="243"/>
        <v>14256</v>
      </c>
      <c r="H1475" s="25">
        <v>304231</v>
      </c>
      <c r="I1475" s="25" t="s">
        <v>2948</v>
      </c>
      <c r="J1475" s="25">
        <v>1</v>
      </c>
      <c r="K1475" s="25">
        <v>1</v>
      </c>
      <c r="L1475" s="25">
        <f t="shared" si="239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238"/>
        <v>21683.200000000001</v>
      </c>
      <c r="G1476" s="54">
        <f t="shared" si="243"/>
        <v>21683.200000000001</v>
      </c>
      <c r="H1476" s="25">
        <v>304944</v>
      </c>
      <c r="I1476" s="25" t="s">
        <v>2849</v>
      </c>
      <c r="J1476" s="25">
        <v>1</v>
      </c>
      <c r="K1476" s="25">
        <v>1</v>
      </c>
      <c r="L1476" s="25">
        <f t="shared" si="239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245">IF(AB1477="DOLLAR",E1477*88,E1477)</f>
        <v>6098.4</v>
      </c>
      <c r="G1477" s="54">
        <f t="shared" si="243"/>
        <v>6098.4</v>
      </c>
      <c r="H1477" s="25">
        <v>305207</v>
      </c>
      <c r="I1477" s="25" t="s">
        <v>2949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245"/>
        <v>9424.7999999999993</v>
      </c>
      <c r="G1478" s="54">
        <f t="shared" si="243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246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245"/>
        <v>25080</v>
      </c>
      <c r="G1479" s="54">
        <f t="shared" ref="G1479:G1542" si="250">F1479*J1479</f>
        <v>75240</v>
      </c>
      <c r="H1479" s="25">
        <v>307646</v>
      </c>
      <c r="I1479" s="25" t="s">
        <v>2950</v>
      </c>
      <c r="J1479" s="25">
        <v>3</v>
      </c>
      <c r="K1479" s="25">
        <v>3</v>
      </c>
      <c r="L1479" s="25">
        <f t="shared" si="246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245"/>
        <v>14190</v>
      </c>
      <c r="G1480" s="54">
        <f t="shared" si="250"/>
        <v>14190</v>
      </c>
      <c r="H1480" s="25">
        <v>312811</v>
      </c>
      <c r="I1480" s="25" t="s">
        <v>2951</v>
      </c>
      <c r="J1480" s="25">
        <v>1</v>
      </c>
      <c r="K1480" s="25">
        <v>1</v>
      </c>
      <c r="L1480" s="25">
        <f t="shared" si="246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245"/>
        <v>28710</v>
      </c>
      <c r="G1481" s="54">
        <f t="shared" si="250"/>
        <v>86130</v>
      </c>
      <c r="H1481" s="25">
        <v>313238</v>
      </c>
      <c r="I1481" s="25" t="s">
        <v>2952</v>
      </c>
      <c r="J1481" s="25">
        <v>3</v>
      </c>
      <c r="K1481" s="25">
        <v>3</v>
      </c>
      <c r="L1481" s="25">
        <f t="shared" si="246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245"/>
        <v>4065.6000000000004</v>
      </c>
      <c r="G1482" s="54">
        <f t="shared" si="250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246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245"/>
        <v>4743.2</v>
      </c>
      <c r="G1483" s="54">
        <f t="shared" si="250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246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245"/>
        <v>6098.4</v>
      </c>
      <c r="G1484" s="54">
        <f t="shared" si="250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246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245"/>
        <v>11220</v>
      </c>
      <c r="G1485" s="54">
        <f t="shared" si="250"/>
        <v>11220</v>
      </c>
      <c r="H1485" s="25">
        <v>317343</v>
      </c>
      <c r="I1485" s="25" t="s">
        <v>2942</v>
      </c>
      <c r="J1485" s="25">
        <v>1</v>
      </c>
      <c r="K1485" s="25">
        <v>1</v>
      </c>
      <c r="L1485" s="25">
        <f t="shared" si="246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245"/>
        <v>11616</v>
      </c>
      <c r="G1486" s="54">
        <f t="shared" si="250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246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245"/>
        <v>26862</v>
      </c>
      <c r="G1487" s="54">
        <f t="shared" si="250"/>
        <v>53724</v>
      </c>
      <c r="H1487" s="25">
        <v>318340</v>
      </c>
      <c r="I1487" s="25" t="s">
        <v>2853</v>
      </c>
      <c r="J1487" s="25">
        <v>2</v>
      </c>
      <c r="K1487" s="25">
        <v>2</v>
      </c>
      <c r="L1487" s="25">
        <f t="shared" si="246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245"/>
        <v>10164</v>
      </c>
      <c r="G1488" s="54">
        <f t="shared" si="250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246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245"/>
        <v>10164</v>
      </c>
      <c r="G1489" s="54">
        <f t="shared" si="250"/>
        <v>10164</v>
      </c>
      <c r="H1489" s="25">
        <v>320211</v>
      </c>
      <c r="I1489" s="25" t="s">
        <v>2953</v>
      </c>
      <c r="J1489" s="25">
        <v>1</v>
      </c>
      <c r="K1489" s="25">
        <v>1</v>
      </c>
      <c r="L1489" s="25">
        <f t="shared" si="246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245"/>
        <v>16508.8</v>
      </c>
      <c r="G1490" s="54">
        <f t="shared" si="250"/>
        <v>33017.599999999999</v>
      </c>
      <c r="H1490" s="25">
        <v>320806</v>
      </c>
      <c r="I1490" s="25" t="s">
        <v>2854</v>
      </c>
      <c r="J1490" s="25">
        <v>2</v>
      </c>
      <c r="K1490" s="25">
        <v>2</v>
      </c>
      <c r="L1490" s="25">
        <f t="shared" si="246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245"/>
        <v>23100</v>
      </c>
      <c r="G1491" s="54">
        <f t="shared" si="250"/>
        <v>23100</v>
      </c>
      <c r="H1491" s="25">
        <v>325124</v>
      </c>
      <c r="I1491" s="25" t="s">
        <v>2954</v>
      </c>
      <c r="J1491" s="25">
        <v>1</v>
      </c>
      <c r="K1491" s="25">
        <v>1</v>
      </c>
      <c r="L1491" s="25">
        <f t="shared" si="246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245"/>
        <v>28314</v>
      </c>
      <c r="G1492" s="54">
        <f t="shared" si="250"/>
        <v>56628</v>
      </c>
      <c r="H1492" s="25">
        <v>328638</v>
      </c>
      <c r="I1492" s="25" t="s">
        <v>2955</v>
      </c>
      <c r="J1492" s="25">
        <v>2</v>
      </c>
      <c r="K1492" s="25">
        <v>2</v>
      </c>
      <c r="L1492" s="25">
        <f t="shared" si="246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245"/>
        <v>15642</v>
      </c>
      <c r="G1493" s="54">
        <f t="shared" si="250"/>
        <v>15642</v>
      </c>
      <c r="H1493" s="25">
        <v>329929</v>
      </c>
      <c r="I1493" s="25" t="s">
        <v>2956</v>
      </c>
      <c r="J1493" s="25">
        <v>1</v>
      </c>
      <c r="K1493" s="25">
        <v>1</v>
      </c>
      <c r="L1493" s="25">
        <f t="shared" si="246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245"/>
        <v>14190</v>
      </c>
      <c r="G1494" s="54">
        <f t="shared" si="250"/>
        <v>14190</v>
      </c>
      <c r="H1494" s="25">
        <v>331927</v>
      </c>
      <c r="I1494" s="25" t="s">
        <v>2957</v>
      </c>
      <c r="J1494" s="25">
        <v>1</v>
      </c>
      <c r="K1494" s="25">
        <v>1</v>
      </c>
      <c r="L1494" s="25">
        <f t="shared" si="246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245"/>
        <v>12012</v>
      </c>
      <c r="G1495" s="54">
        <f t="shared" si="250"/>
        <v>12012</v>
      </c>
      <c r="H1495" s="25">
        <v>334329</v>
      </c>
      <c r="I1495" s="25" t="s">
        <v>2958</v>
      </c>
      <c r="J1495" s="25">
        <v>1</v>
      </c>
      <c r="K1495" s="25">
        <v>1</v>
      </c>
      <c r="L1495" s="25">
        <f t="shared" si="246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245"/>
        <v>8377.6</v>
      </c>
      <c r="G1496" s="54">
        <f t="shared" si="250"/>
        <v>8377.6</v>
      </c>
      <c r="H1496" s="25">
        <v>339011</v>
      </c>
      <c r="I1496" s="25" t="s">
        <v>2959</v>
      </c>
      <c r="J1496" s="25">
        <v>1</v>
      </c>
      <c r="K1496" s="25">
        <v>1</v>
      </c>
      <c r="L1496" s="25">
        <f t="shared" si="246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245"/>
        <v>28710</v>
      </c>
      <c r="G1497" s="54">
        <f t="shared" si="250"/>
        <v>28710</v>
      </c>
      <c r="H1497" s="25">
        <v>341628</v>
      </c>
      <c r="I1497" s="25" t="s">
        <v>2960</v>
      </c>
      <c r="J1497" s="25">
        <v>1</v>
      </c>
      <c r="K1497" s="25">
        <v>1</v>
      </c>
      <c r="L1497" s="25">
        <f t="shared" si="246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245"/>
        <v>13266</v>
      </c>
      <c r="G1498" s="54">
        <f t="shared" si="250"/>
        <v>13266</v>
      </c>
      <c r="H1498" s="25">
        <v>344741</v>
      </c>
      <c r="I1498" s="25" t="s">
        <v>2961</v>
      </c>
      <c r="J1498" s="25">
        <v>1</v>
      </c>
      <c r="K1498" s="25">
        <v>1</v>
      </c>
      <c r="L1498" s="25">
        <f t="shared" si="246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245"/>
        <v>22176</v>
      </c>
      <c r="G1499" s="54">
        <f t="shared" si="250"/>
        <v>22176</v>
      </c>
      <c r="H1499" s="25">
        <v>345006</v>
      </c>
      <c r="I1499" s="25" t="s">
        <v>2962</v>
      </c>
      <c r="J1499" s="25">
        <v>1</v>
      </c>
      <c r="K1499" s="25">
        <v>1</v>
      </c>
      <c r="L1499" s="25">
        <f t="shared" si="246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245"/>
        <v>23531.199999999997</v>
      </c>
      <c r="G1500" s="54">
        <f t="shared" si="250"/>
        <v>47062.399999999994</v>
      </c>
      <c r="H1500" s="25">
        <v>353054</v>
      </c>
      <c r="I1500" s="25" t="s">
        <v>2963</v>
      </c>
      <c r="J1500" s="25">
        <v>2</v>
      </c>
      <c r="K1500" s="25">
        <v>2</v>
      </c>
      <c r="L1500" s="25">
        <f t="shared" si="246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245"/>
        <v>20636</v>
      </c>
      <c r="G1501" s="54">
        <f t="shared" si="250"/>
        <v>20636</v>
      </c>
      <c r="H1501" s="25">
        <v>353712</v>
      </c>
      <c r="I1501" s="25" t="s">
        <v>2964</v>
      </c>
      <c r="J1501" s="25">
        <v>1</v>
      </c>
      <c r="K1501" s="25">
        <v>1</v>
      </c>
      <c r="L1501" s="25">
        <f t="shared" si="246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245"/>
        <v>28710</v>
      </c>
      <c r="G1502" s="54">
        <f t="shared" si="250"/>
        <v>28710</v>
      </c>
      <c r="H1502" s="25">
        <v>358610</v>
      </c>
      <c r="I1502" s="25" t="s">
        <v>2866</v>
      </c>
      <c r="J1502" s="25">
        <v>1</v>
      </c>
      <c r="K1502" s="25">
        <v>1</v>
      </c>
      <c r="L1502" s="25">
        <f t="shared" si="246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245"/>
        <v>20820.8</v>
      </c>
      <c r="G1503" s="54">
        <f t="shared" si="250"/>
        <v>20820.8</v>
      </c>
      <c r="H1503" s="25">
        <v>359610</v>
      </c>
      <c r="I1503" s="25" t="s">
        <v>2965</v>
      </c>
      <c r="J1503" s="25">
        <v>1</v>
      </c>
      <c r="K1503" s="25">
        <v>1</v>
      </c>
      <c r="L1503" s="25">
        <f t="shared" si="246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245"/>
        <v>16139.2</v>
      </c>
      <c r="G1504" s="54">
        <f t="shared" si="250"/>
        <v>16139.2</v>
      </c>
      <c r="H1504" s="25">
        <v>362508</v>
      </c>
      <c r="I1504" s="25" t="s">
        <v>2966</v>
      </c>
      <c r="J1504" s="25">
        <v>1</v>
      </c>
      <c r="K1504" s="25">
        <v>1</v>
      </c>
      <c r="L1504" s="25">
        <f t="shared" si="246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245"/>
        <v>26796</v>
      </c>
      <c r="G1505" s="54">
        <f t="shared" si="250"/>
        <v>26796</v>
      </c>
      <c r="H1505" s="25">
        <v>363022</v>
      </c>
      <c r="I1505" s="25" t="s">
        <v>2967</v>
      </c>
      <c r="J1505" s="25">
        <v>1</v>
      </c>
      <c r="K1505" s="25">
        <v>1</v>
      </c>
      <c r="L1505" s="25">
        <f t="shared" si="246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245"/>
        <v>22792</v>
      </c>
      <c r="G1506" s="54">
        <f t="shared" si="250"/>
        <v>22792</v>
      </c>
      <c r="H1506" s="25">
        <v>363210</v>
      </c>
      <c r="I1506" s="25" t="s">
        <v>2867</v>
      </c>
      <c r="J1506" s="25">
        <v>1</v>
      </c>
      <c r="K1506" s="25">
        <v>1</v>
      </c>
      <c r="L1506" s="25">
        <f t="shared" si="246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245"/>
        <v>21375.200000000001</v>
      </c>
      <c r="G1507" s="54">
        <f t="shared" si="250"/>
        <v>21375.200000000001</v>
      </c>
      <c r="H1507" s="25">
        <v>363804</v>
      </c>
      <c r="I1507" s="25" t="s">
        <v>2968</v>
      </c>
      <c r="J1507" s="25">
        <v>1</v>
      </c>
      <c r="K1507" s="25">
        <v>1</v>
      </c>
      <c r="L1507" s="25">
        <f t="shared" si="246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245"/>
        <v>26532</v>
      </c>
      <c r="G1508" s="54">
        <f t="shared" si="250"/>
        <v>26532</v>
      </c>
      <c r="H1508" s="25">
        <v>367422</v>
      </c>
      <c r="I1508" s="25" t="s">
        <v>2969</v>
      </c>
      <c r="J1508" s="25">
        <v>1</v>
      </c>
      <c r="K1508" s="25">
        <v>1</v>
      </c>
      <c r="L1508" s="25">
        <f t="shared" si="246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245"/>
        <v>22792</v>
      </c>
      <c r="G1509" s="54">
        <f t="shared" si="250"/>
        <v>22792</v>
      </c>
      <c r="H1509" s="25">
        <v>367730</v>
      </c>
      <c r="I1509" s="25" t="s">
        <v>2970</v>
      </c>
      <c r="J1509" s="25">
        <v>1</v>
      </c>
      <c r="K1509" s="25">
        <v>1</v>
      </c>
      <c r="L1509" s="25">
        <f t="shared" si="246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245"/>
        <v>26862</v>
      </c>
      <c r="G1510" s="54">
        <f t="shared" si="250"/>
        <v>26862</v>
      </c>
      <c r="H1510" s="25">
        <v>368526</v>
      </c>
      <c r="I1510" s="25" t="s">
        <v>2870</v>
      </c>
      <c r="J1510" s="25">
        <v>1</v>
      </c>
      <c r="K1510" s="25">
        <v>1</v>
      </c>
      <c r="L1510" s="25">
        <f t="shared" si="246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245"/>
        <v>22792</v>
      </c>
      <c r="G1511" s="54">
        <f t="shared" si="250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246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245"/>
        <v>24578.400000000001</v>
      </c>
      <c r="G1512" s="54">
        <f t="shared" si="250"/>
        <v>24578.400000000001</v>
      </c>
      <c r="H1512" s="25">
        <v>373308</v>
      </c>
      <c r="I1512" s="25" t="s">
        <v>2971</v>
      </c>
      <c r="J1512" s="25">
        <v>1</v>
      </c>
      <c r="K1512" s="25">
        <v>1</v>
      </c>
      <c r="L1512" s="25">
        <f t="shared" si="246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245"/>
        <v>9794.4</v>
      </c>
      <c r="G1513" s="54">
        <f t="shared" si="250"/>
        <v>9794.4</v>
      </c>
      <c r="H1513" s="25">
        <v>375021</v>
      </c>
      <c r="I1513" s="25" t="s">
        <v>2972</v>
      </c>
      <c r="J1513" s="25">
        <v>1</v>
      </c>
      <c r="K1513" s="25">
        <v>1</v>
      </c>
      <c r="L1513" s="25">
        <f t="shared" si="246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245"/>
        <v>25317.599999999999</v>
      </c>
      <c r="G1514" s="54">
        <f t="shared" si="250"/>
        <v>25317.599999999999</v>
      </c>
      <c r="H1514" s="25">
        <v>375120</v>
      </c>
      <c r="I1514" s="25" t="s">
        <v>2973</v>
      </c>
      <c r="J1514" s="25">
        <v>1</v>
      </c>
      <c r="K1514" s="25">
        <v>1</v>
      </c>
      <c r="L1514" s="25">
        <f t="shared" si="246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245"/>
        <v>10841.6</v>
      </c>
      <c r="G1515" s="54">
        <f t="shared" si="250"/>
        <v>10841.6</v>
      </c>
      <c r="H1515" s="25">
        <v>375151</v>
      </c>
      <c r="I1515" s="25" t="s">
        <v>2974</v>
      </c>
      <c r="J1515" s="25">
        <v>1</v>
      </c>
      <c r="K1515" s="25">
        <v>1</v>
      </c>
      <c r="L1515" s="25">
        <f t="shared" si="246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245"/>
        <v>10164</v>
      </c>
      <c r="G1516" s="54">
        <f t="shared" si="250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246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245"/>
        <v>9486.4</v>
      </c>
      <c r="G1517" s="54">
        <f t="shared" si="250"/>
        <v>9486.4</v>
      </c>
      <c r="H1517" s="25">
        <v>392303</v>
      </c>
      <c r="I1517" s="25" t="s">
        <v>2975</v>
      </c>
      <c r="J1517" s="25">
        <v>1</v>
      </c>
      <c r="K1517" s="25">
        <v>1</v>
      </c>
      <c r="L1517" s="25">
        <f t="shared" si="246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245"/>
        <v>1848</v>
      </c>
      <c r="G1518" s="54">
        <f t="shared" si="250"/>
        <v>1848</v>
      </c>
      <c r="H1518" s="25">
        <v>400107</v>
      </c>
      <c r="I1518" s="25" t="s">
        <v>2976</v>
      </c>
      <c r="J1518" s="25">
        <v>1</v>
      </c>
      <c r="K1518" s="25">
        <v>1</v>
      </c>
      <c r="L1518" s="25">
        <f t="shared" si="246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245"/>
        <v>4743.2</v>
      </c>
      <c r="G1519" s="54">
        <f t="shared" si="250"/>
        <v>4743.2</v>
      </c>
      <c r="H1519" s="25">
        <v>400112</v>
      </c>
      <c r="I1519" s="25" t="s">
        <v>2877</v>
      </c>
      <c r="J1519" s="25">
        <v>1</v>
      </c>
      <c r="K1519" s="25">
        <v>1</v>
      </c>
      <c r="L1519" s="25">
        <f t="shared" si="246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245"/>
        <v>3757.6000000000004</v>
      </c>
      <c r="G1520" s="54">
        <f t="shared" si="250"/>
        <v>3757.6000000000004</v>
      </c>
      <c r="H1520" s="25">
        <v>400113</v>
      </c>
      <c r="I1520" s="25" t="s">
        <v>2878</v>
      </c>
      <c r="J1520" s="25">
        <v>1</v>
      </c>
      <c r="K1520" s="25">
        <v>1</v>
      </c>
      <c r="L1520" s="25">
        <f t="shared" si="246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245"/>
        <v>6529.6</v>
      </c>
      <c r="G1521" s="54">
        <f t="shared" si="250"/>
        <v>6529.6</v>
      </c>
      <c r="H1521" s="25">
        <v>400117</v>
      </c>
      <c r="I1521" s="25" t="s">
        <v>2977</v>
      </c>
      <c r="J1521" s="25">
        <v>1</v>
      </c>
      <c r="K1521" s="25">
        <v>1</v>
      </c>
      <c r="L1521" s="25">
        <f t="shared" si="246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245"/>
        <v>11026.4</v>
      </c>
      <c r="G1522" s="54">
        <f t="shared" si="250"/>
        <v>11026.4</v>
      </c>
      <c r="H1522" s="25">
        <v>400126</v>
      </c>
      <c r="I1522" s="25" t="s">
        <v>2978</v>
      </c>
      <c r="J1522" s="25">
        <v>1</v>
      </c>
      <c r="K1522" s="25">
        <v>1</v>
      </c>
      <c r="L1522" s="25">
        <f t="shared" si="246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245"/>
        <v>11026.4</v>
      </c>
      <c r="G1523" s="54">
        <f t="shared" si="250"/>
        <v>11026.4</v>
      </c>
      <c r="H1523" s="25">
        <v>400128</v>
      </c>
      <c r="I1523" s="25" t="s">
        <v>2880</v>
      </c>
      <c r="J1523" s="25">
        <v>1</v>
      </c>
      <c r="K1523" s="25">
        <v>1</v>
      </c>
      <c r="L1523" s="25">
        <f t="shared" si="246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245"/>
        <v>12874.400000000001</v>
      </c>
      <c r="G1524" s="54">
        <f t="shared" si="250"/>
        <v>12874.400000000001</v>
      </c>
      <c r="H1524" s="25">
        <v>400129</v>
      </c>
      <c r="I1524" s="25" t="s">
        <v>2979</v>
      </c>
      <c r="J1524" s="25">
        <v>1</v>
      </c>
      <c r="K1524" s="25">
        <v>1</v>
      </c>
      <c r="L1524" s="25">
        <f t="shared" si="246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245"/>
        <v>12874.400000000001</v>
      </c>
      <c r="G1525" s="54">
        <f t="shared" si="250"/>
        <v>12874.400000000001</v>
      </c>
      <c r="H1525" s="25">
        <v>400130</v>
      </c>
      <c r="I1525" s="25" t="s">
        <v>2881</v>
      </c>
      <c r="J1525" s="25">
        <v>1</v>
      </c>
      <c r="K1525" s="25">
        <v>1</v>
      </c>
      <c r="L1525" s="25">
        <f t="shared" si="246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245"/>
        <v>5112.8</v>
      </c>
      <c r="G1526" s="54">
        <f t="shared" si="250"/>
        <v>5112.8</v>
      </c>
      <c r="H1526" s="25">
        <v>400133</v>
      </c>
      <c r="I1526" s="25" t="s">
        <v>2980</v>
      </c>
      <c r="J1526" s="25">
        <v>1</v>
      </c>
      <c r="K1526" s="25">
        <v>1</v>
      </c>
      <c r="L1526" s="25">
        <f t="shared" si="246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245"/>
        <v>11888.8</v>
      </c>
      <c r="G1527" s="54">
        <f t="shared" si="250"/>
        <v>11888.8</v>
      </c>
      <c r="H1527" s="25">
        <v>400144</v>
      </c>
      <c r="I1527" s="25" t="s">
        <v>2981</v>
      </c>
      <c r="J1527" s="25">
        <v>1</v>
      </c>
      <c r="K1527" s="25">
        <v>1</v>
      </c>
      <c r="L1527" s="25">
        <f t="shared" si="246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245"/>
        <v>12997.599999999999</v>
      </c>
      <c r="G1528" s="54">
        <f t="shared" si="250"/>
        <v>12997.599999999999</v>
      </c>
      <c r="H1528" s="25">
        <v>400148</v>
      </c>
      <c r="I1528" s="25" t="s">
        <v>2982</v>
      </c>
      <c r="J1528" s="25">
        <v>1</v>
      </c>
      <c r="K1528" s="25">
        <v>1</v>
      </c>
      <c r="L1528" s="25">
        <f t="shared" si="246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245"/>
        <v>13464</v>
      </c>
      <c r="G1529" s="54">
        <f t="shared" si="250"/>
        <v>13464</v>
      </c>
      <c r="H1529" s="25">
        <v>400163</v>
      </c>
      <c r="I1529" s="25" t="s">
        <v>2883</v>
      </c>
      <c r="J1529" s="25">
        <v>1</v>
      </c>
      <c r="K1529" s="25">
        <v>1</v>
      </c>
      <c r="L1529" s="25">
        <f t="shared" si="246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245"/>
        <v>27258</v>
      </c>
      <c r="G1530" s="54">
        <f t="shared" si="250"/>
        <v>27258</v>
      </c>
      <c r="H1530" s="25">
        <v>400168</v>
      </c>
      <c r="I1530" s="25" t="s">
        <v>2983</v>
      </c>
      <c r="J1530" s="25">
        <v>1</v>
      </c>
      <c r="K1530" s="25">
        <v>1</v>
      </c>
      <c r="L1530" s="25">
        <f t="shared" si="246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245"/>
        <v>25410</v>
      </c>
      <c r="G1531" s="54">
        <f t="shared" si="250"/>
        <v>25410</v>
      </c>
      <c r="H1531" s="25">
        <v>400172</v>
      </c>
      <c r="I1531" s="25" t="s">
        <v>2984</v>
      </c>
      <c r="J1531" s="25">
        <v>1</v>
      </c>
      <c r="K1531" s="25">
        <v>1</v>
      </c>
      <c r="L1531" s="25">
        <f t="shared" si="246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245"/>
        <v>2895.2</v>
      </c>
      <c r="G1532" s="54">
        <f t="shared" si="250"/>
        <v>2895.2</v>
      </c>
      <c r="H1532" s="25">
        <v>400209</v>
      </c>
      <c r="I1532" s="25" t="s">
        <v>2884</v>
      </c>
      <c r="J1532" s="25">
        <v>1</v>
      </c>
      <c r="K1532" s="25">
        <v>1</v>
      </c>
      <c r="L1532" s="25">
        <f t="shared" si="246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245"/>
        <v>8254.4</v>
      </c>
      <c r="G1533" s="54">
        <f t="shared" si="250"/>
        <v>8254.4</v>
      </c>
      <c r="H1533" s="25">
        <v>400214</v>
      </c>
      <c r="I1533" s="25" t="s">
        <v>2985</v>
      </c>
      <c r="J1533" s="25">
        <v>1</v>
      </c>
      <c r="K1533" s="25">
        <v>1</v>
      </c>
      <c r="L1533" s="25">
        <f t="shared" si="246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245"/>
        <v>5852</v>
      </c>
      <c r="G1534" s="54">
        <f t="shared" si="250"/>
        <v>5852</v>
      </c>
      <c r="H1534" s="25">
        <v>400220</v>
      </c>
      <c r="I1534" s="25" t="s">
        <v>2885</v>
      </c>
      <c r="J1534" s="25">
        <v>1</v>
      </c>
      <c r="K1534" s="25">
        <v>1</v>
      </c>
      <c r="L1534" s="25">
        <f t="shared" si="246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245"/>
        <v>12997.599999999999</v>
      </c>
      <c r="G1535" s="54">
        <f t="shared" si="250"/>
        <v>12997.599999999999</v>
      </c>
      <c r="H1535" s="25">
        <v>400336</v>
      </c>
      <c r="I1535" s="25" t="s">
        <v>2986</v>
      </c>
      <c r="J1535" s="25">
        <v>1</v>
      </c>
      <c r="K1535" s="25">
        <v>1</v>
      </c>
      <c r="L1535" s="25">
        <f t="shared" si="246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245"/>
        <v>7207.2000000000007</v>
      </c>
      <c r="G1536" s="54">
        <f t="shared" si="250"/>
        <v>7207.2000000000007</v>
      </c>
      <c r="H1536" s="25">
        <v>401208</v>
      </c>
      <c r="I1536" s="25" t="s">
        <v>2987</v>
      </c>
      <c r="J1536" s="25">
        <v>1</v>
      </c>
      <c r="K1536" s="25">
        <v>1</v>
      </c>
      <c r="L1536" s="25">
        <f t="shared" si="246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245"/>
        <v>7268.7999999999993</v>
      </c>
      <c r="G1537" s="54">
        <f t="shared" si="250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246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245"/>
        <v>14660.8</v>
      </c>
      <c r="G1538" s="54">
        <f t="shared" si="250"/>
        <v>29321.599999999999</v>
      </c>
      <c r="H1538" s="25">
        <v>405245</v>
      </c>
      <c r="I1538" s="25" t="s">
        <v>2988</v>
      </c>
      <c r="J1538" s="25">
        <v>2</v>
      </c>
      <c r="K1538" s="25">
        <v>2</v>
      </c>
      <c r="L1538" s="25">
        <f t="shared" si="246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245"/>
        <v>11211.2</v>
      </c>
      <c r="G1539" s="54">
        <f t="shared" si="250"/>
        <v>11211.2</v>
      </c>
      <c r="H1539" s="25">
        <v>405301</v>
      </c>
      <c r="I1539" s="25" t="s">
        <v>2989</v>
      </c>
      <c r="J1539" s="25">
        <v>1</v>
      </c>
      <c r="K1539" s="25">
        <v>1</v>
      </c>
      <c r="L1539" s="25">
        <f t="shared" si="246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245"/>
        <v>23100</v>
      </c>
      <c r="G1540" s="54">
        <f t="shared" si="250"/>
        <v>23100</v>
      </c>
      <c r="H1540" s="25">
        <v>405303</v>
      </c>
      <c r="I1540" s="25" t="s">
        <v>2990</v>
      </c>
      <c r="J1540" s="25">
        <v>1</v>
      </c>
      <c r="K1540" s="25">
        <v>1</v>
      </c>
      <c r="L1540" s="25">
        <f t="shared" si="246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252">IF(AB1541="DOLLAR",E1541*88,E1541)</f>
        <v>10533.6</v>
      </c>
      <c r="G1541" s="54">
        <f t="shared" si="250"/>
        <v>10533.6</v>
      </c>
      <c r="H1541" s="25">
        <v>406602</v>
      </c>
      <c r="I1541" s="25" t="s">
        <v>2991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252"/>
        <v>12689.599999999999</v>
      </c>
      <c r="G1542" s="54">
        <f t="shared" si="250"/>
        <v>12689.599999999999</v>
      </c>
      <c r="H1542" s="25">
        <v>406604</v>
      </c>
      <c r="I1542" s="25" t="s">
        <v>2992</v>
      </c>
      <c r="J1542" s="25">
        <v>1</v>
      </c>
      <c r="K1542" s="25">
        <v>1</v>
      </c>
      <c r="L1542" s="25">
        <f t="shared" si="253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252"/>
        <v>3326.3999999999996</v>
      </c>
      <c r="G1543" s="54">
        <f t="shared" ref="G1543:G1606" si="257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253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252"/>
        <v>18048.8</v>
      </c>
      <c r="G1544" s="54">
        <f t="shared" si="257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253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252"/>
        <v>5482.4</v>
      </c>
      <c r="G1545" s="54">
        <f t="shared" si="257"/>
        <v>5482.4</v>
      </c>
      <c r="H1545" s="25">
        <v>423125</v>
      </c>
      <c r="I1545" s="25" t="s">
        <v>2948</v>
      </c>
      <c r="J1545" s="25">
        <v>1</v>
      </c>
      <c r="K1545" s="25">
        <v>1</v>
      </c>
      <c r="L1545" s="25">
        <f t="shared" si="253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252"/>
        <v>2587.1999999999998</v>
      </c>
      <c r="G1546" s="54">
        <f t="shared" si="257"/>
        <v>2587.1999999999998</v>
      </c>
      <c r="H1546" s="25">
        <v>423501</v>
      </c>
      <c r="I1546" s="25" t="s">
        <v>2795</v>
      </c>
      <c r="J1546" s="25">
        <v>1</v>
      </c>
      <c r="K1546" s="25">
        <v>1</v>
      </c>
      <c r="L1546" s="25">
        <f t="shared" si="253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252"/>
        <v>14476</v>
      </c>
      <c r="G1547" s="54">
        <f t="shared" si="257"/>
        <v>14476</v>
      </c>
      <c r="H1547" s="25">
        <v>500302</v>
      </c>
      <c r="I1547" s="25" t="s">
        <v>2993</v>
      </c>
      <c r="J1547" s="25">
        <v>1</v>
      </c>
      <c r="K1547" s="25">
        <v>1</v>
      </c>
      <c r="L1547" s="25">
        <f t="shared" si="253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252"/>
        <v>14476</v>
      </c>
      <c r="G1548" s="54">
        <f t="shared" si="257"/>
        <v>14476</v>
      </c>
      <c r="H1548" s="25">
        <v>502802</v>
      </c>
      <c r="I1548" s="25" t="s">
        <v>2994</v>
      </c>
      <c r="J1548" s="25">
        <v>1</v>
      </c>
      <c r="K1548" s="25">
        <v>1</v>
      </c>
      <c r="L1548" s="25">
        <f t="shared" si="253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252"/>
        <v>17186.400000000001</v>
      </c>
      <c r="G1549" s="54">
        <f t="shared" si="257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253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252"/>
        <v>6098.4</v>
      </c>
      <c r="G1550" s="54">
        <f t="shared" si="257"/>
        <v>12196.8</v>
      </c>
      <c r="H1550" s="25">
        <v>505806</v>
      </c>
      <c r="I1550" s="25" t="s">
        <v>2995</v>
      </c>
      <c r="J1550" s="25">
        <v>2</v>
      </c>
      <c r="K1550" s="25">
        <v>2</v>
      </c>
      <c r="L1550" s="25">
        <f t="shared" si="253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252"/>
        <v>7761.6</v>
      </c>
      <c r="G1551" s="54">
        <f t="shared" si="257"/>
        <v>7761.6</v>
      </c>
      <c r="H1551" s="25">
        <v>506515</v>
      </c>
      <c r="I1551" s="25" t="s">
        <v>2996</v>
      </c>
      <c r="J1551" s="25">
        <v>1</v>
      </c>
      <c r="K1551" s="25">
        <v>1</v>
      </c>
      <c r="L1551" s="25">
        <f t="shared" si="253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252"/>
        <v>22422.400000000001</v>
      </c>
      <c r="G1552" s="54">
        <f t="shared" si="257"/>
        <v>44844.800000000003</v>
      </c>
      <c r="H1552" s="25">
        <v>515406</v>
      </c>
      <c r="I1552" s="25" t="s">
        <v>2997</v>
      </c>
      <c r="J1552" s="25">
        <v>2</v>
      </c>
      <c r="K1552" s="25">
        <v>2</v>
      </c>
      <c r="L1552" s="25">
        <f t="shared" si="253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252"/>
        <v>9424.7999999999993</v>
      </c>
      <c r="G1553" s="54">
        <f t="shared" si="257"/>
        <v>9424.7999999999993</v>
      </c>
      <c r="H1553" s="25">
        <v>519503</v>
      </c>
      <c r="I1553" s="25" t="s">
        <v>2998</v>
      </c>
      <c r="J1553" s="25">
        <v>1</v>
      </c>
      <c r="K1553" s="25">
        <v>1</v>
      </c>
      <c r="L1553" s="25">
        <f t="shared" si="253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252"/>
        <v>9055.2000000000007</v>
      </c>
      <c r="G1554" s="54">
        <f t="shared" si="257"/>
        <v>36220.800000000003</v>
      </c>
      <c r="H1554" s="25">
        <v>572902</v>
      </c>
      <c r="I1554" s="25" t="s">
        <v>2999</v>
      </c>
      <c r="J1554" s="25">
        <v>4</v>
      </c>
      <c r="K1554" s="25">
        <v>4</v>
      </c>
      <c r="L1554" s="25">
        <f t="shared" si="253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252"/>
        <v>15584.8</v>
      </c>
      <c r="G1555" s="54">
        <f t="shared" si="257"/>
        <v>15584.8</v>
      </c>
      <c r="H1555" s="25">
        <v>572903</v>
      </c>
      <c r="I1555" s="25" t="s">
        <v>2999</v>
      </c>
      <c r="J1555" s="25">
        <v>1</v>
      </c>
      <c r="K1555" s="25">
        <v>1</v>
      </c>
      <c r="L1555" s="25">
        <f t="shared" si="253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252"/>
        <v>12689.599999999999</v>
      </c>
      <c r="G1556" s="54">
        <f t="shared" si="257"/>
        <v>12689.599999999999</v>
      </c>
      <c r="H1556" s="25">
        <v>574804</v>
      </c>
      <c r="I1556" s="25" t="s">
        <v>3000</v>
      </c>
      <c r="J1556" s="25">
        <v>1</v>
      </c>
      <c r="K1556" s="25">
        <v>1</v>
      </c>
      <c r="L1556" s="25">
        <f t="shared" si="253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252"/>
        <v>17054.400000000001</v>
      </c>
      <c r="G1557" s="54">
        <f t="shared" si="257"/>
        <v>17054.400000000001</v>
      </c>
      <c r="H1557" s="25">
        <v>589002</v>
      </c>
      <c r="I1557" s="25" t="s">
        <v>3001</v>
      </c>
      <c r="J1557" s="25">
        <v>1</v>
      </c>
      <c r="K1557" s="25">
        <v>1</v>
      </c>
      <c r="L1557" s="25">
        <f t="shared" si="253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252"/>
        <v>18110.400000000001</v>
      </c>
      <c r="G1558" s="54">
        <f t="shared" si="257"/>
        <v>18110.400000000001</v>
      </c>
      <c r="H1558" s="25">
        <v>740868</v>
      </c>
      <c r="I1558" s="25" t="s">
        <v>3002</v>
      </c>
      <c r="J1558" s="25">
        <v>1</v>
      </c>
      <c r="K1558" s="25">
        <v>1</v>
      </c>
      <c r="L1558" s="25">
        <f t="shared" si="253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252"/>
        <v>3634.3999999999996</v>
      </c>
      <c r="G1559" s="54">
        <f t="shared" si="257"/>
        <v>3634.3999999999996</v>
      </c>
      <c r="H1559" s="25">
        <v>740869</v>
      </c>
      <c r="I1559" s="25" t="s">
        <v>3003</v>
      </c>
      <c r="J1559" s="25">
        <v>1</v>
      </c>
      <c r="K1559" s="25">
        <v>1</v>
      </c>
      <c r="L1559" s="25">
        <f t="shared" si="253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252"/>
        <v>7268.7999999999993</v>
      </c>
      <c r="G1560" s="54">
        <f t="shared" si="257"/>
        <v>7268.7999999999993</v>
      </c>
      <c r="H1560" s="25">
        <v>740870</v>
      </c>
      <c r="I1560" s="25" t="s">
        <v>3004</v>
      </c>
      <c r="J1560" s="25">
        <v>1</v>
      </c>
      <c r="K1560" s="25">
        <v>1</v>
      </c>
      <c r="L1560" s="25">
        <f t="shared" si="253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252"/>
        <v>7268.7999999999993</v>
      </c>
      <c r="G1561" s="54">
        <f t="shared" si="257"/>
        <v>7268.7999999999993</v>
      </c>
      <c r="H1561" s="25">
        <v>740981</v>
      </c>
      <c r="I1561" s="25" t="s">
        <v>3005</v>
      </c>
      <c r="J1561" s="25">
        <v>1</v>
      </c>
      <c r="K1561" s="25">
        <v>1</v>
      </c>
      <c r="L1561" s="25">
        <f t="shared" si="253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252"/>
        <v>18110.400000000001</v>
      </c>
      <c r="G1562" s="54">
        <f t="shared" si="257"/>
        <v>18110.400000000001</v>
      </c>
      <c r="H1562" s="25">
        <v>741094</v>
      </c>
      <c r="I1562" s="25" t="s">
        <v>3006</v>
      </c>
      <c r="J1562" s="25">
        <v>1</v>
      </c>
      <c r="K1562" s="25">
        <v>1</v>
      </c>
      <c r="L1562" s="25">
        <f t="shared" si="253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252"/>
        <v>3634.3999999999996</v>
      </c>
      <c r="G1563" s="54">
        <f t="shared" si="257"/>
        <v>3634.3999999999996</v>
      </c>
      <c r="H1563" s="25">
        <v>741095</v>
      </c>
      <c r="I1563" s="25" t="s">
        <v>3007</v>
      </c>
      <c r="J1563" s="25">
        <v>1</v>
      </c>
      <c r="K1563" s="25">
        <v>1</v>
      </c>
      <c r="L1563" s="25">
        <f t="shared" si="253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252"/>
        <v>7268.7999999999993</v>
      </c>
      <c r="G1564" s="54">
        <f t="shared" si="257"/>
        <v>7268.7999999999993</v>
      </c>
      <c r="H1564" s="25">
        <v>741110</v>
      </c>
      <c r="I1564" s="25" t="s">
        <v>3008</v>
      </c>
      <c r="J1564" s="25">
        <v>1</v>
      </c>
      <c r="K1564" s="25">
        <v>1</v>
      </c>
      <c r="L1564" s="25">
        <f t="shared" si="253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252"/>
        <v>7268.7999999999993</v>
      </c>
      <c r="G1565" s="54">
        <f t="shared" si="257"/>
        <v>7268.7999999999993</v>
      </c>
      <c r="H1565" s="25">
        <v>741121</v>
      </c>
      <c r="I1565" s="25" t="s">
        <v>3009</v>
      </c>
      <c r="J1565" s="25">
        <v>1</v>
      </c>
      <c r="K1565" s="25">
        <v>1</v>
      </c>
      <c r="L1565" s="25">
        <f t="shared" si="253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252"/>
        <v>47872</v>
      </c>
      <c r="G1566" s="54">
        <f t="shared" si="257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252"/>
        <v>39644</v>
      </c>
      <c r="G1567" s="54">
        <f t="shared" si="257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252"/>
        <v>47872</v>
      </c>
      <c r="G1568" s="54">
        <f t="shared" si="257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252"/>
        <v>60214</v>
      </c>
      <c r="G1569" s="54">
        <f t="shared" si="257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252"/>
        <v>47872</v>
      </c>
      <c r="G1570" s="54">
        <f t="shared" si="257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252"/>
        <v>1276</v>
      </c>
      <c r="G1571" s="54">
        <f t="shared" si="257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252"/>
        <v>6292</v>
      </c>
      <c r="G1572" s="54">
        <f t="shared" si="257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252"/>
        <v>1276</v>
      </c>
      <c r="G1573" s="54">
        <f t="shared" si="257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252"/>
        <v>2323.1999999999998</v>
      </c>
      <c r="G1574" s="54">
        <f t="shared" si="257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252"/>
        <v>8330.08</v>
      </c>
      <c r="G1575" s="54">
        <f t="shared" si="257"/>
        <v>8330.08</v>
      </c>
      <c r="H1575" s="25" t="s">
        <v>936</v>
      </c>
      <c r="I1575" s="25" t="s">
        <v>4137</v>
      </c>
      <c r="J1575" s="25">
        <v>1</v>
      </c>
      <c r="K1575" s="25">
        <v>1</v>
      </c>
      <c r="L1575" s="25">
        <f t="shared" si="253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252"/>
        <v>35200</v>
      </c>
      <c r="G1576" s="54">
        <f t="shared" si="257"/>
        <v>35200</v>
      </c>
      <c r="H1576" s="25" t="s">
        <v>2093</v>
      </c>
      <c r="I1576" s="25" t="s">
        <v>4377</v>
      </c>
      <c r="J1576" s="25">
        <v>1</v>
      </c>
      <c r="K1576" s="25">
        <v>1</v>
      </c>
      <c r="L1576" s="25">
        <f t="shared" si="253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252"/>
        <v>8330.08</v>
      </c>
      <c r="G1577" s="54">
        <f t="shared" si="257"/>
        <v>8330.08</v>
      </c>
      <c r="H1577" s="25" t="s">
        <v>934</v>
      </c>
      <c r="I1577" s="25" t="s">
        <v>4362</v>
      </c>
      <c r="J1577" s="25">
        <v>1</v>
      </c>
      <c r="K1577" s="25">
        <v>1</v>
      </c>
      <c r="L1577" s="25">
        <f t="shared" si="253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252"/>
        <v>39600</v>
      </c>
      <c r="G1578" s="54">
        <f t="shared" si="257"/>
        <v>39600</v>
      </c>
      <c r="H1578" s="25" t="s">
        <v>2071</v>
      </c>
      <c r="I1578" s="25" t="s">
        <v>4378</v>
      </c>
      <c r="J1578" s="25">
        <v>1</v>
      </c>
      <c r="K1578" s="25">
        <v>1</v>
      </c>
      <c r="L1578" s="25">
        <f t="shared" si="253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252"/>
        <v>7487.04</v>
      </c>
      <c r="G1579" s="54">
        <f t="shared" si="257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253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252"/>
        <v>89566.399999999994</v>
      </c>
      <c r="G1580" s="54">
        <f t="shared" si="257"/>
        <v>89566.399999999994</v>
      </c>
      <c r="H1580" s="25" t="s">
        <v>2073</v>
      </c>
      <c r="I1580" s="25" t="s">
        <v>4140</v>
      </c>
      <c r="J1580" s="25">
        <v>1</v>
      </c>
      <c r="K1580" s="25">
        <v>1</v>
      </c>
      <c r="L1580" s="25">
        <f t="shared" si="253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252"/>
        <v>198510.40000000002</v>
      </c>
      <c r="G1581" s="54">
        <f t="shared" si="257"/>
        <v>198510.40000000002</v>
      </c>
      <c r="H1581" s="25" t="s">
        <v>2074</v>
      </c>
      <c r="I1581" s="25" t="s">
        <v>4141</v>
      </c>
      <c r="J1581" s="25">
        <v>1</v>
      </c>
      <c r="K1581" s="25">
        <v>1</v>
      </c>
      <c r="L1581" s="25">
        <f t="shared" si="253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252"/>
        <v>1540</v>
      </c>
      <c r="G1582" s="54">
        <f t="shared" si="257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252"/>
        <v>3960</v>
      </c>
      <c r="G1583" s="54">
        <f t="shared" si="257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2743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252"/>
        <v>8800</v>
      </c>
      <c r="G1584" s="54">
        <f t="shared" si="257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2743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252"/>
        <v>8800</v>
      </c>
      <c r="G1585" s="54">
        <f t="shared" si="257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2743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252"/>
        <v>10225.6</v>
      </c>
      <c r="G1586" s="54">
        <f t="shared" si="257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2786</v>
      </c>
      <c r="V1586" s="25" t="s">
        <v>827</v>
      </c>
      <c r="W1586" s="56"/>
      <c r="X1586" s="45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252"/>
        <v>10225.6</v>
      </c>
      <c r="G1587" s="54">
        <f t="shared" si="257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2786</v>
      </c>
      <c r="V1587" s="25" t="s">
        <v>827</v>
      </c>
      <c r="W1587" s="56"/>
      <c r="X1587" s="45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252"/>
        <v>3960</v>
      </c>
      <c r="G1588" s="54">
        <f t="shared" si="257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58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252"/>
        <v>1822.5</v>
      </c>
      <c r="G1589" s="54">
        <f t="shared" si="257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58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252"/>
        <v>625</v>
      </c>
      <c r="G1590" s="54">
        <f t="shared" si="257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252"/>
        <v>5790.4</v>
      </c>
      <c r="G1591" s="54">
        <f t="shared" si="257"/>
        <v>5790.4</v>
      </c>
      <c r="H1591" s="25">
        <v>101225</v>
      </c>
      <c r="I1591" s="25" t="s">
        <v>3010</v>
      </c>
      <c r="J1591" s="25">
        <v>1</v>
      </c>
      <c r="K1591" s="25">
        <v>1</v>
      </c>
      <c r="L1591" s="25">
        <f t="shared" si="253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252"/>
        <v>14106.400000000001</v>
      </c>
      <c r="G1592" s="54">
        <f t="shared" si="257"/>
        <v>14106.400000000001</v>
      </c>
      <c r="H1592" s="25">
        <v>101320</v>
      </c>
      <c r="I1592" s="25" t="s">
        <v>2818</v>
      </c>
      <c r="J1592" s="25">
        <v>1</v>
      </c>
      <c r="K1592" s="25">
        <v>1</v>
      </c>
      <c r="L1592" s="25">
        <f t="shared" si="253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252"/>
        <v>8254.4</v>
      </c>
      <c r="G1593" s="54">
        <f t="shared" si="257"/>
        <v>8254.4</v>
      </c>
      <c r="H1593" s="25">
        <v>102605</v>
      </c>
      <c r="I1593" s="25" t="s">
        <v>3011</v>
      </c>
      <c r="J1593" s="25">
        <v>1</v>
      </c>
      <c r="K1593" s="25">
        <v>1</v>
      </c>
      <c r="L1593" s="25">
        <f t="shared" si="253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252"/>
        <v>12073.599999999999</v>
      </c>
      <c r="G1594" s="54">
        <f t="shared" si="257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253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252"/>
        <v>13244</v>
      </c>
      <c r="G1595" s="54">
        <f t="shared" si="257"/>
        <v>26488</v>
      </c>
      <c r="H1595" s="25">
        <v>103227</v>
      </c>
      <c r="I1595" s="25" t="s">
        <v>3012</v>
      </c>
      <c r="J1595" s="25">
        <v>2</v>
      </c>
      <c r="K1595" s="25">
        <v>2</v>
      </c>
      <c r="L1595" s="25">
        <f t="shared" si="253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252"/>
        <v>6221.6</v>
      </c>
      <c r="G1596" s="54">
        <f t="shared" si="257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253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252"/>
        <v>14106.400000000001</v>
      </c>
      <c r="G1597" s="54">
        <f t="shared" si="257"/>
        <v>14106.400000000001</v>
      </c>
      <c r="H1597" s="25">
        <v>104518</v>
      </c>
      <c r="I1597" s="25" t="s">
        <v>3013</v>
      </c>
      <c r="J1597" s="25">
        <v>1</v>
      </c>
      <c r="K1597" s="25">
        <v>1</v>
      </c>
      <c r="L1597" s="25">
        <f t="shared" si="253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252"/>
        <v>3449.6000000000004</v>
      </c>
      <c r="G1598" s="54">
        <f t="shared" si="257"/>
        <v>3449.6000000000004</v>
      </c>
      <c r="H1598" s="25">
        <v>108407</v>
      </c>
      <c r="I1598" s="25" t="s">
        <v>3014</v>
      </c>
      <c r="J1598" s="25">
        <v>1</v>
      </c>
      <c r="K1598" s="25">
        <v>1</v>
      </c>
      <c r="L1598" s="25">
        <f t="shared" si="253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252"/>
        <v>19602</v>
      </c>
      <c r="G1599" s="54">
        <f t="shared" si="257"/>
        <v>39204</v>
      </c>
      <c r="H1599" s="25">
        <v>118227</v>
      </c>
      <c r="I1599" s="25" t="s">
        <v>3015</v>
      </c>
      <c r="J1599" s="25">
        <v>2</v>
      </c>
      <c r="K1599" s="25">
        <v>2</v>
      </c>
      <c r="L1599" s="25">
        <f t="shared" si="253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252"/>
        <v>18480</v>
      </c>
      <c r="G1600" s="54">
        <f t="shared" si="257"/>
        <v>36960</v>
      </c>
      <c r="H1600" s="25">
        <v>125221</v>
      </c>
      <c r="I1600" s="25" t="s">
        <v>3016</v>
      </c>
      <c r="J1600" s="25">
        <v>2</v>
      </c>
      <c r="K1600" s="25">
        <v>2</v>
      </c>
      <c r="L1600" s="25">
        <f t="shared" si="253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252"/>
        <v>19527.2</v>
      </c>
      <c r="G1601" s="54">
        <f t="shared" si="257"/>
        <v>19527.2</v>
      </c>
      <c r="H1601" s="25">
        <v>135214</v>
      </c>
      <c r="I1601" s="25" t="s">
        <v>3017</v>
      </c>
      <c r="J1601" s="25">
        <v>1</v>
      </c>
      <c r="K1601" s="25">
        <v>1</v>
      </c>
      <c r="L1601" s="25">
        <f t="shared" si="253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252"/>
        <v>23531.199999999997</v>
      </c>
      <c r="G1602" s="54">
        <f t="shared" si="257"/>
        <v>23531.199999999997</v>
      </c>
      <c r="H1602" s="25">
        <v>139314</v>
      </c>
      <c r="I1602" s="25" t="s">
        <v>3018</v>
      </c>
      <c r="J1602" s="25">
        <v>1</v>
      </c>
      <c r="K1602" s="25">
        <v>1</v>
      </c>
      <c r="L1602" s="25">
        <f t="shared" si="253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252"/>
        <v>14190</v>
      </c>
      <c r="G1603" s="54">
        <f t="shared" si="257"/>
        <v>28380</v>
      </c>
      <c r="H1603" s="25">
        <v>145513</v>
      </c>
      <c r="I1603" s="25" t="s">
        <v>3019</v>
      </c>
      <c r="J1603" s="25">
        <v>2</v>
      </c>
      <c r="K1603" s="25">
        <v>2</v>
      </c>
      <c r="L1603" s="25">
        <f t="shared" si="253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252"/>
        <v>20328</v>
      </c>
      <c r="G1604" s="54">
        <f t="shared" si="257"/>
        <v>20328</v>
      </c>
      <c r="H1604" s="25">
        <v>155509</v>
      </c>
      <c r="I1604" s="25" t="s">
        <v>3020</v>
      </c>
      <c r="J1604" s="25">
        <v>1</v>
      </c>
      <c r="K1604" s="25">
        <v>1</v>
      </c>
      <c r="L1604" s="25">
        <f t="shared" si="253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60">IF(AB1605="DOLLAR",E1605*88,E1605)</f>
        <v>3388</v>
      </c>
      <c r="G1605" s="54">
        <f t="shared" si="257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60"/>
        <v>3080</v>
      </c>
      <c r="G1606" s="54">
        <f t="shared" si="257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61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60"/>
        <v>20636</v>
      </c>
      <c r="G1607" s="54">
        <f t="shared" ref="G1607:G1670" si="265">F1607*J1607</f>
        <v>20636</v>
      </c>
      <c r="H1607" s="25">
        <v>300922</v>
      </c>
      <c r="I1607" s="25" t="s">
        <v>3021</v>
      </c>
      <c r="J1607" s="25">
        <v>1</v>
      </c>
      <c r="K1607" s="25">
        <v>1</v>
      </c>
      <c r="L1607" s="25">
        <f t="shared" si="261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60"/>
        <v>17987.2</v>
      </c>
      <c r="G1608" s="54">
        <f t="shared" si="265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61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60"/>
        <v>21375.200000000001</v>
      </c>
      <c r="G1609" s="54">
        <f t="shared" si="265"/>
        <v>42750.400000000001</v>
      </c>
      <c r="H1609" s="25">
        <v>301852</v>
      </c>
      <c r="I1609" s="25" t="s">
        <v>3022</v>
      </c>
      <c r="J1609" s="25">
        <v>2</v>
      </c>
      <c r="K1609" s="25">
        <v>2</v>
      </c>
      <c r="L1609" s="25">
        <f t="shared" si="261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60"/>
        <v>11765.599999999999</v>
      </c>
      <c r="G1610" s="54">
        <f t="shared" si="265"/>
        <v>11765.599999999999</v>
      </c>
      <c r="H1610" s="25">
        <v>301904</v>
      </c>
      <c r="I1610" s="25" t="s">
        <v>3023</v>
      </c>
      <c r="J1610" s="25">
        <v>1</v>
      </c>
      <c r="K1610" s="25">
        <v>1</v>
      </c>
      <c r="L1610" s="25">
        <f t="shared" si="261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60"/>
        <v>24816</v>
      </c>
      <c r="G1611" s="54">
        <f t="shared" si="265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61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60"/>
        <v>26136</v>
      </c>
      <c r="G1612" s="54">
        <f t="shared" si="265"/>
        <v>52272</v>
      </c>
      <c r="H1612" s="25">
        <v>302336</v>
      </c>
      <c r="I1612" s="25" t="s">
        <v>3024</v>
      </c>
      <c r="J1612" s="25">
        <v>2</v>
      </c>
      <c r="K1612" s="25">
        <v>2</v>
      </c>
      <c r="L1612" s="25">
        <f t="shared" si="261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60"/>
        <v>27984</v>
      </c>
      <c r="G1613" s="54">
        <f t="shared" si="265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61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60"/>
        <v>16324</v>
      </c>
      <c r="G1614" s="54">
        <f t="shared" si="265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61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60"/>
        <v>28710</v>
      </c>
      <c r="G1615" s="54">
        <f t="shared" si="265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61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60"/>
        <v>29040</v>
      </c>
      <c r="G1616" s="54">
        <f t="shared" si="265"/>
        <v>29040</v>
      </c>
      <c r="H1616" s="25">
        <v>307642</v>
      </c>
      <c r="I1616" s="25" t="s">
        <v>3025</v>
      </c>
      <c r="J1616" s="25">
        <v>1</v>
      </c>
      <c r="K1616" s="25">
        <v>1</v>
      </c>
      <c r="L1616" s="25">
        <f t="shared" si="261"/>
        <v>0</v>
      </c>
      <c r="M1616" s="25" t="s">
        <v>3342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60"/>
        <v>6776</v>
      </c>
      <c r="G1617" s="54">
        <f t="shared" si="265"/>
        <v>6776</v>
      </c>
      <c r="H1617" s="25">
        <v>308703</v>
      </c>
      <c r="I1617" s="25" t="s">
        <v>3026</v>
      </c>
      <c r="J1617" s="25">
        <v>1</v>
      </c>
      <c r="K1617" s="25">
        <v>1</v>
      </c>
      <c r="L1617" s="25">
        <f t="shared" si="261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60"/>
        <v>8562.4</v>
      </c>
      <c r="G1618" s="54">
        <f t="shared" si="265"/>
        <v>8562.4</v>
      </c>
      <c r="H1618" s="25">
        <v>313205</v>
      </c>
      <c r="I1618" s="25" t="s">
        <v>3027</v>
      </c>
      <c r="J1618" s="25">
        <v>1</v>
      </c>
      <c r="K1618" s="25">
        <v>1</v>
      </c>
      <c r="L1618" s="25">
        <f t="shared" si="261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60"/>
        <v>9794.4</v>
      </c>
      <c r="G1619" s="54">
        <f t="shared" si="265"/>
        <v>9794.4</v>
      </c>
      <c r="H1619" s="25">
        <v>313225</v>
      </c>
      <c r="I1619" s="25" t="s">
        <v>3028</v>
      </c>
      <c r="J1619" s="25">
        <v>1</v>
      </c>
      <c r="K1619" s="25">
        <v>1</v>
      </c>
      <c r="L1619" s="25">
        <f t="shared" si="261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60"/>
        <v>23531.199999999997</v>
      </c>
      <c r="G1620" s="54">
        <f t="shared" si="265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61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60"/>
        <v>1724.8000000000002</v>
      </c>
      <c r="G1621" s="54">
        <f t="shared" si="265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61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60"/>
        <v>28314</v>
      </c>
      <c r="G1622" s="54">
        <f t="shared" si="265"/>
        <v>56628</v>
      </c>
      <c r="H1622" s="25">
        <v>318334</v>
      </c>
      <c r="I1622" s="25" t="s">
        <v>3029</v>
      </c>
      <c r="J1622" s="25">
        <v>2</v>
      </c>
      <c r="K1622" s="25">
        <v>2</v>
      </c>
      <c r="L1622" s="25">
        <f t="shared" si="261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60"/>
        <v>15831.2</v>
      </c>
      <c r="G1623" s="54">
        <f t="shared" si="265"/>
        <v>15831.2</v>
      </c>
      <c r="H1623" s="25">
        <v>321106</v>
      </c>
      <c r="I1623" s="25" t="s">
        <v>2855</v>
      </c>
      <c r="J1623" s="25">
        <v>1</v>
      </c>
      <c r="K1623" s="25">
        <v>1</v>
      </c>
      <c r="L1623" s="25">
        <f t="shared" si="261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60"/>
        <v>6221.6</v>
      </c>
      <c r="G1624" s="54">
        <f t="shared" si="265"/>
        <v>6221.6</v>
      </c>
      <c r="H1624" s="25">
        <v>328107</v>
      </c>
      <c r="I1624" s="25" t="s">
        <v>3030</v>
      </c>
      <c r="J1624" s="25">
        <v>1</v>
      </c>
      <c r="K1624" s="25">
        <v>1</v>
      </c>
      <c r="L1624" s="25">
        <f t="shared" si="261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60"/>
        <v>26532</v>
      </c>
      <c r="G1625" s="54">
        <f t="shared" si="265"/>
        <v>53064</v>
      </c>
      <c r="H1625" s="25">
        <v>329932</v>
      </c>
      <c r="I1625" s="25" t="s">
        <v>3031</v>
      </c>
      <c r="J1625" s="25">
        <v>2</v>
      </c>
      <c r="K1625" s="25">
        <v>2</v>
      </c>
      <c r="L1625" s="25">
        <f t="shared" si="261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60"/>
        <v>12997.599999999999</v>
      </c>
      <c r="G1626" s="54">
        <f t="shared" si="265"/>
        <v>12997.599999999999</v>
      </c>
      <c r="H1626" s="25">
        <v>331208</v>
      </c>
      <c r="I1626" s="25" t="s">
        <v>2860</v>
      </c>
      <c r="J1626" s="25">
        <v>1</v>
      </c>
      <c r="K1626" s="25">
        <v>1</v>
      </c>
      <c r="L1626" s="25">
        <f t="shared" si="261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60"/>
        <v>16508.8</v>
      </c>
      <c r="G1627" s="54">
        <f t="shared" si="265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61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60"/>
        <v>14916</v>
      </c>
      <c r="G1628" s="54">
        <f t="shared" si="265"/>
        <v>14916</v>
      </c>
      <c r="H1628" s="25">
        <v>331411</v>
      </c>
      <c r="I1628" s="25" t="s">
        <v>3032</v>
      </c>
      <c r="J1628" s="25">
        <v>1</v>
      </c>
      <c r="K1628" s="25">
        <v>1</v>
      </c>
      <c r="L1628" s="25">
        <f t="shared" si="261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60"/>
        <v>29040</v>
      </c>
      <c r="G1629" s="54">
        <f t="shared" si="265"/>
        <v>58080</v>
      </c>
      <c r="H1629" s="25">
        <v>331430</v>
      </c>
      <c r="I1629" s="25" t="s">
        <v>3033</v>
      </c>
      <c r="J1629" s="25">
        <v>2</v>
      </c>
      <c r="K1629" s="25">
        <v>2</v>
      </c>
      <c r="L1629" s="25">
        <f t="shared" si="261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60"/>
        <v>23346.400000000001</v>
      </c>
      <c r="G1630" s="54">
        <f t="shared" si="265"/>
        <v>46692.800000000003</v>
      </c>
      <c r="H1630" s="25">
        <v>332706</v>
      </c>
      <c r="I1630" s="25" t="s">
        <v>3034</v>
      </c>
      <c r="J1630" s="25">
        <v>2</v>
      </c>
      <c r="K1630" s="25">
        <v>2</v>
      </c>
      <c r="L1630" s="25">
        <f t="shared" si="261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60"/>
        <v>19958.400000000001</v>
      </c>
      <c r="G1631" s="54">
        <f t="shared" si="265"/>
        <v>19958.400000000001</v>
      </c>
      <c r="H1631" s="25">
        <v>341608</v>
      </c>
      <c r="I1631" s="25" t="s">
        <v>3035</v>
      </c>
      <c r="J1631" s="25">
        <v>1</v>
      </c>
      <c r="K1631" s="25">
        <v>1</v>
      </c>
      <c r="L1631" s="25">
        <f t="shared" si="261"/>
        <v>0</v>
      </c>
      <c r="M1631" s="25" t="s">
        <v>3342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60"/>
        <v>6221.6</v>
      </c>
      <c r="G1632" s="54">
        <f t="shared" si="265"/>
        <v>6221.6</v>
      </c>
      <c r="H1632" s="25">
        <v>343523</v>
      </c>
      <c r="I1632" s="25" t="s">
        <v>3036</v>
      </c>
      <c r="J1632" s="25">
        <v>1</v>
      </c>
      <c r="K1632" s="25">
        <v>1</v>
      </c>
      <c r="L1632" s="25">
        <f t="shared" si="261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60"/>
        <v>23531.199999999997</v>
      </c>
      <c r="G1633" s="54">
        <f t="shared" si="265"/>
        <v>23531.199999999997</v>
      </c>
      <c r="H1633" s="25">
        <v>353236</v>
      </c>
      <c r="I1633" s="25" t="s">
        <v>3037</v>
      </c>
      <c r="J1633" s="25">
        <v>1</v>
      </c>
      <c r="K1633" s="25">
        <v>1</v>
      </c>
      <c r="L1633" s="25">
        <f t="shared" si="261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60"/>
        <v>25146</v>
      </c>
      <c r="G1634" s="54">
        <f t="shared" si="265"/>
        <v>50292</v>
      </c>
      <c r="H1634" s="25">
        <v>356418</v>
      </c>
      <c r="I1634" s="25" t="s">
        <v>3038</v>
      </c>
      <c r="J1634" s="25">
        <v>2</v>
      </c>
      <c r="K1634" s="25">
        <v>2</v>
      </c>
      <c r="L1634" s="25">
        <f t="shared" si="261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60"/>
        <v>9794.4</v>
      </c>
      <c r="G1635" s="54">
        <f t="shared" si="265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61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60"/>
        <v>7700</v>
      </c>
      <c r="G1636" s="54">
        <f t="shared" si="265"/>
        <v>7700</v>
      </c>
      <c r="H1636" s="25">
        <v>362503</v>
      </c>
      <c r="I1636" s="25" t="s">
        <v>3039</v>
      </c>
      <c r="J1636" s="25">
        <v>1</v>
      </c>
      <c r="K1636" s="25">
        <v>1</v>
      </c>
      <c r="L1636" s="25">
        <f t="shared" si="261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60"/>
        <v>26070</v>
      </c>
      <c r="G1637" s="54">
        <f t="shared" si="265"/>
        <v>52140</v>
      </c>
      <c r="H1637" s="25">
        <v>364808</v>
      </c>
      <c r="I1637" s="25" t="s">
        <v>3040</v>
      </c>
      <c r="J1637" s="25">
        <v>2</v>
      </c>
      <c r="K1637" s="25">
        <v>2</v>
      </c>
      <c r="L1637" s="25">
        <f t="shared" si="261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60"/>
        <v>19527.2</v>
      </c>
      <c r="G1638" s="54">
        <f t="shared" si="265"/>
        <v>39054.400000000001</v>
      </c>
      <c r="H1638" s="25">
        <v>368516</v>
      </c>
      <c r="I1638" s="25" t="s">
        <v>2848</v>
      </c>
      <c r="J1638" s="25">
        <v>2</v>
      </c>
      <c r="K1638" s="25">
        <v>2</v>
      </c>
      <c r="L1638" s="25">
        <f t="shared" si="261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60"/>
        <v>6899.2000000000007</v>
      </c>
      <c r="G1639" s="54">
        <f t="shared" si="265"/>
        <v>6899.2000000000007</v>
      </c>
      <c r="H1639" s="25">
        <v>368535</v>
      </c>
      <c r="I1639" s="25" t="s">
        <v>3041</v>
      </c>
      <c r="J1639" s="25">
        <v>1</v>
      </c>
      <c r="K1639" s="25">
        <v>1</v>
      </c>
      <c r="L1639" s="25">
        <f t="shared" si="261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60"/>
        <v>27258</v>
      </c>
      <c r="G1640" s="54">
        <f t="shared" si="265"/>
        <v>54516</v>
      </c>
      <c r="H1640" s="25">
        <v>369324</v>
      </c>
      <c r="I1640" s="25" t="s">
        <v>2872</v>
      </c>
      <c r="J1640" s="25">
        <v>2</v>
      </c>
      <c r="K1640" s="25">
        <v>2</v>
      </c>
      <c r="L1640" s="25">
        <f t="shared" si="261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60"/>
        <v>17556</v>
      </c>
      <c r="G1641" s="54">
        <f t="shared" si="265"/>
        <v>17556</v>
      </c>
      <c r="H1641" s="25">
        <v>375518</v>
      </c>
      <c r="I1641" s="25" t="s">
        <v>3042</v>
      </c>
      <c r="J1641" s="25">
        <v>1</v>
      </c>
      <c r="K1641" s="25">
        <v>1</v>
      </c>
      <c r="L1641" s="25">
        <f t="shared" si="261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60"/>
        <v>11026.4</v>
      </c>
      <c r="G1642" s="54">
        <f t="shared" si="265"/>
        <v>11026.4</v>
      </c>
      <c r="H1642" s="25">
        <v>400128</v>
      </c>
      <c r="I1642" s="25" t="s">
        <v>2880</v>
      </c>
      <c r="J1642" s="25">
        <v>1</v>
      </c>
      <c r="K1642" s="25">
        <v>1</v>
      </c>
      <c r="L1642" s="25">
        <f t="shared" si="261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60"/>
        <v>23628</v>
      </c>
      <c r="G1643" s="54">
        <f t="shared" si="265"/>
        <v>23628</v>
      </c>
      <c r="H1643" s="25">
        <v>400158</v>
      </c>
      <c r="I1643" s="25" t="s">
        <v>3043</v>
      </c>
      <c r="J1643" s="25">
        <v>1</v>
      </c>
      <c r="K1643" s="25">
        <v>1</v>
      </c>
      <c r="L1643" s="25">
        <f t="shared" si="261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60"/>
        <v>27258</v>
      </c>
      <c r="G1644" s="54">
        <f t="shared" si="265"/>
        <v>27258</v>
      </c>
      <c r="H1644" s="25">
        <v>400164</v>
      </c>
      <c r="I1644" s="25" t="s">
        <v>2883</v>
      </c>
      <c r="J1644" s="25">
        <v>1</v>
      </c>
      <c r="K1644" s="25">
        <v>1</v>
      </c>
      <c r="L1644" s="25">
        <f t="shared" si="261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60"/>
        <v>5112.8</v>
      </c>
      <c r="G1645" s="54">
        <f t="shared" si="265"/>
        <v>5112.8</v>
      </c>
      <c r="H1645" s="25">
        <v>400247</v>
      </c>
      <c r="I1645" s="25" t="s">
        <v>3044</v>
      </c>
      <c r="J1645" s="25">
        <v>1</v>
      </c>
      <c r="K1645" s="25">
        <v>1</v>
      </c>
      <c r="L1645" s="25">
        <f t="shared" si="261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60"/>
        <v>5297.6</v>
      </c>
      <c r="G1646" s="54">
        <f t="shared" si="265"/>
        <v>5297.6</v>
      </c>
      <c r="H1646" s="25">
        <v>400907</v>
      </c>
      <c r="I1646" s="25" t="s">
        <v>3045</v>
      </c>
      <c r="J1646" s="25">
        <v>1</v>
      </c>
      <c r="K1646" s="25">
        <v>1</v>
      </c>
      <c r="L1646" s="25">
        <f t="shared" si="261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60"/>
        <v>3326.3999999999996</v>
      </c>
      <c r="G1647" s="54">
        <f t="shared" si="265"/>
        <v>3326.3999999999996</v>
      </c>
      <c r="H1647" s="25">
        <v>401605</v>
      </c>
      <c r="I1647" s="25" t="s">
        <v>3046</v>
      </c>
      <c r="J1647" s="25">
        <v>1</v>
      </c>
      <c r="K1647" s="25">
        <v>1</v>
      </c>
      <c r="L1647" s="25">
        <f t="shared" si="261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60"/>
        <v>7330.4</v>
      </c>
      <c r="G1648" s="54">
        <f t="shared" si="265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61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60"/>
        <v>16324</v>
      </c>
      <c r="G1649" s="54">
        <f t="shared" si="265"/>
        <v>16324</v>
      </c>
      <c r="H1649" s="25">
        <v>405330</v>
      </c>
      <c r="I1649" s="25" t="s">
        <v>3047</v>
      </c>
      <c r="J1649" s="25">
        <v>1</v>
      </c>
      <c r="K1649" s="25">
        <v>1</v>
      </c>
      <c r="L1649" s="25">
        <f t="shared" si="261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60"/>
        <v>6899.2000000000007</v>
      </c>
      <c r="G1650" s="54">
        <f t="shared" si="265"/>
        <v>6899.2000000000007</v>
      </c>
      <c r="H1650" s="25">
        <v>405717</v>
      </c>
      <c r="I1650" s="25" t="s">
        <v>3048</v>
      </c>
      <c r="J1650" s="25">
        <v>1</v>
      </c>
      <c r="K1650" s="25">
        <v>1</v>
      </c>
      <c r="L1650" s="25">
        <f t="shared" si="261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60"/>
        <v>6221.6</v>
      </c>
      <c r="G1651" s="54">
        <f t="shared" si="265"/>
        <v>6221.6</v>
      </c>
      <c r="H1651" s="25">
        <v>406515</v>
      </c>
      <c r="I1651" s="25" t="s">
        <v>3049</v>
      </c>
      <c r="J1651" s="25">
        <v>1</v>
      </c>
      <c r="K1651" s="25">
        <v>1</v>
      </c>
      <c r="L1651" s="25">
        <f t="shared" si="261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60"/>
        <v>1848</v>
      </c>
      <c r="G1652" s="54">
        <f t="shared" si="265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61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60"/>
        <v>3634.3999999999996</v>
      </c>
      <c r="G1653" s="54">
        <f t="shared" si="265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61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60"/>
        <v>8685.6</v>
      </c>
      <c r="G1654" s="54">
        <f t="shared" si="265"/>
        <v>26056.800000000003</v>
      </c>
      <c r="H1654" s="25">
        <v>421601</v>
      </c>
      <c r="I1654" s="25" t="s">
        <v>3050</v>
      </c>
      <c r="J1654" s="25">
        <v>3</v>
      </c>
      <c r="K1654" s="25">
        <v>3</v>
      </c>
      <c r="L1654" s="25">
        <f t="shared" si="261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60"/>
        <v>14106.399999999998</v>
      </c>
      <c r="G1655" s="54">
        <f t="shared" si="265"/>
        <v>42319.199999999997</v>
      </c>
      <c r="H1655" s="25">
        <v>422302</v>
      </c>
      <c r="I1655" s="25" t="s">
        <v>2808</v>
      </c>
      <c r="J1655" s="25">
        <v>3</v>
      </c>
      <c r="K1655" s="25">
        <v>3</v>
      </c>
      <c r="L1655" s="25">
        <f t="shared" si="261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60"/>
        <v>4743.2</v>
      </c>
      <c r="G1656" s="54">
        <f t="shared" si="265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61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60"/>
        <v>3634.3999999999996</v>
      </c>
      <c r="G1657" s="54">
        <f t="shared" si="265"/>
        <v>3634.3999999999996</v>
      </c>
      <c r="H1657" s="25">
        <v>424807</v>
      </c>
      <c r="I1657" s="25" t="s">
        <v>3051</v>
      </c>
      <c r="J1657" s="25">
        <v>1</v>
      </c>
      <c r="K1657" s="25">
        <v>1</v>
      </c>
      <c r="L1657" s="25">
        <f t="shared" si="261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60"/>
        <v>9794.4</v>
      </c>
      <c r="G1658" s="54">
        <f t="shared" si="265"/>
        <v>9794.4</v>
      </c>
      <c r="H1658" s="25">
        <v>425401</v>
      </c>
      <c r="I1658" s="25" t="s">
        <v>3052</v>
      </c>
      <c r="J1658" s="25">
        <v>1</v>
      </c>
      <c r="K1658" s="25">
        <v>1</v>
      </c>
      <c r="L1658" s="25">
        <f t="shared" si="261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60"/>
        <v>24948</v>
      </c>
      <c r="G1659" s="54">
        <f t="shared" si="265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61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60"/>
        <v>17679.2</v>
      </c>
      <c r="G1660" s="54">
        <f t="shared" si="265"/>
        <v>17679.2</v>
      </c>
      <c r="H1660" s="25">
        <v>693504</v>
      </c>
      <c r="I1660" s="25" t="s">
        <v>3053</v>
      </c>
      <c r="J1660" s="25">
        <v>1</v>
      </c>
      <c r="K1660" s="25">
        <v>1</v>
      </c>
      <c r="L1660" s="25">
        <f t="shared" si="261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60"/>
        <v>13736.8</v>
      </c>
      <c r="G1661" s="54">
        <f t="shared" si="265"/>
        <v>13736.8</v>
      </c>
      <c r="H1661" s="25">
        <v>781802</v>
      </c>
      <c r="I1661" s="25" t="s">
        <v>3054</v>
      </c>
      <c r="J1661" s="25">
        <v>1</v>
      </c>
      <c r="K1661" s="25">
        <v>1</v>
      </c>
      <c r="L1661" s="25">
        <f t="shared" si="261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60"/>
        <v>15584.8</v>
      </c>
      <c r="G1662" s="54">
        <f t="shared" si="265"/>
        <v>31169.599999999999</v>
      </c>
      <c r="H1662" s="25">
        <v>783904</v>
      </c>
      <c r="I1662" s="25" t="s">
        <v>3055</v>
      </c>
      <c r="J1662" s="25">
        <v>2</v>
      </c>
      <c r="K1662" s="25">
        <v>2</v>
      </c>
      <c r="L1662" s="25">
        <f t="shared" si="261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60"/>
        <v>3326.3999999999996</v>
      </c>
      <c r="G1663" s="54">
        <f t="shared" si="265"/>
        <v>3326.3999999999996</v>
      </c>
      <c r="H1663" s="25">
        <v>784002</v>
      </c>
      <c r="I1663" s="25" t="s">
        <v>3056</v>
      </c>
      <c r="J1663" s="25">
        <v>1</v>
      </c>
      <c r="K1663" s="25">
        <v>1</v>
      </c>
      <c r="L1663" s="25">
        <f t="shared" si="261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60"/>
        <v>13428.8</v>
      </c>
      <c r="G1664" s="54">
        <f t="shared" si="265"/>
        <v>13428.8</v>
      </c>
      <c r="H1664" s="25">
        <v>788902</v>
      </c>
      <c r="I1664" s="25" t="s">
        <v>3057</v>
      </c>
      <c r="J1664" s="25">
        <v>1</v>
      </c>
      <c r="K1664" s="25">
        <v>1</v>
      </c>
      <c r="L1664" s="25">
        <f t="shared" si="261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60"/>
        <v>14106.400000000001</v>
      </c>
      <c r="G1665" s="54">
        <f t="shared" si="265"/>
        <v>14106.400000000001</v>
      </c>
      <c r="H1665" s="25">
        <v>914204</v>
      </c>
      <c r="I1665" s="25" t="s">
        <v>3058</v>
      </c>
      <c r="J1665" s="25">
        <v>1</v>
      </c>
      <c r="K1665" s="25">
        <v>1</v>
      </c>
      <c r="L1665" s="25">
        <f t="shared" si="261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60"/>
        <v>25608</v>
      </c>
      <c r="G1666" s="54">
        <f t="shared" si="265"/>
        <v>25608</v>
      </c>
      <c r="H1666" s="25" t="s">
        <v>2165</v>
      </c>
      <c r="I1666" s="25" t="s">
        <v>4408</v>
      </c>
      <c r="J1666" s="25">
        <v>1</v>
      </c>
      <c r="K1666" s="25">
        <v>1</v>
      </c>
      <c r="L1666" s="25">
        <f t="shared" si="261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60"/>
        <v>32912</v>
      </c>
      <c r="G1667" s="54">
        <f t="shared" si="265"/>
        <v>32912</v>
      </c>
      <c r="H1667" s="25" t="s">
        <v>2166</v>
      </c>
      <c r="I1667" s="25" t="s">
        <v>4409</v>
      </c>
      <c r="J1667" s="25">
        <v>1</v>
      </c>
      <c r="K1667" s="25">
        <v>1</v>
      </c>
      <c r="L1667" s="25">
        <f t="shared" si="261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60"/>
        <v>32912</v>
      </c>
      <c r="G1668" s="54">
        <f t="shared" si="265"/>
        <v>32912</v>
      </c>
      <c r="H1668" s="25" t="s">
        <v>2167</v>
      </c>
      <c r="I1668" s="25" t="s">
        <v>4410</v>
      </c>
      <c r="J1668" s="25">
        <v>1</v>
      </c>
      <c r="K1668" s="25">
        <v>1</v>
      </c>
      <c r="L1668" s="25">
        <f t="shared" si="261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67">IF(AB1669="DOLLAR",E1669*88,E1669)</f>
        <v>17688</v>
      </c>
      <c r="G1669" s="54">
        <f t="shared" si="265"/>
        <v>17688</v>
      </c>
      <c r="H1669" s="25" t="s">
        <v>753</v>
      </c>
      <c r="I1669" s="25" t="s">
        <v>4142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67"/>
        <v>17688</v>
      </c>
      <c r="G1670" s="54">
        <f t="shared" si="265"/>
        <v>17688</v>
      </c>
      <c r="H1670" s="25" t="s">
        <v>2168</v>
      </c>
      <c r="I1670" s="25" t="s">
        <v>4411</v>
      </c>
      <c r="J1670" s="25">
        <v>1</v>
      </c>
      <c r="K1670" s="25">
        <v>1</v>
      </c>
      <c r="L1670" s="25">
        <f t="shared" si="268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67"/>
        <v>17688</v>
      </c>
      <c r="G1671" s="54">
        <f t="shared" ref="G1671:G1734" si="272">F1671*J1671</f>
        <v>17688</v>
      </c>
      <c r="H1671" s="25" t="s">
        <v>2169</v>
      </c>
      <c r="I1671" s="25" t="s">
        <v>4412</v>
      </c>
      <c r="J1671" s="25">
        <v>1</v>
      </c>
      <c r="K1671" s="25">
        <v>1</v>
      </c>
      <c r="L1671" s="25">
        <f t="shared" si="268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67"/>
        <v>17688</v>
      </c>
      <c r="G1672" s="54">
        <f t="shared" si="272"/>
        <v>17688</v>
      </c>
      <c r="H1672" s="25" t="s">
        <v>756</v>
      </c>
      <c r="I1672" s="25" t="s">
        <v>4143</v>
      </c>
      <c r="J1672" s="25">
        <v>1</v>
      </c>
      <c r="K1672" s="25">
        <v>1</v>
      </c>
      <c r="L1672" s="25">
        <f t="shared" si="268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67"/>
        <v>51216</v>
      </c>
      <c r="G1673" s="54">
        <f t="shared" si="272"/>
        <v>51216</v>
      </c>
      <c r="H1673" s="25" t="s">
        <v>2170</v>
      </c>
      <c r="I1673" s="25" t="s">
        <v>4413</v>
      </c>
      <c r="J1673" s="25">
        <v>1</v>
      </c>
      <c r="K1673" s="25">
        <v>1</v>
      </c>
      <c r="L1673" s="25">
        <f t="shared" si="268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67"/>
        <v>51216</v>
      </c>
      <c r="G1674" s="54">
        <f t="shared" si="272"/>
        <v>51216</v>
      </c>
      <c r="H1674" s="25" t="s">
        <v>2171</v>
      </c>
      <c r="I1674" s="25" t="s">
        <v>4413</v>
      </c>
      <c r="J1674" s="25">
        <v>1</v>
      </c>
      <c r="K1674" s="25">
        <v>1</v>
      </c>
      <c r="L1674" s="25">
        <f t="shared" si="268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67"/>
        <v>145112</v>
      </c>
      <c r="G1675" s="54">
        <f t="shared" si="272"/>
        <v>145112</v>
      </c>
      <c r="H1675" s="25" t="s">
        <v>2172</v>
      </c>
      <c r="I1675" s="25" t="s">
        <v>4414</v>
      </c>
      <c r="J1675" s="25">
        <v>1</v>
      </c>
      <c r="K1675" s="25">
        <v>1</v>
      </c>
      <c r="L1675" s="25">
        <f t="shared" si="268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67"/>
        <v>145112</v>
      </c>
      <c r="G1676" s="54">
        <f t="shared" si="272"/>
        <v>145112</v>
      </c>
      <c r="H1676" s="25" t="s">
        <v>2173</v>
      </c>
      <c r="I1676" s="25" t="s">
        <v>4415</v>
      </c>
      <c r="J1676" s="25">
        <v>1</v>
      </c>
      <c r="K1676" s="25">
        <v>1</v>
      </c>
      <c r="L1676" s="25">
        <f t="shared" si="268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67"/>
        <v>4840</v>
      </c>
      <c r="G1677" s="54">
        <f t="shared" si="272"/>
        <v>4840</v>
      </c>
      <c r="H1677" s="25" t="s">
        <v>2174</v>
      </c>
      <c r="I1677" s="25" t="s">
        <v>4416</v>
      </c>
      <c r="J1677" s="25">
        <v>1</v>
      </c>
      <c r="K1677" s="25">
        <v>1</v>
      </c>
      <c r="L1677" s="25">
        <f t="shared" si="268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67"/>
        <v>34584</v>
      </c>
      <c r="G1678" s="54">
        <f t="shared" si="272"/>
        <v>34584</v>
      </c>
      <c r="H1678" s="25" t="s">
        <v>2175</v>
      </c>
      <c r="I1678" s="25" t="s">
        <v>4677</v>
      </c>
      <c r="J1678" s="25">
        <v>1</v>
      </c>
      <c r="K1678" s="25">
        <v>1</v>
      </c>
      <c r="L1678" s="25">
        <f t="shared" si="268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67"/>
        <v>25080</v>
      </c>
      <c r="G1679" s="54">
        <f t="shared" si="272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2792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67"/>
        <v>34408</v>
      </c>
      <c r="G1680" s="54">
        <f t="shared" si="272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2792</v>
      </c>
      <c r="V1680" s="25" t="e">
        <f>VLOOKUP(P1680,'Customer List'!B:C,2,)</f>
        <v>#N/A</v>
      </c>
      <c r="W1680" s="56"/>
      <c r="X1680" s="45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67"/>
        <v>9926.4</v>
      </c>
      <c r="G1681" s="54">
        <f t="shared" si="272"/>
        <v>9926.4</v>
      </c>
      <c r="H1681" s="25">
        <v>41003</v>
      </c>
      <c r="I1681" s="25" t="s">
        <v>4144</v>
      </c>
      <c r="J1681" s="25">
        <v>1</v>
      </c>
      <c r="K1681" s="25"/>
      <c r="L1681" s="25">
        <f t="shared" si="268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74">IF(AB1682="DOLLAR",E1682*88,E1682)</f>
        <v>9926.4</v>
      </c>
      <c r="G1682" s="54">
        <f t="shared" si="272"/>
        <v>39705.599999999999</v>
      </c>
      <c r="H1682" s="25">
        <v>41003</v>
      </c>
      <c r="I1682" s="25" t="s">
        <v>4144</v>
      </c>
      <c r="J1682" s="25">
        <v>4</v>
      </c>
      <c r="K1682" s="25">
        <v>4</v>
      </c>
      <c r="L1682" s="25">
        <f t="shared" si="268"/>
        <v>0</v>
      </c>
      <c r="M1682" s="25" t="s">
        <v>3456</v>
      </c>
      <c r="N1682" s="45">
        <v>45911</v>
      </c>
      <c r="O1682" s="54">
        <f>16391.25*4</f>
        <v>65565</v>
      </c>
      <c r="P1682" s="25" t="s">
        <v>3452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67"/>
        <v>2393.6</v>
      </c>
      <c r="G1683" s="54">
        <f t="shared" si="272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67"/>
        <v>2851.2</v>
      </c>
      <c r="G1684" s="54">
        <f t="shared" si="272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67"/>
        <v>2640</v>
      </c>
      <c r="G1685" s="54">
        <f t="shared" si="272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67"/>
        <v>2024</v>
      </c>
      <c r="G1686" s="54">
        <f t="shared" si="272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3333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67"/>
        <v>21014.400000000001</v>
      </c>
      <c r="G1687" s="54">
        <f t="shared" si="272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67"/>
        <v>2059.1999999999998</v>
      </c>
      <c r="G1688" s="54">
        <f t="shared" si="272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67"/>
        <v>5121.6000000000004</v>
      </c>
      <c r="G1689" s="54">
        <f t="shared" si="272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67"/>
        <v>2640</v>
      </c>
      <c r="G1690" s="54">
        <f t="shared" si="272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67"/>
        <v>3326.3999999999996</v>
      </c>
      <c r="G1691" s="54">
        <f t="shared" si="272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67"/>
        <v>3273.6000000000004</v>
      </c>
      <c r="G1692" s="54">
        <f t="shared" si="272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67"/>
        <v>2323.1999999999998</v>
      </c>
      <c r="G1693" s="54">
        <f t="shared" si="272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67"/>
        <v>3801.6000000000004</v>
      </c>
      <c r="G1694" s="54">
        <f t="shared" si="272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67"/>
        <v>1584</v>
      </c>
      <c r="G1695" s="54">
        <f t="shared" si="272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67"/>
        <v>2376</v>
      </c>
      <c r="G1696" s="54">
        <f t="shared" si="272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67"/>
        <v>22792</v>
      </c>
      <c r="G1697" s="54">
        <f t="shared" si="272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67"/>
        <v>29920</v>
      </c>
      <c r="G1698" s="54">
        <f t="shared" si="272"/>
        <v>29920</v>
      </c>
      <c r="H1698" s="25" t="s">
        <v>2228</v>
      </c>
      <c r="I1698" s="25" t="s">
        <v>4379</v>
      </c>
      <c r="J1698" s="25">
        <v>1</v>
      </c>
      <c r="K1698" s="25">
        <v>1</v>
      </c>
      <c r="L1698" s="25">
        <f t="shared" si="268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67"/>
        <v>46640</v>
      </c>
      <c r="G1699" s="54">
        <f t="shared" si="272"/>
        <v>46640</v>
      </c>
      <c r="H1699" s="25" t="s">
        <v>2229</v>
      </c>
      <c r="I1699" s="25" t="s">
        <v>4380</v>
      </c>
      <c r="J1699" s="25">
        <v>1</v>
      </c>
      <c r="K1699" s="25">
        <v>1</v>
      </c>
      <c r="L1699" s="25">
        <f t="shared" si="268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67"/>
        <v>35363.68</v>
      </c>
      <c r="G1700" s="54">
        <f t="shared" si="272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67"/>
        <v>35363.68</v>
      </c>
      <c r="G1701" s="54">
        <f t="shared" si="272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67"/>
        <v>35363.68</v>
      </c>
      <c r="G1702" s="54">
        <f t="shared" si="272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67"/>
        <v>35363.68</v>
      </c>
      <c r="G1703" s="54">
        <f t="shared" si="272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67"/>
        <v>237283.20000000001</v>
      </c>
      <c r="G1704" s="54">
        <f t="shared" si="272"/>
        <v>474566.40000000002</v>
      </c>
      <c r="H1704" s="25" t="s">
        <v>2257</v>
      </c>
      <c r="I1704" s="25" t="s">
        <v>4381</v>
      </c>
      <c r="J1704" s="25">
        <v>2</v>
      </c>
      <c r="K1704" s="25">
        <v>2</v>
      </c>
      <c r="L1704" s="25">
        <f t="shared" si="268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67"/>
        <v>20628.079999999998</v>
      </c>
      <c r="G1705" s="54">
        <f t="shared" si="272"/>
        <v>20628.079999999998</v>
      </c>
      <c r="H1705" s="25" t="s">
        <v>2258</v>
      </c>
      <c r="I1705" s="25" t="s">
        <v>4417</v>
      </c>
      <c r="J1705" s="25">
        <v>1</v>
      </c>
      <c r="K1705" s="25">
        <v>1</v>
      </c>
      <c r="L1705" s="25">
        <f t="shared" si="268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67"/>
        <v>16544</v>
      </c>
      <c r="G1706" s="54">
        <f t="shared" si="272"/>
        <v>16544</v>
      </c>
      <c r="H1706" s="25" t="s">
        <v>373</v>
      </c>
      <c r="I1706" s="25" t="s">
        <v>4138</v>
      </c>
      <c r="J1706" s="25">
        <v>1</v>
      </c>
      <c r="K1706" s="25">
        <v>1</v>
      </c>
      <c r="L1706" s="25">
        <f t="shared" si="268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67"/>
        <v>32912</v>
      </c>
      <c r="G1707" s="54">
        <f t="shared" si="272"/>
        <v>32912</v>
      </c>
      <c r="H1707" s="25" t="s">
        <v>2259</v>
      </c>
      <c r="I1707" s="25" t="s">
        <v>4418</v>
      </c>
      <c r="J1707" s="25">
        <v>1</v>
      </c>
      <c r="K1707" s="25">
        <v>1</v>
      </c>
      <c r="L1707" s="25">
        <f t="shared" si="268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67"/>
        <v>32912</v>
      </c>
      <c r="G1708" s="54">
        <f t="shared" si="272"/>
        <v>32912</v>
      </c>
      <c r="H1708" s="25" t="s">
        <v>2260</v>
      </c>
      <c r="I1708" s="25" t="s">
        <v>4145</v>
      </c>
      <c r="J1708" s="25">
        <v>1</v>
      </c>
      <c r="K1708" s="25">
        <v>1</v>
      </c>
      <c r="L1708" s="25">
        <f t="shared" si="268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67"/>
        <v>16544</v>
      </c>
      <c r="G1709" s="54">
        <f t="shared" si="272"/>
        <v>16544</v>
      </c>
      <c r="H1709" s="25" t="s">
        <v>373</v>
      </c>
      <c r="I1709" s="25" t="s">
        <v>4138</v>
      </c>
      <c r="J1709" s="25">
        <v>1</v>
      </c>
      <c r="K1709" s="25">
        <v>1</v>
      </c>
      <c r="L1709" s="25">
        <f t="shared" si="268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67"/>
        <v>7744</v>
      </c>
      <c r="G1710" s="54">
        <f t="shared" si="272"/>
        <v>7744</v>
      </c>
      <c r="H1710" s="25" t="s">
        <v>2261</v>
      </c>
      <c r="I1710" s="25" t="s">
        <v>4419</v>
      </c>
      <c r="J1710" s="25">
        <v>1</v>
      </c>
      <c r="K1710" s="25">
        <v>1</v>
      </c>
      <c r="L1710" s="25">
        <f t="shared" si="268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67"/>
        <v>7744</v>
      </c>
      <c r="G1711" s="54">
        <f t="shared" si="272"/>
        <v>7744</v>
      </c>
      <c r="H1711" s="25" t="s">
        <v>2262</v>
      </c>
      <c r="I1711" s="25" t="s">
        <v>4420</v>
      </c>
      <c r="J1711" s="25">
        <v>1</v>
      </c>
      <c r="K1711" s="25">
        <v>1</v>
      </c>
      <c r="L1711" s="25">
        <f t="shared" si="268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67"/>
        <v>1232</v>
      </c>
      <c r="G1712" s="54">
        <f t="shared" si="272"/>
        <v>3696</v>
      </c>
      <c r="H1712" s="25" t="s">
        <v>409</v>
      </c>
      <c r="I1712" s="25" t="s">
        <v>4678</v>
      </c>
      <c r="J1712" s="25">
        <v>3</v>
      </c>
      <c r="K1712" s="25">
        <v>3</v>
      </c>
      <c r="L1712" s="25">
        <f t="shared" si="268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67"/>
        <v>34584</v>
      </c>
      <c r="G1713" s="54">
        <f t="shared" si="272"/>
        <v>34584</v>
      </c>
      <c r="H1713" s="25" t="s">
        <v>365</v>
      </c>
      <c r="I1713" s="25" t="s">
        <v>4146</v>
      </c>
      <c r="J1713" s="25">
        <v>1</v>
      </c>
      <c r="K1713" s="25">
        <v>1</v>
      </c>
      <c r="L1713" s="25">
        <f t="shared" si="268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67"/>
        <v>5350.4</v>
      </c>
      <c r="G1714" s="54">
        <f t="shared" si="272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67"/>
        <v>2393.6</v>
      </c>
      <c r="G1715" s="54">
        <f t="shared" si="272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67"/>
        <v>14150.400000000001</v>
      </c>
      <c r="G1716" s="54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67"/>
        <v>4505.6000000000004</v>
      </c>
      <c r="G1717" s="54">
        <f t="shared" si="272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67"/>
        <v>9222.4</v>
      </c>
      <c r="G1718" s="54">
        <f t="shared" si="272"/>
        <v>18444.8</v>
      </c>
      <c r="H1718" s="25" t="s">
        <v>667</v>
      </c>
      <c r="I1718" s="25" t="s">
        <v>4135</v>
      </c>
      <c r="J1718" s="25">
        <v>2</v>
      </c>
      <c r="K1718" s="25">
        <v>2</v>
      </c>
      <c r="L1718" s="25">
        <f t="shared" si="268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67"/>
        <v>5913.6</v>
      </c>
      <c r="G1719" s="54">
        <f t="shared" si="272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67"/>
        <v>2393.6</v>
      </c>
      <c r="G1720" s="54">
        <f t="shared" si="272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67"/>
        <v>2252.8000000000002</v>
      </c>
      <c r="G1721" s="54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67"/>
        <v>9222.4</v>
      </c>
      <c r="G1722" s="54">
        <f t="shared" si="272"/>
        <v>18444.8</v>
      </c>
      <c r="H1722" s="25" t="s">
        <v>667</v>
      </c>
      <c r="I1722" s="25" t="s">
        <v>4135</v>
      </c>
      <c r="J1722" s="25">
        <v>2</v>
      </c>
      <c r="K1722" s="25">
        <v>2</v>
      </c>
      <c r="L1722" s="25">
        <f t="shared" si="268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67"/>
        <v>5790.4</v>
      </c>
      <c r="G1723" s="54">
        <f t="shared" si="272"/>
        <v>5790.4</v>
      </c>
      <c r="H1723" s="25">
        <v>100213</v>
      </c>
      <c r="I1723" s="25" t="s">
        <v>3059</v>
      </c>
      <c r="J1723" s="25">
        <v>1</v>
      </c>
      <c r="K1723" s="25">
        <v>1</v>
      </c>
      <c r="L1723" s="25">
        <f t="shared" si="268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67"/>
        <v>14599.2</v>
      </c>
      <c r="G1724" s="54">
        <f t="shared" si="272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68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67"/>
        <v>12196.8</v>
      </c>
      <c r="G1725" s="54">
        <f t="shared" si="272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68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67"/>
        <v>10164</v>
      </c>
      <c r="G1726" s="54">
        <f t="shared" si="272"/>
        <v>10164</v>
      </c>
      <c r="H1726" s="25">
        <v>101238</v>
      </c>
      <c r="I1726" s="25" t="s">
        <v>3060</v>
      </c>
      <c r="J1726" s="25">
        <v>1</v>
      </c>
      <c r="K1726" s="25">
        <v>1</v>
      </c>
      <c r="L1726" s="25">
        <f t="shared" si="268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67"/>
        <v>50635.199999999997</v>
      </c>
      <c r="G1727" s="54">
        <f t="shared" si="272"/>
        <v>50635.199999999997</v>
      </c>
      <c r="H1727" s="25">
        <v>741036</v>
      </c>
      <c r="I1727" s="25" t="s">
        <v>3061</v>
      </c>
      <c r="J1727" s="25">
        <v>1</v>
      </c>
      <c r="K1727" s="25">
        <v>1</v>
      </c>
      <c r="L1727" s="25">
        <f t="shared" si="268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67"/>
        <v>14106.399999999998</v>
      </c>
      <c r="G1728" s="54">
        <f t="shared" si="272"/>
        <v>42319.199999999997</v>
      </c>
      <c r="H1728" s="25">
        <v>101320</v>
      </c>
      <c r="I1728" s="25" t="s">
        <v>2818</v>
      </c>
      <c r="J1728" s="25">
        <v>3</v>
      </c>
      <c r="K1728" s="25">
        <v>3</v>
      </c>
      <c r="L1728" s="25">
        <f t="shared" si="268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67"/>
        <v>18876</v>
      </c>
      <c r="G1729" s="54">
        <f t="shared" si="272"/>
        <v>18876</v>
      </c>
      <c r="H1729" s="25">
        <v>101337</v>
      </c>
      <c r="I1729" s="25" t="s">
        <v>3062</v>
      </c>
      <c r="J1729" s="25">
        <v>1</v>
      </c>
      <c r="K1729" s="25">
        <v>1</v>
      </c>
      <c r="L1729" s="25">
        <f t="shared" si="268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67"/>
        <v>15584.8</v>
      </c>
      <c r="G1730" s="54">
        <f t="shared" si="272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68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67"/>
        <v>14106.400000000001</v>
      </c>
      <c r="G1731" s="54">
        <f t="shared" si="272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68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67"/>
        <v>15972</v>
      </c>
      <c r="G1732" s="54">
        <f t="shared" si="272"/>
        <v>15972</v>
      </c>
      <c r="H1732" s="25">
        <v>103044</v>
      </c>
      <c r="I1732" s="25" t="s">
        <v>3063</v>
      </c>
      <c r="J1732" s="25">
        <v>1</v>
      </c>
      <c r="K1732" s="25">
        <v>1</v>
      </c>
      <c r="L1732" s="25">
        <f t="shared" si="268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67"/>
        <v>10164</v>
      </c>
      <c r="G1733" s="54">
        <f t="shared" si="272"/>
        <v>10164</v>
      </c>
      <c r="H1733" s="25">
        <v>777404</v>
      </c>
      <c r="I1733" s="25" t="s">
        <v>3064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54">
        <f t="shared" si="272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75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79"/>
        <v>15276.8</v>
      </c>
      <c r="G1735" s="54">
        <f t="shared" ref="G1735:G1798" si="280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75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79"/>
        <v>19527.2</v>
      </c>
      <c r="G1736" s="54">
        <f t="shared" si="280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75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79"/>
        <v>13794</v>
      </c>
      <c r="G1737" s="54">
        <f t="shared" si="280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75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79"/>
        <v>14106.400000000001</v>
      </c>
      <c r="G1738" s="54">
        <f t="shared" si="280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75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79"/>
        <v>17987.2</v>
      </c>
      <c r="G1739" s="54">
        <f t="shared" si="280"/>
        <v>35974.400000000001</v>
      </c>
      <c r="H1739" s="25">
        <v>119414</v>
      </c>
      <c r="I1739" s="25" t="s">
        <v>3065</v>
      </c>
      <c r="J1739" s="25">
        <v>2</v>
      </c>
      <c r="K1739" s="25">
        <v>2</v>
      </c>
      <c r="L1739" s="25">
        <f t="shared" si="275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79"/>
        <v>5544</v>
      </c>
      <c r="G1740" s="54">
        <f t="shared" si="280"/>
        <v>11088</v>
      </c>
      <c r="H1740" s="25">
        <v>120413</v>
      </c>
      <c r="I1740" s="25" t="s">
        <v>3066</v>
      </c>
      <c r="J1740" s="25">
        <v>2</v>
      </c>
      <c r="K1740" s="25">
        <v>2</v>
      </c>
      <c r="L1740" s="25">
        <f t="shared" si="275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79"/>
        <v>6776</v>
      </c>
      <c r="G1741" s="54">
        <f t="shared" si="280"/>
        <v>6776</v>
      </c>
      <c r="H1741" s="25">
        <v>120605</v>
      </c>
      <c r="I1741" s="25" t="s">
        <v>3067</v>
      </c>
      <c r="J1741" s="25">
        <v>1</v>
      </c>
      <c r="K1741" s="25">
        <v>1</v>
      </c>
      <c r="L1741" s="25">
        <f t="shared" si="275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79"/>
        <v>6221.6</v>
      </c>
      <c r="G1742" s="54">
        <f t="shared" si="280"/>
        <v>6221.6</v>
      </c>
      <c r="H1742" s="25">
        <v>121419</v>
      </c>
      <c r="I1742" s="25" t="s">
        <v>3068</v>
      </c>
      <c r="J1742" s="25">
        <v>1</v>
      </c>
      <c r="K1742" s="25">
        <v>1</v>
      </c>
      <c r="L1742" s="25">
        <f t="shared" si="275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79"/>
        <v>18233.599999999999</v>
      </c>
      <c r="G1743" s="54">
        <f t="shared" si="280"/>
        <v>18233.599999999999</v>
      </c>
      <c r="H1743" s="25">
        <v>127514</v>
      </c>
      <c r="I1743" s="25" t="s">
        <v>3069</v>
      </c>
      <c r="J1743" s="25">
        <v>1</v>
      </c>
      <c r="K1743" s="25">
        <v>1</v>
      </c>
      <c r="L1743" s="25">
        <f t="shared" si="275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79"/>
        <v>12073.599999999999</v>
      </c>
      <c r="G1744" s="54">
        <f t="shared" si="280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75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79"/>
        <v>21375.200000000001</v>
      </c>
      <c r="G1745" s="54">
        <f t="shared" si="280"/>
        <v>21375.200000000001</v>
      </c>
      <c r="H1745" s="25">
        <v>108916</v>
      </c>
      <c r="I1745" s="25" t="s">
        <v>3070</v>
      </c>
      <c r="J1745" s="25">
        <v>1</v>
      </c>
      <c r="K1745" s="25">
        <v>1</v>
      </c>
      <c r="L1745" s="25">
        <f t="shared" si="275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79"/>
        <v>20064</v>
      </c>
      <c r="G1746" s="54">
        <f t="shared" si="280"/>
        <v>20064</v>
      </c>
      <c r="H1746" s="25">
        <v>133923</v>
      </c>
      <c r="I1746" s="25" t="s">
        <v>3071</v>
      </c>
      <c r="J1746" s="25">
        <v>1</v>
      </c>
      <c r="K1746" s="25">
        <v>1</v>
      </c>
      <c r="L1746" s="25">
        <f t="shared" si="275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79"/>
        <v>15972</v>
      </c>
      <c r="G1747" s="54">
        <f t="shared" si="280"/>
        <v>15972</v>
      </c>
      <c r="H1747" s="25">
        <v>135027</v>
      </c>
      <c r="I1747" s="25" t="s">
        <v>3072</v>
      </c>
      <c r="J1747" s="25">
        <v>1</v>
      </c>
      <c r="K1747" s="25">
        <v>1</v>
      </c>
      <c r="L1747" s="25">
        <f t="shared" si="27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79"/>
        <v>19342.400000000001</v>
      </c>
      <c r="G1748" s="54">
        <f t="shared" si="280"/>
        <v>19342.400000000001</v>
      </c>
      <c r="H1748" s="25">
        <v>127614</v>
      </c>
      <c r="I1748" s="25" t="s">
        <v>3073</v>
      </c>
      <c r="J1748" s="25">
        <v>1</v>
      </c>
      <c r="K1748" s="25">
        <v>1</v>
      </c>
      <c r="L1748" s="25">
        <f t="shared" si="275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79"/>
        <v>17186.400000000001</v>
      </c>
      <c r="G1749" s="54">
        <f t="shared" si="280"/>
        <v>17186.400000000001</v>
      </c>
      <c r="H1749" s="25">
        <v>152410</v>
      </c>
      <c r="I1749" s="25" t="s">
        <v>3074</v>
      </c>
      <c r="J1749" s="25">
        <v>1</v>
      </c>
      <c r="K1749" s="25">
        <v>1</v>
      </c>
      <c r="L1749" s="25">
        <f t="shared" si="275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79"/>
        <v>23531.199999999997</v>
      </c>
      <c r="G1750" s="54">
        <f t="shared" si="280"/>
        <v>23531.199999999997</v>
      </c>
      <c r="H1750" s="25">
        <v>153512</v>
      </c>
      <c r="I1750" s="25" t="s">
        <v>3075</v>
      </c>
      <c r="J1750" s="25">
        <v>1</v>
      </c>
      <c r="K1750" s="25">
        <v>1</v>
      </c>
      <c r="L1750" s="25">
        <f t="shared" si="275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79"/>
        <v>13244</v>
      </c>
      <c r="G1751" s="54">
        <f t="shared" si="280"/>
        <v>13244</v>
      </c>
      <c r="H1751" s="25">
        <v>156010</v>
      </c>
      <c r="I1751" s="25" t="s">
        <v>3076</v>
      </c>
      <c r="J1751" s="25">
        <v>1</v>
      </c>
      <c r="K1751" s="25">
        <v>1</v>
      </c>
      <c r="L1751" s="25">
        <f t="shared" si="275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79"/>
        <v>4435.2</v>
      </c>
      <c r="G1752" s="54">
        <f t="shared" si="280"/>
        <v>4435.2</v>
      </c>
      <c r="H1752" s="25">
        <v>301014</v>
      </c>
      <c r="I1752" s="25" t="s">
        <v>3077</v>
      </c>
      <c r="J1752" s="25">
        <v>1</v>
      </c>
      <c r="K1752" s="25">
        <v>1</v>
      </c>
      <c r="L1752" s="25">
        <f t="shared" si="275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79"/>
        <v>8316</v>
      </c>
      <c r="G1753" s="54">
        <f t="shared" si="280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75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79"/>
        <v>11950.400000000001</v>
      </c>
      <c r="G1754" s="54">
        <f t="shared" si="280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75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79"/>
        <v>2710.4</v>
      </c>
      <c r="G1755" s="54">
        <f t="shared" si="280"/>
        <v>2710.4</v>
      </c>
      <c r="H1755" s="25">
        <v>302211</v>
      </c>
      <c r="I1755" s="25" t="s">
        <v>2840</v>
      </c>
      <c r="J1755" s="25">
        <v>1</v>
      </c>
      <c r="K1755" s="25">
        <v>1</v>
      </c>
      <c r="L1755" s="25">
        <f t="shared" si="275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79"/>
        <v>2710.4</v>
      </c>
      <c r="G1756" s="54">
        <f t="shared" si="280"/>
        <v>2710.4</v>
      </c>
      <c r="H1756" s="25">
        <v>302211</v>
      </c>
      <c r="I1756" s="25" t="s">
        <v>2840</v>
      </c>
      <c r="J1756" s="25">
        <v>1</v>
      </c>
      <c r="K1756" s="25">
        <v>1</v>
      </c>
      <c r="L1756" s="25">
        <f t="shared" si="275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79"/>
        <v>6468</v>
      </c>
      <c r="G1757" s="54">
        <f t="shared" si="280"/>
        <v>32340</v>
      </c>
      <c r="H1757" s="25">
        <v>302212</v>
      </c>
      <c r="I1757" s="25" t="s">
        <v>2840</v>
      </c>
      <c r="J1757" s="25">
        <v>5</v>
      </c>
      <c r="K1757" s="25">
        <v>5</v>
      </c>
      <c r="L1757" s="25">
        <f t="shared" si="275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79"/>
        <v>15642</v>
      </c>
      <c r="G1758" s="54">
        <f t="shared" si="280"/>
        <v>31284</v>
      </c>
      <c r="H1758" s="25">
        <v>301833</v>
      </c>
      <c r="I1758" s="25" t="s">
        <v>3078</v>
      </c>
      <c r="J1758" s="25">
        <v>2</v>
      </c>
      <c r="K1758" s="25">
        <v>2</v>
      </c>
      <c r="L1758" s="25">
        <f t="shared" si="275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79"/>
        <v>6776</v>
      </c>
      <c r="G1759" s="54">
        <f t="shared" si="280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75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79"/>
        <v>9178.4</v>
      </c>
      <c r="G1760" s="54">
        <f t="shared" si="280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75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79"/>
        <v>5420.8</v>
      </c>
      <c r="G1761" s="54">
        <f t="shared" si="280"/>
        <v>5420.8</v>
      </c>
      <c r="H1761" s="25">
        <v>303504</v>
      </c>
      <c r="I1761" s="25" t="s">
        <v>3079</v>
      </c>
      <c r="J1761" s="25">
        <v>1</v>
      </c>
      <c r="K1761" s="25">
        <v>1</v>
      </c>
      <c r="L1761" s="25">
        <f t="shared" si="275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79"/>
        <v>12012</v>
      </c>
      <c r="G1762" s="54">
        <f t="shared" si="280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75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79"/>
        <v>16324</v>
      </c>
      <c r="G1763" s="54">
        <f t="shared" si="280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75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79"/>
        <v>7638.4</v>
      </c>
      <c r="G1764" s="54">
        <f t="shared" si="280"/>
        <v>7638.4</v>
      </c>
      <c r="H1764" s="25">
        <v>304825</v>
      </c>
      <c r="I1764" s="25" t="s">
        <v>3080</v>
      </c>
      <c r="J1764" s="25">
        <v>1</v>
      </c>
      <c r="K1764" s="25">
        <v>1</v>
      </c>
      <c r="L1764" s="25">
        <f t="shared" si="275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79"/>
        <v>26796</v>
      </c>
      <c r="G1765" s="54">
        <f t="shared" si="280"/>
        <v>26796</v>
      </c>
      <c r="H1765" s="25">
        <v>304834</v>
      </c>
      <c r="I1765" s="25" t="s">
        <v>3081</v>
      </c>
      <c r="J1765" s="25">
        <v>1</v>
      </c>
      <c r="K1765" s="25">
        <v>1</v>
      </c>
      <c r="L1765" s="25">
        <f t="shared" si="275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79"/>
        <v>20636</v>
      </c>
      <c r="G1766" s="54">
        <f t="shared" si="280"/>
        <v>20636</v>
      </c>
      <c r="H1766" s="25">
        <v>305112</v>
      </c>
      <c r="I1766" s="25" t="s">
        <v>3082</v>
      </c>
      <c r="J1766" s="25">
        <v>1</v>
      </c>
      <c r="K1766" s="25">
        <v>1</v>
      </c>
      <c r="L1766" s="25">
        <f t="shared" si="275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79"/>
        <v>14190</v>
      </c>
      <c r="G1767" s="54">
        <f t="shared" si="280"/>
        <v>14190</v>
      </c>
      <c r="H1767" s="25">
        <v>305627</v>
      </c>
      <c r="I1767" s="25" t="s">
        <v>3083</v>
      </c>
      <c r="J1767" s="25">
        <v>1</v>
      </c>
      <c r="K1767" s="25">
        <v>1</v>
      </c>
      <c r="L1767" s="25">
        <f t="shared" si="275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79"/>
        <v>29436</v>
      </c>
      <c r="G1768" s="54">
        <f t="shared" si="280"/>
        <v>147180</v>
      </c>
      <c r="H1768" s="25">
        <v>306026</v>
      </c>
      <c r="I1768" s="25" t="s">
        <v>3084</v>
      </c>
      <c r="J1768" s="25">
        <v>5</v>
      </c>
      <c r="K1768" s="25">
        <v>5</v>
      </c>
      <c r="L1768" s="25">
        <f t="shared" si="275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79"/>
        <v>15769.599999999999</v>
      </c>
      <c r="G1769" s="54">
        <f t="shared" si="280"/>
        <v>15769.599999999999</v>
      </c>
      <c r="H1769" s="25">
        <v>313404</v>
      </c>
      <c r="I1769" s="25" t="s">
        <v>3085</v>
      </c>
      <c r="J1769" s="25">
        <v>1</v>
      </c>
      <c r="K1769" s="25">
        <v>1</v>
      </c>
      <c r="L1769" s="25">
        <f t="shared" si="275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79"/>
        <v>6529.6</v>
      </c>
      <c r="G1770" s="54">
        <f t="shared" si="280"/>
        <v>13059.2</v>
      </c>
      <c r="H1770" s="25">
        <v>313519</v>
      </c>
      <c r="I1770" s="25" t="s">
        <v>3086</v>
      </c>
      <c r="J1770" s="25">
        <v>2</v>
      </c>
      <c r="K1770" s="25">
        <v>2</v>
      </c>
      <c r="L1770" s="25">
        <f t="shared" si="275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79"/>
        <v>13305.599999999999</v>
      </c>
      <c r="G1771" s="54">
        <f t="shared" si="280"/>
        <v>13305.599999999999</v>
      </c>
      <c r="H1771" s="25">
        <v>313612</v>
      </c>
      <c r="I1771" s="25" t="s">
        <v>3087</v>
      </c>
      <c r="J1771" s="25">
        <v>1</v>
      </c>
      <c r="K1771" s="25">
        <v>1</v>
      </c>
      <c r="L1771" s="25">
        <f t="shared" si="275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79"/>
        <v>23531.199999999997</v>
      </c>
      <c r="G1772" s="54">
        <f t="shared" si="280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75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79"/>
        <v>21375.200000000001</v>
      </c>
      <c r="G1773" s="54">
        <f t="shared" si="280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75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79"/>
        <v>22792</v>
      </c>
      <c r="G1774" s="54">
        <f t="shared" si="280"/>
        <v>22792</v>
      </c>
      <c r="H1774" s="25">
        <v>315810</v>
      </c>
      <c r="I1774" s="25" t="s">
        <v>3088</v>
      </c>
      <c r="J1774" s="25">
        <v>1</v>
      </c>
      <c r="K1774" s="25">
        <v>1</v>
      </c>
      <c r="L1774" s="25">
        <f t="shared" si="275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79"/>
        <v>11272.8</v>
      </c>
      <c r="G1775" s="54">
        <f t="shared" si="280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75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79"/>
        <v>23223.199999999997</v>
      </c>
      <c r="G1776" s="54">
        <f t="shared" si="280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75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79"/>
        <v>19342.400000000001</v>
      </c>
      <c r="G1777" s="54">
        <f t="shared" si="280"/>
        <v>19342.400000000001</v>
      </c>
      <c r="H1777" s="25">
        <v>328114</v>
      </c>
      <c r="I1777" s="25" t="s">
        <v>2857</v>
      </c>
      <c r="J1777" s="25">
        <v>1</v>
      </c>
      <c r="K1777" s="25">
        <v>1</v>
      </c>
      <c r="L1777" s="25">
        <f t="shared" si="275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79"/>
        <v>9424.7999999999993</v>
      </c>
      <c r="G1778" s="54">
        <f t="shared" si="280"/>
        <v>9424.7999999999993</v>
      </c>
      <c r="H1778" s="25">
        <v>329915</v>
      </c>
      <c r="I1778" s="25" t="s">
        <v>3089</v>
      </c>
      <c r="J1778" s="25">
        <v>1</v>
      </c>
      <c r="K1778" s="25">
        <v>1</v>
      </c>
      <c r="L1778" s="25">
        <f t="shared" si="27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79"/>
        <v>15769.599999999999</v>
      </c>
      <c r="G1779" s="54">
        <f t="shared" si="280"/>
        <v>15769.599999999999</v>
      </c>
      <c r="H1779" s="25">
        <v>333906</v>
      </c>
      <c r="I1779" s="25" t="s">
        <v>3090</v>
      </c>
      <c r="J1779" s="25">
        <v>1</v>
      </c>
      <c r="K1779" s="25">
        <v>1</v>
      </c>
      <c r="L1779" s="25">
        <f t="shared" si="275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79"/>
        <v>25317.599999999999</v>
      </c>
      <c r="G1780" s="54">
        <f t="shared" si="280"/>
        <v>25317.599999999999</v>
      </c>
      <c r="H1780" s="25">
        <v>336718</v>
      </c>
      <c r="I1780" s="25" t="s">
        <v>3091</v>
      </c>
      <c r="J1780" s="25">
        <v>1</v>
      </c>
      <c r="K1780" s="25">
        <v>1</v>
      </c>
      <c r="L1780" s="25">
        <f t="shared" si="275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79"/>
        <v>13464</v>
      </c>
      <c r="G1781" s="54">
        <f t="shared" si="280"/>
        <v>26928</v>
      </c>
      <c r="H1781" s="25">
        <v>303529</v>
      </c>
      <c r="I1781" s="25" t="s">
        <v>3092</v>
      </c>
      <c r="J1781" s="25">
        <v>2</v>
      </c>
      <c r="K1781" s="25">
        <v>2</v>
      </c>
      <c r="L1781" s="25">
        <f t="shared" si="275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79"/>
        <v>9424.7999999999993</v>
      </c>
      <c r="G1782" s="54">
        <f t="shared" si="280"/>
        <v>9424.7999999999993</v>
      </c>
      <c r="H1782" s="25">
        <v>345005</v>
      </c>
      <c r="I1782" s="25" t="s">
        <v>2962</v>
      </c>
      <c r="J1782" s="25">
        <v>1</v>
      </c>
      <c r="K1782" s="25">
        <v>1</v>
      </c>
      <c r="L1782" s="25">
        <f t="shared" si="275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79"/>
        <v>27984</v>
      </c>
      <c r="G1783" s="54">
        <f t="shared" si="280"/>
        <v>27984</v>
      </c>
      <c r="H1783" s="25">
        <v>345030</v>
      </c>
      <c r="I1783" s="25" t="s">
        <v>3093</v>
      </c>
      <c r="J1783" s="25">
        <v>1</v>
      </c>
      <c r="K1783" s="25">
        <v>1</v>
      </c>
      <c r="L1783" s="25">
        <f t="shared" si="275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79"/>
        <v>15523.2</v>
      </c>
      <c r="G1784" s="54">
        <f t="shared" si="280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75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79"/>
        <v>7946.4</v>
      </c>
      <c r="G1785" s="54">
        <f t="shared" si="280"/>
        <v>7946.4</v>
      </c>
      <c r="H1785" s="25">
        <v>350305</v>
      </c>
      <c r="I1785" s="25" t="s">
        <v>3094</v>
      </c>
      <c r="J1785" s="25">
        <v>1</v>
      </c>
      <c r="K1785" s="25">
        <v>1</v>
      </c>
      <c r="L1785" s="25">
        <f t="shared" si="275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79"/>
        <v>12540</v>
      </c>
      <c r="G1786" s="54">
        <f t="shared" si="280"/>
        <v>25080</v>
      </c>
      <c r="H1786" s="25">
        <v>344007</v>
      </c>
      <c r="I1786" s="25" t="s">
        <v>3095</v>
      </c>
      <c r="J1786" s="25">
        <v>2</v>
      </c>
      <c r="K1786" s="25">
        <v>2</v>
      </c>
      <c r="L1786" s="25">
        <f t="shared" si="275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79"/>
        <v>24393.599999999999</v>
      </c>
      <c r="G1787" s="54">
        <f t="shared" si="280"/>
        <v>24393.599999999999</v>
      </c>
      <c r="H1787" s="25">
        <v>359004</v>
      </c>
      <c r="I1787" s="25" t="s">
        <v>3096</v>
      </c>
      <c r="J1787" s="25">
        <v>1</v>
      </c>
      <c r="K1787" s="25">
        <v>1</v>
      </c>
      <c r="L1787" s="25">
        <f t="shared" si="275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79"/>
        <v>7638.4</v>
      </c>
      <c r="G1788" s="54">
        <f t="shared" si="280"/>
        <v>7638.4</v>
      </c>
      <c r="H1788" s="25">
        <v>354511</v>
      </c>
      <c r="I1788" s="25" t="s">
        <v>3097</v>
      </c>
      <c r="J1788" s="25">
        <v>1</v>
      </c>
      <c r="K1788" s="25">
        <v>1</v>
      </c>
      <c r="L1788" s="25">
        <f t="shared" si="275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79"/>
        <v>8500.8000000000011</v>
      </c>
      <c r="G1789" s="54">
        <f t="shared" si="280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75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79"/>
        <v>24948</v>
      </c>
      <c r="G1790" s="54">
        <f t="shared" si="280"/>
        <v>24948</v>
      </c>
      <c r="H1790" s="25">
        <v>366708</v>
      </c>
      <c r="I1790" s="25" t="s">
        <v>3098</v>
      </c>
      <c r="J1790" s="25">
        <v>1</v>
      </c>
      <c r="K1790" s="25">
        <v>1</v>
      </c>
      <c r="L1790" s="25">
        <f t="shared" si="275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79"/>
        <v>9917.6</v>
      </c>
      <c r="G1791" s="54">
        <f t="shared" si="280"/>
        <v>9917.6</v>
      </c>
      <c r="H1791" s="25">
        <v>369211</v>
      </c>
      <c r="I1791" s="25" t="s">
        <v>3099</v>
      </c>
      <c r="J1791" s="25">
        <v>1</v>
      </c>
      <c r="K1791" s="25">
        <v>1</v>
      </c>
      <c r="L1791" s="25">
        <f t="shared" si="275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79"/>
        <v>11580.8</v>
      </c>
      <c r="G1792" s="54">
        <f t="shared" si="280"/>
        <v>11580.8</v>
      </c>
      <c r="H1792" s="25">
        <v>372733</v>
      </c>
      <c r="I1792" s="25" t="s">
        <v>3100</v>
      </c>
      <c r="J1792" s="25">
        <v>1</v>
      </c>
      <c r="K1792" s="25">
        <v>1</v>
      </c>
      <c r="L1792" s="25">
        <f t="shared" si="275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79"/>
        <v>19096</v>
      </c>
      <c r="G1793" s="54">
        <f t="shared" si="280"/>
        <v>19096</v>
      </c>
      <c r="H1793" s="25">
        <v>376310</v>
      </c>
      <c r="I1793" s="25" t="s">
        <v>3101</v>
      </c>
      <c r="J1793" s="25">
        <v>1</v>
      </c>
      <c r="K1793" s="25">
        <v>1</v>
      </c>
      <c r="L1793" s="25">
        <f t="shared" si="275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79"/>
        <v>17248</v>
      </c>
      <c r="G1794" s="54">
        <f t="shared" si="280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75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79"/>
        <v>17248</v>
      </c>
      <c r="G1795" s="54">
        <f t="shared" si="280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75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79"/>
        <v>6529.6</v>
      </c>
      <c r="G1796" s="54">
        <f t="shared" si="280"/>
        <v>6529.6</v>
      </c>
      <c r="H1796" s="25">
        <v>400108</v>
      </c>
      <c r="I1796" s="25" t="s">
        <v>2976</v>
      </c>
      <c r="J1796" s="25">
        <v>1</v>
      </c>
      <c r="K1796" s="25">
        <v>1</v>
      </c>
      <c r="L1796" s="25">
        <f t="shared" si="275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79"/>
        <v>2279.1999999999998</v>
      </c>
      <c r="G1797" s="54">
        <f t="shared" si="280"/>
        <v>2279.1999999999998</v>
      </c>
      <c r="H1797" s="25">
        <v>400211</v>
      </c>
      <c r="I1797" s="25" t="s">
        <v>3102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86">IF(AB1798="DOLLAR",E1798*88,E1798)</f>
        <v>13552</v>
      </c>
      <c r="G1798" s="54">
        <f t="shared" si="280"/>
        <v>13552</v>
      </c>
      <c r="H1798" s="25">
        <v>420516</v>
      </c>
      <c r="I1798" s="25" t="s">
        <v>3103</v>
      </c>
      <c r="J1798" s="25">
        <v>1</v>
      </c>
      <c r="K1798" s="25">
        <v>1</v>
      </c>
      <c r="L1798" s="25">
        <f t="shared" si="282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86"/>
        <v>8685.6</v>
      </c>
      <c r="G1799" s="54">
        <f t="shared" ref="G1799:G1862" si="287">F1799*J1799</f>
        <v>43428</v>
      </c>
      <c r="H1799" s="25">
        <v>421601</v>
      </c>
      <c r="I1799" s="25" t="s">
        <v>3050</v>
      </c>
      <c r="J1799" s="25">
        <v>5</v>
      </c>
      <c r="K1799" s="25">
        <v>5</v>
      </c>
      <c r="L1799" s="25">
        <f t="shared" si="282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86"/>
        <v>5482.4</v>
      </c>
      <c r="G1800" s="54">
        <f t="shared" si="287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82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86"/>
        <v>2895.2</v>
      </c>
      <c r="G1801" s="54">
        <f t="shared" si="287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82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86"/>
        <v>3326.3999999999996</v>
      </c>
      <c r="G1802" s="54">
        <f t="shared" si="287"/>
        <v>6652.7999999999993</v>
      </c>
      <c r="H1802" s="25">
        <v>427401</v>
      </c>
      <c r="I1802" s="25" t="s">
        <v>3104</v>
      </c>
      <c r="J1802" s="25">
        <v>2</v>
      </c>
      <c r="K1802" s="25">
        <v>2</v>
      </c>
      <c r="L1802" s="25">
        <f t="shared" si="282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86"/>
        <v>13552</v>
      </c>
      <c r="G1803" s="54">
        <f t="shared" si="287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82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86"/>
        <v>6098.4</v>
      </c>
      <c r="G1804" s="54">
        <f t="shared" si="287"/>
        <v>6098.4</v>
      </c>
      <c r="H1804" s="25">
        <v>505806</v>
      </c>
      <c r="I1804" s="25" t="s">
        <v>2995</v>
      </c>
      <c r="J1804" s="25">
        <v>1</v>
      </c>
      <c r="K1804" s="25">
        <v>1</v>
      </c>
      <c r="L1804" s="25">
        <f t="shared" si="282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86"/>
        <v>15523.2</v>
      </c>
      <c r="G1805" s="54">
        <f t="shared" si="287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82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86"/>
        <v>16508.8</v>
      </c>
      <c r="G1806" s="54">
        <f t="shared" si="287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82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86"/>
        <v>8254.4</v>
      </c>
      <c r="G1807" s="54">
        <f t="shared" si="287"/>
        <v>8254.4</v>
      </c>
      <c r="H1807" s="25">
        <v>128007</v>
      </c>
      <c r="I1807" s="25" t="s">
        <v>3105</v>
      </c>
      <c r="J1807" s="25">
        <v>1</v>
      </c>
      <c r="K1807" s="25">
        <v>1</v>
      </c>
      <c r="L1807" s="25">
        <f t="shared" si="282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86"/>
        <v>13736.8</v>
      </c>
      <c r="G1808" s="54">
        <f t="shared" si="287"/>
        <v>27473.599999999999</v>
      </c>
      <c r="H1808" s="25">
        <v>591202</v>
      </c>
      <c r="I1808" s="25" t="s">
        <v>3106</v>
      </c>
      <c r="J1808" s="25">
        <v>2</v>
      </c>
      <c r="K1808" s="25">
        <v>2</v>
      </c>
      <c r="L1808" s="25">
        <f t="shared" si="282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86"/>
        <v>12738</v>
      </c>
      <c r="G1809" s="54">
        <f t="shared" si="287"/>
        <v>25476</v>
      </c>
      <c r="H1809" s="25">
        <v>362533</v>
      </c>
      <c r="I1809" s="25" t="s">
        <v>2853</v>
      </c>
      <c r="J1809" s="25">
        <v>2</v>
      </c>
      <c r="K1809" s="25">
        <v>2</v>
      </c>
      <c r="L1809" s="25">
        <f t="shared" si="282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86"/>
        <v>7946.4</v>
      </c>
      <c r="G1810" s="54">
        <f t="shared" si="287"/>
        <v>7946.4</v>
      </c>
      <c r="H1810" s="25">
        <v>646403</v>
      </c>
      <c r="I1810" s="25" t="s">
        <v>3107</v>
      </c>
      <c r="J1810" s="25">
        <v>1</v>
      </c>
      <c r="K1810" s="25">
        <v>1</v>
      </c>
      <c r="L1810" s="25">
        <f t="shared" si="282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86"/>
        <v>23100</v>
      </c>
      <c r="G1811" s="54">
        <f t="shared" si="287"/>
        <v>23100</v>
      </c>
      <c r="H1811" s="25">
        <v>666052</v>
      </c>
      <c r="I1811" s="25" t="s">
        <v>3108</v>
      </c>
      <c r="J1811" s="25">
        <v>1</v>
      </c>
      <c r="K1811" s="25">
        <v>1</v>
      </c>
      <c r="L1811" s="25">
        <f t="shared" si="282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86"/>
        <v>13464</v>
      </c>
      <c r="G1812" s="54">
        <f t="shared" si="287"/>
        <v>13464</v>
      </c>
      <c r="H1812" s="25">
        <v>141717</v>
      </c>
      <c r="I1812" s="25" t="s">
        <v>2937</v>
      </c>
      <c r="J1812" s="25">
        <v>1</v>
      </c>
      <c r="K1812" s="25">
        <v>1</v>
      </c>
      <c r="L1812" s="25">
        <f t="shared" si="282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86"/>
        <v>19527.2</v>
      </c>
      <c r="G1813" s="54">
        <f t="shared" si="287"/>
        <v>19527.2</v>
      </c>
      <c r="H1813" s="25">
        <v>512202</v>
      </c>
      <c r="I1813" s="25" t="s">
        <v>3109</v>
      </c>
      <c r="J1813" s="25">
        <v>1</v>
      </c>
      <c r="K1813" s="25">
        <v>1</v>
      </c>
      <c r="L1813" s="25">
        <f t="shared" si="282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86"/>
        <v>5482.4</v>
      </c>
      <c r="G1814" s="54">
        <f t="shared" si="287"/>
        <v>5482.4</v>
      </c>
      <c r="H1814" s="25">
        <v>770002</v>
      </c>
      <c r="I1814" s="25" t="s">
        <v>3110</v>
      </c>
      <c r="J1814" s="25">
        <v>1</v>
      </c>
      <c r="K1814" s="25">
        <v>1</v>
      </c>
      <c r="L1814" s="25">
        <f t="shared" si="282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86"/>
        <v>9055.2000000000007</v>
      </c>
      <c r="G1815" s="54">
        <f t="shared" si="287"/>
        <v>18110.400000000001</v>
      </c>
      <c r="H1815" s="25">
        <v>752802</v>
      </c>
      <c r="I1815" s="25" t="s">
        <v>3111</v>
      </c>
      <c r="J1815" s="25">
        <v>2</v>
      </c>
      <c r="K1815" s="25">
        <v>2</v>
      </c>
      <c r="L1815" s="25">
        <f t="shared" si="282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86"/>
        <v>5482.4</v>
      </c>
      <c r="G1816" s="54">
        <f t="shared" si="287"/>
        <v>5482.4</v>
      </c>
      <c r="H1816" s="25">
        <v>844302</v>
      </c>
      <c r="I1816" s="25" t="s">
        <v>3112</v>
      </c>
      <c r="J1816" s="25">
        <v>1</v>
      </c>
      <c r="K1816" s="25">
        <v>1</v>
      </c>
      <c r="L1816" s="25">
        <f t="shared" si="282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86"/>
        <v>134640</v>
      </c>
      <c r="G1817" s="54">
        <f t="shared" si="287"/>
        <v>269280</v>
      </c>
      <c r="H1817" s="25">
        <v>900007707</v>
      </c>
      <c r="I1817" s="25" t="s">
        <v>3113</v>
      </c>
      <c r="J1817" s="25">
        <v>2</v>
      </c>
      <c r="K1817" s="25">
        <v>2</v>
      </c>
      <c r="L1817" s="25">
        <f t="shared" si="282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86"/>
        <v>51480</v>
      </c>
      <c r="G1818" s="54">
        <f t="shared" si="287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2788</v>
      </c>
      <c r="V1818" s="25" t="s">
        <v>827</v>
      </c>
      <c r="W1818" s="56"/>
      <c r="X1818" s="45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86"/>
        <v>22792</v>
      </c>
      <c r="G1819" s="54">
        <f t="shared" si="287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86"/>
        <v>15540</v>
      </c>
      <c r="G1820" s="54">
        <f t="shared" si="287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86"/>
        <v>35933.919999999998</v>
      </c>
      <c r="G1821" s="54">
        <f t="shared" si="287"/>
        <v>35933.919999999998</v>
      </c>
      <c r="H1821" s="25" t="s">
        <v>2074</v>
      </c>
      <c r="I1821" s="25" t="s">
        <v>4141</v>
      </c>
      <c r="J1821" s="25">
        <v>1</v>
      </c>
      <c r="K1821" s="25">
        <v>1</v>
      </c>
      <c r="L1821" s="25">
        <f t="shared" si="282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86"/>
        <v>32853.040000000001</v>
      </c>
      <c r="G1822" s="54">
        <f t="shared" si="287"/>
        <v>65706.080000000002</v>
      </c>
      <c r="H1822" s="25" t="s">
        <v>2362</v>
      </c>
      <c r="I1822" s="25" t="s">
        <v>4382</v>
      </c>
      <c r="J1822" s="25">
        <v>2</v>
      </c>
      <c r="K1822" s="25">
        <v>2</v>
      </c>
      <c r="L1822" s="25">
        <f t="shared" si="282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86"/>
        <v>32912</v>
      </c>
      <c r="G1823" s="54">
        <f t="shared" si="287"/>
        <v>32912</v>
      </c>
      <c r="H1823" s="25" t="s">
        <v>2368</v>
      </c>
      <c r="I1823" s="25" t="s">
        <v>4421</v>
      </c>
      <c r="J1823" s="25">
        <v>1</v>
      </c>
      <c r="K1823" s="25">
        <v>1</v>
      </c>
      <c r="L1823" s="25">
        <f t="shared" si="282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86"/>
        <v>38632</v>
      </c>
      <c r="G1824" s="54">
        <f t="shared" si="287"/>
        <v>38632</v>
      </c>
      <c r="H1824" s="25" t="s">
        <v>2369</v>
      </c>
      <c r="I1824" s="25" t="s">
        <v>4422</v>
      </c>
      <c r="J1824" s="25">
        <v>1</v>
      </c>
      <c r="K1824" s="25">
        <v>1</v>
      </c>
      <c r="L1824" s="25">
        <f t="shared" si="282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86"/>
        <v>16544</v>
      </c>
      <c r="G1825" s="54">
        <f t="shared" si="287"/>
        <v>16544</v>
      </c>
      <c r="H1825" s="25" t="s">
        <v>373</v>
      </c>
      <c r="I1825" s="25" t="s">
        <v>4138</v>
      </c>
      <c r="J1825" s="25">
        <v>1</v>
      </c>
      <c r="K1825" s="25">
        <v>1</v>
      </c>
      <c r="L1825" s="25">
        <f t="shared" si="282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86"/>
        <v>32912</v>
      </c>
      <c r="G1826" s="54">
        <f t="shared" si="287"/>
        <v>32912</v>
      </c>
      <c r="H1826" s="25" t="s">
        <v>2370</v>
      </c>
      <c r="I1826" s="25" t="s">
        <v>4679</v>
      </c>
      <c r="J1826" s="25">
        <v>1</v>
      </c>
      <c r="K1826" s="25">
        <v>1</v>
      </c>
      <c r="L1826" s="25">
        <f t="shared" si="282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86"/>
        <v>20856</v>
      </c>
      <c r="G1827" s="54">
        <f t="shared" si="287"/>
        <v>41712</v>
      </c>
      <c r="H1827" s="25" t="s">
        <v>322</v>
      </c>
      <c r="I1827" s="25" t="s">
        <v>4147</v>
      </c>
      <c r="J1827" s="25">
        <v>2</v>
      </c>
      <c r="K1827" s="25">
        <v>2</v>
      </c>
      <c r="L1827" s="25">
        <f t="shared" si="282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86"/>
        <v>7128</v>
      </c>
      <c r="G1828" s="54">
        <f t="shared" si="287"/>
        <v>7128</v>
      </c>
      <c r="H1828" s="25" t="s">
        <v>350</v>
      </c>
      <c r="I1828" s="25" t="s">
        <v>4680</v>
      </c>
      <c r="J1828" s="25">
        <v>1</v>
      </c>
      <c r="K1828" s="25">
        <v>1</v>
      </c>
      <c r="L1828" s="25">
        <f t="shared" si="282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86"/>
        <v>3757.6000000000004</v>
      </c>
      <c r="G1829" s="54">
        <f t="shared" si="287"/>
        <v>3757.6000000000004</v>
      </c>
      <c r="H1829" s="25">
        <v>100205</v>
      </c>
      <c r="I1829" s="25" t="s">
        <v>3114</v>
      </c>
      <c r="J1829" s="25">
        <v>1</v>
      </c>
      <c r="K1829" s="25">
        <v>1</v>
      </c>
      <c r="L1829" s="25">
        <f t="shared" si="282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86"/>
        <v>8808.7999999999993</v>
      </c>
      <c r="G1830" s="54">
        <f t="shared" si="287"/>
        <v>8808.7999999999993</v>
      </c>
      <c r="H1830" s="25">
        <v>100206</v>
      </c>
      <c r="I1830" s="25" t="s">
        <v>3114</v>
      </c>
      <c r="J1830" s="25">
        <v>1</v>
      </c>
      <c r="K1830" s="25">
        <v>1</v>
      </c>
      <c r="L1830" s="25">
        <f t="shared" si="282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86"/>
        <v>10102.4</v>
      </c>
      <c r="G1831" s="54">
        <f t="shared" si="287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82"/>
        <v>0</v>
      </c>
      <c r="M1831" s="25" t="s">
        <v>2776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86"/>
        <v>4435.2</v>
      </c>
      <c r="G1832" s="54">
        <f t="shared" si="287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82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86"/>
        <v>13244</v>
      </c>
      <c r="G1833" s="54">
        <f t="shared" si="287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82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86"/>
        <v>14106.400000000001</v>
      </c>
      <c r="G1834" s="54">
        <f t="shared" si="287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82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86"/>
        <v>17740.8</v>
      </c>
      <c r="G1835" s="54">
        <f t="shared" si="287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82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86"/>
        <v>19896.8</v>
      </c>
      <c r="G1836" s="54">
        <f t="shared" si="287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82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86"/>
        <v>18084</v>
      </c>
      <c r="G1837" s="54">
        <f t="shared" si="287"/>
        <v>18084</v>
      </c>
      <c r="H1837" s="25">
        <v>100449</v>
      </c>
      <c r="I1837" s="25" t="s">
        <v>3115</v>
      </c>
      <c r="J1837" s="25">
        <v>1</v>
      </c>
      <c r="K1837" s="25">
        <v>1</v>
      </c>
      <c r="L1837" s="25">
        <f t="shared" si="282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86"/>
        <v>20394</v>
      </c>
      <c r="G1838" s="54">
        <f t="shared" si="287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82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86"/>
        <v>6468</v>
      </c>
      <c r="G1839" s="54">
        <f t="shared" si="287"/>
        <v>6468</v>
      </c>
      <c r="H1839" s="25">
        <v>100712</v>
      </c>
      <c r="I1839" s="25" t="s">
        <v>3116</v>
      </c>
      <c r="J1839" s="25">
        <v>1</v>
      </c>
      <c r="K1839" s="25">
        <v>1</v>
      </c>
      <c r="L1839" s="25">
        <f t="shared" si="282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86"/>
        <v>4188.8</v>
      </c>
      <c r="G1840" s="54">
        <f t="shared" si="287"/>
        <v>4188.8</v>
      </c>
      <c r="H1840" s="25">
        <v>100721</v>
      </c>
      <c r="I1840" s="25" t="s">
        <v>3117</v>
      </c>
      <c r="J1840" s="25">
        <v>1</v>
      </c>
      <c r="K1840" s="25">
        <v>1</v>
      </c>
      <c r="L1840" s="25">
        <f t="shared" si="282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86"/>
        <v>14599.2</v>
      </c>
      <c r="G1841" s="54">
        <f t="shared" si="287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82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86"/>
        <v>18018</v>
      </c>
      <c r="G1842" s="54">
        <f t="shared" si="287"/>
        <v>18018</v>
      </c>
      <c r="H1842" s="25">
        <v>100742</v>
      </c>
      <c r="I1842" s="25" t="s">
        <v>2817</v>
      </c>
      <c r="J1842" s="25">
        <v>1</v>
      </c>
      <c r="K1842" s="25">
        <v>1</v>
      </c>
      <c r="L1842" s="25">
        <f t="shared" si="282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86"/>
        <v>6468</v>
      </c>
      <c r="G1843" s="54">
        <f t="shared" si="287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82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86"/>
        <v>18018</v>
      </c>
      <c r="G1844" s="54">
        <f t="shared" si="287"/>
        <v>18018</v>
      </c>
      <c r="H1844" s="25">
        <v>101242</v>
      </c>
      <c r="I1844" s="25" t="s">
        <v>3118</v>
      </c>
      <c r="J1844" s="25">
        <v>1</v>
      </c>
      <c r="K1844" s="25">
        <v>1</v>
      </c>
      <c r="L1844" s="25">
        <f t="shared" si="282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86"/>
        <v>16962</v>
      </c>
      <c r="G1845" s="54">
        <f t="shared" si="287"/>
        <v>16962</v>
      </c>
      <c r="H1845" s="25">
        <v>101263</v>
      </c>
      <c r="I1845" s="25" t="s">
        <v>3119</v>
      </c>
      <c r="J1845" s="25">
        <v>1</v>
      </c>
      <c r="K1845" s="25">
        <v>1</v>
      </c>
      <c r="L1845" s="25">
        <f t="shared" si="282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86"/>
        <v>15584.8</v>
      </c>
      <c r="G1846" s="54">
        <f t="shared" si="287"/>
        <v>15584.8</v>
      </c>
      <c r="H1846" s="25">
        <v>102010</v>
      </c>
      <c r="I1846" s="25" t="s">
        <v>3120</v>
      </c>
      <c r="J1846" s="25">
        <v>1</v>
      </c>
      <c r="K1846" s="25">
        <v>1</v>
      </c>
      <c r="L1846" s="25">
        <f t="shared" si="282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86"/>
        <v>5359.2</v>
      </c>
      <c r="G1847" s="54">
        <f t="shared" si="287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82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86"/>
        <v>13613.599999999999</v>
      </c>
      <c r="G1848" s="54">
        <f t="shared" si="287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82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86"/>
        <v>15972</v>
      </c>
      <c r="G1849" s="54">
        <f t="shared" si="287"/>
        <v>15972</v>
      </c>
      <c r="H1849" s="25">
        <v>103248</v>
      </c>
      <c r="I1849" s="25" t="s">
        <v>3121</v>
      </c>
      <c r="J1849" s="25">
        <v>1</v>
      </c>
      <c r="K1849" s="25">
        <v>1</v>
      </c>
      <c r="L1849" s="25">
        <f t="shared" si="282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86"/>
        <v>11888.8</v>
      </c>
      <c r="G1850" s="54">
        <f t="shared" si="287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82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86"/>
        <v>13244</v>
      </c>
      <c r="G1851" s="54">
        <f t="shared" si="287"/>
        <v>13244</v>
      </c>
      <c r="H1851" s="25">
        <v>107622</v>
      </c>
      <c r="I1851" s="25" t="s">
        <v>3122</v>
      </c>
      <c r="J1851" s="25">
        <v>1</v>
      </c>
      <c r="K1851" s="25">
        <v>1</v>
      </c>
      <c r="L1851" s="25">
        <f t="shared" si="282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86"/>
        <v>18018</v>
      </c>
      <c r="G1852" s="54">
        <f t="shared" si="287"/>
        <v>18018</v>
      </c>
      <c r="H1852" s="25">
        <v>107643</v>
      </c>
      <c r="I1852" s="25" t="s">
        <v>3123</v>
      </c>
      <c r="J1852" s="25">
        <v>1</v>
      </c>
      <c r="K1852" s="25">
        <v>1</v>
      </c>
      <c r="L1852" s="25">
        <f t="shared" si="282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86"/>
        <v>19338</v>
      </c>
      <c r="G1853" s="54">
        <f t="shared" si="287"/>
        <v>19338</v>
      </c>
      <c r="H1853" s="25">
        <v>108749</v>
      </c>
      <c r="I1853" s="25" t="s">
        <v>3124</v>
      </c>
      <c r="J1853" s="25">
        <v>1</v>
      </c>
      <c r="K1853" s="25">
        <v>1</v>
      </c>
      <c r="L1853" s="25">
        <f t="shared" si="282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86"/>
        <v>8377.6</v>
      </c>
      <c r="G1854" s="54">
        <f t="shared" si="287"/>
        <v>8377.6</v>
      </c>
      <c r="H1854" s="25">
        <v>110902</v>
      </c>
      <c r="I1854" s="25" t="s">
        <v>3125</v>
      </c>
      <c r="J1854" s="25">
        <v>1</v>
      </c>
      <c r="K1854" s="25">
        <v>1</v>
      </c>
      <c r="L1854" s="25">
        <f t="shared" si="282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86"/>
        <v>16632</v>
      </c>
      <c r="G1855" s="54">
        <f t="shared" si="287"/>
        <v>16632</v>
      </c>
      <c r="H1855" s="25">
        <v>114718</v>
      </c>
      <c r="I1855" s="25" t="s">
        <v>3126</v>
      </c>
      <c r="J1855" s="25">
        <v>1</v>
      </c>
      <c r="K1855" s="25">
        <v>1</v>
      </c>
      <c r="L1855" s="25">
        <f t="shared" si="282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86"/>
        <v>8254.4</v>
      </c>
      <c r="G1856" s="54">
        <f t="shared" si="287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82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86"/>
        <v>16698</v>
      </c>
      <c r="G1857" s="54">
        <f t="shared" si="287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82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86"/>
        <v>7145.6</v>
      </c>
      <c r="G1858" s="54">
        <f t="shared" si="287"/>
        <v>7145.6</v>
      </c>
      <c r="H1858" s="25">
        <v>117306</v>
      </c>
      <c r="I1858" s="25" t="s">
        <v>3127</v>
      </c>
      <c r="J1858" s="25">
        <v>1</v>
      </c>
      <c r="K1858" s="25">
        <v>1</v>
      </c>
      <c r="L1858" s="25">
        <f t="shared" si="282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86"/>
        <v>8685.6</v>
      </c>
      <c r="G1859" s="54">
        <f t="shared" si="287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82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86"/>
        <v>8685.6</v>
      </c>
      <c r="G1860" s="54">
        <f t="shared" si="287"/>
        <v>8685.6</v>
      </c>
      <c r="H1860" s="25">
        <v>123431</v>
      </c>
      <c r="I1860" s="25" t="s">
        <v>3128</v>
      </c>
      <c r="J1860" s="25">
        <v>1</v>
      </c>
      <c r="K1860" s="25">
        <v>1</v>
      </c>
      <c r="L1860" s="25">
        <f t="shared" si="282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86"/>
        <v>16324</v>
      </c>
      <c r="G1861" s="54">
        <f t="shared" si="287"/>
        <v>16324</v>
      </c>
      <c r="H1861" s="25">
        <v>128022</v>
      </c>
      <c r="I1861" s="25" t="s">
        <v>3129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93">IF(AB1862="DOLLAR",E1862*88,E1862)</f>
        <v>14476</v>
      </c>
      <c r="G1862" s="54">
        <f t="shared" si="287"/>
        <v>14476</v>
      </c>
      <c r="H1862" s="25">
        <v>128064</v>
      </c>
      <c r="I1862" s="25" t="s">
        <v>3130</v>
      </c>
      <c r="J1862" s="25">
        <v>1</v>
      </c>
      <c r="K1862" s="25">
        <v>1</v>
      </c>
      <c r="L1862" s="25">
        <f t="shared" si="289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93"/>
        <v>19998</v>
      </c>
      <c r="G1863" s="54">
        <f t="shared" ref="G1863:G1926" si="294">F1863*J1863</f>
        <v>39996</v>
      </c>
      <c r="H1863" s="25">
        <v>134021</v>
      </c>
      <c r="I1863" s="25" t="s">
        <v>3131</v>
      </c>
      <c r="J1863" s="25">
        <v>2</v>
      </c>
      <c r="K1863" s="25">
        <v>2</v>
      </c>
      <c r="L1863" s="25">
        <f t="shared" si="289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93"/>
        <v>17094</v>
      </c>
      <c r="G1864" s="54">
        <f t="shared" si="294"/>
        <v>17094</v>
      </c>
      <c r="H1864" s="25">
        <v>135221</v>
      </c>
      <c r="I1864" s="25" t="s">
        <v>3132</v>
      </c>
      <c r="J1864" s="25">
        <v>1</v>
      </c>
      <c r="K1864" s="25">
        <v>1</v>
      </c>
      <c r="L1864" s="25">
        <f t="shared" si="289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93"/>
        <v>10164</v>
      </c>
      <c r="G1865" s="54">
        <f t="shared" si="294"/>
        <v>10164</v>
      </c>
      <c r="H1865" s="25">
        <v>136010</v>
      </c>
      <c r="I1865" s="25" t="s">
        <v>3133</v>
      </c>
      <c r="J1865" s="25">
        <v>1</v>
      </c>
      <c r="K1865" s="25">
        <v>1</v>
      </c>
      <c r="L1865" s="25">
        <f t="shared" si="289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93"/>
        <v>16447.2</v>
      </c>
      <c r="G1866" s="54">
        <f t="shared" si="294"/>
        <v>16447.2</v>
      </c>
      <c r="H1866" s="25">
        <v>139306</v>
      </c>
      <c r="I1866" s="25" t="s">
        <v>3134</v>
      </c>
      <c r="J1866" s="25">
        <v>1</v>
      </c>
      <c r="K1866" s="25">
        <v>1</v>
      </c>
      <c r="L1866" s="25">
        <f t="shared" si="289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93"/>
        <v>19272</v>
      </c>
      <c r="G1867" s="54">
        <f t="shared" si="294"/>
        <v>19272</v>
      </c>
      <c r="H1867" s="25">
        <v>139309</v>
      </c>
      <c r="I1867" s="25" t="s">
        <v>3135</v>
      </c>
      <c r="J1867" s="25">
        <v>1</v>
      </c>
      <c r="K1867" s="25">
        <v>1</v>
      </c>
      <c r="L1867" s="25">
        <f t="shared" si="289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93"/>
        <v>17688</v>
      </c>
      <c r="G1868" s="54">
        <f t="shared" si="294"/>
        <v>17688</v>
      </c>
      <c r="H1868" s="25">
        <v>142531</v>
      </c>
      <c r="I1868" s="25" t="s">
        <v>3136</v>
      </c>
      <c r="J1868" s="25">
        <v>1</v>
      </c>
      <c r="K1868" s="25">
        <v>1</v>
      </c>
      <c r="L1868" s="25">
        <f t="shared" si="289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93"/>
        <v>23531.199999999997</v>
      </c>
      <c r="G1869" s="54">
        <f t="shared" si="294"/>
        <v>23531.199999999997</v>
      </c>
      <c r="H1869" s="25">
        <v>144514</v>
      </c>
      <c r="I1869" s="25" t="s">
        <v>3137</v>
      </c>
      <c r="J1869" s="25">
        <v>1</v>
      </c>
      <c r="K1869" s="25">
        <v>1</v>
      </c>
      <c r="L1869" s="25">
        <f t="shared" si="289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93"/>
        <v>21375.200000000001</v>
      </c>
      <c r="G1870" s="54">
        <f t="shared" si="294"/>
        <v>21375.200000000001</v>
      </c>
      <c r="H1870" s="25">
        <v>144620</v>
      </c>
      <c r="I1870" s="25" t="s">
        <v>3138</v>
      </c>
      <c r="J1870" s="25">
        <v>1</v>
      </c>
      <c r="K1870" s="25">
        <v>1</v>
      </c>
      <c r="L1870" s="25">
        <f t="shared" si="289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93"/>
        <v>19272</v>
      </c>
      <c r="G1871" s="54">
        <f t="shared" si="294"/>
        <v>19272</v>
      </c>
      <c r="H1871" s="25">
        <v>145517</v>
      </c>
      <c r="I1871" s="25" t="s">
        <v>3139</v>
      </c>
      <c r="J1871" s="25">
        <v>1</v>
      </c>
      <c r="K1871" s="25">
        <v>1</v>
      </c>
      <c r="L1871" s="25">
        <f t="shared" si="289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93"/>
        <v>13552</v>
      </c>
      <c r="G1872" s="54">
        <f t="shared" si="294"/>
        <v>13552</v>
      </c>
      <c r="H1872" s="25">
        <v>147708</v>
      </c>
      <c r="I1872" s="25" t="s">
        <v>3140</v>
      </c>
      <c r="J1872" s="25">
        <v>1</v>
      </c>
      <c r="K1872" s="25">
        <v>1</v>
      </c>
      <c r="L1872" s="25">
        <f t="shared" si="289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93"/>
        <v>12997.599999999999</v>
      </c>
      <c r="G1873" s="54">
        <f t="shared" si="294"/>
        <v>12997.599999999999</v>
      </c>
      <c r="H1873" s="25">
        <v>152316</v>
      </c>
      <c r="I1873" s="25" t="s">
        <v>3141</v>
      </c>
      <c r="J1873" s="25">
        <v>1</v>
      </c>
      <c r="K1873" s="25">
        <v>1</v>
      </c>
      <c r="L1873" s="25">
        <f t="shared" si="289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93"/>
        <v>13182.400000000001</v>
      </c>
      <c r="G1874" s="54">
        <f t="shared" si="294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89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93"/>
        <v>17820</v>
      </c>
      <c r="G1875" s="54">
        <f t="shared" si="294"/>
        <v>17820</v>
      </c>
      <c r="H1875" s="25">
        <v>152423</v>
      </c>
      <c r="I1875" s="25" t="s">
        <v>2831</v>
      </c>
      <c r="J1875" s="25">
        <v>1</v>
      </c>
      <c r="K1875" s="25">
        <v>1</v>
      </c>
      <c r="L1875" s="25">
        <f t="shared" si="289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93"/>
        <v>23531.199999999997</v>
      </c>
      <c r="G1876" s="54">
        <f t="shared" si="294"/>
        <v>23531.199999999997</v>
      </c>
      <c r="H1876" s="25">
        <v>153408</v>
      </c>
      <c r="I1876" s="25" t="s">
        <v>3142</v>
      </c>
      <c r="J1876" s="25">
        <v>1</v>
      </c>
      <c r="K1876" s="25">
        <v>1</v>
      </c>
      <c r="L1876" s="25">
        <f t="shared" si="289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93"/>
        <v>20328</v>
      </c>
      <c r="G1877" s="54">
        <f t="shared" si="294"/>
        <v>20328</v>
      </c>
      <c r="H1877" s="25">
        <v>155509</v>
      </c>
      <c r="I1877" s="25" t="s">
        <v>3020</v>
      </c>
      <c r="J1877" s="25">
        <v>1</v>
      </c>
      <c r="K1877" s="25">
        <v>1</v>
      </c>
      <c r="L1877" s="25">
        <f t="shared" si="289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93"/>
        <v>21683.200000000001</v>
      </c>
      <c r="G1878" s="54">
        <f t="shared" si="294"/>
        <v>21683.200000000001</v>
      </c>
      <c r="H1878" s="25">
        <v>155520</v>
      </c>
      <c r="I1878" s="25" t="s">
        <v>3143</v>
      </c>
      <c r="J1878" s="25">
        <v>1</v>
      </c>
      <c r="K1878" s="25">
        <v>1</v>
      </c>
      <c r="L1878" s="25">
        <f t="shared" si="289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93"/>
        <v>11396</v>
      </c>
      <c r="G1879" s="54">
        <f t="shared" si="294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89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93"/>
        <v>14190</v>
      </c>
      <c r="G1880" s="54">
        <f t="shared" si="294"/>
        <v>14190</v>
      </c>
      <c r="H1880" s="25">
        <v>300137</v>
      </c>
      <c r="I1880" s="25" t="s">
        <v>3144</v>
      </c>
      <c r="J1880" s="25">
        <v>1</v>
      </c>
      <c r="K1880" s="25">
        <v>1</v>
      </c>
      <c r="L1880" s="25">
        <f t="shared" si="289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93"/>
        <v>3080</v>
      </c>
      <c r="G1881" s="54">
        <f t="shared" si="294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89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93"/>
        <v>28314</v>
      </c>
      <c r="G1882" s="54">
        <f t="shared" si="294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89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93"/>
        <v>6344.7999999999993</v>
      </c>
      <c r="G1883" s="54">
        <f t="shared" si="294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89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93"/>
        <v>4065.6000000000004</v>
      </c>
      <c r="G1884" s="54">
        <f t="shared" si="294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89"/>
        <v>0</v>
      </c>
      <c r="M1884" s="25" t="s">
        <v>2775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93"/>
        <v>4065.6000000000004</v>
      </c>
      <c r="G1885" s="54">
        <f t="shared" si="294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89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93"/>
        <v>4065.6000000000004</v>
      </c>
      <c r="G1886" s="54">
        <f t="shared" si="294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89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93"/>
        <v>2710.4</v>
      </c>
      <c r="G1887" s="54">
        <f t="shared" si="294"/>
        <v>2710.4</v>
      </c>
      <c r="H1887" s="25">
        <v>302211</v>
      </c>
      <c r="I1887" s="25" t="s">
        <v>2840</v>
      </c>
      <c r="J1887" s="25">
        <v>1</v>
      </c>
      <c r="K1887" s="25">
        <v>1</v>
      </c>
      <c r="L1887" s="25">
        <f t="shared" si="289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93"/>
        <v>8131.2000000000007</v>
      </c>
      <c r="G1888" s="54">
        <f t="shared" si="294"/>
        <v>8131.2000000000007</v>
      </c>
      <c r="H1888" s="25">
        <v>302810</v>
      </c>
      <c r="I1888" s="25" t="s">
        <v>3145</v>
      </c>
      <c r="J1888" s="25">
        <v>1</v>
      </c>
      <c r="K1888" s="25">
        <v>1</v>
      </c>
      <c r="L1888" s="25">
        <f t="shared" si="289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93"/>
        <v>17248</v>
      </c>
      <c r="G1889" s="54">
        <f t="shared" si="294"/>
        <v>17248</v>
      </c>
      <c r="H1889" s="25">
        <v>303406</v>
      </c>
      <c r="I1889" s="25" t="s">
        <v>3146</v>
      </c>
      <c r="J1889" s="25">
        <v>1</v>
      </c>
      <c r="K1889" s="25">
        <v>1</v>
      </c>
      <c r="L1889" s="25">
        <f t="shared" si="289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93"/>
        <v>19896.8</v>
      </c>
      <c r="G1890" s="54">
        <f t="shared" si="294"/>
        <v>19896.8</v>
      </c>
      <c r="H1890" s="25">
        <v>305114</v>
      </c>
      <c r="I1890" s="25" t="s">
        <v>3147</v>
      </c>
      <c r="J1890" s="25">
        <v>1</v>
      </c>
      <c r="K1890" s="25">
        <v>1</v>
      </c>
      <c r="L1890" s="25">
        <f t="shared" si="289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93"/>
        <v>19896.8</v>
      </c>
      <c r="G1891" s="54">
        <f t="shared" si="294"/>
        <v>19896.8</v>
      </c>
      <c r="H1891" s="25">
        <v>305514</v>
      </c>
      <c r="I1891" s="25" t="s">
        <v>3148</v>
      </c>
      <c r="J1891" s="25">
        <v>1</v>
      </c>
      <c r="K1891" s="25">
        <v>1</v>
      </c>
      <c r="L1891" s="25">
        <f t="shared" si="289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93"/>
        <v>21375.200000000001</v>
      </c>
      <c r="G1892" s="54">
        <f t="shared" si="294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89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93"/>
        <v>17987.2</v>
      </c>
      <c r="G1893" s="54">
        <f t="shared" si="294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89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93"/>
        <v>16324</v>
      </c>
      <c r="G1894" s="54">
        <f t="shared" si="294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89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93"/>
        <v>24393.599999999999</v>
      </c>
      <c r="G1895" s="54">
        <f t="shared" si="294"/>
        <v>24393.599999999999</v>
      </c>
      <c r="H1895" s="25">
        <v>320008</v>
      </c>
      <c r="I1895" s="25" t="s">
        <v>3149</v>
      </c>
      <c r="J1895" s="25">
        <v>1</v>
      </c>
      <c r="K1895" s="25">
        <v>1</v>
      </c>
      <c r="L1895" s="25">
        <f t="shared" si="289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93"/>
        <v>16508.8</v>
      </c>
      <c r="G1896" s="54">
        <f t="shared" si="294"/>
        <v>16508.8</v>
      </c>
      <c r="H1896" s="25">
        <v>320806</v>
      </c>
      <c r="I1896" s="25" t="s">
        <v>2854</v>
      </c>
      <c r="J1896" s="25">
        <v>1</v>
      </c>
      <c r="K1896" s="25">
        <v>1</v>
      </c>
      <c r="L1896" s="25">
        <f t="shared" si="289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93"/>
        <v>19527.2</v>
      </c>
      <c r="G1897" s="54">
        <f t="shared" si="294"/>
        <v>19527.2</v>
      </c>
      <c r="H1897" s="25">
        <v>321124</v>
      </c>
      <c r="I1897" s="25" t="s">
        <v>3150</v>
      </c>
      <c r="J1897" s="25">
        <v>1</v>
      </c>
      <c r="K1897" s="25">
        <v>1</v>
      </c>
      <c r="L1897" s="25">
        <f t="shared" si="289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93"/>
        <v>9178.4</v>
      </c>
      <c r="G1898" s="54">
        <f t="shared" si="294"/>
        <v>9178.4</v>
      </c>
      <c r="H1898" s="25">
        <v>329907</v>
      </c>
      <c r="I1898" s="25" t="s">
        <v>3151</v>
      </c>
      <c r="J1898" s="25">
        <v>1</v>
      </c>
      <c r="K1898" s="25">
        <v>1</v>
      </c>
      <c r="L1898" s="25">
        <f t="shared" si="289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93"/>
        <v>23100</v>
      </c>
      <c r="G1899" s="54">
        <f t="shared" si="294"/>
        <v>23100</v>
      </c>
      <c r="H1899" s="25">
        <v>331318</v>
      </c>
      <c r="I1899" s="25" t="s">
        <v>3152</v>
      </c>
      <c r="J1899" s="25">
        <v>1</v>
      </c>
      <c r="K1899" s="25">
        <v>1</v>
      </c>
      <c r="L1899" s="25">
        <f t="shared" si="289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93"/>
        <v>19712</v>
      </c>
      <c r="G1900" s="54">
        <f t="shared" si="294"/>
        <v>19712</v>
      </c>
      <c r="H1900" s="25">
        <v>333810</v>
      </c>
      <c r="I1900" s="25" t="s">
        <v>3153</v>
      </c>
      <c r="J1900" s="25">
        <v>1</v>
      </c>
      <c r="K1900" s="25">
        <v>1</v>
      </c>
      <c r="L1900" s="25">
        <f t="shared" si="289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93"/>
        <v>14106.400000000001</v>
      </c>
      <c r="G1901" s="54">
        <f t="shared" si="294"/>
        <v>14106.400000000001</v>
      </c>
      <c r="H1901" s="25">
        <v>338304</v>
      </c>
      <c r="I1901" s="25" t="s">
        <v>3154</v>
      </c>
      <c r="J1901" s="25">
        <v>1</v>
      </c>
      <c r="K1901" s="25">
        <v>1</v>
      </c>
      <c r="L1901" s="25">
        <f t="shared" si="289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93"/>
        <v>26862</v>
      </c>
      <c r="G1902" s="54">
        <f t="shared" si="294"/>
        <v>26862</v>
      </c>
      <c r="H1902" s="25">
        <v>341626</v>
      </c>
      <c r="I1902" s="25" t="s">
        <v>3155</v>
      </c>
      <c r="J1902" s="25">
        <v>1</v>
      </c>
      <c r="K1902" s="25">
        <v>1</v>
      </c>
      <c r="L1902" s="25">
        <f t="shared" si="289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93"/>
        <v>19896.8</v>
      </c>
      <c r="G1903" s="54">
        <f t="shared" si="294"/>
        <v>39793.599999999999</v>
      </c>
      <c r="H1903" s="25">
        <v>352904</v>
      </c>
      <c r="I1903" s="25" t="s">
        <v>3156</v>
      </c>
      <c r="J1903" s="25">
        <v>2</v>
      </c>
      <c r="K1903" s="25">
        <v>2</v>
      </c>
      <c r="L1903" s="25">
        <f t="shared" si="289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93"/>
        <v>20820.8</v>
      </c>
      <c r="G1904" s="54">
        <f t="shared" si="294"/>
        <v>41641.599999999999</v>
      </c>
      <c r="H1904" s="25">
        <v>352906</v>
      </c>
      <c r="I1904" s="25" t="s">
        <v>3157</v>
      </c>
      <c r="J1904" s="25">
        <v>2</v>
      </c>
      <c r="K1904" s="25">
        <v>2</v>
      </c>
      <c r="L1904" s="25">
        <f t="shared" si="289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93"/>
        <v>23531.199999999997</v>
      </c>
      <c r="G1905" s="54">
        <f t="shared" si="294"/>
        <v>23531.199999999997</v>
      </c>
      <c r="H1905" s="25">
        <v>353226</v>
      </c>
      <c r="I1905" s="25" t="s">
        <v>3158</v>
      </c>
      <c r="J1905" s="25">
        <v>1</v>
      </c>
      <c r="K1905" s="25">
        <v>1</v>
      </c>
      <c r="L1905" s="25">
        <f t="shared" si="289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93"/>
        <v>24085.599999999999</v>
      </c>
      <c r="G1906" s="54">
        <f t="shared" si="294"/>
        <v>24085.599999999999</v>
      </c>
      <c r="H1906" s="25">
        <v>353272</v>
      </c>
      <c r="I1906" s="25" t="s">
        <v>3159</v>
      </c>
      <c r="J1906" s="25">
        <v>1</v>
      </c>
      <c r="K1906" s="25">
        <v>1</v>
      </c>
      <c r="L1906" s="25">
        <f t="shared" si="289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93"/>
        <v>13464</v>
      </c>
      <c r="G1907" s="54">
        <f t="shared" si="294"/>
        <v>13464</v>
      </c>
      <c r="H1907" s="25">
        <v>354515</v>
      </c>
      <c r="I1907" s="25" t="s">
        <v>3160</v>
      </c>
      <c r="J1907" s="25">
        <v>1</v>
      </c>
      <c r="K1907" s="25">
        <v>1</v>
      </c>
      <c r="L1907" s="25">
        <f t="shared" si="289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93"/>
        <v>17925.599999999999</v>
      </c>
      <c r="G1908" s="54">
        <f t="shared" si="294"/>
        <v>17925.599999999999</v>
      </c>
      <c r="H1908" s="25">
        <v>362504</v>
      </c>
      <c r="I1908" s="25" t="s">
        <v>3039</v>
      </c>
      <c r="J1908" s="25">
        <v>1</v>
      </c>
      <c r="K1908" s="25">
        <v>1</v>
      </c>
      <c r="L1908" s="25">
        <f t="shared" si="289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93"/>
        <v>28314</v>
      </c>
      <c r="G1909" s="54">
        <f t="shared" si="294"/>
        <v>28314</v>
      </c>
      <c r="H1909" s="25">
        <v>362538</v>
      </c>
      <c r="I1909" s="25" t="s">
        <v>3029</v>
      </c>
      <c r="J1909" s="25">
        <v>1</v>
      </c>
      <c r="K1909" s="25">
        <v>1</v>
      </c>
      <c r="L1909" s="25">
        <f t="shared" si="289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93"/>
        <v>16508.8</v>
      </c>
      <c r="G1910" s="54">
        <f t="shared" si="294"/>
        <v>16508.8</v>
      </c>
      <c r="H1910" s="25">
        <v>364108</v>
      </c>
      <c r="I1910" s="25" t="s">
        <v>3161</v>
      </c>
      <c r="J1910" s="25">
        <v>1</v>
      </c>
      <c r="K1910" s="25">
        <v>1</v>
      </c>
      <c r="L1910" s="25">
        <f t="shared" si="289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93"/>
        <v>25687.199999999997</v>
      </c>
      <c r="G1911" s="54">
        <f t="shared" si="294"/>
        <v>25687.199999999997</v>
      </c>
      <c r="H1911" s="25">
        <v>375020</v>
      </c>
      <c r="I1911" s="25" t="s">
        <v>3162</v>
      </c>
      <c r="J1911" s="25">
        <v>1</v>
      </c>
      <c r="K1911" s="25">
        <v>1</v>
      </c>
      <c r="L1911" s="25">
        <f t="shared" si="289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93"/>
        <v>19712</v>
      </c>
      <c r="G1912" s="54">
        <f t="shared" si="294"/>
        <v>19712</v>
      </c>
      <c r="H1912" s="25">
        <v>393512</v>
      </c>
      <c r="I1912" s="25" t="s">
        <v>3163</v>
      </c>
      <c r="J1912" s="25">
        <v>1</v>
      </c>
      <c r="K1912" s="25">
        <v>1</v>
      </c>
      <c r="L1912" s="25">
        <f t="shared" si="289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93"/>
        <v>12874.400000000001</v>
      </c>
      <c r="G1913" s="54">
        <f t="shared" si="294"/>
        <v>12874.400000000001</v>
      </c>
      <c r="H1913" s="25">
        <v>400134</v>
      </c>
      <c r="I1913" s="25" t="s">
        <v>2980</v>
      </c>
      <c r="J1913" s="25">
        <v>1</v>
      </c>
      <c r="K1913" s="25">
        <v>1</v>
      </c>
      <c r="L1913" s="25">
        <f t="shared" si="289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93"/>
        <v>3757.6000000000004</v>
      </c>
      <c r="G1914" s="54">
        <f t="shared" si="294"/>
        <v>3757.6000000000004</v>
      </c>
      <c r="H1914" s="25">
        <v>400139</v>
      </c>
      <c r="I1914" s="25" t="s">
        <v>3164</v>
      </c>
      <c r="J1914" s="25">
        <v>1</v>
      </c>
      <c r="K1914" s="25">
        <v>1</v>
      </c>
      <c r="L1914" s="25">
        <f t="shared" si="289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93"/>
        <v>14845.599999999999</v>
      </c>
      <c r="G1915" s="54">
        <f t="shared" si="294"/>
        <v>14845.599999999999</v>
      </c>
      <c r="H1915" s="25">
        <v>400150</v>
      </c>
      <c r="I1915" s="25" t="s">
        <v>3165</v>
      </c>
      <c r="J1915" s="25">
        <v>1</v>
      </c>
      <c r="K1915" s="25">
        <v>1</v>
      </c>
      <c r="L1915" s="25">
        <f t="shared" si="289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93"/>
        <v>23628</v>
      </c>
      <c r="G1916" s="54">
        <f t="shared" si="294"/>
        <v>23628</v>
      </c>
      <c r="H1916" s="25">
        <v>400260</v>
      </c>
      <c r="I1916" s="25" t="s">
        <v>2886</v>
      </c>
      <c r="J1916" s="25">
        <v>1</v>
      </c>
      <c r="K1916" s="25">
        <v>1</v>
      </c>
      <c r="L1916" s="25">
        <f t="shared" si="289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93"/>
        <v>7207.2000000000007</v>
      </c>
      <c r="G1917" s="54">
        <f t="shared" si="294"/>
        <v>14414.400000000001</v>
      </c>
      <c r="H1917" s="25">
        <v>401208</v>
      </c>
      <c r="I1917" s="25" t="s">
        <v>2987</v>
      </c>
      <c r="J1917" s="25">
        <v>2</v>
      </c>
      <c r="K1917" s="25">
        <v>2</v>
      </c>
      <c r="L1917" s="25">
        <f t="shared" si="289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93"/>
        <v>3449.6000000000004</v>
      </c>
      <c r="G1918" s="54">
        <f t="shared" si="294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89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93"/>
        <v>16324</v>
      </c>
      <c r="G1919" s="54">
        <f t="shared" si="294"/>
        <v>16324</v>
      </c>
      <c r="H1919" s="25">
        <v>405718</v>
      </c>
      <c r="I1919" s="25" t="s">
        <v>3048</v>
      </c>
      <c r="J1919" s="25">
        <v>1</v>
      </c>
      <c r="K1919" s="25">
        <v>1</v>
      </c>
      <c r="L1919" s="25">
        <f t="shared" si="289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93"/>
        <v>6406.4</v>
      </c>
      <c r="G1920" s="54">
        <f t="shared" si="294"/>
        <v>6406.4</v>
      </c>
      <c r="H1920" s="25">
        <v>406421</v>
      </c>
      <c r="I1920" s="25" t="s">
        <v>3166</v>
      </c>
      <c r="J1920" s="25">
        <v>1</v>
      </c>
      <c r="K1920" s="25">
        <v>1</v>
      </c>
      <c r="L1920" s="25">
        <f t="shared" si="289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93"/>
        <v>11950.400000000001</v>
      </c>
      <c r="G1921" s="54">
        <f t="shared" si="294"/>
        <v>11950.400000000001</v>
      </c>
      <c r="H1921" s="25">
        <v>407122</v>
      </c>
      <c r="I1921" s="25" t="s">
        <v>3167</v>
      </c>
      <c r="J1921" s="25">
        <v>1</v>
      </c>
      <c r="K1921" s="25">
        <v>1</v>
      </c>
      <c r="L1921" s="25">
        <f t="shared" si="289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93"/>
        <v>4004</v>
      </c>
      <c r="G1922" s="54">
        <f t="shared" si="294"/>
        <v>4004</v>
      </c>
      <c r="H1922" s="25">
        <v>420301</v>
      </c>
      <c r="I1922" s="25" t="s">
        <v>2898</v>
      </c>
      <c r="J1922" s="25">
        <v>1</v>
      </c>
      <c r="K1922" s="25">
        <v>1</v>
      </c>
      <c r="L1922" s="25">
        <f t="shared" si="289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93"/>
        <v>4004</v>
      </c>
      <c r="G1923" s="54">
        <f t="shared" si="294"/>
        <v>4004</v>
      </c>
      <c r="H1923" s="25">
        <v>420301</v>
      </c>
      <c r="I1923" s="25" t="s">
        <v>2898</v>
      </c>
      <c r="J1923" s="25">
        <v>1</v>
      </c>
      <c r="K1923" s="25">
        <v>1</v>
      </c>
      <c r="L1923" s="25">
        <f t="shared" si="289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93"/>
        <v>12689.599999999999</v>
      </c>
      <c r="G1924" s="54">
        <f t="shared" si="294"/>
        <v>12689.599999999999</v>
      </c>
      <c r="H1924" s="25">
        <v>420302</v>
      </c>
      <c r="I1924" s="25" t="s">
        <v>2898</v>
      </c>
      <c r="J1924" s="25">
        <v>1</v>
      </c>
      <c r="K1924" s="25">
        <v>1</v>
      </c>
      <c r="L1924" s="25">
        <f t="shared" si="289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93"/>
        <v>6221.6</v>
      </c>
      <c r="G1925" s="54">
        <f t="shared" si="294"/>
        <v>12443.2</v>
      </c>
      <c r="H1925" s="25">
        <v>422301</v>
      </c>
      <c r="I1925" s="25" t="s">
        <v>2808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300">IF(AB1926="DOLLAR",E1926*88,E1926)</f>
        <v>5482.4</v>
      </c>
      <c r="G1926" s="54">
        <f t="shared" si="294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96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300"/>
        <v>20636</v>
      </c>
      <c r="G1927" s="54">
        <f t="shared" ref="G1927:G1990" si="301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96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300"/>
        <v>10164</v>
      </c>
      <c r="G1928" s="54">
        <f t="shared" si="301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96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300"/>
        <v>10164</v>
      </c>
      <c r="G1929" s="54">
        <f t="shared" si="301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96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300"/>
        <v>9794.4</v>
      </c>
      <c r="G1930" s="54">
        <f t="shared" si="301"/>
        <v>9794.4</v>
      </c>
      <c r="H1930" s="25">
        <v>425401</v>
      </c>
      <c r="I1930" s="25" t="s">
        <v>3052</v>
      </c>
      <c r="J1930" s="25">
        <v>1</v>
      </c>
      <c r="K1930" s="25">
        <v>1</v>
      </c>
      <c r="L1930" s="25">
        <f t="shared" si="296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300"/>
        <v>16324</v>
      </c>
      <c r="G1931" s="54">
        <f t="shared" si="301"/>
        <v>16324</v>
      </c>
      <c r="H1931" s="25">
        <v>432701</v>
      </c>
      <c r="I1931" s="25" t="s">
        <v>3168</v>
      </c>
      <c r="J1931" s="25">
        <v>1</v>
      </c>
      <c r="K1931" s="25">
        <v>1</v>
      </c>
      <c r="L1931" s="25">
        <f t="shared" si="296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300"/>
        <v>7638.4</v>
      </c>
      <c r="G1932" s="54">
        <f t="shared" si="301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96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300"/>
        <v>5112.8</v>
      </c>
      <c r="G1933" s="54">
        <f t="shared" si="301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96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300"/>
        <v>18018</v>
      </c>
      <c r="G1934" s="54">
        <f t="shared" si="301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96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300"/>
        <v>5913.6</v>
      </c>
      <c r="G1935" s="54">
        <f t="shared" si="301"/>
        <v>5913.6</v>
      </c>
      <c r="H1935" s="25">
        <v>504303</v>
      </c>
      <c r="I1935" s="25" t="s">
        <v>3169</v>
      </c>
      <c r="J1935" s="25">
        <v>1</v>
      </c>
      <c r="K1935" s="25">
        <v>1</v>
      </c>
      <c r="L1935" s="25">
        <f t="shared" si="296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300"/>
        <v>12135.2</v>
      </c>
      <c r="G1936" s="54">
        <f t="shared" si="301"/>
        <v>12135.2</v>
      </c>
      <c r="H1936" s="25">
        <v>505006</v>
      </c>
      <c r="I1936" s="25" t="s">
        <v>3170</v>
      </c>
      <c r="J1936" s="25">
        <v>1</v>
      </c>
      <c r="K1936" s="25">
        <v>1</v>
      </c>
      <c r="L1936" s="25">
        <f t="shared" si="296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300"/>
        <v>15523.2</v>
      </c>
      <c r="G1937" s="54">
        <f t="shared" si="301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96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300"/>
        <v>9178.4</v>
      </c>
      <c r="G1938" s="54">
        <f t="shared" si="301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96"/>
        <v>0</v>
      </c>
      <c r="M1938" s="25" t="s">
        <v>2776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300"/>
        <v>15642</v>
      </c>
      <c r="G1939" s="54">
        <f t="shared" si="301"/>
        <v>15642</v>
      </c>
      <c r="H1939" s="25">
        <v>505837</v>
      </c>
      <c r="I1939" s="25" t="s">
        <v>3171</v>
      </c>
      <c r="J1939" s="25">
        <v>1</v>
      </c>
      <c r="K1939" s="25">
        <v>1</v>
      </c>
      <c r="L1939" s="25">
        <f t="shared" si="296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300"/>
        <v>14916</v>
      </c>
      <c r="G1940" s="54">
        <f t="shared" si="301"/>
        <v>14916</v>
      </c>
      <c r="H1940" s="25">
        <v>506329</v>
      </c>
      <c r="I1940" s="25" t="s">
        <v>3172</v>
      </c>
      <c r="J1940" s="25">
        <v>1</v>
      </c>
      <c r="K1940" s="25">
        <v>1</v>
      </c>
      <c r="L1940" s="25">
        <f t="shared" si="296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300"/>
        <v>17094</v>
      </c>
      <c r="G1941" s="54">
        <f t="shared" si="301"/>
        <v>17094</v>
      </c>
      <c r="H1941" s="25">
        <v>506933</v>
      </c>
      <c r="I1941" s="25" t="s">
        <v>3173</v>
      </c>
      <c r="J1941" s="25">
        <v>1</v>
      </c>
      <c r="K1941" s="25">
        <v>1</v>
      </c>
      <c r="L1941" s="25">
        <f t="shared" si="296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300"/>
        <v>13428.8</v>
      </c>
      <c r="G1942" s="54">
        <f t="shared" si="301"/>
        <v>13428.8</v>
      </c>
      <c r="H1942" s="25">
        <v>530203</v>
      </c>
      <c r="I1942" s="25" t="s">
        <v>3174</v>
      </c>
      <c r="J1942" s="25">
        <v>1</v>
      </c>
      <c r="K1942" s="25">
        <v>1</v>
      </c>
      <c r="L1942" s="25">
        <f t="shared" si="296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300"/>
        <v>12628</v>
      </c>
      <c r="G1943" s="54">
        <f t="shared" si="301"/>
        <v>12628</v>
      </c>
      <c r="H1943" s="25">
        <v>606555</v>
      </c>
      <c r="I1943" s="25" t="s">
        <v>3175</v>
      </c>
      <c r="J1943" s="25">
        <v>1</v>
      </c>
      <c r="K1943" s="25">
        <v>1</v>
      </c>
      <c r="L1943" s="25">
        <f t="shared" si="296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300"/>
        <v>10533.6</v>
      </c>
      <c r="G1944" s="54">
        <f t="shared" si="301"/>
        <v>10533.6</v>
      </c>
      <c r="H1944" s="25">
        <v>644823</v>
      </c>
      <c r="I1944" s="25" t="s">
        <v>3176</v>
      </c>
      <c r="J1944" s="25">
        <v>1</v>
      </c>
      <c r="K1944" s="25">
        <v>1</v>
      </c>
      <c r="L1944" s="25">
        <f t="shared" si="296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300"/>
        <v>9424.7999999999993</v>
      </c>
      <c r="G1945" s="54">
        <f t="shared" si="301"/>
        <v>9424.7999999999993</v>
      </c>
      <c r="H1945" s="25">
        <v>652403</v>
      </c>
      <c r="I1945" s="25" t="s">
        <v>2914</v>
      </c>
      <c r="J1945" s="25">
        <v>1</v>
      </c>
      <c r="K1945" s="25">
        <v>1</v>
      </c>
      <c r="L1945" s="25">
        <f t="shared" si="296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300"/>
        <v>9055.2000000000007</v>
      </c>
      <c r="G1946" s="54">
        <f t="shared" si="301"/>
        <v>9055.2000000000007</v>
      </c>
      <c r="H1946" s="25">
        <v>675503</v>
      </c>
      <c r="I1946" s="25" t="s">
        <v>3177</v>
      </c>
      <c r="J1946" s="25">
        <v>1</v>
      </c>
      <c r="K1946" s="25">
        <v>1</v>
      </c>
      <c r="L1946" s="25">
        <f t="shared" si="296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300"/>
        <v>9794.4</v>
      </c>
      <c r="G1947" s="54">
        <f t="shared" si="301"/>
        <v>9794.4</v>
      </c>
      <c r="H1947" s="25">
        <v>690203</v>
      </c>
      <c r="I1947" s="25" t="s">
        <v>3178</v>
      </c>
      <c r="J1947" s="25">
        <v>1</v>
      </c>
      <c r="K1947" s="25">
        <v>1</v>
      </c>
      <c r="L1947" s="25">
        <f t="shared" si="296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300"/>
        <v>9856</v>
      </c>
      <c r="G1948" s="54">
        <f t="shared" si="301"/>
        <v>9856</v>
      </c>
      <c r="H1948" s="25">
        <v>693811</v>
      </c>
      <c r="I1948" s="25" t="s">
        <v>3179</v>
      </c>
      <c r="J1948" s="25">
        <v>1</v>
      </c>
      <c r="K1948" s="25">
        <v>1</v>
      </c>
      <c r="L1948" s="25">
        <f t="shared" si="296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300"/>
        <v>8993.6</v>
      </c>
      <c r="G1949" s="54">
        <f t="shared" si="301"/>
        <v>8993.6</v>
      </c>
      <c r="H1949" s="25">
        <v>699703</v>
      </c>
      <c r="I1949" s="25" t="s">
        <v>3180</v>
      </c>
      <c r="J1949" s="25">
        <v>1</v>
      </c>
      <c r="K1949" s="25">
        <v>1</v>
      </c>
      <c r="L1949" s="25">
        <f t="shared" si="296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300"/>
        <v>108477.6</v>
      </c>
      <c r="G1950" s="54">
        <f t="shared" si="301"/>
        <v>325432.80000000005</v>
      </c>
      <c r="H1950" s="25">
        <v>740621</v>
      </c>
      <c r="I1950" s="25" t="s">
        <v>3181</v>
      </c>
      <c r="J1950" s="25">
        <v>3</v>
      </c>
      <c r="K1950" s="25">
        <v>3</v>
      </c>
      <c r="L1950" s="25">
        <f t="shared" si="296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300"/>
        <v>16698</v>
      </c>
      <c r="G1951" s="54">
        <f t="shared" si="301"/>
        <v>16698</v>
      </c>
      <c r="H1951" s="25">
        <v>846108</v>
      </c>
      <c r="I1951" s="25" t="s">
        <v>3182</v>
      </c>
      <c r="J1951" s="25">
        <v>1</v>
      </c>
      <c r="K1951" s="25">
        <v>1</v>
      </c>
      <c r="L1951" s="25">
        <f t="shared" si="296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300"/>
        <v>12196.8</v>
      </c>
      <c r="G1952" s="54">
        <f t="shared" si="301"/>
        <v>12196.8</v>
      </c>
      <c r="H1952" s="25">
        <v>946603</v>
      </c>
      <c r="I1952" s="25" t="s">
        <v>3183</v>
      </c>
      <c r="J1952" s="25">
        <v>1</v>
      </c>
      <c r="K1952" s="25">
        <v>1</v>
      </c>
      <c r="L1952" s="25">
        <f t="shared" si="296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300"/>
        <v>0</v>
      </c>
      <c r="G1953" s="54">
        <f t="shared" si="301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9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2780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300"/>
        <v>0</v>
      </c>
      <c r="G1954" s="54">
        <f t="shared" si="301"/>
        <v>0</v>
      </c>
      <c r="H1954" s="65">
        <v>431304</v>
      </c>
      <c r="I1954" s="25" t="s">
        <v>3184</v>
      </c>
      <c r="J1954" s="25">
        <v>1</v>
      </c>
      <c r="K1954" s="25"/>
      <c r="L1954" s="25">
        <f t="shared" si="29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2780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300"/>
        <v>0</v>
      </c>
      <c r="G1955" s="54">
        <f t="shared" si="301"/>
        <v>0</v>
      </c>
      <c r="H1955" s="65">
        <v>432604</v>
      </c>
      <c r="I1955" s="25" t="s">
        <v>3281</v>
      </c>
      <c r="J1955" s="25">
        <v>1</v>
      </c>
      <c r="K1955" s="25">
        <v>1</v>
      </c>
      <c r="L1955" s="25">
        <f t="shared" si="296"/>
        <v>0</v>
      </c>
      <c r="M1955" s="25" t="s">
        <v>4914</v>
      </c>
      <c r="N1955" s="45">
        <v>45936</v>
      </c>
      <c r="O1955" s="54">
        <v>40415</v>
      </c>
      <c r="P1955" s="25" t="s">
        <v>2520</v>
      </c>
      <c r="Q1955" s="25"/>
      <c r="R1955" s="25"/>
      <c r="S1955" s="3">
        <v>4</v>
      </c>
      <c r="T1955" s="55" t="s">
        <v>2780</v>
      </c>
      <c r="U1955" s="25" t="s">
        <v>19</v>
      </c>
      <c r="V1955" s="25" t="str">
        <f>VLOOKUP(P1955,'Customer List'!B:C,2,)</f>
        <v>MOHALI (PUNJAB)</v>
      </c>
      <c r="W1955" s="56"/>
      <c r="X1955" s="45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300"/>
        <v>0</v>
      </c>
      <c r="G1956" s="54">
        <f t="shared" si="301"/>
        <v>0</v>
      </c>
      <c r="H1956" s="65">
        <v>431414</v>
      </c>
      <c r="I1956" s="25" t="s">
        <v>1884</v>
      </c>
      <c r="J1956" s="25">
        <v>1</v>
      </c>
      <c r="K1956" s="25">
        <v>1</v>
      </c>
      <c r="L1956" s="25">
        <f t="shared" si="296"/>
        <v>0</v>
      </c>
      <c r="M1956" s="25" t="s">
        <v>4914</v>
      </c>
      <c r="N1956" s="45">
        <v>45936</v>
      </c>
      <c r="O1956" s="54">
        <v>33092.5</v>
      </c>
      <c r="P1956" s="25" t="s">
        <v>2520</v>
      </c>
      <c r="Q1956" s="25"/>
      <c r="R1956" s="25"/>
      <c r="S1956" s="3">
        <v>4</v>
      </c>
      <c r="T1956" s="55" t="s">
        <v>2780</v>
      </c>
      <c r="U1956" s="25" t="s">
        <v>19</v>
      </c>
      <c r="V1956" s="25" t="str">
        <f>VLOOKUP(P1956,'Customer List'!B:C,2,)</f>
        <v>MOHALI (PUNJAB)</v>
      </c>
      <c r="W1956" s="56"/>
      <c r="X1956" s="45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300"/>
        <v>0</v>
      </c>
      <c r="G1957" s="54">
        <f t="shared" si="301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96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2780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300"/>
        <v>0</v>
      </c>
      <c r="G1958" s="54">
        <f t="shared" si="301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96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2780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300"/>
        <v>17952</v>
      </c>
      <c r="G1959" s="54">
        <f t="shared" si="301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2792</v>
      </c>
      <c r="V1959" s="25" t="str">
        <f>VLOOKUP(P1959,'Customer List'!B:C,2,)</f>
        <v>pune</v>
      </c>
      <c r="W1959" s="56"/>
      <c r="X1959" s="45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300"/>
        <v>2200</v>
      </c>
      <c r="G1960" s="54">
        <f t="shared" si="301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300"/>
        <v>3872</v>
      </c>
      <c r="G1961" s="54">
        <f t="shared" si="301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300"/>
        <v>6899.2000000000007</v>
      </c>
      <c r="G1962" s="54">
        <f t="shared" si="301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300"/>
        <v>12460.8</v>
      </c>
      <c r="G1963" s="54">
        <f t="shared" si="301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300"/>
        <v>14924.8</v>
      </c>
      <c r="G1964" s="54">
        <f t="shared" si="301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300"/>
        <v>2745.6</v>
      </c>
      <c r="G1965" s="54">
        <f t="shared" si="301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300"/>
        <v>33440</v>
      </c>
      <c r="G1966" s="54">
        <f t="shared" si="301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300"/>
        <v>1003.2</v>
      </c>
      <c r="G1967" s="54">
        <f t="shared" si="301"/>
        <v>5016</v>
      </c>
      <c r="H1967" s="25" t="s">
        <v>2393</v>
      </c>
      <c r="I1967" s="25" t="s">
        <v>4148</v>
      </c>
      <c r="J1967" s="25">
        <v>5</v>
      </c>
      <c r="K1967" s="25">
        <v>5</v>
      </c>
      <c r="L1967" s="25">
        <f t="shared" si="296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300"/>
        <v>3080</v>
      </c>
      <c r="G1968" s="54">
        <f t="shared" si="301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300"/>
        <v>3080</v>
      </c>
      <c r="G1969" s="54">
        <f t="shared" si="301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300"/>
        <v>18018</v>
      </c>
      <c r="G1970" s="54">
        <f t="shared" si="301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96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300"/>
        <v>10890</v>
      </c>
      <c r="G1971" s="54">
        <f t="shared" si="301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96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300"/>
        <v>5790.4</v>
      </c>
      <c r="G1972" s="54">
        <f t="shared" si="301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96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300"/>
        <v>8131.2000000000007</v>
      </c>
      <c r="G1973" s="54">
        <f t="shared" si="301"/>
        <v>8131.2000000000007</v>
      </c>
      <c r="H1973" s="25">
        <v>116231</v>
      </c>
      <c r="I1973" s="25" t="s">
        <v>3185</v>
      </c>
      <c r="J1973" s="25">
        <v>1</v>
      </c>
      <c r="K1973" s="25">
        <v>1</v>
      </c>
      <c r="L1973" s="25">
        <f t="shared" si="296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300"/>
        <v>19342.400000000001</v>
      </c>
      <c r="G1974" s="54">
        <f t="shared" si="301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96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300"/>
        <v>6221.6</v>
      </c>
      <c r="G1975" s="54">
        <f t="shared" si="301"/>
        <v>6221.6</v>
      </c>
      <c r="H1975" s="25">
        <v>120411</v>
      </c>
      <c r="I1975" s="25" t="s">
        <v>3186</v>
      </c>
      <c r="J1975" s="25">
        <v>1</v>
      </c>
      <c r="K1975" s="25">
        <v>1</v>
      </c>
      <c r="L1975" s="25">
        <f t="shared" si="296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300"/>
        <v>7946.4</v>
      </c>
      <c r="G1976" s="54">
        <f t="shared" si="301"/>
        <v>7946.4</v>
      </c>
      <c r="H1976" s="25">
        <v>121119</v>
      </c>
      <c r="I1976" s="25" t="s">
        <v>3187</v>
      </c>
      <c r="J1976" s="25">
        <v>1</v>
      </c>
      <c r="K1976" s="25">
        <v>1</v>
      </c>
      <c r="L1976" s="25">
        <f t="shared" si="296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300"/>
        <v>21978</v>
      </c>
      <c r="G1977" s="54">
        <f t="shared" si="301"/>
        <v>21978</v>
      </c>
      <c r="H1977" s="25">
        <v>127039</v>
      </c>
      <c r="I1977" s="25" t="s">
        <v>3188</v>
      </c>
      <c r="J1977" s="25">
        <v>1</v>
      </c>
      <c r="K1977" s="25">
        <v>1</v>
      </c>
      <c r="L1977" s="25">
        <f t="shared" si="296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300"/>
        <v>7638.4</v>
      </c>
      <c r="G1978" s="54">
        <f t="shared" si="301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96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300"/>
        <v>16447.2</v>
      </c>
      <c r="G1979" s="54">
        <f t="shared" si="301"/>
        <v>16447.2</v>
      </c>
      <c r="H1979" s="25">
        <v>135908</v>
      </c>
      <c r="I1979" s="25" t="s">
        <v>3189</v>
      </c>
      <c r="J1979" s="25">
        <v>1</v>
      </c>
      <c r="K1979" s="25">
        <v>1</v>
      </c>
      <c r="L1979" s="25">
        <f t="shared" si="296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300"/>
        <v>10903.2</v>
      </c>
      <c r="G1980" s="54">
        <f t="shared" si="301"/>
        <v>10903.2</v>
      </c>
      <c r="H1980" s="25">
        <v>157604</v>
      </c>
      <c r="I1980" s="25" t="s">
        <v>3190</v>
      </c>
      <c r="J1980" s="25">
        <v>1</v>
      </c>
      <c r="K1980" s="25">
        <v>1</v>
      </c>
      <c r="L1980" s="25">
        <f t="shared" si="296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300"/>
        <v>14229.599999999999</v>
      </c>
      <c r="G1981" s="54">
        <f t="shared" si="301"/>
        <v>14229.599999999999</v>
      </c>
      <c r="H1981" s="25">
        <v>160204</v>
      </c>
      <c r="I1981" s="25" t="s">
        <v>3191</v>
      </c>
      <c r="J1981" s="25">
        <v>1</v>
      </c>
      <c r="K1981" s="25">
        <v>1</v>
      </c>
      <c r="L1981" s="25">
        <f t="shared" si="296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300"/>
        <v>9424.7999999999993</v>
      </c>
      <c r="G1982" s="54">
        <f t="shared" si="301"/>
        <v>9424.7999999999993</v>
      </c>
      <c r="H1982" s="25">
        <v>160908</v>
      </c>
      <c r="I1982" s="25" t="s">
        <v>3192</v>
      </c>
      <c r="J1982" s="25">
        <v>1</v>
      </c>
      <c r="K1982" s="25">
        <v>1</v>
      </c>
      <c r="L1982" s="25">
        <f t="shared" si="296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300"/>
        <v>2710.4</v>
      </c>
      <c r="G1983" s="54">
        <f t="shared" si="301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96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300"/>
        <v>11272.8</v>
      </c>
      <c r="G1984" s="54">
        <f t="shared" si="301"/>
        <v>11272.8</v>
      </c>
      <c r="H1984" s="25">
        <v>331553</v>
      </c>
      <c r="I1984" s="25" t="s">
        <v>3193</v>
      </c>
      <c r="J1984" s="25">
        <v>1</v>
      </c>
      <c r="K1984" s="25">
        <v>1</v>
      </c>
      <c r="L1984" s="25">
        <f t="shared" si="296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300"/>
        <v>11272.8</v>
      </c>
      <c r="G1985" s="54">
        <f t="shared" si="301"/>
        <v>11272.8</v>
      </c>
      <c r="H1985" s="25">
        <v>352317</v>
      </c>
      <c r="I1985" s="25" t="s">
        <v>3194</v>
      </c>
      <c r="J1985" s="25">
        <v>1</v>
      </c>
      <c r="K1985" s="25">
        <v>1</v>
      </c>
      <c r="L1985" s="25">
        <f t="shared" si="296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300"/>
        <v>9794.4</v>
      </c>
      <c r="G1986" s="54">
        <f t="shared" si="301"/>
        <v>9794.4</v>
      </c>
      <c r="H1986" s="25">
        <v>353719</v>
      </c>
      <c r="I1986" s="25" t="s">
        <v>3195</v>
      </c>
      <c r="J1986" s="25">
        <v>1</v>
      </c>
      <c r="K1986" s="25">
        <v>1</v>
      </c>
      <c r="L1986" s="25">
        <f t="shared" si="296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300"/>
        <v>12012</v>
      </c>
      <c r="G1987" s="54">
        <f t="shared" si="301"/>
        <v>12012</v>
      </c>
      <c r="H1987" s="25">
        <v>359413</v>
      </c>
      <c r="I1987" s="25" t="s">
        <v>3196</v>
      </c>
      <c r="J1987" s="25">
        <v>1</v>
      </c>
      <c r="K1987" s="25">
        <v>1</v>
      </c>
      <c r="L1987" s="25">
        <f t="shared" si="296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300"/>
        <v>11950.400000000001</v>
      </c>
      <c r="G1988" s="54">
        <f t="shared" si="301"/>
        <v>11950.400000000001</v>
      </c>
      <c r="H1988" s="25">
        <v>407122</v>
      </c>
      <c r="I1988" s="25" t="s">
        <v>3167</v>
      </c>
      <c r="J1988" s="25">
        <v>1</v>
      </c>
      <c r="K1988" s="25">
        <v>1</v>
      </c>
      <c r="L1988" s="25">
        <f t="shared" si="296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300"/>
        <v>17028</v>
      </c>
      <c r="G1989" s="54">
        <f t="shared" si="301"/>
        <v>17028</v>
      </c>
      <c r="H1989" s="25">
        <v>424902</v>
      </c>
      <c r="I1989" s="25" t="s">
        <v>3197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308">IF(AB1990="DOLLAR",E1990*88,E1990)</f>
        <v>18788</v>
      </c>
      <c r="G1990" s="54">
        <f t="shared" si="301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304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308"/>
        <v>18788</v>
      </c>
      <c r="G1991" s="54">
        <f t="shared" ref="G1991:G2054" si="309">F1991*J1991</f>
        <v>18788</v>
      </c>
      <c r="H1991" s="25">
        <v>431304</v>
      </c>
      <c r="I1991" s="25" t="s">
        <v>3184</v>
      </c>
      <c r="J1991" s="25">
        <v>1</v>
      </c>
      <c r="K1991" s="25">
        <v>1</v>
      </c>
      <c r="L1991" s="25">
        <f t="shared" si="304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308"/>
        <v>1203.8400000000001</v>
      </c>
      <c r="G1992" s="54">
        <f t="shared" si="309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304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308"/>
        <v>38601.200000000004</v>
      </c>
      <c r="G1993" s="54">
        <f t="shared" si="309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308"/>
        <v>39732</v>
      </c>
      <c r="G1994" s="54">
        <f t="shared" si="309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308"/>
        <v>31680</v>
      </c>
      <c r="G1995" s="54">
        <f t="shared" si="309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308"/>
        <v>26752</v>
      </c>
      <c r="G1996" s="54">
        <f t="shared" si="309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308"/>
        <v>7599.9</v>
      </c>
      <c r="G1997" s="54">
        <f t="shared" si="309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308"/>
        <v>0.01</v>
      </c>
      <c r="G1998" s="54">
        <f t="shared" si="309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3294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308"/>
        <v>6055</v>
      </c>
      <c r="G1999" s="54">
        <f t="shared" si="309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308"/>
        <v>12000</v>
      </c>
      <c r="G2000" s="54">
        <f t="shared" si="309"/>
        <v>24000</v>
      </c>
      <c r="H2000" s="25" t="s">
        <v>2462</v>
      </c>
      <c r="I2000" s="25" t="s">
        <v>4724</v>
      </c>
      <c r="J2000" s="25">
        <v>2</v>
      </c>
      <c r="K2000" s="25"/>
      <c r="L2000" s="25">
        <f t="shared" si="304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2742</v>
      </c>
      <c r="V2000" s="25" t="str">
        <f>VLOOKUP(P2000,'Customer List'!B:C,2,)</f>
        <v>STOCK</v>
      </c>
      <c r="W2000" s="56" t="s">
        <v>1149</v>
      </c>
      <c r="X2000" s="45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308"/>
        <v>3345.6</v>
      </c>
      <c r="G2001" s="54">
        <f t="shared" si="309"/>
        <v>6691.2</v>
      </c>
      <c r="H2001" s="25" t="s">
        <v>2463</v>
      </c>
      <c r="I2001" s="25" t="s">
        <v>4725</v>
      </c>
      <c r="J2001" s="25">
        <v>2</v>
      </c>
      <c r="K2001" s="25"/>
      <c r="L2001" s="25">
        <f t="shared" si="304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2750</v>
      </c>
      <c r="U2001" s="25" t="s">
        <v>2742</v>
      </c>
      <c r="V2001" s="25" t="str">
        <f>VLOOKUP(P2001,'Customer List'!B:C,2,)</f>
        <v>STOCK</v>
      </c>
      <c r="W2001" s="56" t="s">
        <v>1149</v>
      </c>
      <c r="X2001" s="45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308"/>
        <v>3665.2</v>
      </c>
      <c r="G2002" s="54">
        <f t="shared" si="309"/>
        <v>7330.4</v>
      </c>
      <c r="H2002" s="25" t="s">
        <v>2464</v>
      </c>
      <c r="I2002" s="25" t="s">
        <v>4726</v>
      </c>
      <c r="J2002" s="25">
        <v>2</v>
      </c>
      <c r="K2002" s="25"/>
      <c r="L2002" s="25">
        <f t="shared" si="304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2742</v>
      </c>
      <c r="V2002" s="25" t="str">
        <f>VLOOKUP(P2002,'Customer List'!B:C,2,)</f>
        <v>STOCK</v>
      </c>
      <c r="W2002" s="56" t="s">
        <v>1149</v>
      </c>
      <c r="X2002" s="45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308"/>
        <v>3020</v>
      </c>
      <c r="G2003" s="54">
        <f t="shared" si="309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308"/>
        <v>9081.6</v>
      </c>
      <c r="G2004" s="54">
        <f t="shared" si="309"/>
        <v>9081.6</v>
      </c>
      <c r="H2004" s="25" t="s">
        <v>2471</v>
      </c>
      <c r="I2004" s="25" t="s">
        <v>4383</v>
      </c>
      <c r="J2004" s="25">
        <v>1</v>
      </c>
      <c r="K2004" s="25">
        <v>1</v>
      </c>
      <c r="L2004" s="25">
        <f t="shared" si="304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308"/>
        <v>5174.3999999999996</v>
      </c>
      <c r="G2005" s="54">
        <f t="shared" si="309"/>
        <v>10348.799999999999</v>
      </c>
      <c r="H2005" s="25" t="s">
        <v>935</v>
      </c>
      <c r="I2005" s="25" t="s">
        <v>4136</v>
      </c>
      <c r="J2005" s="25">
        <v>2</v>
      </c>
      <c r="K2005" s="25">
        <v>2</v>
      </c>
      <c r="L2005" s="25">
        <f t="shared" si="304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308"/>
        <v>15276.8</v>
      </c>
      <c r="G2006" s="54">
        <f t="shared" si="309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304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308"/>
        <v>13556.400000000001</v>
      </c>
      <c r="G2007" s="54">
        <f t="shared" si="309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304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308"/>
        <v>11325.599999999999</v>
      </c>
      <c r="G2008" s="54">
        <f t="shared" si="309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304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308"/>
        <v>6098.4</v>
      </c>
      <c r="G2009" s="54">
        <f t="shared" si="309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304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308"/>
        <v>13098.8</v>
      </c>
      <c r="G2010" s="54">
        <f t="shared" si="309"/>
        <v>39296.399999999994</v>
      </c>
      <c r="H2010" s="25">
        <v>101320</v>
      </c>
      <c r="I2010" s="25" t="s">
        <v>2818</v>
      </c>
      <c r="J2010" s="25">
        <v>3</v>
      </c>
      <c r="K2010" s="25">
        <v>3</v>
      </c>
      <c r="L2010" s="25">
        <f t="shared" si="304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308"/>
        <v>14471.599999999999</v>
      </c>
      <c r="G2011" s="54">
        <f t="shared" si="309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304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308"/>
        <v>13098.8</v>
      </c>
      <c r="G2012" s="54">
        <f t="shared" si="309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304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308"/>
        <v>6468</v>
      </c>
      <c r="G2013" s="54">
        <f t="shared" si="309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304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308"/>
        <v>13098.8</v>
      </c>
      <c r="G2014" s="54">
        <f t="shared" si="309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304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308"/>
        <v>14185.599999999999</v>
      </c>
      <c r="G2015" s="54">
        <f t="shared" si="309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304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308"/>
        <v>18132.400000000001</v>
      </c>
      <c r="G2016" s="54">
        <f t="shared" si="309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304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308"/>
        <v>4928</v>
      </c>
      <c r="G2017" s="54">
        <f t="shared" si="309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304"/>
        <v>0</v>
      </c>
      <c r="M2017" s="25" t="s">
        <v>3292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308"/>
        <v>9424.7999999999993</v>
      </c>
      <c r="G2018" s="54">
        <f t="shared" si="309"/>
        <v>9424.7999999999993</v>
      </c>
      <c r="H2018" s="25">
        <v>113817</v>
      </c>
      <c r="I2018" s="25" t="s">
        <v>3198</v>
      </c>
      <c r="J2018" s="25">
        <v>1</v>
      </c>
      <c r="K2018" s="25">
        <v>1</v>
      </c>
      <c r="L2018" s="25">
        <f t="shared" si="304"/>
        <v>0</v>
      </c>
      <c r="M2018" s="25" t="s">
        <v>2774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308"/>
        <v>16702.399999999998</v>
      </c>
      <c r="G2019" s="54">
        <f t="shared" si="309"/>
        <v>50107.199999999997</v>
      </c>
      <c r="H2019" s="25">
        <v>119414</v>
      </c>
      <c r="I2019" s="25" t="s">
        <v>3065</v>
      </c>
      <c r="J2019" s="25">
        <v>3</v>
      </c>
      <c r="K2019" s="25">
        <v>3</v>
      </c>
      <c r="L2019" s="25">
        <f t="shared" si="304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308"/>
        <v>10560</v>
      </c>
      <c r="G2020" s="54">
        <f t="shared" si="309"/>
        <v>10560</v>
      </c>
      <c r="H2020" s="25">
        <v>135243</v>
      </c>
      <c r="I2020" s="25" t="s">
        <v>3199</v>
      </c>
      <c r="J2020" s="25">
        <v>1</v>
      </c>
      <c r="K2020" s="25">
        <v>1</v>
      </c>
      <c r="L2020" s="25">
        <f t="shared" si="304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308"/>
        <v>21375.200000000001</v>
      </c>
      <c r="G2021" s="54">
        <f t="shared" si="309"/>
        <v>21375.200000000001</v>
      </c>
      <c r="H2021" s="25">
        <v>144620</v>
      </c>
      <c r="I2021" s="25" t="s">
        <v>3138</v>
      </c>
      <c r="J2021" s="25">
        <v>1</v>
      </c>
      <c r="K2021" s="25">
        <v>1</v>
      </c>
      <c r="L2021" s="25">
        <f t="shared" si="304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308"/>
        <v>19272</v>
      </c>
      <c r="G2022" s="54">
        <f t="shared" si="309"/>
        <v>19272</v>
      </c>
      <c r="H2022" s="25">
        <v>145529</v>
      </c>
      <c r="I2022" s="25" t="s">
        <v>3200</v>
      </c>
      <c r="J2022" s="25">
        <v>1</v>
      </c>
      <c r="K2022" s="25">
        <v>1</v>
      </c>
      <c r="L2022" s="25">
        <f t="shared" si="304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308"/>
        <v>9856</v>
      </c>
      <c r="G2023" s="54">
        <f t="shared" si="309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304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308"/>
        <v>11765.599999999999</v>
      </c>
      <c r="G2024" s="54">
        <f t="shared" si="309"/>
        <v>11765.599999999999</v>
      </c>
      <c r="H2024" s="25">
        <v>300104</v>
      </c>
      <c r="I2024" s="25" t="s">
        <v>3201</v>
      </c>
      <c r="J2024" s="25">
        <v>1</v>
      </c>
      <c r="K2024" s="25">
        <v>1</v>
      </c>
      <c r="L2024" s="25">
        <f t="shared" si="304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308"/>
        <v>11580.8</v>
      </c>
      <c r="G2025" s="54">
        <f t="shared" si="309"/>
        <v>11580.8</v>
      </c>
      <c r="H2025" s="25">
        <v>300112</v>
      </c>
      <c r="I2025" s="25" t="s">
        <v>3202</v>
      </c>
      <c r="J2025" s="25">
        <v>1</v>
      </c>
      <c r="K2025" s="25">
        <v>1</v>
      </c>
      <c r="L2025" s="25">
        <f t="shared" si="304"/>
        <v>0</v>
      </c>
      <c r="M2025" s="25" t="s">
        <v>2745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308"/>
        <v>11580.8</v>
      </c>
      <c r="G2026" s="54">
        <f t="shared" si="309"/>
        <v>11580.8</v>
      </c>
      <c r="H2026" s="25">
        <v>300304</v>
      </c>
      <c r="I2026" s="25" t="s">
        <v>3203</v>
      </c>
      <c r="J2026" s="25">
        <v>1</v>
      </c>
      <c r="K2026" s="25">
        <v>1</v>
      </c>
      <c r="L2026" s="25">
        <f t="shared" si="304"/>
        <v>0</v>
      </c>
      <c r="M2026" s="25" t="s">
        <v>2745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308"/>
        <v>3388</v>
      </c>
      <c r="G2027" s="54">
        <f t="shared" si="309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304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308"/>
        <v>25146</v>
      </c>
      <c r="G2028" s="54">
        <f t="shared" si="309"/>
        <v>25146</v>
      </c>
      <c r="H2028" s="25">
        <v>300434</v>
      </c>
      <c r="I2028" s="25" t="s">
        <v>2942</v>
      </c>
      <c r="J2028" s="25">
        <v>1</v>
      </c>
      <c r="K2028" s="25">
        <v>1</v>
      </c>
      <c r="L2028" s="25">
        <f t="shared" si="304"/>
        <v>0</v>
      </c>
      <c r="M2028" s="25" t="s">
        <v>3297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308"/>
        <v>15954.400000000001</v>
      </c>
      <c r="G2029" s="54">
        <f t="shared" si="309"/>
        <v>15954.400000000001</v>
      </c>
      <c r="H2029" s="25">
        <v>300510</v>
      </c>
      <c r="I2029" s="25" t="s">
        <v>3204</v>
      </c>
      <c r="J2029" s="25">
        <v>1</v>
      </c>
      <c r="K2029" s="25">
        <v>1</v>
      </c>
      <c r="L2029" s="25">
        <f t="shared" si="304"/>
        <v>0</v>
      </c>
      <c r="M2029" s="25" t="s">
        <v>3297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308"/>
        <v>12196.8</v>
      </c>
      <c r="G2030" s="54">
        <f t="shared" si="309"/>
        <v>12196.8</v>
      </c>
      <c r="H2030" s="25">
        <v>302004</v>
      </c>
      <c r="I2030" s="25" t="s">
        <v>3205</v>
      </c>
      <c r="J2030" s="25">
        <v>1</v>
      </c>
      <c r="K2030" s="25">
        <v>1</v>
      </c>
      <c r="L2030" s="25">
        <f t="shared" si="304"/>
        <v>0</v>
      </c>
      <c r="M2030" s="25" t="s">
        <v>2745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308"/>
        <v>4004</v>
      </c>
      <c r="G2031" s="54">
        <f t="shared" si="309"/>
        <v>4004</v>
      </c>
      <c r="H2031" s="25">
        <v>302204</v>
      </c>
      <c r="I2031" s="25" t="s">
        <v>3206</v>
      </c>
      <c r="J2031" s="25">
        <v>1</v>
      </c>
      <c r="K2031" s="25">
        <v>1</v>
      </c>
      <c r="L2031" s="25">
        <f t="shared" si="304"/>
        <v>0</v>
      </c>
      <c r="M2031" s="25" t="s">
        <v>2745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308"/>
        <v>6344.7999999999993</v>
      </c>
      <c r="G2032" s="54">
        <f t="shared" si="309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304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308"/>
        <v>6468</v>
      </c>
      <c r="G2033" s="54">
        <f t="shared" si="309"/>
        <v>6468</v>
      </c>
      <c r="H2033" s="25">
        <v>302212</v>
      </c>
      <c r="I2033" s="25" t="s">
        <v>2840</v>
      </c>
      <c r="J2033" s="25">
        <v>1</v>
      </c>
      <c r="K2033" s="25">
        <v>1</v>
      </c>
      <c r="L2033" s="25">
        <f t="shared" si="304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308"/>
        <v>9178.4</v>
      </c>
      <c r="G2034" s="54">
        <f t="shared" si="309"/>
        <v>9178.4</v>
      </c>
      <c r="H2034" s="25">
        <v>302306</v>
      </c>
      <c r="I2034" s="25" t="s">
        <v>3207</v>
      </c>
      <c r="J2034" s="25">
        <v>1</v>
      </c>
      <c r="K2034" s="25">
        <v>1</v>
      </c>
      <c r="L2034" s="25">
        <f t="shared" si="304"/>
        <v>0</v>
      </c>
      <c r="M2034" s="25" t="s">
        <v>3292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308"/>
        <v>11580.8</v>
      </c>
      <c r="G2035" s="54">
        <f t="shared" si="309"/>
        <v>11580.8</v>
      </c>
      <c r="H2035" s="25">
        <v>302624</v>
      </c>
      <c r="I2035" s="25" t="s">
        <v>3208</v>
      </c>
      <c r="J2035" s="25">
        <v>1</v>
      </c>
      <c r="K2035" s="25">
        <v>1</v>
      </c>
      <c r="L2035" s="25">
        <f t="shared" si="304"/>
        <v>0</v>
      </c>
      <c r="M2035" s="25" t="s">
        <v>2745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308"/>
        <v>4435.2</v>
      </c>
      <c r="G2036" s="54">
        <f t="shared" si="309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304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308"/>
        <v>16324</v>
      </c>
      <c r="G2037" s="54">
        <f t="shared" si="309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304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308"/>
        <v>16324</v>
      </c>
      <c r="G2038" s="54">
        <f t="shared" si="309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304"/>
        <v>0</v>
      </c>
      <c r="M2038" s="25" t="s">
        <v>3297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308"/>
        <v>5790.4</v>
      </c>
      <c r="G2039" s="54">
        <f t="shared" si="309"/>
        <v>5790.4</v>
      </c>
      <c r="H2039" s="25">
        <v>304220</v>
      </c>
      <c r="I2039" s="25" t="s">
        <v>3209</v>
      </c>
      <c r="J2039" s="25">
        <v>1</v>
      </c>
      <c r="K2039" s="25">
        <v>1</v>
      </c>
      <c r="L2039" s="25">
        <f t="shared" si="304"/>
        <v>0</v>
      </c>
      <c r="M2039" s="25" t="s">
        <v>2745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308"/>
        <v>16324</v>
      </c>
      <c r="G2040" s="54">
        <f t="shared" si="309"/>
        <v>16324</v>
      </c>
      <c r="H2040" s="25">
        <v>304820</v>
      </c>
      <c r="I2040" s="25" t="s">
        <v>3210</v>
      </c>
      <c r="J2040" s="25">
        <v>1</v>
      </c>
      <c r="K2040" s="25">
        <v>1</v>
      </c>
      <c r="L2040" s="25">
        <f t="shared" si="304"/>
        <v>0</v>
      </c>
      <c r="M2040" s="25" t="s">
        <v>3292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308"/>
        <v>13464</v>
      </c>
      <c r="G2041" s="54">
        <f t="shared" si="309"/>
        <v>13464</v>
      </c>
      <c r="H2041" s="25">
        <v>305425</v>
      </c>
      <c r="I2041" s="25" t="s">
        <v>3211</v>
      </c>
      <c r="J2041" s="25">
        <v>1</v>
      </c>
      <c r="K2041" s="25">
        <v>1</v>
      </c>
      <c r="L2041" s="25">
        <f t="shared" si="304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308"/>
        <v>10841.6</v>
      </c>
      <c r="G2042" s="54">
        <f t="shared" si="309"/>
        <v>10841.6</v>
      </c>
      <c r="H2042" s="25">
        <v>306004</v>
      </c>
      <c r="I2042" s="25" t="s">
        <v>3212</v>
      </c>
      <c r="J2042" s="25">
        <v>1</v>
      </c>
      <c r="K2042" s="25">
        <v>1</v>
      </c>
      <c r="L2042" s="25">
        <f t="shared" si="304"/>
        <v>0</v>
      </c>
      <c r="M2042" s="25" t="s">
        <v>2745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308"/>
        <v>9055.2000000000007</v>
      </c>
      <c r="G2043" s="54">
        <f t="shared" si="309"/>
        <v>9055.2000000000007</v>
      </c>
      <c r="H2043" s="25">
        <v>306014</v>
      </c>
      <c r="I2043" s="25" t="s">
        <v>3213</v>
      </c>
      <c r="J2043" s="25">
        <v>1</v>
      </c>
      <c r="K2043" s="25">
        <v>1</v>
      </c>
      <c r="L2043" s="25">
        <f t="shared" si="304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308"/>
        <v>11580.8</v>
      </c>
      <c r="G2044" s="54">
        <f t="shared" si="309"/>
        <v>11580.8</v>
      </c>
      <c r="H2044" s="25">
        <v>306706</v>
      </c>
      <c r="I2044" s="25" t="s">
        <v>3214</v>
      </c>
      <c r="J2044" s="25">
        <v>1</v>
      </c>
      <c r="K2044" s="25">
        <v>1</v>
      </c>
      <c r="L2044" s="25">
        <f t="shared" si="304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308"/>
        <v>24090</v>
      </c>
      <c r="G2045" s="54">
        <f t="shared" si="309"/>
        <v>24090</v>
      </c>
      <c r="H2045" s="25">
        <v>310938</v>
      </c>
      <c r="I2045" s="25" t="s">
        <v>3215</v>
      </c>
      <c r="J2045" s="25">
        <v>1</v>
      </c>
      <c r="K2045" s="25">
        <v>1</v>
      </c>
      <c r="L2045" s="25">
        <f t="shared" si="304"/>
        <v>0</v>
      </c>
      <c r="M2045" s="25" t="s">
        <v>3297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308"/>
        <v>15769.599999999999</v>
      </c>
      <c r="G2046" s="54">
        <f t="shared" si="309"/>
        <v>15769.599999999999</v>
      </c>
      <c r="H2046" s="25">
        <v>313404</v>
      </c>
      <c r="I2046" s="25" t="s">
        <v>3085</v>
      </c>
      <c r="J2046" s="25">
        <v>1</v>
      </c>
      <c r="K2046" s="25">
        <v>1</v>
      </c>
      <c r="L2046" s="25">
        <f t="shared" si="304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308"/>
        <v>22484</v>
      </c>
      <c r="G2047" s="54">
        <f t="shared" si="309"/>
        <v>22484</v>
      </c>
      <c r="H2047" s="25">
        <v>313566</v>
      </c>
      <c r="I2047" s="25" t="s">
        <v>3216</v>
      </c>
      <c r="J2047" s="25">
        <v>1</v>
      </c>
      <c r="K2047" s="25">
        <v>1</v>
      </c>
      <c r="L2047" s="25">
        <f t="shared" si="304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308"/>
        <v>24090</v>
      </c>
      <c r="G2048" s="54">
        <f t="shared" si="309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304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308"/>
        <v>5112.8</v>
      </c>
      <c r="G2049" s="54">
        <f t="shared" si="309"/>
        <v>5112.8</v>
      </c>
      <c r="H2049" s="25">
        <v>317406</v>
      </c>
      <c r="I2049" s="25" t="s">
        <v>3217</v>
      </c>
      <c r="J2049" s="25">
        <v>1</v>
      </c>
      <c r="K2049" s="25">
        <v>1</v>
      </c>
      <c r="L2049" s="25">
        <f t="shared" si="304"/>
        <v>0</v>
      </c>
      <c r="M2049" s="25" t="s">
        <v>2745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308"/>
        <v>27984</v>
      </c>
      <c r="G2050" s="54">
        <f t="shared" si="309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304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308"/>
        <v>12997.599999999999</v>
      </c>
      <c r="G2051" s="54">
        <f t="shared" si="309"/>
        <v>12997.599999999999</v>
      </c>
      <c r="H2051" s="25">
        <v>318320</v>
      </c>
      <c r="I2051" s="25" t="s">
        <v>3218</v>
      </c>
      <c r="J2051" s="25">
        <v>1</v>
      </c>
      <c r="K2051" s="25">
        <v>1</v>
      </c>
      <c r="L2051" s="25">
        <f t="shared" si="304"/>
        <v>0</v>
      </c>
      <c r="M2051" s="25" t="s">
        <v>2745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308"/>
        <v>9178.4</v>
      </c>
      <c r="G2052" s="54">
        <f t="shared" si="309"/>
        <v>9178.4</v>
      </c>
      <c r="H2052" s="25">
        <v>321109</v>
      </c>
      <c r="I2052" s="25" t="s">
        <v>3219</v>
      </c>
      <c r="J2052" s="25">
        <v>1</v>
      </c>
      <c r="K2052" s="25">
        <v>1</v>
      </c>
      <c r="L2052" s="25">
        <f t="shared" si="304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308"/>
        <v>27588</v>
      </c>
      <c r="G2053" s="54">
        <f t="shared" si="309"/>
        <v>27588</v>
      </c>
      <c r="H2053" s="25">
        <v>321142</v>
      </c>
      <c r="I2053" s="25" t="s">
        <v>3220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318">IF(AB2054="DOLLAR",E2054*88,E2054)</f>
        <v>14352.8</v>
      </c>
      <c r="G2054" s="54">
        <f t="shared" si="309"/>
        <v>14352.8</v>
      </c>
      <c r="H2054" s="25">
        <v>321306</v>
      </c>
      <c r="I2054" s="25" t="s">
        <v>3221</v>
      </c>
      <c r="J2054" s="25">
        <v>1</v>
      </c>
      <c r="K2054" s="25">
        <v>1</v>
      </c>
      <c r="L2054" s="25">
        <f t="shared" si="314"/>
        <v>0</v>
      </c>
      <c r="M2054" s="25" t="s">
        <v>3301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318"/>
        <v>12689.599999999999</v>
      </c>
      <c r="G2055" s="54">
        <f t="shared" ref="G2055:G2102" si="319">F2055*J2055</f>
        <v>12689.599999999999</v>
      </c>
      <c r="H2055" s="25">
        <v>325504</v>
      </c>
      <c r="I2055" s="25" t="s">
        <v>3222</v>
      </c>
      <c r="J2055" s="25">
        <v>1</v>
      </c>
      <c r="K2055" s="25">
        <v>1</v>
      </c>
      <c r="L2055" s="25">
        <f t="shared" si="314"/>
        <v>0</v>
      </c>
      <c r="M2055" s="25" t="s">
        <v>2745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318"/>
        <v>12997.599999999999</v>
      </c>
      <c r="G2056" s="54">
        <f t="shared" si="319"/>
        <v>12997.599999999999</v>
      </c>
      <c r="H2056" s="25">
        <v>325604</v>
      </c>
      <c r="I2056" s="25" t="s">
        <v>3223</v>
      </c>
      <c r="J2056" s="25">
        <v>1</v>
      </c>
      <c r="K2056" s="25">
        <v>1</v>
      </c>
      <c r="L2056" s="25">
        <f t="shared" si="31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318"/>
        <v>9055.2000000000007</v>
      </c>
      <c r="G2057" s="54">
        <f t="shared" si="319"/>
        <v>9055.2000000000007</v>
      </c>
      <c r="H2057" s="25">
        <v>329951</v>
      </c>
      <c r="I2057" s="25" t="s">
        <v>3224</v>
      </c>
      <c r="J2057" s="25">
        <v>1</v>
      </c>
      <c r="K2057" s="25">
        <v>1</v>
      </c>
      <c r="L2057" s="25">
        <f t="shared" si="314"/>
        <v>0</v>
      </c>
      <c r="M2057" s="25" t="s">
        <v>3292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318"/>
        <v>12689.599999999999</v>
      </c>
      <c r="G2058" s="54">
        <f t="shared" si="319"/>
        <v>12689.599999999999</v>
      </c>
      <c r="H2058" s="25">
        <v>331206</v>
      </c>
      <c r="I2058" s="25" t="s">
        <v>3225</v>
      </c>
      <c r="J2058" s="25">
        <v>1</v>
      </c>
      <c r="K2058" s="25">
        <v>1</v>
      </c>
      <c r="L2058" s="25">
        <f t="shared" si="314"/>
        <v>0</v>
      </c>
      <c r="M2058" s="25" t="s">
        <v>2745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318"/>
        <v>12997.599999999999</v>
      </c>
      <c r="G2059" s="54">
        <f t="shared" si="319"/>
        <v>12997.599999999999</v>
      </c>
      <c r="H2059" s="25">
        <v>331208</v>
      </c>
      <c r="I2059" s="25" t="s">
        <v>2860</v>
      </c>
      <c r="J2059" s="25">
        <v>1</v>
      </c>
      <c r="K2059" s="25">
        <v>1</v>
      </c>
      <c r="L2059" s="25">
        <f t="shared" si="31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318"/>
        <v>28710</v>
      </c>
      <c r="G2060" s="54">
        <f t="shared" si="319"/>
        <v>28710</v>
      </c>
      <c r="H2060" s="25">
        <v>331246</v>
      </c>
      <c r="I2060" s="25" t="s">
        <v>3226</v>
      </c>
      <c r="J2060" s="25">
        <v>1</v>
      </c>
      <c r="K2060" s="25">
        <v>1</v>
      </c>
      <c r="L2060" s="25">
        <f t="shared" si="31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318"/>
        <v>9794.4</v>
      </c>
      <c r="G2061" s="54">
        <f t="shared" si="319"/>
        <v>9794.4</v>
      </c>
      <c r="H2061" s="25">
        <v>333625</v>
      </c>
      <c r="I2061" s="25" t="s">
        <v>3227</v>
      </c>
      <c r="J2061" s="25">
        <v>1</v>
      </c>
      <c r="K2061" s="25">
        <v>1</v>
      </c>
      <c r="L2061" s="25">
        <f t="shared" si="31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318"/>
        <v>16632</v>
      </c>
      <c r="G2062" s="54">
        <f t="shared" si="319"/>
        <v>16632</v>
      </c>
      <c r="H2062" s="25">
        <v>334606</v>
      </c>
      <c r="I2062" s="25" t="s">
        <v>3228</v>
      </c>
      <c r="J2062" s="25">
        <v>1</v>
      </c>
      <c r="K2062" s="25">
        <v>1</v>
      </c>
      <c r="L2062" s="25">
        <f t="shared" si="314"/>
        <v>0</v>
      </c>
      <c r="M2062" s="25" t="s">
        <v>2745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318"/>
        <v>17371.2</v>
      </c>
      <c r="G2063" s="54">
        <f t="shared" si="31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31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318"/>
        <v>11272.8</v>
      </c>
      <c r="G2064" s="54">
        <f t="shared" si="319"/>
        <v>11272.8</v>
      </c>
      <c r="H2064" s="25">
        <v>336218</v>
      </c>
      <c r="I2064" s="25" t="s">
        <v>3229</v>
      </c>
      <c r="J2064" s="25">
        <v>1</v>
      </c>
      <c r="K2064" s="25">
        <v>1</v>
      </c>
      <c r="L2064" s="25">
        <f t="shared" si="314"/>
        <v>0</v>
      </c>
      <c r="M2064" s="25" t="s">
        <v>2745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318"/>
        <v>7946.4</v>
      </c>
      <c r="G2065" s="54">
        <f t="shared" si="319"/>
        <v>7946.4</v>
      </c>
      <c r="H2065" s="25">
        <v>339811</v>
      </c>
      <c r="I2065" s="25" t="s">
        <v>3230</v>
      </c>
      <c r="J2065" s="25">
        <v>1</v>
      </c>
      <c r="K2065" s="25">
        <v>1</v>
      </c>
      <c r="L2065" s="25">
        <f t="shared" si="31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318"/>
        <v>13921.599999999999</v>
      </c>
      <c r="G2066" s="54">
        <f t="shared" si="319"/>
        <v>13921.599999999999</v>
      </c>
      <c r="H2066" s="25">
        <v>343504</v>
      </c>
      <c r="I2066" s="25" t="s">
        <v>3231</v>
      </c>
      <c r="J2066" s="25">
        <v>1</v>
      </c>
      <c r="K2066" s="25">
        <v>1</v>
      </c>
      <c r="L2066" s="25">
        <f t="shared" si="31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318"/>
        <v>12381.599999999999</v>
      </c>
      <c r="G2067" s="54">
        <f t="shared" si="319"/>
        <v>12381.599999999999</v>
      </c>
      <c r="H2067" s="25">
        <v>343524</v>
      </c>
      <c r="I2067" s="25" t="s">
        <v>3036</v>
      </c>
      <c r="J2067" s="25">
        <v>1</v>
      </c>
      <c r="K2067" s="25">
        <v>1</v>
      </c>
      <c r="L2067" s="25">
        <f t="shared" si="314"/>
        <v>0</v>
      </c>
      <c r="M2067" s="25" t="s">
        <v>2745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318"/>
        <v>5112.8</v>
      </c>
      <c r="G2068" s="54">
        <f t="shared" si="31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31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318"/>
        <v>20020</v>
      </c>
      <c r="G2069" s="54">
        <f t="shared" si="31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31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318"/>
        <v>11888.8</v>
      </c>
      <c r="G2070" s="54">
        <f t="shared" si="319"/>
        <v>11888.8</v>
      </c>
      <c r="H2070" s="25">
        <v>344720</v>
      </c>
      <c r="I2070" s="25" t="s">
        <v>3232</v>
      </c>
      <c r="J2070" s="25">
        <v>1</v>
      </c>
      <c r="K2070" s="25">
        <v>1</v>
      </c>
      <c r="L2070" s="25">
        <f t="shared" si="314"/>
        <v>0</v>
      </c>
      <c r="M2070" s="25" t="s">
        <v>2745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318"/>
        <v>17925.599999999999</v>
      </c>
      <c r="G2071" s="54">
        <f t="shared" si="319"/>
        <v>17925.599999999999</v>
      </c>
      <c r="H2071" s="25">
        <v>350216</v>
      </c>
      <c r="I2071" s="25" t="s">
        <v>3233</v>
      </c>
      <c r="J2071" s="25">
        <v>1</v>
      </c>
      <c r="K2071" s="25">
        <v>1</v>
      </c>
      <c r="L2071" s="25">
        <f t="shared" si="314"/>
        <v>0</v>
      </c>
      <c r="M2071" s="25" t="s">
        <v>3297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318"/>
        <v>16324</v>
      </c>
      <c r="G2072" s="54">
        <f t="shared" si="319"/>
        <v>16324</v>
      </c>
      <c r="H2072" s="25">
        <v>354220</v>
      </c>
      <c r="I2072" s="25" t="s">
        <v>3234</v>
      </c>
      <c r="J2072" s="25">
        <v>1</v>
      </c>
      <c r="K2072" s="25">
        <v>1</v>
      </c>
      <c r="L2072" s="25">
        <f t="shared" si="314"/>
        <v>0</v>
      </c>
      <c r="M2072" s="25" t="s">
        <v>2745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318"/>
        <v>9178.4</v>
      </c>
      <c r="G2073" s="54">
        <f t="shared" si="319"/>
        <v>9178.4</v>
      </c>
      <c r="H2073" s="25">
        <v>357905</v>
      </c>
      <c r="I2073" s="25" t="s">
        <v>3235</v>
      </c>
      <c r="J2073" s="25">
        <v>1</v>
      </c>
      <c r="K2073" s="25">
        <v>1</v>
      </c>
      <c r="L2073" s="25">
        <f t="shared" si="31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318"/>
        <v>10164</v>
      </c>
      <c r="G2074" s="54">
        <f t="shared" si="319"/>
        <v>10164</v>
      </c>
      <c r="H2074" s="25">
        <v>362805</v>
      </c>
      <c r="I2074" s="25" t="s">
        <v>3236</v>
      </c>
      <c r="J2074" s="25">
        <v>1</v>
      </c>
      <c r="K2074" s="25">
        <v>1</v>
      </c>
      <c r="L2074" s="25">
        <f t="shared" si="31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318"/>
        <v>8500.7999999999993</v>
      </c>
      <c r="G2075" s="54">
        <f t="shared" si="319"/>
        <v>8500.7999999999993</v>
      </c>
      <c r="H2075" s="25">
        <v>364805</v>
      </c>
      <c r="I2075" s="25" t="s">
        <v>2962</v>
      </c>
      <c r="J2075" s="25">
        <v>1</v>
      </c>
      <c r="K2075" s="25">
        <v>1</v>
      </c>
      <c r="L2075" s="25">
        <f t="shared" si="314"/>
        <v>0</v>
      </c>
      <c r="M2075" s="25" t="s">
        <v>3292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318"/>
        <v>12689.599999999999</v>
      </c>
      <c r="G2076" s="54">
        <f t="shared" si="319"/>
        <v>12689.599999999999</v>
      </c>
      <c r="H2076" s="25">
        <v>367106</v>
      </c>
      <c r="I2076" s="25" t="s">
        <v>3237</v>
      </c>
      <c r="J2076" s="25">
        <v>1</v>
      </c>
      <c r="K2076" s="25">
        <v>1</v>
      </c>
      <c r="L2076" s="25">
        <f t="shared" si="314"/>
        <v>0</v>
      </c>
      <c r="M2076" s="25" t="s">
        <v>2745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318"/>
        <v>7207.2000000000007</v>
      </c>
      <c r="G2077" s="54">
        <f t="shared" si="319"/>
        <v>7207.2000000000007</v>
      </c>
      <c r="H2077" s="25">
        <v>376804</v>
      </c>
      <c r="I2077" s="25" t="s">
        <v>3238</v>
      </c>
      <c r="J2077" s="25">
        <v>1</v>
      </c>
      <c r="K2077" s="25">
        <v>1</v>
      </c>
      <c r="L2077" s="25">
        <f t="shared" si="314"/>
        <v>0</v>
      </c>
      <c r="M2077" s="25" t="s">
        <v>3292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318"/>
        <v>9424.7999999999993</v>
      </c>
      <c r="G2078" s="54">
        <f t="shared" si="319"/>
        <v>9424.7999999999993</v>
      </c>
      <c r="H2078" s="25">
        <v>393607</v>
      </c>
      <c r="I2078" s="25" t="s">
        <v>3239</v>
      </c>
      <c r="J2078" s="25">
        <v>1</v>
      </c>
      <c r="K2078" s="25">
        <v>1</v>
      </c>
      <c r="L2078" s="25">
        <f t="shared" si="31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318"/>
        <v>11888.8</v>
      </c>
      <c r="G2079" s="54">
        <f t="shared" si="319"/>
        <v>0</v>
      </c>
      <c r="H2079" s="25">
        <v>399711</v>
      </c>
      <c r="I2079" s="25" t="s">
        <v>3240</v>
      </c>
      <c r="J2079" s="25">
        <v>0</v>
      </c>
      <c r="K2079" s="25"/>
      <c r="L2079" s="25">
        <f t="shared" si="314"/>
        <v>0</v>
      </c>
      <c r="M2079" s="25" t="s">
        <v>3645</v>
      </c>
      <c r="N2079" s="45" t="s">
        <v>3645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2781</v>
      </c>
      <c r="U2079" s="25" t="s">
        <v>19</v>
      </c>
      <c r="V2079" s="25" t="str">
        <f>VLOOKUP(P2079,'Customer List'!B:C,2,)</f>
        <v>Kolkata</v>
      </c>
      <c r="W2079" s="56"/>
      <c r="X2079" s="45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318"/>
        <v>41703.199999999997</v>
      </c>
      <c r="G2080" s="54">
        <f t="shared" si="319"/>
        <v>417032</v>
      </c>
      <c r="H2080" s="25">
        <v>403602</v>
      </c>
      <c r="I2080" s="25" t="s">
        <v>3241</v>
      </c>
      <c r="J2080" s="25">
        <v>10</v>
      </c>
      <c r="K2080" s="25">
        <v>10</v>
      </c>
      <c r="L2080" s="25">
        <f t="shared" si="31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318"/>
        <v>4004</v>
      </c>
      <c r="G2081" s="54">
        <f t="shared" si="319"/>
        <v>8008</v>
      </c>
      <c r="H2081" s="25">
        <v>420301</v>
      </c>
      <c r="I2081" s="25" t="s">
        <v>2898</v>
      </c>
      <c r="J2081" s="25">
        <v>2</v>
      </c>
      <c r="K2081" s="25">
        <v>2</v>
      </c>
      <c r="L2081" s="25">
        <f t="shared" si="314"/>
        <v>0</v>
      </c>
      <c r="M2081" s="25" t="s">
        <v>3298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318"/>
        <v>2587.1999999999998</v>
      </c>
      <c r="G2082" s="54">
        <f t="shared" si="31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314"/>
        <v>0</v>
      </c>
      <c r="M2082" s="25" t="s">
        <v>3298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318"/>
        <v>3326.3999999999996</v>
      </c>
      <c r="G2083" s="54">
        <f t="shared" si="31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314"/>
        <v>0</v>
      </c>
      <c r="M2083" s="25" t="s">
        <v>3292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318"/>
        <v>22594</v>
      </c>
      <c r="G2084" s="54">
        <f t="shared" si="319"/>
        <v>67782</v>
      </c>
      <c r="H2084" s="25">
        <v>422304</v>
      </c>
      <c r="I2084" s="25" t="s">
        <v>3242</v>
      </c>
      <c r="J2084" s="25">
        <v>3</v>
      </c>
      <c r="K2084" s="25">
        <v>3</v>
      </c>
      <c r="L2084" s="25">
        <f t="shared" si="31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318"/>
        <v>16759.599999999999</v>
      </c>
      <c r="G2085" s="54">
        <f t="shared" si="31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31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318"/>
        <v>2587.1999999999998</v>
      </c>
      <c r="G2086" s="54">
        <f t="shared" si="319"/>
        <v>2587.1999999999998</v>
      </c>
      <c r="H2086" s="25">
        <v>423501</v>
      </c>
      <c r="I2086" s="25" t="s">
        <v>2795</v>
      </c>
      <c r="J2086" s="25">
        <v>1</v>
      </c>
      <c r="K2086" s="25">
        <v>1</v>
      </c>
      <c r="L2086" s="25">
        <f t="shared" si="31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318"/>
        <v>14476</v>
      </c>
      <c r="G2087" s="54">
        <f t="shared" si="31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314"/>
        <v>0</v>
      </c>
      <c r="M2087" s="25" t="s">
        <v>3298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318"/>
        <v>7700</v>
      </c>
      <c r="G2088" s="54">
        <f t="shared" si="31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314"/>
        <v>0</v>
      </c>
      <c r="M2088" s="25" t="s">
        <v>2745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318"/>
        <v>21560</v>
      </c>
      <c r="G2089" s="54">
        <f t="shared" si="319"/>
        <v>21560</v>
      </c>
      <c r="H2089" s="25">
        <v>449504</v>
      </c>
      <c r="I2089" s="25" t="s">
        <v>3243</v>
      </c>
      <c r="J2089" s="25">
        <v>1</v>
      </c>
      <c r="K2089" s="25">
        <v>1</v>
      </c>
      <c r="L2089" s="25">
        <f t="shared" si="31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318"/>
        <v>21780</v>
      </c>
      <c r="G2090" s="54">
        <f t="shared" si="319"/>
        <v>21780</v>
      </c>
      <c r="H2090" s="25">
        <v>480016</v>
      </c>
      <c r="I2090" s="25" t="s">
        <v>3244</v>
      </c>
      <c r="J2090" s="25">
        <v>1</v>
      </c>
      <c r="K2090" s="25">
        <v>1</v>
      </c>
      <c r="L2090" s="25">
        <f t="shared" si="314"/>
        <v>0</v>
      </c>
      <c r="M2090" s="25" t="s">
        <v>2745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318"/>
        <v>36762</v>
      </c>
      <c r="G2091" s="54">
        <f t="shared" si="319"/>
        <v>36762</v>
      </c>
      <c r="H2091" s="25">
        <v>480019</v>
      </c>
      <c r="I2091" s="25" t="s">
        <v>3245</v>
      </c>
      <c r="J2091" s="25">
        <v>1</v>
      </c>
      <c r="K2091" s="25">
        <v>1</v>
      </c>
      <c r="L2091" s="25">
        <f t="shared" si="314"/>
        <v>0</v>
      </c>
      <c r="M2091" s="25" t="s">
        <v>2745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318"/>
        <v>12584</v>
      </c>
      <c r="G2092" s="54">
        <f t="shared" si="31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31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318"/>
        <v>18150</v>
      </c>
      <c r="G2093" s="54">
        <f t="shared" si="31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314"/>
        <v>0</v>
      </c>
      <c r="M2093" s="25" t="s">
        <v>2745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318"/>
        <v>14414.400000000001</v>
      </c>
      <c r="G2094" s="54">
        <f t="shared" si="31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31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318"/>
        <v>15329.599999999999</v>
      </c>
      <c r="G2095" s="54">
        <f t="shared" si="31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31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318"/>
        <v>7638.4</v>
      </c>
      <c r="G2096" s="54">
        <f t="shared" si="319"/>
        <v>7638.4</v>
      </c>
      <c r="H2096" s="25">
        <v>506907</v>
      </c>
      <c r="I2096" s="25" t="s">
        <v>3246</v>
      </c>
      <c r="J2096" s="25">
        <v>1</v>
      </c>
      <c r="K2096" s="25">
        <v>1</v>
      </c>
      <c r="L2096" s="25">
        <f t="shared" si="31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318"/>
        <v>25995.199999999997</v>
      </c>
      <c r="G2097" s="54">
        <f t="shared" si="319"/>
        <v>25995.199999999997</v>
      </c>
      <c r="H2097" s="25">
        <v>512314</v>
      </c>
      <c r="I2097" s="25" t="s">
        <v>3247</v>
      </c>
      <c r="J2097" s="25">
        <v>1</v>
      </c>
      <c r="K2097" s="25">
        <v>1</v>
      </c>
      <c r="L2097" s="25">
        <f t="shared" si="314"/>
        <v>0</v>
      </c>
      <c r="M2097" s="25" t="s">
        <v>3297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318"/>
        <v>22792</v>
      </c>
      <c r="G2098" s="54">
        <f t="shared" si="31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31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318"/>
        <v>10164</v>
      </c>
      <c r="G2099" s="54">
        <f t="shared" si="31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31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318"/>
        <v>8685.6</v>
      </c>
      <c r="G2100" s="54">
        <f t="shared" si="31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31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318"/>
        <v>7268.7999999999993</v>
      </c>
      <c r="G2101" s="54">
        <f t="shared" si="319"/>
        <v>7268.7999999999993</v>
      </c>
      <c r="H2101" s="25">
        <v>740992</v>
      </c>
      <c r="I2101" s="25" t="s">
        <v>3248</v>
      </c>
      <c r="J2101" s="25">
        <v>1</v>
      </c>
      <c r="K2101" s="25">
        <v>1</v>
      </c>
      <c r="L2101" s="25">
        <f t="shared" si="31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318"/>
        <v>101270.39999999999</v>
      </c>
      <c r="G2102" s="54">
        <f t="shared" si="319"/>
        <v>607622.39999999991</v>
      </c>
      <c r="H2102" s="25">
        <v>741028</v>
      </c>
      <c r="I2102" s="25" t="s">
        <v>3249</v>
      </c>
      <c r="J2102" s="25">
        <v>6</v>
      </c>
      <c r="K2102" s="25">
        <v>6</v>
      </c>
      <c r="L2102" s="25">
        <f t="shared" si="31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3741</v>
      </c>
      <c r="C2103" s="45">
        <v>45923</v>
      </c>
      <c r="D2103" s="45">
        <v>45925</v>
      </c>
      <c r="E2103" s="8">
        <v>15540</v>
      </c>
      <c r="F2103" s="8">
        <f t="shared" ref="F2103:F2167" si="323">IF(AB2103="DOLLAR",E2103*88,E2103)</f>
        <v>15540</v>
      </c>
      <c r="G2103" s="54">
        <f t="shared" ref="G2103:G2167" si="324">F2103*J2103</f>
        <v>31080</v>
      </c>
      <c r="H2103" s="25" t="s">
        <v>2356</v>
      </c>
      <c r="I2103" s="25" t="s">
        <v>4735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4899</v>
      </c>
      <c r="N2103" s="45">
        <v>45937</v>
      </c>
      <c r="O2103" s="54">
        <v>37740</v>
      </c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323"/>
        <v>3942.3999999999996</v>
      </c>
      <c r="G2104" s="54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323"/>
        <v>2393.6</v>
      </c>
      <c r="G2105" s="54">
        <f t="shared" si="324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323"/>
        <v>14432</v>
      </c>
      <c r="G2106" s="54">
        <f t="shared" si="324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323"/>
        <v>22739.199999999997</v>
      </c>
      <c r="G2107" s="54">
        <f t="shared" si="324"/>
        <v>22739.199999999997</v>
      </c>
      <c r="H2107" s="25" t="s">
        <v>2507</v>
      </c>
      <c r="I2107" s="25" t="s">
        <v>4423</v>
      </c>
      <c r="J2107" s="25">
        <v>1</v>
      </c>
      <c r="K2107" s="25">
        <v>1</v>
      </c>
      <c r="L2107" s="25">
        <f t="shared" si="325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323"/>
        <v>32912</v>
      </c>
      <c r="G2108" s="54">
        <f t="shared" si="324"/>
        <v>32912</v>
      </c>
      <c r="H2108" s="25" t="s">
        <v>2508</v>
      </c>
      <c r="I2108" s="25" t="s">
        <v>4424</v>
      </c>
      <c r="J2108" s="25">
        <v>1</v>
      </c>
      <c r="K2108" s="25">
        <v>1</v>
      </c>
      <c r="L2108" s="25">
        <f t="shared" si="325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323"/>
        <v>32912</v>
      </c>
      <c r="G2109" s="54">
        <f t="shared" si="324"/>
        <v>32912</v>
      </c>
      <c r="H2109" s="25" t="s">
        <v>2509</v>
      </c>
      <c r="I2109" s="25" t="s">
        <v>4425</v>
      </c>
      <c r="J2109" s="25">
        <v>1</v>
      </c>
      <c r="K2109" s="25">
        <v>1</v>
      </c>
      <c r="L2109" s="25">
        <f t="shared" si="325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323"/>
        <v>32912</v>
      </c>
      <c r="G2110" s="54">
        <f t="shared" si="324"/>
        <v>32912</v>
      </c>
      <c r="H2110" s="25" t="s">
        <v>2510</v>
      </c>
      <c r="I2110" s="25" t="s">
        <v>4426</v>
      </c>
      <c r="J2110" s="25">
        <v>1</v>
      </c>
      <c r="K2110" s="25">
        <v>1</v>
      </c>
      <c r="L2110" s="25">
        <f t="shared" si="325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323"/>
        <v>32912</v>
      </c>
      <c r="G2111" s="54">
        <f t="shared" si="324"/>
        <v>32912</v>
      </c>
      <c r="H2111" s="25" t="s">
        <v>2511</v>
      </c>
      <c r="I2111" s="25" t="s">
        <v>4427</v>
      </c>
      <c r="J2111" s="25">
        <v>1</v>
      </c>
      <c r="K2111" s="25">
        <v>1</v>
      </c>
      <c r="L2111" s="25">
        <f t="shared" si="325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323"/>
        <v>32912</v>
      </c>
      <c r="G2112" s="54">
        <f t="shared" si="324"/>
        <v>32912</v>
      </c>
      <c r="H2112" s="25" t="s">
        <v>2512</v>
      </c>
      <c r="I2112" s="25" t="s">
        <v>4428</v>
      </c>
      <c r="J2112" s="25">
        <v>1</v>
      </c>
      <c r="K2112" s="25">
        <v>1</v>
      </c>
      <c r="L2112" s="25">
        <f t="shared" si="325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323"/>
        <v>19006.239999999998</v>
      </c>
      <c r="G2113" s="54">
        <f t="shared" si="324"/>
        <v>19006.239999999998</v>
      </c>
      <c r="H2113" s="25" t="s">
        <v>2513</v>
      </c>
      <c r="I2113" s="25" t="s">
        <v>4429</v>
      </c>
      <c r="J2113" s="25">
        <v>1</v>
      </c>
      <c r="K2113" s="25">
        <v>1</v>
      </c>
      <c r="L2113" s="25">
        <f t="shared" si="325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323"/>
        <v>19006.239999999998</v>
      </c>
      <c r="G2114" s="54">
        <f t="shared" si="324"/>
        <v>19006.239999999998</v>
      </c>
      <c r="H2114" s="25" t="s">
        <v>2514</v>
      </c>
      <c r="I2114" s="25" t="s">
        <v>4430</v>
      </c>
      <c r="J2114" s="25">
        <v>1</v>
      </c>
      <c r="K2114" s="25">
        <v>1</v>
      </c>
      <c r="L2114" s="25">
        <f t="shared" si="325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323"/>
        <v>29593.52</v>
      </c>
      <c r="G2115" s="54">
        <f t="shared" si="324"/>
        <v>29593.52</v>
      </c>
      <c r="H2115" s="25" t="s">
        <v>2515</v>
      </c>
      <c r="I2115" s="25" t="s">
        <v>4431</v>
      </c>
      <c r="J2115" s="25">
        <v>1</v>
      </c>
      <c r="K2115" s="25">
        <v>1</v>
      </c>
      <c r="L2115" s="25">
        <f t="shared" si="325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323"/>
        <v>28776.879999999997</v>
      </c>
      <c r="G2116" s="54">
        <f t="shared" si="324"/>
        <v>28776.879999999997</v>
      </c>
      <c r="H2116" s="25" t="s">
        <v>2516</v>
      </c>
      <c r="I2116" s="25" t="s">
        <v>4432</v>
      </c>
      <c r="J2116" s="25">
        <v>1</v>
      </c>
      <c r="K2116" s="25">
        <v>1</v>
      </c>
      <c r="L2116" s="25">
        <f t="shared" si="325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323"/>
        <v>32912</v>
      </c>
      <c r="G2117" s="54">
        <f t="shared" si="324"/>
        <v>32912</v>
      </c>
      <c r="H2117" s="25" t="s">
        <v>2517</v>
      </c>
      <c r="I2117" s="25" t="s">
        <v>4433</v>
      </c>
      <c r="J2117" s="25">
        <v>1</v>
      </c>
      <c r="K2117" s="25">
        <v>1</v>
      </c>
      <c r="L2117" s="25">
        <f t="shared" si="325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323"/>
        <v>32912</v>
      </c>
      <c r="G2118" s="54">
        <f t="shared" si="324"/>
        <v>32912</v>
      </c>
      <c r="H2118" s="25" t="s">
        <v>2518</v>
      </c>
      <c r="I2118" s="25" t="s">
        <v>4434</v>
      </c>
      <c r="J2118" s="25">
        <v>1</v>
      </c>
      <c r="K2118" s="25">
        <v>1</v>
      </c>
      <c r="L2118" s="25">
        <f t="shared" si="325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323"/>
        <v>31768</v>
      </c>
      <c r="G2119" s="54">
        <f t="shared" si="324"/>
        <v>31768</v>
      </c>
      <c r="H2119" s="25" t="s">
        <v>2519</v>
      </c>
      <c r="I2119" s="25" t="s">
        <v>4435</v>
      </c>
      <c r="J2119" s="25">
        <v>1</v>
      </c>
      <c r="K2119" s="25">
        <v>1</v>
      </c>
      <c r="L2119" s="25">
        <f t="shared" si="325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323"/>
        <v>0</v>
      </c>
      <c r="G2120" s="54">
        <f t="shared" si="324"/>
        <v>0</v>
      </c>
      <c r="H2120" s="25" t="s">
        <v>2523</v>
      </c>
      <c r="I2120" s="25"/>
      <c r="J2120" s="25">
        <v>3</v>
      </c>
      <c r="K2120" s="25"/>
      <c r="L2120" s="25">
        <f t="shared" si="325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323"/>
        <v>8377.6</v>
      </c>
      <c r="G2121" s="54">
        <f t="shared" si="324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2786</v>
      </c>
      <c r="V2121" s="25" t="str">
        <f>VLOOKUP(P2121,'Customer List'!B:C,2,)</f>
        <v>Kolkata</v>
      </c>
      <c r="W2121" s="56"/>
      <c r="X2121" s="45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323"/>
        <v>28582.400000000001</v>
      </c>
      <c r="G2122" s="54">
        <f t="shared" si="324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2786</v>
      </c>
      <c r="V2122" s="25" t="str">
        <f>VLOOKUP(P2122,'Customer List'!B:C,2,)</f>
        <v>Mumbai</v>
      </c>
      <c r="W2122" s="56"/>
      <c r="X2122" s="45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323"/>
        <v>7823.2000000000007</v>
      </c>
      <c r="G2123" s="54">
        <f t="shared" si="324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2786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323"/>
        <v>10225.6</v>
      </c>
      <c r="G2124" s="54">
        <f t="shared" si="324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2786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323"/>
        <v>44132</v>
      </c>
      <c r="G2125" s="54">
        <f t="shared" si="324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3291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323"/>
        <v>33264</v>
      </c>
      <c r="G2126" s="54">
        <f t="shared" si="324"/>
        <v>33264</v>
      </c>
      <c r="H2126" s="25" t="s">
        <v>2531</v>
      </c>
      <c r="I2126" s="25" t="s">
        <v>4384</v>
      </c>
      <c r="J2126" s="25">
        <v>1</v>
      </c>
      <c r="K2126" s="25">
        <v>1</v>
      </c>
      <c r="L2126" s="25">
        <f t="shared" si="325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323"/>
        <v>1760</v>
      </c>
      <c r="G2127" s="54">
        <f t="shared" si="324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325"/>
        <v>0</v>
      </c>
      <c r="M2127" s="25" t="s">
        <v>3319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3320</v>
      </c>
      <c r="U2127" s="25" t="s">
        <v>2789</v>
      </c>
      <c r="V2127" s="25" t="str">
        <f>VLOOKUP(P2127,'Customer List'!B:C,2,)</f>
        <v>Delhi</v>
      </c>
      <c r="W2127" s="56"/>
      <c r="X2127" s="45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323"/>
        <v>1760</v>
      </c>
      <c r="G2128" s="54">
        <f t="shared" si="324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325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2789</v>
      </c>
      <c r="V2128" s="25" t="s">
        <v>2031</v>
      </c>
      <c r="W2128" s="56" t="s">
        <v>1149</v>
      </c>
      <c r="X2128" s="45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323"/>
        <v>8.8000000000000007</v>
      </c>
      <c r="G2129" s="54">
        <f t="shared" si="324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325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2789</v>
      </c>
      <c r="V2129" s="25" t="str">
        <f>VLOOKUP(P2129,'Customer List'!B:C,2,)</f>
        <v>STOCK</v>
      </c>
      <c r="W2129" s="56" t="s">
        <v>1149</v>
      </c>
      <c r="X2129" s="45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323"/>
        <v>2350</v>
      </c>
      <c r="G2130" s="54">
        <f t="shared" si="324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325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323"/>
        <v>2350</v>
      </c>
      <c r="G2131" s="54">
        <f t="shared" si="324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325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323"/>
        <v>2350</v>
      </c>
      <c r="G2132" s="54">
        <f t="shared" si="324"/>
        <v>49350</v>
      </c>
      <c r="H2132" s="25">
        <v>16532</v>
      </c>
      <c r="I2132" s="25" t="s">
        <v>2580</v>
      </c>
      <c r="J2132" s="25">
        <v>21</v>
      </c>
      <c r="K2132" s="25"/>
      <c r="L2132" s="25">
        <f t="shared" si="325"/>
        <v>21</v>
      </c>
      <c r="M2132" s="25"/>
      <c r="N2132" s="45"/>
      <c r="O2132" s="54"/>
      <c r="P2132" s="25" t="s">
        <v>3299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ref="F2133" si="334">IF(AB2133="DOLLAR",E2133*88,E2133)</f>
        <v>2350</v>
      </c>
      <c r="G2133" s="54">
        <f t="shared" ref="G2133" si="335">F2133*J2133</f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3638</v>
      </c>
      <c r="N2133" s="45">
        <v>45940</v>
      </c>
      <c r="O2133" s="54">
        <v>0</v>
      </c>
      <c r="P2133" s="25" t="s">
        <v>3299</v>
      </c>
      <c r="Q2133" s="25" t="s">
        <v>2078</v>
      </c>
      <c r="R2133" s="25" t="s">
        <v>638</v>
      </c>
      <c r="S2133" s="3" t="s">
        <v>300</v>
      </c>
      <c r="T2133" s="55" t="s">
        <v>4995</v>
      </c>
      <c r="U2133" s="25" t="s">
        <v>2092</v>
      </c>
      <c r="V2133" s="25" t="str">
        <f>VLOOKUP(P2133,'Customer List'!B:C,2,)</f>
        <v>STOCK</v>
      </c>
      <c r="W2133" s="56" t="s">
        <v>1149</v>
      </c>
      <c r="X2133" s="45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323"/>
        <v>2350</v>
      </c>
      <c r="G2134" s="54">
        <f t="shared" si="324"/>
        <v>9400</v>
      </c>
      <c r="H2134" s="25">
        <v>16532</v>
      </c>
      <c r="I2134" s="25" t="s">
        <v>2580</v>
      </c>
      <c r="J2134" s="25">
        <v>4</v>
      </c>
      <c r="K2134" s="25">
        <v>4</v>
      </c>
      <c r="L2134" s="25">
        <f t="shared" si="325"/>
        <v>0</v>
      </c>
      <c r="M2134" s="25" t="s">
        <v>3551</v>
      </c>
      <c r="N2134" s="45">
        <v>45913</v>
      </c>
      <c r="O2134" s="54">
        <v>14346</v>
      </c>
      <c r="P2134" s="25" t="s">
        <v>1089</v>
      </c>
      <c r="Q2134" s="25" t="s">
        <v>2078</v>
      </c>
      <c r="R2134" s="25" t="s">
        <v>725</v>
      </c>
      <c r="S2134" s="3" t="s">
        <v>300</v>
      </c>
      <c r="T2134" s="55"/>
      <c r="U2134" s="25" t="s">
        <v>2092</v>
      </c>
      <c r="V2134" s="25" t="str">
        <f>VLOOKUP(P2134,'Customer List'!B:C,2,)</f>
        <v>Delhi</v>
      </c>
      <c r="W2134" s="56"/>
      <c r="X2134" s="45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323"/>
        <v>2350</v>
      </c>
      <c r="G2135" s="54">
        <f t="shared" si="324"/>
        <v>16450</v>
      </c>
      <c r="H2135" s="25">
        <v>16532</v>
      </c>
      <c r="I2135" s="25" t="s">
        <v>2580</v>
      </c>
      <c r="J2135" s="25">
        <v>7</v>
      </c>
      <c r="K2135" s="25">
        <v>7</v>
      </c>
      <c r="L2135" s="25">
        <f t="shared" si="325"/>
        <v>0</v>
      </c>
      <c r="M2135" s="25" t="s">
        <v>2581</v>
      </c>
      <c r="N2135" s="45">
        <v>45825</v>
      </c>
      <c r="O2135" s="54">
        <f>8100*K2135</f>
        <v>56700</v>
      </c>
      <c r="P2135" s="25"/>
      <c r="Q2135" s="25"/>
      <c r="R2135" s="25"/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323"/>
        <v>2350</v>
      </c>
      <c r="G2136" s="54">
        <f t="shared" si="324"/>
        <v>4700</v>
      </c>
      <c r="H2136" s="25">
        <v>16532</v>
      </c>
      <c r="I2136" s="25" t="s">
        <v>2580</v>
      </c>
      <c r="J2136" s="25">
        <v>2</v>
      </c>
      <c r="K2136" s="25">
        <v>2</v>
      </c>
      <c r="L2136" s="25">
        <f t="shared" si="325"/>
        <v>0</v>
      </c>
      <c r="M2136" s="25" t="s">
        <v>2583</v>
      </c>
      <c r="N2136" s="45">
        <v>45854</v>
      </c>
      <c r="O2136" s="54">
        <v>0</v>
      </c>
      <c r="P2136" s="25" t="s">
        <v>1015</v>
      </c>
      <c r="Q2136" s="25" t="s">
        <v>1953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323"/>
        <v>2350</v>
      </c>
      <c r="G2137" s="54">
        <f t="shared" si="324"/>
        <v>35250</v>
      </c>
      <c r="H2137" s="25">
        <v>16532</v>
      </c>
      <c r="I2137" s="25" t="s">
        <v>2580</v>
      </c>
      <c r="J2137" s="25">
        <v>15</v>
      </c>
      <c r="K2137" s="25">
        <v>0</v>
      </c>
      <c r="L2137" s="25">
        <f t="shared" si="325"/>
        <v>15</v>
      </c>
      <c r="M2137" s="25"/>
      <c r="N2137" s="45"/>
      <c r="O2137" s="54"/>
      <c r="P2137" s="25" t="s">
        <v>1149</v>
      </c>
      <c r="Q2137" s="25"/>
      <c r="R2137" s="25"/>
      <c r="S2137" s="3" t="s">
        <v>300</v>
      </c>
      <c r="T2137" s="55"/>
      <c r="U2137" s="25" t="s">
        <v>2092</v>
      </c>
      <c r="V2137" s="25" t="str">
        <f>VLOOKUP(P2137,'Customer List'!B:C,2,)</f>
        <v>STOCK</v>
      </c>
      <c r="W2137" s="56" t="s">
        <v>1149</v>
      </c>
      <c r="X2137" s="45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67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323"/>
        <v>2350</v>
      </c>
      <c r="G2138" s="54">
        <f t="shared" si="324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325"/>
        <v>0</v>
      </c>
      <c r="M2138" s="25" t="s">
        <v>2584</v>
      </c>
      <c r="N2138" s="45">
        <v>45849</v>
      </c>
      <c r="O2138" s="54">
        <v>0</v>
      </c>
      <c r="P2138" s="25" t="s">
        <v>901</v>
      </c>
      <c r="Q2138" s="25" t="s">
        <v>637</v>
      </c>
      <c r="R2138" s="25" t="s">
        <v>849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323"/>
        <v>2350</v>
      </c>
      <c r="G2139" s="54">
        <f t="shared" si="324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325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323"/>
        <v>2350</v>
      </c>
      <c r="G2140" s="54">
        <f t="shared" si="324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325"/>
        <v>0</v>
      </c>
      <c r="M2140" s="25"/>
      <c r="N2140" s="45"/>
      <c r="O2140" s="54"/>
      <c r="P2140" s="25" t="s">
        <v>2749</v>
      </c>
      <c r="Q2140" s="25" t="s">
        <v>2078</v>
      </c>
      <c r="R2140" s="25" t="s">
        <v>638</v>
      </c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323"/>
        <v>2350</v>
      </c>
      <c r="G2141" s="54">
        <f t="shared" si="324"/>
        <v>2350</v>
      </c>
      <c r="H2141" s="25">
        <v>16532</v>
      </c>
      <c r="I2141" s="25" t="s">
        <v>2580</v>
      </c>
      <c r="J2141" s="25">
        <v>1</v>
      </c>
      <c r="K2141" s="25">
        <v>1</v>
      </c>
      <c r="L2141" s="25">
        <f t="shared" si="325"/>
        <v>0</v>
      </c>
      <c r="M2141" s="25" t="s">
        <v>2581</v>
      </c>
      <c r="N2141" s="45">
        <v>45825</v>
      </c>
      <c r="O2141" s="54">
        <f>8100*K2141</f>
        <v>8100</v>
      </c>
      <c r="P2141" s="25"/>
      <c r="Q2141" s="25"/>
      <c r="R2141" s="25"/>
      <c r="S2141" s="3" t="s">
        <v>300</v>
      </c>
      <c r="T2141" s="55"/>
      <c r="U2141" s="25" t="s">
        <v>2092</v>
      </c>
      <c r="V2141" s="25" t="e">
        <f>VLOOKUP(P2141,'Customer List'!B:C,2,)</f>
        <v>#N/A</v>
      </c>
      <c r="W2141" s="56"/>
      <c r="X2141" s="45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67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323"/>
        <v>2350</v>
      </c>
      <c r="G2142" s="54">
        <f t="shared" si="324"/>
        <v>4700</v>
      </c>
      <c r="H2142" s="25">
        <v>16532</v>
      </c>
      <c r="I2142" s="25" t="s">
        <v>2580</v>
      </c>
      <c r="J2142" s="25">
        <v>2</v>
      </c>
      <c r="K2142" s="25">
        <v>2</v>
      </c>
      <c r="L2142" s="25">
        <f t="shared" si="325"/>
        <v>0</v>
      </c>
      <c r="M2142" s="25" t="s">
        <v>3555</v>
      </c>
      <c r="N2142" s="45">
        <v>45915</v>
      </c>
      <c r="O2142" s="54">
        <v>10561.8</v>
      </c>
      <c r="P2142" s="25" t="s">
        <v>50</v>
      </c>
      <c r="Q2142" s="25" t="s">
        <v>2078</v>
      </c>
      <c r="R2142" s="25" t="s">
        <v>638</v>
      </c>
      <c r="S2142" s="3" t="s">
        <v>300</v>
      </c>
      <c r="T2142" s="55" t="s">
        <v>3556</v>
      </c>
      <c r="U2142" s="25" t="s">
        <v>2092</v>
      </c>
      <c r="V2142" s="25" t="str">
        <f>VLOOKUP(P2142,'Customer List'!B:C,2,)</f>
        <v>Delhi</v>
      </c>
      <c r="W2142" s="56"/>
      <c r="X2142" s="45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323"/>
        <v>2350</v>
      </c>
      <c r="G2143" s="54">
        <f t="shared" si="324"/>
        <v>2350</v>
      </c>
      <c r="H2143" s="25">
        <v>16532</v>
      </c>
      <c r="I2143" s="25" t="s">
        <v>2580</v>
      </c>
      <c r="J2143" s="25">
        <v>1</v>
      </c>
      <c r="K2143" s="25">
        <v>1</v>
      </c>
      <c r="L2143" s="25">
        <f t="shared" si="325"/>
        <v>0</v>
      </c>
      <c r="M2143" s="25" t="s">
        <v>636</v>
      </c>
      <c r="N2143" s="45">
        <v>45834</v>
      </c>
      <c r="O2143" s="54">
        <v>0</v>
      </c>
      <c r="P2143" s="25" t="s">
        <v>17</v>
      </c>
      <c r="Q2143" s="25" t="s">
        <v>2078</v>
      </c>
      <c r="R2143" s="25" t="s">
        <v>638</v>
      </c>
      <c r="S2143" s="3" t="s">
        <v>300</v>
      </c>
      <c r="T2143" s="55" t="s">
        <v>610</v>
      </c>
      <c r="U2143" s="25" t="s">
        <v>2092</v>
      </c>
      <c r="V2143" s="25" t="str">
        <f>VLOOKUP(P2143,'Customer List'!B:C,2,)</f>
        <v>Delhi</v>
      </c>
      <c r="W2143" s="56"/>
      <c r="X2143" s="45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323"/>
        <v>2350</v>
      </c>
      <c r="G2144" s="54">
        <f t="shared" si="324"/>
        <v>2350</v>
      </c>
      <c r="H2144" s="25">
        <v>16533</v>
      </c>
      <c r="I2144" s="25" t="s">
        <v>2586</v>
      </c>
      <c r="J2144" s="25">
        <v>1</v>
      </c>
      <c r="K2144" s="25">
        <v>1</v>
      </c>
      <c r="L2144" s="25">
        <f t="shared" si="325"/>
        <v>0</v>
      </c>
      <c r="M2144" s="25" t="s">
        <v>2587</v>
      </c>
      <c r="N2144" s="45">
        <v>45889</v>
      </c>
      <c r="O2144" s="54">
        <v>0</v>
      </c>
      <c r="P2144" s="25" t="s">
        <v>1149</v>
      </c>
      <c r="Q2144" s="25" t="s">
        <v>637</v>
      </c>
      <c r="R2144" s="25" t="s">
        <v>638</v>
      </c>
      <c r="S2144" s="3" t="s">
        <v>300</v>
      </c>
      <c r="T2144" s="55" t="s">
        <v>2749</v>
      </c>
      <c r="U2144" s="25" t="s">
        <v>2092</v>
      </c>
      <c r="V2144" s="25" t="str">
        <f>VLOOKUP(P2144,'Customer List'!B:C,2,)</f>
        <v>STOCK</v>
      </c>
      <c r="W2144" s="56"/>
      <c r="X2144" s="45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14</v>
      </c>
      <c r="C2145" s="45">
        <v>45808</v>
      </c>
      <c r="D2145" s="45">
        <v>45808</v>
      </c>
      <c r="E2145" s="8">
        <v>2350</v>
      </c>
      <c r="F2145" s="8">
        <f t="shared" si="323"/>
        <v>2350</v>
      </c>
      <c r="G2145" s="54">
        <f t="shared" si="324"/>
        <v>21150</v>
      </c>
      <c r="H2145" s="25">
        <v>16533</v>
      </c>
      <c r="I2145" s="25" t="s">
        <v>2586</v>
      </c>
      <c r="J2145" s="25">
        <v>9</v>
      </c>
      <c r="K2145" s="25"/>
      <c r="L2145" s="25">
        <f t="shared" si="325"/>
        <v>9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14</v>
      </c>
      <c r="C2146" s="45">
        <v>45808</v>
      </c>
      <c r="D2146" s="45">
        <v>45808</v>
      </c>
      <c r="E2146" s="8">
        <v>0</v>
      </c>
      <c r="F2146" s="8">
        <f t="shared" si="323"/>
        <v>0</v>
      </c>
      <c r="G2146" s="54">
        <f t="shared" si="324"/>
        <v>0</v>
      </c>
      <c r="H2146" s="25">
        <v>16537</v>
      </c>
      <c r="I2146" s="25" t="s">
        <v>2586</v>
      </c>
      <c r="J2146" s="25">
        <v>2</v>
      </c>
      <c r="K2146" s="25">
        <v>2</v>
      </c>
      <c r="L2146" s="25">
        <f t="shared" si="325"/>
        <v>0</v>
      </c>
      <c r="M2146" s="25" t="s">
        <v>2582</v>
      </c>
      <c r="N2146" s="45">
        <v>45881</v>
      </c>
      <c r="O2146" s="54">
        <v>13989.7</v>
      </c>
      <c r="P2146" s="25" t="s">
        <v>31</v>
      </c>
      <c r="Q2146" s="25" t="s">
        <v>637</v>
      </c>
      <c r="R2146" s="25" t="s">
        <v>638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323"/>
        <v>8000</v>
      </c>
      <c r="G2147" s="54">
        <f t="shared" si="324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325"/>
        <v>0</v>
      </c>
      <c r="M2147" s="25" t="s">
        <v>2590</v>
      </c>
      <c r="N2147" s="45">
        <v>45873</v>
      </c>
      <c r="O2147" s="54">
        <v>0</v>
      </c>
      <c r="P2147" s="25" t="s">
        <v>2591</v>
      </c>
      <c r="Q2147" s="25" t="s">
        <v>637</v>
      </c>
      <c r="R2147" s="25" t="s">
        <v>849</v>
      </c>
      <c r="S2147" s="3" t="s">
        <v>300</v>
      </c>
      <c r="T2147" s="55"/>
      <c r="U2147" s="25" t="s">
        <v>2092</v>
      </c>
      <c r="V2147" s="25" t="str">
        <f>VLOOKUP(P2147,'Customer List'!B:C,2,)</f>
        <v>DELHI</v>
      </c>
      <c r="W2147" s="56"/>
      <c r="X2147" s="45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323"/>
        <v>8000</v>
      </c>
      <c r="G2148" s="54">
        <f t="shared" si="324"/>
        <v>8000</v>
      </c>
      <c r="H2148" s="25" t="s">
        <v>2588</v>
      </c>
      <c r="I2148" s="25" t="s">
        <v>2589</v>
      </c>
      <c r="J2148" s="25">
        <v>1</v>
      </c>
      <c r="K2148" s="25">
        <v>1</v>
      </c>
      <c r="L2148" s="25">
        <f t="shared" si="325"/>
        <v>0</v>
      </c>
      <c r="M2148" s="25" t="s">
        <v>2592</v>
      </c>
      <c r="N2148" s="45">
        <v>45840</v>
      </c>
      <c r="O2148" s="54">
        <v>0</v>
      </c>
      <c r="P2148" s="25" t="s">
        <v>2591</v>
      </c>
      <c r="Q2148" s="25" t="s">
        <v>2593</v>
      </c>
      <c r="R2148" s="25" t="s">
        <v>2593</v>
      </c>
      <c r="S2148" s="3" t="s">
        <v>300</v>
      </c>
      <c r="T2148" s="55" t="s">
        <v>2594</v>
      </c>
      <c r="U2148" s="25" t="s">
        <v>2092</v>
      </c>
      <c r="V2148" s="25" t="str">
        <f>VLOOKUP(P2148,'Customer List'!B:C,2,)</f>
        <v>DELHI</v>
      </c>
      <c r="W2148" s="56"/>
      <c r="X2148" s="45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67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323"/>
        <v>8000</v>
      </c>
      <c r="G2149" s="54">
        <f t="shared" si="324"/>
        <v>16000</v>
      </c>
      <c r="H2149" s="25" t="s">
        <v>2588</v>
      </c>
      <c r="I2149" s="25" t="s">
        <v>2589</v>
      </c>
      <c r="J2149" s="25">
        <v>2</v>
      </c>
      <c r="K2149" s="25">
        <v>2</v>
      </c>
      <c r="L2149" s="25">
        <f t="shared" si="325"/>
        <v>0</v>
      </c>
      <c r="M2149" s="25" t="s">
        <v>2595</v>
      </c>
      <c r="N2149" s="45">
        <v>45820</v>
      </c>
      <c r="O2149" s="54">
        <v>0</v>
      </c>
      <c r="P2149" s="25" t="s">
        <v>2596</v>
      </c>
      <c r="Q2149" s="25" t="s">
        <v>637</v>
      </c>
      <c r="R2149" s="25" t="s">
        <v>638</v>
      </c>
      <c r="S2149" s="3" t="s">
        <v>300</v>
      </c>
      <c r="T2149" s="55" t="s">
        <v>2597</v>
      </c>
      <c r="U2149" s="25" t="s">
        <v>2092</v>
      </c>
      <c r="V2149" s="25" t="e">
        <f>VLOOKUP(P2149,'Customer List'!B:C,2,)</f>
        <v>#N/A</v>
      </c>
      <c r="W2149" s="56"/>
      <c r="X2149" s="45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67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323"/>
        <v>8000</v>
      </c>
      <c r="G2150" s="54">
        <f t="shared" si="324"/>
        <v>8000</v>
      </c>
      <c r="H2150" s="25" t="s">
        <v>2598</v>
      </c>
      <c r="I2150" s="25" t="s">
        <v>2599</v>
      </c>
      <c r="J2150" s="25">
        <v>1</v>
      </c>
      <c r="K2150" s="25">
        <v>0</v>
      </c>
      <c r="L2150" s="25">
        <f t="shared" si="325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323"/>
        <v>8000</v>
      </c>
      <c r="G2151" s="54">
        <f t="shared" si="324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325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14</v>
      </c>
      <c r="C2152" s="45">
        <v>45808</v>
      </c>
      <c r="D2152" s="45">
        <v>45808</v>
      </c>
      <c r="E2152" s="8">
        <v>8000</v>
      </c>
      <c r="F2152" s="8">
        <f t="shared" si="323"/>
        <v>8000</v>
      </c>
      <c r="G2152" s="54">
        <f t="shared" si="324"/>
        <v>8000</v>
      </c>
      <c r="H2152" s="25" t="s">
        <v>2600</v>
      </c>
      <c r="I2152" s="25" t="s">
        <v>2601</v>
      </c>
      <c r="J2152" s="25">
        <v>1</v>
      </c>
      <c r="K2152" s="25">
        <v>0</v>
      </c>
      <c r="L2152" s="25">
        <f t="shared" si="325"/>
        <v>1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14</v>
      </c>
      <c r="C2153" s="45">
        <v>45808</v>
      </c>
      <c r="D2153" s="45">
        <v>45808</v>
      </c>
      <c r="E2153" s="8">
        <v>2800</v>
      </c>
      <c r="F2153" s="8">
        <f t="shared" si="323"/>
        <v>2800</v>
      </c>
      <c r="G2153" s="54">
        <f t="shared" si="324"/>
        <v>5600</v>
      </c>
      <c r="H2153" s="25" t="s">
        <v>2602</v>
      </c>
      <c r="I2153" s="25" t="s">
        <v>2603</v>
      </c>
      <c r="J2153" s="25">
        <v>2</v>
      </c>
      <c r="K2153" s="25">
        <v>0</v>
      </c>
      <c r="L2153" s="25">
        <f t="shared" si="325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323"/>
        <v>13000</v>
      </c>
      <c r="G2154" s="54">
        <f t="shared" si="324"/>
        <v>26000</v>
      </c>
      <c r="H2154" s="25" t="s">
        <v>2604</v>
      </c>
      <c r="I2154" s="25" t="s">
        <v>2605</v>
      </c>
      <c r="J2154" s="25">
        <v>2</v>
      </c>
      <c r="K2154" s="25">
        <v>0</v>
      </c>
      <c r="L2154" s="25">
        <f t="shared" si="325"/>
        <v>2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14</v>
      </c>
      <c r="C2155" s="45">
        <v>45808</v>
      </c>
      <c r="D2155" s="45">
        <v>45808</v>
      </c>
      <c r="E2155" s="8">
        <v>13000</v>
      </c>
      <c r="F2155" s="8">
        <f t="shared" si="323"/>
        <v>13000</v>
      </c>
      <c r="G2155" s="54">
        <f t="shared" si="324"/>
        <v>52000</v>
      </c>
      <c r="H2155" s="25" t="s">
        <v>2604</v>
      </c>
      <c r="I2155" s="25" t="s">
        <v>2605</v>
      </c>
      <c r="J2155" s="25">
        <v>4</v>
      </c>
      <c r="K2155" s="25">
        <v>0</v>
      </c>
      <c r="L2155" s="25">
        <f t="shared" si="325"/>
        <v>4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323"/>
        <v>8500</v>
      </c>
      <c r="G2156" s="54">
        <f t="shared" si="324"/>
        <v>17000</v>
      </c>
      <c r="H2156" s="25" t="s">
        <v>2606</v>
      </c>
      <c r="I2156" s="25" t="s">
        <v>4870</v>
      </c>
      <c r="J2156" s="25">
        <v>2</v>
      </c>
      <c r="K2156" s="25">
        <v>2</v>
      </c>
      <c r="L2156" s="25">
        <f t="shared" si="325"/>
        <v>0</v>
      </c>
      <c r="M2156" s="25" t="s">
        <v>2607</v>
      </c>
      <c r="N2156" s="45">
        <v>45808</v>
      </c>
      <c r="O2156" s="54">
        <v>0</v>
      </c>
      <c r="P2156" s="25" t="s">
        <v>2607</v>
      </c>
      <c r="Q2156" s="25"/>
      <c r="R2156" s="25"/>
      <c r="S2156" s="3" t="s">
        <v>300</v>
      </c>
      <c r="T2156" s="55" t="s">
        <v>2607</v>
      </c>
      <c r="U2156" s="25" t="s">
        <v>2092</v>
      </c>
      <c r="V2156" s="25" t="e">
        <f>VLOOKUP(P2156,'Customer List'!B:C,2,)</f>
        <v>#N/A</v>
      </c>
      <c r="W2156" s="56"/>
      <c r="X2156" s="45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14</v>
      </c>
      <c r="C2157" s="45">
        <v>45808</v>
      </c>
      <c r="D2157" s="45">
        <v>45808</v>
      </c>
      <c r="E2157" s="8">
        <v>9000</v>
      </c>
      <c r="F2157" s="8">
        <f t="shared" si="323"/>
        <v>9000</v>
      </c>
      <c r="G2157" s="54">
        <f t="shared" si="324"/>
        <v>27000</v>
      </c>
      <c r="H2157" s="25" t="s">
        <v>2608</v>
      </c>
      <c r="I2157" s="25" t="s">
        <v>4871</v>
      </c>
      <c r="J2157" s="25">
        <v>3</v>
      </c>
      <c r="K2157" s="25">
        <v>3</v>
      </c>
      <c r="L2157" s="25">
        <f t="shared" si="325"/>
        <v>0</v>
      </c>
      <c r="M2157" s="25" t="s">
        <v>2607</v>
      </c>
      <c r="N2157" s="45">
        <v>45838</v>
      </c>
      <c r="O2157" s="54">
        <v>0</v>
      </c>
      <c r="P2157" s="25" t="s">
        <v>2607</v>
      </c>
      <c r="Q2157" s="25"/>
      <c r="R2157" s="25"/>
      <c r="S2157" s="3" t="s">
        <v>300</v>
      </c>
      <c r="T2157" s="55" t="s">
        <v>2607</v>
      </c>
      <c r="U2157" s="25" t="s">
        <v>2092</v>
      </c>
      <c r="V2157" s="25" t="e">
        <f>VLOOKUP(P2157,'Customer List'!B:C,2,)</f>
        <v>#N/A</v>
      </c>
      <c r="W2157" s="56"/>
      <c r="X2157" s="45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67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323"/>
        <v>8500</v>
      </c>
      <c r="G2158" s="54">
        <f t="shared" si="324"/>
        <v>25500</v>
      </c>
      <c r="H2158" s="25" t="s">
        <v>2606</v>
      </c>
      <c r="I2158" s="25" t="s">
        <v>4870</v>
      </c>
      <c r="J2158" s="25">
        <v>3</v>
      </c>
      <c r="K2158" s="25">
        <v>0</v>
      </c>
      <c r="L2158" s="25">
        <f t="shared" si="325"/>
        <v>3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14</v>
      </c>
      <c r="C2159" s="45">
        <v>45808</v>
      </c>
      <c r="D2159" s="45">
        <v>45808</v>
      </c>
      <c r="E2159" s="8">
        <v>6500</v>
      </c>
      <c r="F2159" s="8">
        <f t="shared" si="323"/>
        <v>6500</v>
      </c>
      <c r="G2159" s="54">
        <f t="shared" si="324"/>
        <v>6500</v>
      </c>
      <c r="H2159" s="25" t="s">
        <v>2609</v>
      </c>
      <c r="I2159" s="25" t="s">
        <v>4872</v>
      </c>
      <c r="J2159" s="25">
        <v>1</v>
      </c>
      <c r="K2159" s="25">
        <v>0</v>
      </c>
      <c r="L2159" s="25">
        <f t="shared" si="325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14</v>
      </c>
      <c r="C2160" s="45">
        <v>45808</v>
      </c>
      <c r="D2160" s="45">
        <v>45808</v>
      </c>
      <c r="E2160" s="8">
        <v>8600</v>
      </c>
      <c r="F2160" s="8">
        <f t="shared" si="323"/>
        <v>8600</v>
      </c>
      <c r="G2160" s="54">
        <f t="shared" si="324"/>
        <v>8600</v>
      </c>
      <c r="H2160" s="25" t="s">
        <v>2610</v>
      </c>
      <c r="I2160" s="25" t="s">
        <v>2611</v>
      </c>
      <c r="J2160" s="25">
        <v>1</v>
      </c>
      <c r="K2160" s="25">
        <v>0</v>
      </c>
      <c r="L2160" s="25">
        <f t="shared" si="325"/>
        <v>1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323"/>
        <v>8500</v>
      </c>
      <c r="G2161" s="54">
        <f t="shared" si="324"/>
        <v>34000</v>
      </c>
      <c r="H2161" s="25" t="s">
        <v>2612</v>
      </c>
      <c r="I2161" s="25" t="s">
        <v>4869</v>
      </c>
      <c r="J2161" s="25">
        <v>4</v>
      </c>
      <c r="K2161" s="25">
        <v>4</v>
      </c>
      <c r="L2161" s="25">
        <f t="shared" si="325"/>
        <v>0</v>
      </c>
      <c r="M2161" s="25"/>
      <c r="N2161" s="45">
        <v>45941</v>
      </c>
      <c r="O2161" s="54"/>
      <c r="P2161" s="25" t="s">
        <v>166</v>
      </c>
      <c r="Q2161" s="25">
        <v>58156810375</v>
      </c>
      <c r="R2161" s="25"/>
      <c r="S2161" s="3" t="s">
        <v>300</v>
      </c>
      <c r="T2161" s="55"/>
      <c r="U2161" s="25" t="s">
        <v>2092</v>
      </c>
      <c r="V2161" s="25" t="str">
        <f>VLOOKUP(P2161,'Customer List'!B:C,2,)</f>
        <v>Lucknow</v>
      </c>
      <c r="W2161" s="56" t="s">
        <v>4865</v>
      </c>
      <c r="X2161" s="45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67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323"/>
        <v>8500</v>
      </c>
      <c r="G2162" s="54">
        <f t="shared" si="324"/>
        <v>17000</v>
      </c>
      <c r="H2162" s="25" t="s">
        <v>2612</v>
      </c>
      <c r="I2162" s="25" t="s">
        <v>4869</v>
      </c>
      <c r="J2162" s="25">
        <v>2</v>
      </c>
      <c r="K2162" s="25">
        <v>2</v>
      </c>
      <c r="L2162" s="25">
        <f t="shared" si="325"/>
        <v>0</v>
      </c>
      <c r="M2162" s="25" t="s">
        <v>3551</v>
      </c>
      <c r="N2162" s="45">
        <v>45913</v>
      </c>
      <c r="O2162" s="54">
        <v>15300</v>
      </c>
      <c r="P2162" s="25" t="s">
        <v>1089</v>
      </c>
      <c r="Q2162" s="25" t="s">
        <v>637</v>
      </c>
      <c r="R2162" s="25" t="s">
        <v>725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14</v>
      </c>
      <c r="C2163" s="45">
        <v>45808</v>
      </c>
      <c r="D2163" s="45">
        <v>45808</v>
      </c>
      <c r="E2163" s="8">
        <v>8500</v>
      </c>
      <c r="F2163" s="8">
        <f t="shared" si="323"/>
        <v>8500</v>
      </c>
      <c r="G2163" s="54">
        <f t="shared" si="324"/>
        <v>17000</v>
      </c>
      <c r="H2163" s="25" t="s">
        <v>2613</v>
      </c>
      <c r="I2163" s="25" t="s">
        <v>4873</v>
      </c>
      <c r="J2163" s="25">
        <v>2</v>
      </c>
      <c r="K2163" s="25">
        <v>0</v>
      </c>
      <c r="L2163" s="25">
        <f t="shared" si="325"/>
        <v>2</v>
      </c>
      <c r="M2163" s="25"/>
      <c r="N2163" s="45"/>
      <c r="O2163" s="54"/>
      <c r="P2163" s="25" t="s">
        <v>1149</v>
      </c>
      <c r="Q2163" s="25"/>
      <c r="R2163" s="25"/>
      <c r="S2163" s="3" t="s">
        <v>300</v>
      </c>
      <c r="T2163" s="55"/>
      <c r="U2163" s="25" t="s">
        <v>2092</v>
      </c>
      <c r="V2163" s="25" t="str">
        <f>VLOOKUP(P2163,'Customer List'!B:C,2,)</f>
        <v>STOCK</v>
      </c>
      <c r="W2163" s="56" t="s">
        <v>1149</v>
      </c>
      <c r="X2163" s="45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67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323"/>
        <v>9800</v>
      </c>
      <c r="G2164" s="54">
        <f t="shared" si="324"/>
        <v>9800</v>
      </c>
      <c r="H2164" s="25" t="s">
        <v>2614</v>
      </c>
      <c r="I2164" s="25" t="s">
        <v>2615</v>
      </c>
      <c r="J2164" s="25">
        <v>1</v>
      </c>
      <c r="K2164" s="25">
        <v>1</v>
      </c>
      <c r="L2164" s="25">
        <f t="shared" si="325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14</v>
      </c>
      <c r="C2165" s="45">
        <v>45808</v>
      </c>
      <c r="D2165" s="45">
        <v>45808</v>
      </c>
      <c r="E2165" s="8">
        <v>9800</v>
      </c>
      <c r="F2165" s="8">
        <f t="shared" si="323"/>
        <v>9800</v>
      </c>
      <c r="G2165" s="54">
        <f t="shared" si="324"/>
        <v>9800</v>
      </c>
      <c r="H2165" s="25" t="s">
        <v>2616</v>
      </c>
      <c r="I2165" s="25" t="s">
        <v>2617</v>
      </c>
      <c r="J2165" s="25">
        <v>1</v>
      </c>
      <c r="K2165" s="25">
        <v>1</v>
      </c>
      <c r="L2165" s="25">
        <f t="shared" si="325"/>
        <v>0</v>
      </c>
      <c r="M2165" s="25"/>
      <c r="N2165" s="45"/>
      <c r="O2165" s="54"/>
      <c r="P2165" s="25" t="s">
        <v>2585</v>
      </c>
      <c r="Q2165" s="25" t="s">
        <v>2078</v>
      </c>
      <c r="R2165" s="25" t="s">
        <v>638</v>
      </c>
      <c r="S2165" s="3" t="s">
        <v>300</v>
      </c>
      <c r="T2165" s="55"/>
      <c r="U2165" s="25" t="s">
        <v>2092</v>
      </c>
      <c r="V2165" s="25" t="e">
        <f>VLOOKUP(P2165,'Customer List'!B:C,2,)</f>
        <v>#N/A</v>
      </c>
      <c r="W2165" s="56"/>
      <c r="X2165" s="45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67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2618</v>
      </c>
      <c r="C2166" s="45">
        <v>45840</v>
      </c>
      <c r="D2166" s="45">
        <v>45846</v>
      </c>
      <c r="E2166" s="8">
        <v>30000</v>
      </c>
      <c r="F2166" s="8">
        <f t="shared" si="323"/>
        <v>30000</v>
      </c>
      <c r="G2166" s="54">
        <f t="shared" si="324"/>
        <v>30000</v>
      </c>
      <c r="H2166" s="25" t="s">
        <v>2619</v>
      </c>
      <c r="I2166" s="25" t="s">
        <v>2620</v>
      </c>
      <c r="J2166" s="25">
        <v>1</v>
      </c>
      <c r="K2166" s="25">
        <v>1</v>
      </c>
      <c r="L2166" s="25">
        <f t="shared" si="325"/>
        <v>0</v>
      </c>
      <c r="M2166" s="25" t="s">
        <v>2621</v>
      </c>
      <c r="N2166" s="45">
        <v>45848</v>
      </c>
      <c r="O2166" s="54">
        <v>38000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2618</v>
      </c>
      <c r="C2167" s="45">
        <v>45840</v>
      </c>
      <c r="D2167" s="45">
        <v>45846</v>
      </c>
      <c r="E2167" s="8">
        <v>28000</v>
      </c>
      <c r="F2167" s="8">
        <f t="shared" si="323"/>
        <v>28000</v>
      </c>
      <c r="G2167" s="54">
        <f t="shared" si="324"/>
        <v>28000</v>
      </c>
      <c r="H2167" s="25" t="s">
        <v>2622</v>
      </c>
      <c r="I2167" s="25" t="s">
        <v>2623</v>
      </c>
      <c r="J2167" s="25">
        <v>1</v>
      </c>
      <c r="K2167" s="25">
        <v>1</v>
      </c>
      <c r="L2167" s="25">
        <f t="shared" si="325"/>
        <v>0</v>
      </c>
      <c r="M2167" s="25" t="s">
        <v>2621</v>
      </c>
      <c r="N2167" s="45">
        <v>45848</v>
      </c>
      <c r="O2167" s="54">
        <v>37000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2624</v>
      </c>
      <c r="C2168" s="45">
        <v>45855</v>
      </c>
      <c r="D2168" s="45">
        <v>45862</v>
      </c>
      <c r="E2168" s="8">
        <v>30000</v>
      </c>
      <c r="F2168" s="8">
        <f t="shared" ref="F2168:F2231" si="344">IF(AB2168="DOLLAR",E2168*88,E2168)</f>
        <v>30000</v>
      </c>
      <c r="G2168" s="54">
        <f t="shared" ref="G2168:G2231" si="345">F2168*J2168</f>
        <v>30000</v>
      </c>
      <c r="H2168" s="25" t="s">
        <v>2625</v>
      </c>
      <c r="I2168" s="25" t="s">
        <v>2626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2627</v>
      </c>
      <c r="N2168" s="45">
        <v>45866</v>
      </c>
      <c r="O2168" s="54">
        <v>38000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2624</v>
      </c>
      <c r="C2169" s="45">
        <v>45855</v>
      </c>
      <c r="D2169" s="45">
        <v>45862</v>
      </c>
      <c r="E2169" s="8">
        <v>7920</v>
      </c>
      <c r="F2169" s="8">
        <f t="shared" si="344"/>
        <v>7920</v>
      </c>
      <c r="G2169" s="54">
        <f t="shared" si="345"/>
        <v>15840</v>
      </c>
      <c r="H2169" s="25" t="s">
        <v>2628</v>
      </c>
      <c r="I2169" s="25" t="s">
        <v>2629</v>
      </c>
      <c r="J2169" s="25">
        <v>2</v>
      </c>
      <c r="K2169" s="25">
        <v>2</v>
      </c>
      <c r="L2169" s="25">
        <f t="shared" si="346"/>
        <v>0</v>
      </c>
      <c r="M2169" s="25" t="s">
        <v>2630</v>
      </c>
      <c r="N2169" s="45">
        <v>45866</v>
      </c>
      <c r="O2169" s="54">
        <v>23400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2631</v>
      </c>
      <c r="C2170" s="45">
        <v>45855</v>
      </c>
      <c r="D2170" s="45">
        <v>45862</v>
      </c>
      <c r="E2170" s="8">
        <v>7920</v>
      </c>
      <c r="F2170" s="8">
        <f t="shared" si="344"/>
        <v>7920</v>
      </c>
      <c r="G2170" s="54">
        <f t="shared" si="345"/>
        <v>15840</v>
      </c>
      <c r="H2170" s="25" t="s">
        <v>2628</v>
      </c>
      <c r="I2170" s="25" t="s">
        <v>2629</v>
      </c>
      <c r="J2170" s="25">
        <v>2</v>
      </c>
      <c r="K2170" s="25">
        <v>2</v>
      </c>
      <c r="L2170" s="25">
        <f t="shared" si="346"/>
        <v>0</v>
      </c>
      <c r="M2170" s="25" t="s">
        <v>2632</v>
      </c>
      <c r="N2170" s="45">
        <v>45869</v>
      </c>
      <c r="O2170" s="54">
        <v>19008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2633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2631</v>
      </c>
      <c r="C2171" s="45">
        <v>45855</v>
      </c>
      <c r="D2171" s="45">
        <v>45862</v>
      </c>
      <c r="E2171" s="8">
        <v>9400</v>
      </c>
      <c r="F2171" s="8">
        <f t="shared" si="344"/>
        <v>9400</v>
      </c>
      <c r="G2171" s="54">
        <f t="shared" si="345"/>
        <v>18800</v>
      </c>
      <c r="H2171" s="25" t="s">
        <v>2634</v>
      </c>
      <c r="I2171" s="25" t="s">
        <v>2635</v>
      </c>
      <c r="J2171" s="25">
        <v>2</v>
      </c>
      <c r="K2171" s="25">
        <v>2</v>
      </c>
      <c r="L2171" s="25">
        <f t="shared" si="346"/>
        <v>0</v>
      </c>
      <c r="M2171" s="25" t="s">
        <v>2632</v>
      </c>
      <c r="N2171" s="45">
        <v>45869</v>
      </c>
      <c r="O2171" s="54">
        <v>22559.94</v>
      </c>
      <c r="P2171" s="25" t="s">
        <v>50</v>
      </c>
      <c r="Q2171" s="25" t="s">
        <v>637</v>
      </c>
      <c r="R2171" s="25" t="s">
        <v>638</v>
      </c>
      <c r="S2171" s="3" t="s">
        <v>300</v>
      </c>
      <c r="T2171" s="55" t="s">
        <v>2633</v>
      </c>
      <c r="U2171" s="25" t="s">
        <v>2092</v>
      </c>
      <c r="V2171" s="25" t="str">
        <f>VLOOKUP(P2171,'Customer List'!B:C,2,)</f>
        <v>Delhi</v>
      </c>
      <c r="W2171" s="56"/>
      <c r="X2171" s="45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2631</v>
      </c>
      <c r="C2172" s="45">
        <v>45855</v>
      </c>
      <c r="D2172" s="45">
        <v>45862</v>
      </c>
      <c r="E2172" s="8">
        <v>9500</v>
      </c>
      <c r="F2172" s="8">
        <f t="shared" si="344"/>
        <v>9500</v>
      </c>
      <c r="G2172" s="54">
        <f t="shared" si="345"/>
        <v>9500</v>
      </c>
      <c r="H2172" s="25" t="s">
        <v>2636</v>
      </c>
      <c r="I2172" s="25" t="s">
        <v>2637</v>
      </c>
      <c r="J2172" s="25">
        <v>1</v>
      </c>
      <c r="K2172" s="25">
        <v>1</v>
      </c>
      <c r="L2172" s="25">
        <f t="shared" si="346"/>
        <v>0</v>
      </c>
      <c r="M2172" s="25" t="s">
        <v>2638</v>
      </c>
      <c r="N2172" s="45">
        <v>45866</v>
      </c>
      <c r="O2172" s="54">
        <v>17100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2639</v>
      </c>
      <c r="C2173" s="45">
        <v>45863</v>
      </c>
      <c r="D2173" s="45">
        <v>45873</v>
      </c>
      <c r="E2173" s="8">
        <v>7000</v>
      </c>
      <c r="F2173" s="8">
        <f t="shared" si="344"/>
        <v>7000</v>
      </c>
      <c r="G2173" s="54">
        <f t="shared" si="345"/>
        <v>14000</v>
      </c>
      <c r="H2173" s="25" t="s">
        <v>2640</v>
      </c>
      <c r="I2173" s="25" t="s">
        <v>2641</v>
      </c>
      <c r="J2173" s="25">
        <v>2</v>
      </c>
      <c r="K2173" s="25">
        <v>2</v>
      </c>
      <c r="L2173" s="25">
        <f t="shared" si="346"/>
        <v>0</v>
      </c>
      <c r="M2173" s="25" t="s">
        <v>2642</v>
      </c>
      <c r="N2173" s="45">
        <v>45877</v>
      </c>
      <c r="O2173" s="54">
        <v>16200</v>
      </c>
      <c r="P2173" s="25" t="s">
        <v>17</v>
      </c>
      <c r="Q2173" s="25" t="s">
        <v>637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2643</v>
      </c>
      <c r="C2174" s="45">
        <v>45868</v>
      </c>
      <c r="D2174" s="45">
        <v>45873</v>
      </c>
      <c r="E2174" s="8">
        <v>9000</v>
      </c>
      <c r="F2174" s="8">
        <f t="shared" si="344"/>
        <v>9000</v>
      </c>
      <c r="G2174" s="54">
        <f t="shared" si="345"/>
        <v>9000</v>
      </c>
      <c r="H2174" s="25" t="s">
        <v>2608</v>
      </c>
      <c r="I2174" s="25" t="s">
        <v>2644</v>
      </c>
      <c r="J2174" s="25">
        <v>1</v>
      </c>
      <c r="K2174" s="25"/>
      <c r="L2174" s="25">
        <f t="shared" si="346"/>
        <v>1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2645</v>
      </c>
      <c r="C2175" s="45">
        <v>45869</v>
      </c>
      <c r="D2175" s="45">
        <v>45875</v>
      </c>
      <c r="E2175" s="8">
        <v>16000</v>
      </c>
      <c r="F2175" s="8">
        <f t="shared" si="344"/>
        <v>16000</v>
      </c>
      <c r="G2175" s="54">
        <f t="shared" si="345"/>
        <v>16000</v>
      </c>
      <c r="H2175" s="25" t="s">
        <v>2646</v>
      </c>
      <c r="I2175" s="25" t="s">
        <v>2647</v>
      </c>
      <c r="J2175" s="25">
        <v>1</v>
      </c>
      <c r="K2175" s="25">
        <v>1</v>
      </c>
      <c r="L2175" s="25">
        <f t="shared" si="346"/>
        <v>0</v>
      </c>
      <c r="M2175" s="25" t="s">
        <v>2648</v>
      </c>
      <c r="N2175" s="45">
        <v>45877</v>
      </c>
      <c r="O2175" s="54">
        <v>18200</v>
      </c>
      <c r="P2175" s="25" t="s">
        <v>2649</v>
      </c>
      <c r="Q2175" s="25" t="s">
        <v>637</v>
      </c>
      <c r="R2175" s="25" t="s">
        <v>638</v>
      </c>
      <c r="S2175" s="3" t="s">
        <v>300</v>
      </c>
      <c r="T2175" s="55"/>
      <c r="U2175" s="25" t="s">
        <v>2092</v>
      </c>
      <c r="V2175" s="25" t="e">
        <f>VLOOKUP(P2175,'Customer List'!B:C,2,)</f>
        <v>#N/A</v>
      </c>
      <c r="W2175" s="56"/>
      <c r="X2175" s="45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67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2650</v>
      </c>
      <c r="C2176" s="45">
        <v>45877</v>
      </c>
      <c r="D2176" s="45">
        <v>45883</v>
      </c>
      <c r="E2176" s="8">
        <v>2390</v>
      </c>
      <c r="F2176" s="8">
        <f t="shared" si="344"/>
        <v>2390</v>
      </c>
      <c r="G2176" s="54">
        <f t="shared" si="345"/>
        <v>43020</v>
      </c>
      <c r="H2176" s="25">
        <v>16532</v>
      </c>
      <c r="I2176" s="25" t="s">
        <v>2580</v>
      </c>
      <c r="J2176" s="25">
        <v>18</v>
      </c>
      <c r="K2176" s="25"/>
      <c r="L2176" s="25">
        <f t="shared" si="346"/>
        <v>18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2092</v>
      </c>
      <c r="V2176" s="25" t="str">
        <f>VLOOKUP(P2176,'Customer List'!B:C,2,)</f>
        <v>STOCK</v>
      </c>
      <c r="W2176" s="56" t="s">
        <v>1149</v>
      </c>
      <c r="X2176" s="45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2650</v>
      </c>
      <c r="C2177" s="45">
        <v>45877</v>
      </c>
      <c r="D2177" s="45">
        <v>45883</v>
      </c>
      <c r="E2177" s="8">
        <v>2390</v>
      </c>
      <c r="F2177" s="8">
        <f t="shared" si="344"/>
        <v>2390</v>
      </c>
      <c r="G2177" s="54">
        <f t="shared" si="345"/>
        <v>4780</v>
      </c>
      <c r="H2177" s="25">
        <v>16532</v>
      </c>
      <c r="I2177" s="25" t="s">
        <v>2580</v>
      </c>
      <c r="J2177" s="25">
        <v>2</v>
      </c>
      <c r="K2177" s="25">
        <v>2</v>
      </c>
      <c r="L2177" s="25">
        <f t="shared" si="346"/>
        <v>0</v>
      </c>
      <c r="M2177" s="25" t="s">
        <v>3720</v>
      </c>
      <c r="N2177" s="45">
        <v>45924</v>
      </c>
      <c r="O2177" s="54">
        <v>0</v>
      </c>
      <c r="P2177" s="25" t="s">
        <v>131</v>
      </c>
      <c r="Q2177" s="25" t="s">
        <v>2078</v>
      </c>
      <c r="R2177" s="25" t="s">
        <v>638</v>
      </c>
      <c r="S2177" s="3" t="s">
        <v>300</v>
      </c>
      <c r="T2177" s="55"/>
      <c r="U2177" s="25" t="s">
        <v>2092</v>
      </c>
      <c r="V2177" s="25" t="str">
        <f>VLOOKUP(P2177,'Customer List'!B:C,2,)</f>
        <v>Delhi</v>
      </c>
      <c r="W2177" s="56"/>
      <c r="X2177" s="45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67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2650</v>
      </c>
      <c r="C2178" s="45">
        <v>45877</v>
      </c>
      <c r="D2178" s="45">
        <v>45883</v>
      </c>
      <c r="E2178" s="8">
        <v>6500</v>
      </c>
      <c r="F2178" s="8">
        <f t="shared" si="344"/>
        <v>6500</v>
      </c>
      <c r="G2178" s="54">
        <f t="shared" si="345"/>
        <v>26000</v>
      </c>
      <c r="H2178" s="25" t="s">
        <v>2609</v>
      </c>
      <c r="I2178" s="25" t="s">
        <v>4727</v>
      </c>
      <c r="J2178" s="25">
        <v>4</v>
      </c>
      <c r="K2178" s="25"/>
      <c r="L2178" s="25">
        <f t="shared" si="346"/>
        <v>4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2092</v>
      </c>
      <c r="V2178" s="25" t="str">
        <f>VLOOKUP(P2178,'Customer List'!B:C,2,)</f>
        <v>STOCK</v>
      </c>
      <c r="W2178" s="56" t="s">
        <v>1149</v>
      </c>
      <c r="X2178" s="45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2652</v>
      </c>
      <c r="C2179" s="45">
        <v>45888</v>
      </c>
      <c r="D2179" s="45">
        <v>45896</v>
      </c>
      <c r="E2179" s="8">
        <v>156</v>
      </c>
      <c r="F2179" s="8">
        <f t="shared" si="344"/>
        <v>13728</v>
      </c>
      <c r="G2179" s="54">
        <f t="shared" si="345"/>
        <v>13728</v>
      </c>
      <c r="H2179" s="25" t="s">
        <v>2653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2744</v>
      </c>
      <c r="N2179" s="45">
        <v>45896</v>
      </c>
      <c r="O2179" s="54">
        <v>17550</v>
      </c>
      <c r="P2179" s="25" t="s">
        <v>277</v>
      </c>
      <c r="Q2179" s="25">
        <v>58154916606</v>
      </c>
      <c r="R2179" s="25" t="s">
        <v>41</v>
      </c>
      <c r="S2179" s="3" t="s">
        <v>300</v>
      </c>
      <c r="T2179" s="55"/>
      <c r="U2179" s="25" t="s">
        <v>2787</v>
      </c>
      <c r="V2179" s="25" t="str">
        <f>VLOOKUP(P2179,'Customer List'!B:C,2,)</f>
        <v>Pune</v>
      </c>
      <c r="W2179" s="56"/>
      <c r="X2179" s="45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67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2652</v>
      </c>
      <c r="C2180" s="45">
        <v>45888</v>
      </c>
      <c r="D2180" s="45">
        <v>45896</v>
      </c>
      <c r="E2180" s="8">
        <v>0</v>
      </c>
      <c r="F2180" s="8">
        <f t="shared" si="344"/>
        <v>0</v>
      </c>
      <c r="G2180" s="54">
        <f t="shared" si="345"/>
        <v>0</v>
      </c>
      <c r="H2180" s="25" t="s">
        <v>2654</v>
      </c>
      <c r="I2180" s="25" t="s">
        <v>4728</v>
      </c>
      <c r="J2180" s="25">
        <v>5</v>
      </c>
      <c r="K2180" s="25"/>
      <c r="L2180" s="25">
        <f t="shared" si="346"/>
        <v>5</v>
      </c>
      <c r="M2180" s="25"/>
      <c r="N2180" s="45"/>
      <c r="O2180" s="54"/>
      <c r="P2180" s="25" t="s">
        <v>3432</v>
      </c>
      <c r="Q2180" s="25"/>
      <c r="R2180" s="25"/>
      <c r="S2180" s="3">
        <v>4</v>
      </c>
      <c r="T2180" s="55" t="s">
        <v>606</v>
      </c>
      <c r="U2180" s="25" t="s">
        <v>2787</v>
      </c>
      <c r="V2180" s="25" t="str">
        <f>VLOOKUP(P2180,'Customer List'!B:C,2,)</f>
        <v>delhi</v>
      </c>
      <c r="W2180" s="56" t="s">
        <v>606</v>
      </c>
      <c r="X2180" s="45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67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344"/>
        <v>0</v>
      </c>
      <c r="G2181" s="54">
        <f t="shared" si="345"/>
        <v>0</v>
      </c>
      <c r="H2181" s="25">
        <v>814326</v>
      </c>
      <c r="I2181" s="25" t="s">
        <v>2655</v>
      </c>
      <c r="J2181" s="25">
        <v>2</v>
      </c>
      <c r="K2181" s="25"/>
      <c r="L2181" s="25">
        <f t="shared" si="346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2790</v>
      </c>
      <c r="V2181" s="25" t="str">
        <f>VLOOKUP(P2181,'Customer List'!B:C,2,)</f>
        <v>STOCK</v>
      </c>
      <c r="W2181" s="56" t="s">
        <v>1149</v>
      </c>
      <c r="X2181" s="45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14</v>
      </c>
      <c r="C2182" s="45">
        <v>45808</v>
      </c>
      <c r="D2182" s="45">
        <v>45808</v>
      </c>
      <c r="E2182" s="8">
        <v>1320</v>
      </c>
      <c r="F2182" s="8">
        <f t="shared" si="344"/>
        <v>1320</v>
      </c>
      <c r="G2182" s="54">
        <f t="shared" si="345"/>
        <v>2640</v>
      </c>
      <c r="H2182" s="25">
        <v>194825</v>
      </c>
      <c r="I2182" s="25" t="s">
        <v>2656</v>
      </c>
      <c r="J2182" s="25">
        <v>2</v>
      </c>
      <c r="K2182" s="25"/>
      <c r="L2182" s="25">
        <f t="shared" si="346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2790</v>
      </c>
      <c r="V2182" s="25" t="str">
        <f>VLOOKUP(P2182,'Customer List'!B:C,2,)</f>
        <v>STOCK</v>
      </c>
      <c r="W2182" s="56" t="s">
        <v>1149</v>
      </c>
      <c r="X2182" s="45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14</v>
      </c>
      <c r="C2183" s="45">
        <v>45808</v>
      </c>
      <c r="D2183" s="45">
        <v>45808</v>
      </c>
      <c r="E2183" s="8">
        <v>3266.4</v>
      </c>
      <c r="F2183" s="8">
        <f t="shared" si="344"/>
        <v>3266.4</v>
      </c>
      <c r="G2183" s="54">
        <f t="shared" si="345"/>
        <v>6532.8</v>
      </c>
      <c r="H2183" s="25">
        <v>104772</v>
      </c>
      <c r="I2183" s="25" t="s">
        <v>2657</v>
      </c>
      <c r="J2183" s="25">
        <v>2</v>
      </c>
      <c r="K2183" s="25"/>
      <c r="L2183" s="25">
        <f t="shared" si="346"/>
        <v>2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2790</v>
      </c>
      <c r="V2183" s="25" t="str">
        <f>VLOOKUP(P2183,'Customer List'!B:C,2,)</f>
        <v>STOCK</v>
      </c>
      <c r="W2183" s="56" t="s">
        <v>1149</v>
      </c>
      <c r="X2183" s="45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344"/>
        <v>0</v>
      </c>
      <c r="G2184" s="54">
        <f t="shared" si="345"/>
        <v>0</v>
      </c>
      <c r="H2184" s="25">
        <v>100570</v>
      </c>
      <c r="I2184" s="25" t="s">
        <v>2658</v>
      </c>
      <c r="J2184" s="25">
        <v>1</v>
      </c>
      <c r="K2184" s="25"/>
      <c r="L2184" s="25">
        <f t="shared" si="346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2790</v>
      </c>
      <c r="V2184" s="25" t="str">
        <f>VLOOKUP(P2184,'Customer List'!B:C,2,)</f>
        <v>STOCK</v>
      </c>
      <c r="W2184" s="56" t="s">
        <v>1149</v>
      </c>
      <c r="X2184" s="45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14</v>
      </c>
      <c r="C2185" s="45">
        <v>45808</v>
      </c>
      <c r="D2185" s="45">
        <v>45808</v>
      </c>
      <c r="E2185" s="8">
        <v>0</v>
      </c>
      <c r="F2185" s="8">
        <f t="shared" si="344"/>
        <v>0</v>
      </c>
      <c r="G2185" s="54">
        <f t="shared" si="345"/>
        <v>0</v>
      </c>
      <c r="H2185" s="25">
        <v>152574</v>
      </c>
      <c r="I2185" s="25" t="s">
        <v>2659</v>
      </c>
      <c r="J2185" s="25">
        <v>1</v>
      </c>
      <c r="K2185" s="25"/>
      <c r="L2185" s="25">
        <f t="shared" si="346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2790</v>
      </c>
      <c r="V2185" s="25" t="str">
        <f>VLOOKUP(P2185,'Customer List'!B:C,2,)</f>
        <v>STOCK</v>
      </c>
      <c r="W2185" s="56" t="s">
        <v>1149</v>
      </c>
      <c r="X2185" s="45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14</v>
      </c>
      <c r="C2186" s="45">
        <v>45808</v>
      </c>
      <c r="D2186" s="45">
        <v>45808</v>
      </c>
      <c r="E2186" s="8">
        <v>3811.2</v>
      </c>
      <c r="F2186" s="8">
        <f t="shared" si="344"/>
        <v>3811.2</v>
      </c>
      <c r="G2186" s="54">
        <f t="shared" si="345"/>
        <v>15244.8</v>
      </c>
      <c r="H2186" s="25">
        <v>193982</v>
      </c>
      <c r="I2186" s="25" t="s">
        <v>2660</v>
      </c>
      <c r="J2186" s="25">
        <v>4</v>
      </c>
      <c r="K2186" s="25"/>
      <c r="L2186" s="25">
        <f t="shared" si="346"/>
        <v>4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2790</v>
      </c>
      <c r="V2186" s="25" t="str">
        <f>VLOOKUP(P2186,'Customer List'!B:C,2,)</f>
        <v>STOCK</v>
      </c>
      <c r="W2186" s="56" t="s">
        <v>1149</v>
      </c>
      <c r="X2186" s="45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344"/>
        <v>1252.3</v>
      </c>
      <c r="G2187" s="54">
        <f t="shared" si="345"/>
        <v>1252.3</v>
      </c>
      <c r="H2187" s="25">
        <v>1860454</v>
      </c>
      <c r="I2187" s="25" t="s">
        <v>2661</v>
      </c>
      <c r="J2187" s="25">
        <v>1</v>
      </c>
      <c r="K2187" s="25">
        <v>1</v>
      </c>
      <c r="L2187" s="25">
        <f t="shared" si="346"/>
        <v>0</v>
      </c>
      <c r="M2187" s="25" t="s">
        <v>2662</v>
      </c>
      <c r="N2187" s="45">
        <v>45834</v>
      </c>
      <c r="O2187" s="54">
        <v>0</v>
      </c>
      <c r="P2187" s="25" t="s">
        <v>1148</v>
      </c>
      <c r="Q2187" s="25" t="s">
        <v>2078</v>
      </c>
      <c r="R2187" s="25" t="s">
        <v>849</v>
      </c>
      <c r="S2187" s="3" t="s">
        <v>300</v>
      </c>
      <c r="T2187" s="55" t="s">
        <v>2663</v>
      </c>
      <c r="U2187" s="25" t="s">
        <v>2790</v>
      </c>
      <c r="V2187" s="25" t="str">
        <f>VLOOKUP(P2187,'Customer List'!B:C,2,)</f>
        <v>DELHI</v>
      </c>
      <c r="W2187" s="56"/>
      <c r="X2187" s="45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67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14</v>
      </c>
      <c r="C2188" s="45">
        <v>45808</v>
      </c>
      <c r="D2188" s="45">
        <v>45808</v>
      </c>
      <c r="E2188" s="8">
        <v>1252.3</v>
      </c>
      <c r="F2188" s="8">
        <f t="shared" si="344"/>
        <v>1252.3</v>
      </c>
      <c r="G2188" s="54">
        <f t="shared" si="345"/>
        <v>1252.3</v>
      </c>
      <c r="H2188" s="25">
        <v>1860454</v>
      </c>
      <c r="I2188" s="25" t="s">
        <v>2661</v>
      </c>
      <c r="J2188" s="25">
        <v>1</v>
      </c>
      <c r="K2188" s="25"/>
      <c r="L2188" s="25">
        <f t="shared" si="346"/>
        <v>1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2790</v>
      </c>
      <c r="V2188" s="25" t="str">
        <f>VLOOKUP(P2188,'Customer List'!B:C,2,)</f>
        <v>STOCK</v>
      </c>
      <c r="W2188" s="56" t="s">
        <v>1149</v>
      </c>
      <c r="X2188" s="45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14</v>
      </c>
      <c r="C2189" s="45">
        <v>45808</v>
      </c>
      <c r="D2189" s="45">
        <v>45808</v>
      </c>
      <c r="E2189" s="8">
        <v>4397.6000000000004</v>
      </c>
      <c r="F2189" s="8">
        <f t="shared" si="344"/>
        <v>4397.6000000000004</v>
      </c>
      <c r="G2189" s="54">
        <f t="shared" si="345"/>
        <v>21988</v>
      </c>
      <c r="H2189" s="25">
        <v>6552050</v>
      </c>
      <c r="I2189" s="25" t="s">
        <v>2664</v>
      </c>
      <c r="J2189" s="25">
        <v>5</v>
      </c>
      <c r="K2189" s="25">
        <v>5</v>
      </c>
      <c r="L2189" s="25">
        <f t="shared" si="346"/>
        <v>0</v>
      </c>
      <c r="M2189" s="25" t="s">
        <v>2665</v>
      </c>
      <c r="N2189" s="45">
        <v>45868</v>
      </c>
      <c r="O2189" s="54">
        <v>0</v>
      </c>
      <c r="P2189" s="25" t="s">
        <v>2665</v>
      </c>
      <c r="Q2189" s="25" t="s">
        <v>2607</v>
      </c>
      <c r="R2189" s="25" t="s">
        <v>2607</v>
      </c>
      <c r="S2189" s="3" t="s">
        <v>300</v>
      </c>
      <c r="T2189" s="55" t="s">
        <v>2665</v>
      </c>
      <c r="U2189" s="25" t="s">
        <v>2790</v>
      </c>
      <c r="V2189" s="25" t="e">
        <f>VLOOKUP(P2189,'Customer List'!B:C,2,)</f>
        <v>#N/A</v>
      </c>
      <c r="W2189" s="56"/>
      <c r="X2189" s="45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67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344"/>
        <v>13155</v>
      </c>
      <c r="G2190" s="54">
        <f t="shared" si="345"/>
        <v>13155</v>
      </c>
      <c r="H2190" s="25">
        <v>6553050</v>
      </c>
      <c r="I2190" s="25" t="s">
        <v>2666</v>
      </c>
      <c r="J2190" s="25">
        <v>1</v>
      </c>
      <c r="K2190" s="25"/>
      <c r="L2190" s="25">
        <f t="shared" si="346"/>
        <v>1</v>
      </c>
      <c r="M2190" s="25"/>
      <c r="N2190" s="45"/>
      <c r="O2190" s="54"/>
      <c r="P2190" s="25" t="s">
        <v>1149</v>
      </c>
      <c r="Q2190" s="25"/>
      <c r="R2190" s="25"/>
      <c r="S2190" s="3" t="s">
        <v>300</v>
      </c>
      <c r="T2190" s="55"/>
      <c r="U2190" s="25" t="s">
        <v>2790</v>
      </c>
      <c r="V2190" s="25" t="str">
        <f>VLOOKUP(P2190,'Customer List'!B:C,2,)</f>
        <v>STOCK</v>
      </c>
      <c r="W2190" s="56" t="s">
        <v>1149</v>
      </c>
      <c r="X2190" s="45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67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14</v>
      </c>
      <c r="C2191" s="45">
        <v>45808</v>
      </c>
      <c r="D2191" s="45">
        <v>45808</v>
      </c>
      <c r="E2191" s="8">
        <v>13155</v>
      </c>
      <c r="F2191" s="8">
        <f t="shared" si="344"/>
        <v>13155</v>
      </c>
      <c r="G2191" s="54">
        <f t="shared" si="345"/>
        <v>13155</v>
      </c>
      <c r="H2191" s="25">
        <v>6553050</v>
      </c>
      <c r="I2191" s="25" t="s">
        <v>2666</v>
      </c>
      <c r="J2191" s="25">
        <v>1</v>
      </c>
      <c r="K2191" s="25">
        <v>1</v>
      </c>
      <c r="L2191" s="25">
        <f t="shared" si="346"/>
        <v>0</v>
      </c>
      <c r="M2191" s="25" t="s">
        <v>2665</v>
      </c>
      <c r="N2191" s="45">
        <v>45865</v>
      </c>
      <c r="O2191" s="54">
        <v>0</v>
      </c>
      <c r="P2191" s="25" t="s">
        <v>2665</v>
      </c>
      <c r="Q2191" s="25" t="s">
        <v>2607</v>
      </c>
      <c r="R2191" s="25" t="s">
        <v>2607</v>
      </c>
      <c r="S2191" s="3" t="s">
        <v>300</v>
      </c>
      <c r="T2191" s="55" t="s">
        <v>2665</v>
      </c>
      <c r="U2191" s="25" t="s">
        <v>2790</v>
      </c>
      <c r="V2191" s="25" t="e">
        <f>VLOOKUP(P2191,'Customer List'!B:C,2,)</f>
        <v>#N/A</v>
      </c>
      <c r="W2191" s="56"/>
      <c r="X2191" s="45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67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14</v>
      </c>
      <c r="C2192" s="45">
        <v>45808</v>
      </c>
      <c r="D2192" s="45">
        <v>45808</v>
      </c>
      <c r="E2192" s="8">
        <v>1912</v>
      </c>
      <c r="F2192" s="8">
        <f t="shared" si="344"/>
        <v>1912</v>
      </c>
      <c r="G2192" s="54">
        <f t="shared" si="345"/>
        <v>3824</v>
      </c>
      <c r="H2192" s="25">
        <v>194002</v>
      </c>
      <c r="I2192" s="25" t="s">
        <v>2667</v>
      </c>
      <c r="J2192" s="25">
        <v>2</v>
      </c>
      <c r="K2192" s="25"/>
      <c r="L2192" s="25">
        <f t="shared" si="346"/>
        <v>2</v>
      </c>
      <c r="M2192" s="25"/>
      <c r="N2192" s="45"/>
      <c r="O2192" s="54"/>
      <c r="P2192" s="25" t="s">
        <v>1149</v>
      </c>
      <c r="Q2192" s="25"/>
      <c r="R2192" s="25"/>
      <c r="S2192" s="3" t="s">
        <v>300</v>
      </c>
      <c r="T2192" s="55"/>
      <c r="U2192" s="25" t="s">
        <v>2790</v>
      </c>
      <c r="V2192" s="25" t="str">
        <f>VLOOKUP(P2192,'Customer List'!B:C,2,)</f>
        <v>STOCK</v>
      </c>
      <c r="W2192" s="56" t="s">
        <v>1149</v>
      </c>
      <c r="X2192" s="45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67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2668</v>
      </c>
      <c r="C2193" s="45">
        <v>45825</v>
      </c>
      <c r="D2193" s="45">
        <v>45828</v>
      </c>
      <c r="E2193" s="8">
        <v>0</v>
      </c>
      <c r="F2193" s="8">
        <f t="shared" si="344"/>
        <v>0</v>
      </c>
      <c r="G2193" s="54">
        <f t="shared" si="345"/>
        <v>0</v>
      </c>
      <c r="H2193" s="25">
        <v>2100201</v>
      </c>
      <c r="I2193" s="25" t="s">
        <v>2669</v>
      </c>
      <c r="J2193" s="25">
        <v>1</v>
      </c>
      <c r="K2193" s="25">
        <v>1</v>
      </c>
      <c r="L2193" s="25">
        <f t="shared" si="346"/>
        <v>0</v>
      </c>
      <c r="M2193" s="25" t="s">
        <v>2670</v>
      </c>
      <c r="N2193" s="45">
        <v>45841</v>
      </c>
      <c r="O2193" s="54">
        <v>0</v>
      </c>
      <c r="P2193" s="25" t="s">
        <v>17</v>
      </c>
      <c r="Q2193" s="25" t="s">
        <v>637</v>
      </c>
      <c r="R2193" s="25" t="s">
        <v>638</v>
      </c>
      <c r="S2193" s="3" t="s">
        <v>300</v>
      </c>
      <c r="T2193" s="55" t="s">
        <v>2671</v>
      </c>
      <c r="U2193" s="25" t="s">
        <v>2790</v>
      </c>
      <c r="V2193" s="25" t="str">
        <f>VLOOKUP(P2193,'Customer List'!B:C,2,)</f>
        <v>Delhi</v>
      </c>
      <c r="W2193" s="56"/>
      <c r="X2193" s="45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2672</v>
      </c>
      <c r="C2194" s="45">
        <v>45817</v>
      </c>
      <c r="D2194" s="45">
        <v>45821</v>
      </c>
      <c r="E2194" s="8">
        <v>12906.08</v>
      </c>
      <c r="F2194" s="8">
        <f t="shared" si="344"/>
        <v>12906.08</v>
      </c>
      <c r="G2194" s="54">
        <f t="shared" si="345"/>
        <v>12906.08</v>
      </c>
      <c r="H2194" s="25" t="s">
        <v>2673</v>
      </c>
      <c r="I2194" s="25" t="s">
        <v>2674</v>
      </c>
      <c r="J2194" s="25">
        <v>1</v>
      </c>
      <c r="K2194" s="25">
        <v>1</v>
      </c>
      <c r="L2194" s="25">
        <f t="shared" si="346"/>
        <v>0</v>
      </c>
      <c r="M2194" s="25" t="s">
        <v>2675</v>
      </c>
      <c r="N2194" s="45">
        <v>45824</v>
      </c>
      <c r="O2194" s="54"/>
      <c r="P2194" s="25" t="s">
        <v>584</v>
      </c>
      <c r="Q2194" s="25"/>
      <c r="R2194" s="25"/>
      <c r="S2194" s="3">
        <v>-20</v>
      </c>
      <c r="T2194" s="55"/>
      <c r="U2194" s="25" t="s">
        <v>2790</v>
      </c>
      <c r="V2194" s="25" t="str">
        <f>VLOOKUP(P2194,'Customer List'!B:C,2,)</f>
        <v>Gujrat</v>
      </c>
      <c r="W2194" s="56"/>
      <c r="X2194" s="45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67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2672</v>
      </c>
      <c r="C2195" s="45">
        <v>45817</v>
      </c>
      <c r="D2195" s="45">
        <v>45821</v>
      </c>
      <c r="E2195" s="8">
        <v>20000</v>
      </c>
      <c r="F2195" s="8">
        <f t="shared" si="344"/>
        <v>20000</v>
      </c>
      <c r="G2195" s="54">
        <f t="shared" si="345"/>
        <v>20000</v>
      </c>
      <c r="H2195" s="25" t="s">
        <v>2676</v>
      </c>
      <c r="I2195" s="25" t="s">
        <v>2677</v>
      </c>
      <c r="J2195" s="25">
        <v>1</v>
      </c>
      <c r="K2195" s="25">
        <v>1</v>
      </c>
      <c r="L2195" s="25">
        <f t="shared" si="346"/>
        <v>0</v>
      </c>
      <c r="M2195" s="25" t="s">
        <v>2678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 t="s">
        <v>300</v>
      </c>
      <c r="T2195" s="55"/>
      <c r="U2195" s="25" t="s">
        <v>2790</v>
      </c>
      <c r="V2195" s="25" t="str">
        <f>VLOOKUP(P2195,'Customer List'!B:C,2,)</f>
        <v>Delhi</v>
      </c>
      <c r="W2195" s="56"/>
      <c r="X2195" s="45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2672</v>
      </c>
      <c r="C2196" s="45">
        <v>45817</v>
      </c>
      <c r="D2196" s="45">
        <v>45821</v>
      </c>
      <c r="E2196" s="8">
        <v>9925.69</v>
      </c>
      <c r="F2196" s="8">
        <f t="shared" si="344"/>
        <v>9925.69</v>
      </c>
      <c r="G2196" s="54">
        <f t="shared" si="345"/>
        <v>9925.69</v>
      </c>
      <c r="H2196" s="25" t="s">
        <v>2679</v>
      </c>
      <c r="I2196" s="25" t="s">
        <v>2680</v>
      </c>
      <c r="J2196" s="25">
        <v>1</v>
      </c>
      <c r="K2196" s="25">
        <v>1</v>
      </c>
      <c r="L2196" s="25">
        <f t="shared" si="346"/>
        <v>0</v>
      </c>
      <c r="M2196" s="25" t="s">
        <v>2678</v>
      </c>
      <c r="N2196" s="45">
        <v>45821</v>
      </c>
      <c r="O2196" s="54"/>
      <c r="P2196" s="25" t="s">
        <v>1015</v>
      </c>
      <c r="Q2196" s="25" t="s">
        <v>637</v>
      </c>
      <c r="R2196" s="25" t="s">
        <v>638</v>
      </c>
      <c r="S2196" s="3">
        <v>4</v>
      </c>
      <c r="T2196" s="55"/>
      <c r="U2196" s="25" t="s">
        <v>2790</v>
      </c>
      <c r="V2196" s="25" t="str">
        <f>VLOOKUP(P2196,'Customer List'!B:C,2,)</f>
        <v>Delhi</v>
      </c>
      <c r="W2196" s="56"/>
      <c r="X2196" s="45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2681</v>
      </c>
      <c r="C2197" s="45">
        <v>45824</v>
      </c>
      <c r="D2197" s="45">
        <v>45828</v>
      </c>
      <c r="E2197" s="8">
        <v>8000</v>
      </c>
      <c r="F2197" s="8">
        <f t="shared" si="344"/>
        <v>8000</v>
      </c>
      <c r="G2197" s="54">
        <f t="shared" si="345"/>
        <v>8000</v>
      </c>
      <c r="H2197" s="25">
        <v>903050853</v>
      </c>
      <c r="I2197" s="25" t="s">
        <v>2682</v>
      </c>
      <c r="J2197" s="25">
        <v>1</v>
      </c>
      <c r="K2197" s="25">
        <v>1</v>
      </c>
      <c r="L2197" s="25">
        <f t="shared" si="346"/>
        <v>0</v>
      </c>
      <c r="M2197" s="25" t="s">
        <v>2683</v>
      </c>
      <c r="N2197" s="45">
        <v>45831</v>
      </c>
      <c r="O2197" s="54">
        <v>0</v>
      </c>
      <c r="P2197" s="25" t="s">
        <v>2684</v>
      </c>
      <c r="Q2197" s="25"/>
      <c r="R2197" s="25"/>
      <c r="S2197" s="3" t="s">
        <v>300</v>
      </c>
      <c r="T2197" s="55" t="s">
        <v>2685</v>
      </c>
      <c r="U2197" s="25" t="s">
        <v>2790</v>
      </c>
      <c r="V2197" s="25" t="e">
        <f>VLOOKUP(P2197,'Customer List'!B:C,2,)</f>
        <v>#N/A</v>
      </c>
      <c r="W2197" s="56"/>
      <c r="X2197" s="45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2681</v>
      </c>
      <c r="C2198" s="45">
        <v>45824</v>
      </c>
      <c r="D2198" s="45">
        <v>45828</v>
      </c>
      <c r="E2198" s="8">
        <v>8000</v>
      </c>
      <c r="F2198" s="8">
        <f t="shared" si="344"/>
        <v>8000</v>
      </c>
      <c r="G2198" s="54">
        <f t="shared" si="345"/>
        <v>8000</v>
      </c>
      <c r="H2198" s="25">
        <v>903050853</v>
      </c>
      <c r="I2198" s="25" t="s">
        <v>2682</v>
      </c>
      <c r="J2198" s="25">
        <v>1</v>
      </c>
      <c r="K2198" s="25">
        <v>1</v>
      </c>
      <c r="L2198" s="25">
        <f t="shared" si="346"/>
        <v>0</v>
      </c>
      <c r="M2198" s="25" t="s">
        <v>2686</v>
      </c>
      <c r="N2198" s="45">
        <v>45831</v>
      </c>
      <c r="O2198" s="54">
        <v>0</v>
      </c>
      <c r="P2198" s="25" t="s">
        <v>2684</v>
      </c>
      <c r="Q2198" s="25"/>
      <c r="R2198" s="25"/>
      <c r="S2198" s="3" t="s">
        <v>300</v>
      </c>
      <c r="T2198" s="55" t="s">
        <v>2685</v>
      </c>
      <c r="U2198" s="25" t="s">
        <v>2790</v>
      </c>
      <c r="V2198" s="25" t="e">
        <f>VLOOKUP(P2198,'Customer List'!B:C,2,)</f>
        <v>#N/A</v>
      </c>
      <c r="W2198" s="56"/>
      <c r="X2198" s="45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67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2668</v>
      </c>
      <c r="C2199" s="45">
        <v>45825</v>
      </c>
      <c r="D2199" s="45">
        <v>45828</v>
      </c>
      <c r="E2199" s="8">
        <v>2688.75</v>
      </c>
      <c r="F2199" s="8">
        <f t="shared" si="344"/>
        <v>2688.75</v>
      </c>
      <c r="G2199" s="54">
        <f t="shared" si="345"/>
        <v>13443.75</v>
      </c>
      <c r="H2199" s="25" t="s">
        <v>2687</v>
      </c>
      <c r="I2199" s="25" t="s">
        <v>2688</v>
      </c>
      <c r="J2199" s="25">
        <v>5</v>
      </c>
      <c r="K2199" s="25">
        <v>5</v>
      </c>
      <c r="L2199" s="25">
        <f t="shared" si="346"/>
        <v>0</v>
      </c>
      <c r="M2199" s="25" t="s">
        <v>2689</v>
      </c>
      <c r="N2199" s="45">
        <v>45855</v>
      </c>
      <c r="O2199" s="54">
        <v>47500</v>
      </c>
      <c r="P2199" s="25" t="s">
        <v>255</v>
      </c>
      <c r="Q2199" s="25" t="s">
        <v>637</v>
      </c>
      <c r="R2199" s="25" t="s">
        <v>638</v>
      </c>
      <c r="S2199" s="3">
        <v>4</v>
      </c>
      <c r="T2199" s="55" t="s">
        <v>2690</v>
      </c>
      <c r="U2199" s="25" t="s">
        <v>2790</v>
      </c>
      <c r="V2199" s="25" t="str">
        <f>VLOOKUP(P2199,'Customer List'!B:C,2,)</f>
        <v>Delhi</v>
      </c>
      <c r="W2199" s="56"/>
      <c r="X2199" s="45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2668</v>
      </c>
      <c r="C2200" s="45">
        <v>45825</v>
      </c>
      <c r="D2200" s="45">
        <v>45828</v>
      </c>
      <c r="E2200" s="8">
        <v>9097.7999999999993</v>
      </c>
      <c r="F2200" s="8">
        <f t="shared" si="344"/>
        <v>9097.7999999999993</v>
      </c>
      <c r="G2200" s="54">
        <f t="shared" si="345"/>
        <v>9097.7999999999993</v>
      </c>
      <c r="H2200" s="25">
        <v>114511012</v>
      </c>
      <c r="I2200" s="25" t="s">
        <v>2691</v>
      </c>
      <c r="J2200" s="25">
        <v>1</v>
      </c>
      <c r="K2200" s="25">
        <v>1</v>
      </c>
      <c r="L2200" s="25">
        <f t="shared" si="346"/>
        <v>0</v>
      </c>
      <c r="M2200" s="25" t="s">
        <v>2670</v>
      </c>
      <c r="N2200" s="45">
        <v>45841</v>
      </c>
      <c r="O2200" s="54">
        <v>10917.36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2790</v>
      </c>
      <c r="V2200" s="25" t="str">
        <f>VLOOKUP(P2200,'Customer List'!B:C,2,)</f>
        <v>Delhi</v>
      </c>
      <c r="W2200" s="56"/>
      <c r="X2200" s="45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2668</v>
      </c>
      <c r="C2201" s="45">
        <v>45825</v>
      </c>
      <c r="D2201" s="45">
        <v>45828</v>
      </c>
      <c r="E2201" s="8">
        <v>5200.26</v>
      </c>
      <c r="F2201" s="8">
        <f t="shared" si="344"/>
        <v>5200.26</v>
      </c>
      <c r="G2201" s="54">
        <f t="shared" si="345"/>
        <v>5200.26</v>
      </c>
      <c r="H2201" s="25">
        <v>112100200</v>
      </c>
      <c r="I2201" s="25" t="s">
        <v>2692</v>
      </c>
      <c r="J2201" s="25">
        <v>1</v>
      </c>
      <c r="K2201" s="25">
        <v>1</v>
      </c>
      <c r="L2201" s="25">
        <f t="shared" si="346"/>
        <v>0</v>
      </c>
      <c r="M2201" s="25" t="s">
        <v>2670</v>
      </c>
      <c r="N2201" s="45">
        <v>45841</v>
      </c>
      <c r="O2201" s="54">
        <v>6240.31</v>
      </c>
      <c r="P2201" s="25" t="s">
        <v>17</v>
      </c>
      <c r="Q2201" s="25" t="s">
        <v>637</v>
      </c>
      <c r="R2201" s="25" t="s">
        <v>638</v>
      </c>
      <c r="S2201" s="3">
        <v>4</v>
      </c>
      <c r="T2201" s="55" t="s">
        <v>2671</v>
      </c>
      <c r="U2201" s="25" t="s">
        <v>2790</v>
      </c>
      <c r="V2201" s="25" t="str">
        <f>VLOOKUP(P2201,'Customer List'!B:C,2,)</f>
        <v>Delhi</v>
      </c>
      <c r="W2201" s="56"/>
      <c r="X2201" s="45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2693</v>
      </c>
      <c r="C2202" s="45">
        <v>45827</v>
      </c>
      <c r="D2202" s="45">
        <v>45834</v>
      </c>
      <c r="E2202" s="8">
        <v>5384.34</v>
      </c>
      <c r="F2202" s="8">
        <f t="shared" si="344"/>
        <v>5384.34</v>
      </c>
      <c r="G2202" s="54">
        <f t="shared" si="345"/>
        <v>5384.34</v>
      </c>
      <c r="H2202" s="25">
        <v>154210</v>
      </c>
      <c r="I2202" s="25" t="s">
        <v>2694</v>
      </c>
      <c r="J2202" s="25">
        <v>1</v>
      </c>
      <c r="K2202" s="25">
        <v>1</v>
      </c>
      <c r="L2202" s="25">
        <f t="shared" si="346"/>
        <v>0</v>
      </c>
      <c r="M2202" s="25" t="s">
        <v>2695</v>
      </c>
      <c r="N2202" s="45">
        <v>45841</v>
      </c>
      <c r="O2202" s="54">
        <v>6461.21</v>
      </c>
      <c r="P2202" s="25" t="s">
        <v>17</v>
      </c>
      <c r="Q2202" s="25" t="s">
        <v>637</v>
      </c>
      <c r="R2202" s="25" t="s">
        <v>638</v>
      </c>
      <c r="S2202" s="3">
        <v>-20</v>
      </c>
      <c r="T2202" s="55"/>
      <c r="U2202" s="25" t="s">
        <v>2790</v>
      </c>
      <c r="V2202" s="25" t="str">
        <f>VLOOKUP(P2202,'Customer List'!B:C,2,)</f>
        <v>Delhi</v>
      </c>
      <c r="W2202" s="56"/>
      <c r="X2202" s="45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2696</v>
      </c>
      <c r="C2203" s="45">
        <v>45828</v>
      </c>
      <c r="D2203" s="45">
        <v>45834</v>
      </c>
      <c r="E2203" s="8">
        <v>16000</v>
      </c>
      <c r="F2203" s="8">
        <f t="shared" si="344"/>
        <v>16000</v>
      </c>
      <c r="G2203" s="54">
        <f t="shared" si="345"/>
        <v>160000</v>
      </c>
      <c r="H2203" s="25" t="s">
        <v>2697</v>
      </c>
      <c r="I2203" s="25" t="s">
        <v>2698</v>
      </c>
      <c r="J2203" s="25">
        <v>10</v>
      </c>
      <c r="K2203" s="25"/>
      <c r="L2203" s="25">
        <f t="shared" si="346"/>
        <v>10</v>
      </c>
      <c r="M2203" s="25"/>
      <c r="N2203" s="45"/>
      <c r="O2203" s="54"/>
      <c r="P2203" s="25" t="s">
        <v>1149</v>
      </c>
      <c r="Q2203" s="25"/>
      <c r="R2203" s="25"/>
      <c r="S2203" s="3">
        <v>-20</v>
      </c>
      <c r="T2203" s="55"/>
      <c r="U2203" s="25" t="s">
        <v>2790</v>
      </c>
      <c r="V2203" s="25" t="str">
        <f>VLOOKUP(P2203,'Customer List'!B:C,2,)</f>
        <v>STOCK</v>
      </c>
      <c r="W2203" s="56" t="s">
        <v>1149</v>
      </c>
      <c r="X2203" s="45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2696</v>
      </c>
      <c r="C2204" s="45">
        <v>45828</v>
      </c>
      <c r="D2204" s="45">
        <v>45834</v>
      </c>
      <c r="E2204" s="8">
        <v>16000</v>
      </c>
      <c r="F2204" s="8">
        <f t="shared" si="344"/>
        <v>16000</v>
      </c>
      <c r="G2204" s="54">
        <f t="shared" si="345"/>
        <v>112000</v>
      </c>
      <c r="H2204" s="25" t="s">
        <v>2697</v>
      </c>
      <c r="I2204" s="25" t="s">
        <v>2698</v>
      </c>
      <c r="J2204" s="25">
        <v>7</v>
      </c>
      <c r="K2204" s="25">
        <v>7</v>
      </c>
      <c r="L2204" s="25">
        <f t="shared" si="346"/>
        <v>0</v>
      </c>
      <c r="M2204" s="25" t="s">
        <v>2689</v>
      </c>
      <c r="N2204" s="45">
        <v>45855</v>
      </c>
      <c r="O2204" s="54">
        <v>126000</v>
      </c>
      <c r="P2204" s="25" t="s">
        <v>255</v>
      </c>
      <c r="Q2204" s="25" t="s">
        <v>637</v>
      </c>
      <c r="R2204" s="25" t="s">
        <v>638</v>
      </c>
      <c r="S2204" s="3">
        <v>-20</v>
      </c>
      <c r="T2204" s="55"/>
      <c r="U2204" s="25" t="s">
        <v>2790</v>
      </c>
      <c r="V2204" s="25" t="str">
        <f>VLOOKUP(P2204,'Customer List'!B:C,2,)</f>
        <v>Delhi</v>
      </c>
      <c r="W2204" s="56"/>
      <c r="X2204" s="45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2699</v>
      </c>
      <c r="C2205" s="45">
        <v>45845</v>
      </c>
      <c r="D2205" s="45">
        <v>45849</v>
      </c>
      <c r="E2205" s="8">
        <v>9414.86</v>
      </c>
      <c r="F2205" s="8">
        <f t="shared" si="344"/>
        <v>9414.86</v>
      </c>
      <c r="G2205" s="54">
        <f t="shared" si="345"/>
        <v>9414.86</v>
      </c>
      <c r="H2205" s="25">
        <v>4520012</v>
      </c>
      <c r="I2205" s="25" t="s">
        <v>2700</v>
      </c>
      <c r="J2205" s="25">
        <v>1</v>
      </c>
      <c r="K2205" s="25">
        <v>1</v>
      </c>
      <c r="L2205" s="25">
        <f t="shared" si="346"/>
        <v>0</v>
      </c>
      <c r="M2205" s="25" t="s">
        <v>2701</v>
      </c>
      <c r="N2205" s="45">
        <v>45866</v>
      </c>
      <c r="O2205" s="54">
        <v>11295.43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2790</v>
      </c>
      <c r="V2205" s="25" t="str">
        <f>VLOOKUP(P2205,'Customer List'!B:C,2,)</f>
        <v>Delhi</v>
      </c>
      <c r="W2205" s="56"/>
      <c r="X2205" s="45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2699</v>
      </c>
      <c r="C2206" s="45">
        <v>45845</v>
      </c>
      <c r="D2206" s="45">
        <v>45849</v>
      </c>
      <c r="E2206" s="8">
        <v>29251.02</v>
      </c>
      <c r="F2206" s="8">
        <f t="shared" si="344"/>
        <v>29251.02</v>
      </c>
      <c r="G2206" s="54">
        <f t="shared" si="345"/>
        <v>29251.02</v>
      </c>
      <c r="H2206" s="25">
        <v>4430022</v>
      </c>
      <c r="I2206" s="25" t="s">
        <v>2702</v>
      </c>
      <c r="J2206" s="25">
        <v>1</v>
      </c>
      <c r="K2206" s="25">
        <v>1</v>
      </c>
      <c r="L2206" s="25">
        <f t="shared" si="346"/>
        <v>0</v>
      </c>
      <c r="M2206" s="25" t="s">
        <v>2701</v>
      </c>
      <c r="N2206" s="45">
        <v>45866</v>
      </c>
      <c r="O2206" s="54">
        <v>35101.22</v>
      </c>
      <c r="P2206" s="25" t="s">
        <v>17</v>
      </c>
      <c r="Q2206" s="25" t="s">
        <v>637</v>
      </c>
      <c r="R2206" s="25" t="s">
        <v>638</v>
      </c>
      <c r="S2206" s="3" t="s">
        <v>300</v>
      </c>
      <c r="T2206" s="55"/>
      <c r="U2206" s="25" t="s">
        <v>2790</v>
      </c>
      <c r="V2206" s="25" t="str">
        <f>VLOOKUP(P2206,'Customer List'!B:C,2,)</f>
        <v>Delhi</v>
      </c>
      <c r="W2206" s="56"/>
      <c r="X2206" s="45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2703</v>
      </c>
      <c r="C2207" s="45">
        <v>45856</v>
      </c>
      <c r="D2207" s="45">
        <v>45861</v>
      </c>
      <c r="E2207" s="8">
        <v>8450</v>
      </c>
      <c r="F2207" s="8">
        <f t="shared" si="344"/>
        <v>8450</v>
      </c>
      <c r="G2207" s="54">
        <f t="shared" si="345"/>
        <v>8450</v>
      </c>
      <c r="H2207" s="25">
        <v>6542050</v>
      </c>
      <c r="I2207" s="25" t="s">
        <v>2704</v>
      </c>
      <c r="J2207" s="25">
        <v>1</v>
      </c>
      <c r="K2207" s="25"/>
      <c r="L2207" s="25">
        <f t="shared" si="346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2790</v>
      </c>
      <c r="V2207" s="25" t="str">
        <f>VLOOKUP(P2207,'Customer List'!B:C,2,)</f>
        <v>STOCK</v>
      </c>
      <c r="W2207" s="56" t="s">
        <v>1149</v>
      </c>
      <c r="X2207" s="45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2703</v>
      </c>
      <c r="C2208" s="45">
        <v>45856</v>
      </c>
      <c r="D2208" s="45">
        <v>45861</v>
      </c>
      <c r="E2208" s="8">
        <v>16355</v>
      </c>
      <c r="F2208" s="8">
        <f t="shared" si="344"/>
        <v>16355</v>
      </c>
      <c r="G2208" s="54">
        <f t="shared" si="345"/>
        <v>16355</v>
      </c>
      <c r="H2208" s="25">
        <v>6539025</v>
      </c>
      <c r="I2208" s="25" t="s">
        <v>2705</v>
      </c>
      <c r="J2208" s="25">
        <v>1</v>
      </c>
      <c r="K2208" s="25"/>
      <c r="L2208" s="25">
        <f t="shared" si="346"/>
        <v>1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2790</v>
      </c>
      <c r="V2208" s="25" t="str">
        <f>VLOOKUP(P2208,'Customer List'!B:C,2,)</f>
        <v>STOCK</v>
      </c>
      <c r="W2208" s="56" t="s">
        <v>1149</v>
      </c>
      <c r="X2208" s="45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2703</v>
      </c>
      <c r="C2209" s="45">
        <v>45856</v>
      </c>
      <c r="D2209" s="45">
        <v>45861</v>
      </c>
      <c r="E2209" s="8">
        <v>5225</v>
      </c>
      <c r="F2209" s="8">
        <f t="shared" si="344"/>
        <v>5225</v>
      </c>
      <c r="G2209" s="54">
        <f t="shared" si="345"/>
        <v>31350</v>
      </c>
      <c r="H2209" s="25">
        <v>6552050</v>
      </c>
      <c r="I2209" s="25" t="s">
        <v>2664</v>
      </c>
      <c r="J2209" s="25">
        <v>6</v>
      </c>
      <c r="K2209" s="25"/>
      <c r="L2209" s="25">
        <f t="shared" si="346"/>
        <v>6</v>
      </c>
      <c r="M2209" s="25"/>
      <c r="N2209" s="45"/>
      <c r="O2209" s="54"/>
      <c r="P2209" s="25" t="s">
        <v>1149</v>
      </c>
      <c r="Q2209" s="25"/>
      <c r="R2209" s="25"/>
      <c r="S2209" s="3" t="s">
        <v>300</v>
      </c>
      <c r="T2209" s="55"/>
      <c r="U2209" s="25" t="s">
        <v>2790</v>
      </c>
      <c r="V2209" s="25" t="str">
        <f>VLOOKUP(P2209,'Customer List'!B:C,2,)</f>
        <v>STOCK</v>
      </c>
      <c r="W2209" s="56" t="s">
        <v>1149</v>
      </c>
      <c r="X2209" s="45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67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2706</v>
      </c>
      <c r="C2210" s="45">
        <v>45856</v>
      </c>
      <c r="D2210" s="45">
        <v>45863</v>
      </c>
      <c r="E2210" s="8">
        <v>2828.4600000000005</v>
      </c>
      <c r="F2210" s="8">
        <f t="shared" si="344"/>
        <v>2828.4600000000005</v>
      </c>
      <c r="G2210" s="54">
        <f t="shared" si="345"/>
        <v>8485.380000000001</v>
      </c>
      <c r="H2210" s="25">
        <v>2100201</v>
      </c>
      <c r="I2210" s="25" t="s">
        <v>2707</v>
      </c>
      <c r="J2210" s="25">
        <v>3</v>
      </c>
      <c r="K2210" s="25">
        <v>3</v>
      </c>
      <c r="L2210" s="25">
        <f t="shared" si="346"/>
        <v>0</v>
      </c>
      <c r="M2210" s="25" t="s">
        <v>2708</v>
      </c>
      <c r="N2210" s="45">
        <v>45866</v>
      </c>
      <c r="O2210" s="54">
        <v>10182.450000000001</v>
      </c>
      <c r="P2210" s="25" t="s">
        <v>17</v>
      </c>
      <c r="Q2210" s="25" t="s">
        <v>2078</v>
      </c>
      <c r="R2210" s="25" t="s">
        <v>638</v>
      </c>
      <c r="S2210" s="3" t="s">
        <v>300</v>
      </c>
      <c r="T2210" s="55"/>
      <c r="U2210" s="25" t="s">
        <v>2790</v>
      </c>
      <c r="V2210" s="25" t="str">
        <f>VLOOKUP(P2210,'Customer List'!B:C,2,)</f>
        <v>Delhi</v>
      </c>
      <c r="W2210" s="56"/>
      <c r="X2210" s="45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2706</v>
      </c>
      <c r="C2211" s="45">
        <v>45856</v>
      </c>
      <c r="D2211" s="45">
        <v>45863</v>
      </c>
      <c r="E2211" s="8">
        <v>5930.33</v>
      </c>
      <c r="F2211" s="8">
        <f t="shared" si="344"/>
        <v>5930.33</v>
      </c>
      <c r="G2211" s="54">
        <f t="shared" si="345"/>
        <v>5930.33</v>
      </c>
      <c r="H2211" s="25">
        <v>100575</v>
      </c>
      <c r="I2211" s="25" t="s">
        <v>2709</v>
      </c>
      <c r="J2211" s="25">
        <v>1</v>
      </c>
      <c r="K2211" s="25">
        <v>1</v>
      </c>
      <c r="L2211" s="25">
        <f t="shared" si="346"/>
        <v>0</v>
      </c>
      <c r="M2211" s="25" t="s">
        <v>3343</v>
      </c>
      <c r="N2211" s="45">
        <v>45904</v>
      </c>
      <c r="O2211" s="54">
        <v>7116.39</v>
      </c>
      <c r="P2211" s="25" t="s">
        <v>1015</v>
      </c>
      <c r="Q2211" s="25" t="s">
        <v>637</v>
      </c>
      <c r="R2211" s="25" t="s">
        <v>638</v>
      </c>
      <c r="S2211" s="3">
        <v>4</v>
      </c>
      <c r="T2211" s="55"/>
      <c r="U2211" s="25" t="s">
        <v>2790</v>
      </c>
      <c r="V2211" s="25" t="str">
        <f>VLOOKUP(P2211,'Customer List'!B:C,2,)</f>
        <v>Delhi</v>
      </c>
      <c r="W2211" s="56"/>
      <c r="X2211" s="45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2706</v>
      </c>
      <c r="C2212" s="45">
        <v>45856</v>
      </c>
      <c r="D2212" s="45">
        <v>45863</v>
      </c>
      <c r="E2212" s="8">
        <v>8995.14</v>
      </c>
      <c r="F2212" s="8">
        <f t="shared" si="344"/>
        <v>8995.14</v>
      </c>
      <c r="G2212" s="54">
        <f t="shared" si="345"/>
        <v>8995.14</v>
      </c>
      <c r="H2212" s="25">
        <v>196055</v>
      </c>
      <c r="I2212" s="25" t="s">
        <v>2710</v>
      </c>
      <c r="J2212" s="25">
        <v>1</v>
      </c>
      <c r="K2212" s="25">
        <v>1</v>
      </c>
      <c r="L2212" s="25">
        <f t="shared" si="346"/>
        <v>0</v>
      </c>
      <c r="M2212" s="25" t="s">
        <v>2711</v>
      </c>
      <c r="N2212" s="45">
        <v>45866</v>
      </c>
      <c r="O2212" s="54">
        <v>0</v>
      </c>
      <c r="P2212" s="25" t="s">
        <v>31</v>
      </c>
      <c r="Q2212" s="25" t="s">
        <v>2078</v>
      </c>
      <c r="R2212" s="25" t="s">
        <v>849</v>
      </c>
      <c r="S2212" s="3" t="s">
        <v>300</v>
      </c>
      <c r="T2212" s="55" t="s">
        <v>610</v>
      </c>
      <c r="U2212" s="25" t="s">
        <v>2790</v>
      </c>
      <c r="V2212" s="25" t="str">
        <f>VLOOKUP(P2212,'Customer List'!B:C,2,)</f>
        <v>Delhi</v>
      </c>
      <c r="W2212" s="56"/>
      <c r="X2212" s="45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2712</v>
      </c>
      <c r="C2213" s="45">
        <v>45856</v>
      </c>
      <c r="D2213" s="45">
        <v>45863</v>
      </c>
      <c r="E2213" s="8">
        <v>39000</v>
      </c>
      <c r="F2213" s="8">
        <f t="shared" si="344"/>
        <v>39000</v>
      </c>
      <c r="G2213" s="54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2713</v>
      </c>
      <c r="N2213" s="45">
        <v>45867</v>
      </c>
      <c r="O2213" s="54">
        <v>48750</v>
      </c>
      <c r="P2213" s="25" t="s">
        <v>461</v>
      </c>
      <c r="Q2213" s="25"/>
      <c r="R2213" s="25"/>
      <c r="S2213" s="3">
        <v>-20</v>
      </c>
      <c r="T2213" s="55"/>
      <c r="U2213" s="25" t="s">
        <v>2790</v>
      </c>
      <c r="V2213" s="25" t="str">
        <f>VLOOKUP(P2213,'Customer List'!B:C,2,)</f>
        <v>Hyderabad</v>
      </c>
      <c r="W2213" s="56"/>
      <c r="X2213" s="45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67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2714</v>
      </c>
      <c r="C2214" s="45">
        <v>45859</v>
      </c>
      <c r="D2214" s="45">
        <v>45863</v>
      </c>
      <c r="E2214" s="8">
        <v>5384.34</v>
      </c>
      <c r="F2214" s="8">
        <f t="shared" si="344"/>
        <v>5384.34</v>
      </c>
      <c r="G2214" s="54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2715</v>
      </c>
      <c r="N2214" s="45">
        <v>45869</v>
      </c>
      <c r="O2214" s="54">
        <v>6461.21</v>
      </c>
      <c r="P2214" s="25" t="s">
        <v>17</v>
      </c>
      <c r="Q2214" s="25" t="s">
        <v>2078</v>
      </c>
      <c r="R2214" s="25" t="s">
        <v>638</v>
      </c>
      <c r="S2214" s="3">
        <v>-20</v>
      </c>
      <c r="T2214" s="55"/>
      <c r="U2214" s="25" t="s">
        <v>2790</v>
      </c>
      <c r="V2214" s="25" t="str">
        <f>VLOOKUP(P2214,'Customer List'!B:C,2,)</f>
        <v>Delhi</v>
      </c>
      <c r="W2214" s="56"/>
      <c r="X2214" s="45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344"/>
        <v>0</v>
      </c>
      <c r="G2215" s="54">
        <f t="shared" si="345"/>
        <v>0</v>
      </c>
      <c r="H2215" s="25">
        <v>116913001</v>
      </c>
      <c r="I2215" s="25" t="s">
        <v>2716</v>
      </c>
      <c r="J2215" s="25">
        <v>1</v>
      </c>
      <c r="K2215" s="25">
        <v>1</v>
      </c>
      <c r="L2215" s="25">
        <f t="shared" si="346"/>
        <v>0</v>
      </c>
      <c r="M2215" s="25" t="s">
        <v>2717</v>
      </c>
      <c r="N2215" s="45">
        <v>45888</v>
      </c>
      <c r="O2215" s="54">
        <v>7120</v>
      </c>
      <c r="P2215" s="25" t="s">
        <v>1015</v>
      </c>
      <c r="Q2215" s="25" t="s">
        <v>2078</v>
      </c>
      <c r="R2215" s="25" t="s">
        <v>849</v>
      </c>
      <c r="S2215" s="3" t="s">
        <v>300</v>
      </c>
      <c r="T2215" s="55"/>
      <c r="U2215" s="25" t="s">
        <v>2790</v>
      </c>
      <c r="V2215" s="25" t="str">
        <f>VLOOKUP(P2215,'Customer List'!B:C,2,)</f>
        <v>Delhi</v>
      </c>
      <c r="W2215" s="56"/>
      <c r="X2215" s="45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14</v>
      </c>
      <c r="C2216" s="45">
        <v>45870</v>
      </c>
      <c r="D2216" s="45">
        <v>45870</v>
      </c>
      <c r="E2216" s="8">
        <v>0</v>
      </c>
      <c r="F2216" s="8">
        <f t="shared" si="344"/>
        <v>0</v>
      </c>
      <c r="G2216" s="54">
        <f t="shared" si="345"/>
        <v>0</v>
      </c>
      <c r="H2216" s="25">
        <v>116910001</v>
      </c>
      <c r="I2216" s="25" t="s">
        <v>2718</v>
      </c>
      <c r="J2216" s="25">
        <v>1</v>
      </c>
      <c r="K2216" s="25"/>
      <c r="L2216" s="25">
        <f t="shared" si="346"/>
        <v>1</v>
      </c>
      <c r="M2216" s="25"/>
      <c r="N2216" s="45"/>
      <c r="O2216" s="54"/>
      <c r="P2216" s="25" t="s">
        <v>1149</v>
      </c>
      <c r="Q2216" s="25"/>
      <c r="R2216" s="25"/>
      <c r="S2216" s="3" t="s">
        <v>300</v>
      </c>
      <c r="T2216" s="55"/>
      <c r="U2216" s="25" t="s">
        <v>2790</v>
      </c>
      <c r="V2216" s="25" t="str">
        <f>VLOOKUP(P2216,'Customer List'!B:C,2,)</f>
        <v>STOCK</v>
      </c>
      <c r="W2216" s="56" t="s">
        <v>1149</v>
      </c>
      <c r="X2216" s="45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67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2719</v>
      </c>
      <c r="C2217" s="45">
        <v>45868</v>
      </c>
      <c r="D2217" s="45">
        <v>45871</v>
      </c>
      <c r="E2217" s="8">
        <v>25010.3</v>
      </c>
      <c r="F2217" s="8">
        <f t="shared" si="344"/>
        <v>25010.3</v>
      </c>
      <c r="G2217" s="54">
        <f t="shared" si="345"/>
        <v>25010.3</v>
      </c>
      <c r="H2217" s="25">
        <v>194670</v>
      </c>
      <c r="I2217" s="25" t="s">
        <v>2720</v>
      </c>
      <c r="J2217" s="25">
        <v>1</v>
      </c>
      <c r="K2217" s="25">
        <v>1</v>
      </c>
      <c r="L2217" s="25">
        <f t="shared" si="346"/>
        <v>0</v>
      </c>
      <c r="M2217" s="25" t="s">
        <v>3300</v>
      </c>
      <c r="N2217" s="45">
        <v>45901</v>
      </c>
      <c r="O2217" s="54">
        <v>27971.8</v>
      </c>
      <c r="P2217" s="25" t="s">
        <v>31</v>
      </c>
      <c r="Q2217" s="25" t="s">
        <v>637</v>
      </c>
      <c r="R2217" s="25" t="s">
        <v>638</v>
      </c>
      <c r="S2217" s="3" t="s">
        <v>300</v>
      </c>
      <c r="T2217" s="55"/>
      <c r="U2217" s="25" t="s">
        <v>2790</v>
      </c>
      <c r="V2217" s="25" t="str">
        <f>VLOOKUP(P2217,'Customer List'!B:C,2,)</f>
        <v>Delhi</v>
      </c>
      <c r="W2217" s="56"/>
      <c r="X2217" s="45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2719</v>
      </c>
      <c r="C2218" s="45">
        <v>45868</v>
      </c>
      <c r="D2218" s="45">
        <v>45871</v>
      </c>
      <c r="E2218" s="8">
        <v>3578.4</v>
      </c>
      <c r="F2218" s="8">
        <f t="shared" si="344"/>
        <v>3578.4</v>
      </c>
      <c r="G2218" s="54">
        <f t="shared" si="345"/>
        <v>3578.4</v>
      </c>
      <c r="H2218" s="25">
        <v>103028</v>
      </c>
      <c r="I2218" s="25" t="s">
        <v>2721</v>
      </c>
      <c r="J2218" s="25">
        <v>1</v>
      </c>
      <c r="K2218" s="25">
        <v>1</v>
      </c>
      <c r="L2218" s="25">
        <f t="shared" si="346"/>
        <v>0</v>
      </c>
      <c r="M2218" s="25" t="s">
        <v>2722</v>
      </c>
      <c r="N2218" s="45">
        <v>45881</v>
      </c>
      <c r="O2218" s="54">
        <v>0</v>
      </c>
      <c r="P2218" s="25" t="s">
        <v>31</v>
      </c>
      <c r="Q2218" s="25" t="s">
        <v>2078</v>
      </c>
      <c r="R2218" s="25" t="s">
        <v>638</v>
      </c>
      <c r="S2218" s="3" t="s">
        <v>300</v>
      </c>
      <c r="T2218" s="55" t="s">
        <v>2723</v>
      </c>
      <c r="U2218" s="25" t="s">
        <v>2790</v>
      </c>
      <c r="V2218" s="25" t="str">
        <f>VLOOKUP(P2218,'Customer List'!B:C,2,)</f>
        <v>Delhi</v>
      </c>
      <c r="W2218" s="56"/>
      <c r="X2218" s="45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2724</v>
      </c>
      <c r="C2219" s="45">
        <v>45868</v>
      </c>
      <c r="D2219" s="45">
        <v>45871</v>
      </c>
      <c r="E2219" s="8">
        <v>3637.5</v>
      </c>
      <c r="F2219" s="8">
        <f t="shared" si="344"/>
        <v>3637.5</v>
      </c>
      <c r="G2219" s="54">
        <f t="shared" si="345"/>
        <v>3637.5</v>
      </c>
      <c r="H2219" s="25">
        <v>116913050</v>
      </c>
      <c r="I2219" s="25" t="s">
        <v>2725</v>
      </c>
      <c r="J2219" s="25">
        <v>1</v>
      </c>
      <c r="K2219" s="25">
        <v>1</v>
      </c>
      <c r="L2219" s="25">
        <f t="shared" si="346"/>
        <v>0</v>
      </c>
      <c r="M2219" s="25" t="s">
        <v>2726</v>
      </c>
      <c r="N2219" s="45">
        <v>45871</v>
      </c>
      <c r="O2219" s="54">
        <v>0</v>
      </c>
      <c r="P2219" s="25" t="s">
        <v>626</v>
      </c>
      <c r="Q2219" s="25" t="s">
        <v>637</v>
      </c>
      <c r="R2219" s="25" t="s">
        <v>849</v>
      </c>
      <c r="S2219" s="3" t="s">
        <v>300</v>
      </c>
      <c r="T2219" s="55"/>
      <c r="U2219" s="25" t="s">
        <v>2790</v>
      </c>
      <c r="V2219" s="25" t="str">
        <f>VLOOKUP(P2219,'Customer List'!B:C,2,)</f>
        <v>Delhi</v>
      </c>
      <c r="W2219" s="56"/>
      <c r="X2219" s="45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2724</v>
      </c>
      <c r="C2220" s="45">
        <v>45868</v>
      </c>
      <c r="D2220" s="45">
        <v>45871</v>
      </c>
      <c r="E2220" s="8">
        <v>13825</v>
      </c>
      <c r="F2220" s="8">
        <f t="shared" si="344"/>
        <v>13825</v>
      </c>
      <c r="G2220" s="54">
        <f t="shared" si="345"/>
        <v>13825</v>
      </c>
      <c r="H2220" s="25" t="s">
        <v>2732</v>
      </c>
      <c r="I2220" s="25" t="s">
        <v>2727</v>
      </c>
      <c r="J2220" s="25">
        <v>1</v>
      </c>
      <c r="K2220" s="25">
        <v>1</v>
      </c>
      <c r="L2220" s="25">
        <f t="shared" si="346"/>
        <v>0</v>
      </c>
      <c r="M2220" s="25" t="s">
        <v>3300</v>
      </c>
      <c r="N2220" s="45">
        <v>45901</v>
      </c>
      <c r="O2220" s="54">
        <v>18212.45</v>
      </c>
      <c r="P2220" s="25" t="s">
        <v>31</v>
      </c>
      <c r="Q2220" s="25" t="s">
        <v>637</v>
      </c>
      <c r="R2220" s="25" t="s">
        <v>638</v>
      </c>
      <c r="S2220" s="3">
        <v>4</v>
      </c>
      <c r="T2220" s="55"/>
      <c r="U2220" s="25" t="s">
        <v>2790</v>
      </c>
      <c r="V2220" s="25" t="str">
        <f>VLOOKUP(P2220,'Customer List'!B:C,2,)</f>
        <v>Delhi</v>
      </c>
      <c r="W2220" s="56"/>
      <c r="X2220" s="45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2728</v>
      </c>
      <c r="C2221" s="45">
        <v>45868</v>
      </c>
      <c r="D2221" s="45">
        <v>45871</v>
      </c>
      <c r="E2221" s="8">
        <v>4494</v>
      </c>
      <c r="F2221" s="8">
        <f t="shared" si="344"/>
        <v>4494</v>
      </c>
      <c r="G2221" s="54">
        <f t="shared" si="345"/>
        <v>4494</v>
      </c>
      <c r="H2221" s="25" t="s">
        <v>2729</v>
      </c>
      <c r="I2221" s="25" t="s">
        <v>2730</v>
      </c>
      <c r="J2221" s="25">
        <v>1</v>
      </c>
      <c r="K2221" s="25">
        <v>1</v>
      </c>
      <c r="L2221" s="25">
        <f t="shared" si="346"/>
        <v>0</v>
      </c>
      <c r="M2221" s="25" t="s">
        <v>2232</v>
      </c>
      <c r="N2221" s="45">
        <v>45873</v>
      </c>
      <c r="O2221" s="54">
        <v>13050</v>
      </c>
      <c r="P2221" s="25" t="s">
        <v>626</v>
      </c>
      <c r="Q2221" s="25" t="s">
        <v>637</v>
      </c>
      <c r="R2221" s="25" t="s">
        <v>638</v>
      </c>
      <c r="S2221" s="3" t="s">
        <v>300</v>
      </c>
      <c r="T2221" s="55"/>
      <c r="U2221" s="25" t="s">
        <v>2790</v>
      </c>
      <c r="V2221" s="25" t="str">
        <f>VLOOKUP(P2221,'Customer List'!B:C,2,)</f>
        <v>Delhi</v>
      </c>
      <c r="W2221" s="56"/>
      <c r="X2221" s="45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2731</v>
      </c>
      <c r="C2222" s="45">
        <v>45877</v>
      </c>
      <c r="D2222" s="45">
        <v>45883</v>
      </c>
      <c r="E2222" s="8">
        <v>13825</v>
      </c>
      <c r="F2222" s="8">
        <f t="shared" si="344"/>
        <v>13825</v>
      </c>
      <c r="G2222" s="54">
        <f t="shared" si="345"/>
        <v>27650</v>
      </c>
      <c r="H2222" s="25" t="s">
        <v>2732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3300</v>
      </c>
      <c r="N2222" s="45">
        <v>45901</v>
      </c>
      <c r="O2222" s="54">
        <v>36424.9</v>
      </c>
      <c r="P2222" s="25" t="s">
        <v>31</v>
      </c>
      <c r="Q2222" s="25" t="s">
        <v>637</v>
      </c>
      <c r="R2222" s="25" t="s">
        <v>638</v>
      </c>
      <c r="S2222" s="3">
        <v>4</v>
      </c>
      <c r="T2222" s="55"/>
      <c r="U2222" s="25" t="s">
        <v>2790</v>
      </c>
      <c r="V2222" s="25" t="str">
        <f>VLOOKUP(P2222,'Customer List'!B:C,2,)</f>
        <v>Delhi</v>
      </c>
      <c r="W2222" s="56"/>
      <c r="X2222" s="45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2731</v>
      </c>
      <c r="C2223" s="45">
        <v>45877</v>
      </c>
      <c r="D2223" s="45">
        <v>45883</v>
      </c>
      <c r="E2223" s="8">
        <v>6675</v>
      </c>
      <c r="F2223" s="8">
        <f t="shared" si="344"/>
        <v>6675</v>
      </c>
      <c r="G2223" s="54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2717</v>
      </c>
      <c r="N2223" s="45">
        <v>45888</v>
      </c>
      <c r="O2223" s="54">
        <v>3880</v>
      </c>
      <c r="P2223" s="25" t="s">
        <v>1015</v>
      </c>
      <c r="Q2223" s="25" t="s">
        <v>637</v>
      </c>
      <c r="R2223" s="25" t="s">
        <v>638</v>
      </c>
      <c r="S2223" s="3" t="s">
        <v>300</v>
      </c>
      <c r="T2223" s="55" t="s">
        <v>2733</v>
      </c>
      <c r="U2223" s="25" t="s">
        <v>2790</v>
      </c>
      <c r="V2223" s="25" t="str">
        <f>VLOOKUP(P2223,'Customer List'!B:C,2,)</f>
        <v>Delhi</v>
      </c>
      <c r="W2223" s="56"/>
      <c r="X2223" s="45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2734</v>
      </c>
      <c r="C2224" s="45">
        <v>45877</v>
      </c>
      <c r="D2224" s="45">
        <v>45883</v>
      </c>
      <c r="E2224" s="8">
        <v>6457.19</v>
      </c>
      <c r="F2224" s="8">
        <f t="shared" si="344"/>
        <v>6457.19</v>
      </c>
      <c r="G2224" s="54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2773</v>
      </c>
      <c r="N2224" s="45">
        <v>45897</v>
      </c>
      <c r="O2224" s="54">
        <v>7748.62</v>
      </c>
      <c r="P2224" s="25" t="s">
        <v>17</v>
      </c>
      <c r="Q2224" s="25" t="s">
        <v>637</v>
      </c>
      <c r="R2224" s="25" t="s">
        <v>638</v>
      </c>
      <c r="S2224" s="3" t="s">
        <v>300</v>
      </c>
      <c r="T2224" s="55"/>
      <c r="U2224" s="25" t="s">
        <v>2790</v>
      </c>
      <c r="V2224" s="25" t="str">
        <f>VLOOKUP(P2224,'Customer List'!B:C,2,)</f>
        <v>Delhi</v>
      </c>
      <c r="W2224" s="56"/>
      <c r="X2224" s="45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2734</v>
      </c>
      <c r="C2225" s="45">
        <v>45877</v>
      </c>
      <c r="D2225" s="45">
        <v>45883</v>
      </c>
      <c r="E2225" s="8">
        <v>4491.2299999999996</v>
      </c>
      <c r="F2225" s="8">
        <f t="shared" si="344"/>
        <v>4491.2299999999996</v>
      </c>
      <c r="G2225" s="54">
        <f t="shared" si="345"/>
        <v>4491.2299999999996</v>
      </c>
      <c r="H2225" s="25" t="s">
        <v>2735</v>
      </c>
      <c r="I2225" s="25" t="s">
        <v>4729</v>
      </c>
      <c r="J2225" s="25">
        <v>1</v>
      </c>
      <c r="K2225" s="25"/>
      <c r="L2225" s="25">
        <f t="shared" si="346"/>
        <v>1</v>
      </c>
      <c r="M2225" s="25"/>
      <c r="N2225" s="45"/>
      <c r="O2225" s="54"/>
      <c r="P2225" s="25" t="s">
        <v>1149</v>
      </c>
      <c r="Q2225" s="25"/>
      <c r="R2225" s="25"/>
      <c r="S2225" s="3">
        <v>-20</v>
      </c>
      <c r="T2225" s="55"/>
      <c r="U2225" s="25" t="s">
        <v>2790</v>
      </c>
      <c r="V2225" s="25" t="str">
        <f>VLOOKUP(P2225,'Customer List'!B:C,2,)</f>
        <v>STOCK</v>
      </c>
      <c r="W2225" s="56" t="s">
        <v>1149</v>
      </c>
      <c r="X2225" s="45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2736</v>
      </c>
      <c r="C2226" s="45">
        <v>45880</v>
      </c>
      <c r="D2226" s="45">
        <v>45887</v>
      </c>
      <c r="E2226" s="8">
        <v>2800</v>
      </c>
      <c r="F2226" s="8">
        <f t="shared" si="344"/>
        <v>2800</v>
      </c>
      <c r="G2226" s="54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2737</v>
      </c>
      <c r="N2226" s="45">
        <v>45889</v>
      </c>
      <c r="O2226" s="54">
        <v>0</v>
      </c>
      <c r="P2226" s="25" t="s">
        <v>1015</v>
      </c>
      <c r="Q2226" s="25" t="s">
        <v>2078</v>
      </c>
      <c r="R2226" s="25" t="s">
        <v>638</v>
      </c>
      <c r="S2226" s="3" t="s">
        <v>300</v>
      </c>
      <c r="T2226" s="55"/>
      <c r="U2226" s="25" t="s">
        <v>2790</v>
      </c>
      <c r="V2226" s="25" t="str">
        <f>VLOOKUP(P2226,'Customer List'!B:C,2,)</f>
        <v>Delhi</v>
      </c>
      <c r="W2226" s="56"/>
      <c r="X2226" s="45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2736</v>
      </c>
      <c r="C2227" s="45">
        <v>45880</v>
      </c>
      <c r="D2227" s="45">
        <v>45887</v>
      </c>
      <c r="E2227" s="8">
        <v>2800</v>
      </c>
      <c r="F2227" s="8">
        <f t="shared" si="344"/>
        <v>2800</v>
      </c>
      <c r="G2227" s="54">
        <f t="shared" si="345"/>
        <v>2800</v>
      </c>
      <c r="H2227" s="25">
        <v>850494</v>
      </c>
      <c r="I2227" s="25" t="s">
        <v>4730</v>
      </c>
      <c r="J2227" s="25">
        <v>1</v>
      </c>
      <c r="K2227" s="25"/>
      <c r="L2227" s="25">
        <f t="shared" si="346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2790</v>
      </c>
      <c r="V2227" s="25" t="str">
        <f>VLOOKUP(P2227,'Customer List'!B:C,2,)</f>
        <v>STOCK</v>
      </c>
      <c r="W2227" s="56" t="s">
        <v>1149</v>
      </c>
      <c r="X2227" s="45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2736</v>
      </c>
      <c r="C2228" s="45">
        <v>45880</v>
      </c>
      <c r="D2228" s="45">
        <v>45887</v>
      </c>
      <c r="E2228" s="8">
        <v>16767</v>
      </c>
      <c r="F2228" s="8">
        <f t="shared" si="344"/>
        <v>16767</v>
      </c>
      <c r="G2228" s="54">
        <f t="shared" si="345"/>
        <v>16767</v>
      </c>
      <c r="H2228" s="25">
        <v>16006980</v>
      </c>
      <c r="I2228" s="25" t="s">
        <v>4731</v>
      </c>
      <c r="J2228" s="25">
        <v>1</v>
      </c>
      <c r="K2228" s="25">
        <v>1</v>
      </c>
      <c r="L2228" s="25">
        <f t="shared" si="346"/>
        <v>0</v>
      </c>
      <c r="M2228" s="25" t="s">
        <v>4979</v>
      </c>
      <c r="N2228" s="45">
        <v>45936</v>
      </c>
      <c r="O2228" s="54">
        <v>0</v>
      </c>
      <c r="P2228" s="25" t="s">
        <v>17</v>
      </c>
      <c r="Q2228" s="25" t="s">
        <v>2078</v>
      </c>
      <c r="R2228" s="25" t="s">
        <v>638</v>
      </c>
      <c r="S2228" s="3" t="s">
        <v>300</v>
      </c>
      <c r="T2228" s="55"/>
      <c r="U2228" s="25" t="s">
        <v>2790</v>
      </c>
      <c r="V2228" s="25" t="str">
        <f>VLOOKUP(P2228,'Customer List'!B:C,2,)</f>
        <v>Delhi</v>
      </c>
      <c r="W2228" s="56"/>
      <c r="X2228" s="45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2738</v>
      </c>
      <c r="C2229" s="45">
        <v>45889</v>
      </c>
      <c r="D2229" s="45">
        <v>45892</v>
      </c>
      <c r="E2229" s="8">
        <v>1577.8</v>
      </c>
      <c r="F2229" s="8">
        <f t="shared" si="344"/>
        <v>1577.8</v>
      </c>
      <c r="G2229" s="54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3300</v>
      </c>
      <c r="N2229" s="45">
        <v>45901</v>
      </c>
      <c r="O2229" s="54">
        <v>25529.35</v>
      </c>
      <c r="P2229" s="25" t="s">
        <v>31</v>
      </c>
      <c r="Q2229" s="25" t="s">
        <v>637</v>
      </c>
      <c r="R2229" s="25" t="s">
        <v>638</v>
      </c>
      <c r="S2229" s="3" t="s">
        <v>300</v>
      </c>
      <c r="T2229" s="55"/>
      <c r="U2229" s="25" t="s">
        <v>2790</v>
      </c>
      <c r="V2229" s="25" t="str">
        <f>VLOOKUP(P2229,'Customer List'!B:C,2,)</f>
        <v>Delhi</v>
      </c>
      <c r="W2229" s="56"/>
      <c r="X2229" s="45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67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2738</v>
      </c>
      <c r="C2230" s="45">
        <v>45889</v>
      </c>
      <c r="D2230" s="45">
        <v>45892</v>
      </c>
      <c r="E2230" s="8">
        <v>6268.5</v>
      </c>
      <c r="F2230" s="8">
        <f t="shared" si="344"/>
        <v>6268.5</v>
      </c>
      <c r="G2230" s="54">
        <f t="shared" si="345"/>
        <v>6268.5</v>
      </c>
      <c r="H2230" s="25">
        <v>152624</v>
      </c>
      <c r="I2230" s="25" t="s">
        <v>4732</v>
      </c>
      <c r="J2230" s="25">
        <v>1</v>
      </c>
      <c r="K2230" s="25"/>
      <c r="L2230" s="25">
        <f t="shared" si="346"/>
        <v>1</v>
      </c>
      <c r="M2230" s="25"/>
      <c r="N2230" s="45"/>
      <c r="O2230" s="54"/>
      <c r="P2230" s="25" t="s">
        <v>1149</v>
      </c>
      <c r="Q2230" s="25"/>
      <c r="R2230" s="25"/>
      <c r="S2230" s="3" t="s">
        <v>300</v>
      </c>
      <c r="T2230" s="55"/>
      <c r="U2230" s="25" t="s">
        <v>2790</v>
      </c>
      <c r="V2230" s="25" t="str">
        <f>VLOOKUP(P2230,'Customer List'!B:C,2,)</f>
        <v>STOCK</v>
      </c>
      <c r="W2230" s="56" t="s">
        <v>1149</v>
      </c>
      <c r="X2230" s="45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2740</v>
      </c>
      <c r="C2231" s="45">
        <v>45891</v>
      </c>
      <c r="D2231" s="45">
        <v>45896</v>
      </c>
      <c r="E2231" s="8">
        <v>9030.4</v>
      </c>
      <c r="F2231" s="8">
        <f t="shared" si="344"/>
        <v>9030.4</v>
      </c>
      <c r="G2231" s="54">
        <f t="shared" si="345"/>
        <v>9030.4</v>
      </c>
      <c r="H2231" s="25" t="s">
        <v>2741</v>
      </c>
      <c r="I2231" s="25" t="s">
        <v>4733</v>
      </c>
      <c r="J2231" s="25">
        <v>1</v>
      </c>
      <c r="K2231" s="25"/>
      <c r="L2231" s="25">
        <f t="shared" si="346"/>
        <v>1</v>
      </c>
      <c r="M2231" s="25"/>
      <c r="N2231" s="45"/>
      <c r="O2231" s="54"/>
      <c r="P2231" s="25" t="s">
        <v>2031</v>
      </c>
      <c r="Q2231" s="25"/>
      <c r="R2231" s="25"/>
      <c r="S2231" s="3">
        <v>-20</v>
      </c>
      <c r="T2231" s="55"/>
      <c r="U2231" s="25" t="s">
        <v>2742</v>
      </c>
      <c r="V2231" s="25" t="str">
        <f>VLOOKUP(P2231,'Customer List'!B:C,2,)</f>
        <v>STOCK</v>
      </c>
      <c r="W2231" s="56" t="s">
        <v>1149</v>
      </c>
      <c r="X2231" s="45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67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2778</v>
      </c>
      <c r="C2232" s="45">
        <v>45891</v>
      </c>
      <c r="D2232" s="45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54">
        <f t="shared" ref="G2232:G2295" si="359">F2232*J2232</f>
        <v>25731.199999999997</v>
      </c>
      <c r="H2232" s="25">
        <v>100422</v>
      </c>
      <c r="I2232" s="25" t="s">
        <v>1538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3314</v>
      </c>
      <c r="N2232" s="45">
        <v>45902</v>
      </c>
      <c r="O2232" s="54">
        <v>30637.5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2778</v>
      </c>
      <c r="C2233" s="45">
        <v>45891</v>
      </c>
      <c r="D2233" s="45">
        <v>45897</v>
      </c>
      <c r="E2233" s="8">
        <v>82.6</v>
      </c>
      <c r="F2233" s="8">
        <f t="shared" si="358"/>
        <v>7268.7999999999993</v>
      </c>
      <c r="G2233" s="54">
        <f t="shared" si="359"/>
        <v>14537.599999999999</v>
      </c>
      <c r="H2233" s="25">
        <v>100433</v>
      </c>
      <c r="I2233" s="25" t="s">
        <v>157</v>
      </c>
      <c r="J2233" s="25">
        <v>2</v>
      </c>
      <c r="K2233" s="25">
        <v>2</v>
      </c>
      <c r="L2233" s="25">
        <f t="shared" si="360"/>
        <v>0</v>
      </c>
      <c r="M2233" s="25" t="s">
        <v>3302</v>
      </c>
      <c r="N2233" s="45">
        <v>45901</v>
      </c>
      <c r="O2233" s="54">
        <v>0</v>
      </c>
      <c r="P2233" s="25" t="s">
        <v>2520</v>
      </c>
      <c r="Q2233" s="25" t="s">
        <v>3325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2778</v>
      </c>
      <c r="C2234" s="45">
        <v>45891</v>
      </c>
      <c r="D2234" s="45">
        <v>45897</v>
      </c>
      <c r="E2234" s="8">
        <v>138.6</v>
      </c>
      <c r="F2234" s="8">
        <f t="shared" si="358"/>
        <v>12196.8</v>
      </c>
      <c r="G2234" s="54">
        <f t="shared" si="359"/>
        <v>12196.8</v>
      </c>
      <c r="H2234" s="25">
        <v>100526</v>
      </c>
      <c r="I2234" s="25" t="s">
        <v>3250</v>
      </c>
      <c r="J2234" s="25">
        <v>1</v>
      </c>
      <c r="K2234" s="25">
        <v>1</v>
      </c>
      <c r="L2234" s="25">
        <f t="shared" si="360"/>
        <v>0</v>
      </c>
      <c r="M2234" s="25" t="s">
        <v>3284</v>
      </c>
      <c r="N2234" s="45">
        <v>45899</v>
      </c>
      <c r="O2234" s="54">
        <v>22096.799999999999</v>
      </c>
      <c r="P2234" s="25" t="s">
        <v>212</v>
      </c>
      <c r="Q2234" s="25">
        <v>58155038421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Banglore</v>
      </c>
      <c r="W2234" s="56"/>
      <c r="X2234" s="45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2778</v>
      </c>
      <c r="C2235" s="45">
        <v>45891</v>
      </c>
      <c r="D2235" s="45">
        <v>45897</v>
      </c>
      <c r="E2235" s="8">
        <v>67.319999999999993</v>
      </c>
      <c r="F2235" s="8">
        <f t="shared" si="358"/>
        <v>5924.16</v>
      </c>
      <c r="G2235" s="54">
        <f t="shared" si="359"/>
        <v>5924.16</v>
      </c>
      <c r="H2235" s="25">
        <v>100706</v>
      </c>
      <c r="I2235" s="25" t="s">
        <v>70</v>
      </c>
      <c r="J2235" s="25">
        <v>1</v>
      </c>
      <c r="K2235" s="25">
        <v>1</v>
      </c>
      <c r="L2235" s="25">
        <f t="shared" si="360"/>
        <v>0</v>
      </c>
      <c r="M2235" s="25" t="s">
        <v>3314</v>
      </c>
      <c r="N2235" s="45">
        <v>45902</v>
      </c>
      <c r="O2235" s="54">
        <v>7053.75</v>
      </c>
      <c r="P2235" s="25" t="s">
        <v>255</v>
      </c>
      <c r="Q2235" s="25" t="s">
        <v>2078</v>
      </c>
      <c r="R2235" s="25" t="s">
        <v>849</v>
      </c>
      <c r="S2235" s="3">
        <v>4</v>
      </c>
      <c r="T2235" s="55"/>
      <c r="U2235" s="25" t="s">
        <v>19</v>
      </c>
      <c r="V2235" s="25" t="str">
        <f>VLOOKUP(P2235,'Customer List'!B:C,2,)</f>
        <v>Delhi</v>
      </c>
      <c r="W2235" s="56"/>
      <c r="X2235" s="45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67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2778</v>
      </c>
      <c r="C2236" s="45">
        <v>45891</v>
      </c>
      <c r="D2236" s="45">
        <v>45897</v>
      </c>
      <c r="E2236" s="8">
        <v>60.9</v>
      </c>
      <c r="F2236" s="8">
        <f t="shared" si="358"/>
        <v>5359.2</v>
      </c>
      <c r="G2236" s="54">
        <f t="shared" si="359"/>
        <v>10718.4</v>
      </c>
      <c r="H2236" s="25">
        <v>100733</v>
      </c>
      <c r="I2236" s="25" t="s">
        <v>1852</v>
      </c>
      <c r="J2236" s="25">
        <v>2</v>
      </c>
      <c r="K2236" s="25">
        <v>2</v>
      </c>
      <c r="L2236" s="25">
        <f t="shared" si="360"/>
        <v>0</v>
      </c>
      <c r="M2236" s="25" t="s">
        <v>3302</v>
      </c>
      <c r="N2236" s="45">
        <v>45901</v>
      </c>
      <c r="O2236" s="54">
        <v>0</v>
      </c>
      <c r="P2236" s="25" t="s">
        <v>2520</v>
      </c>
      <c r="Q2236" s="25" t="s">
        <v>3325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2778</v>
      </c>
      <c r="C2237" s="45">
        <v>45891</v>
      </c>
      <c r="D2237" s="45">
        <v>45897</v>
      </c>
      <c r="E2237" s="8">
        <v>146.88</v>
      </c>
      <c r="F2237" s="8">
        <f t="shared" si="358"/>
        <v>12925.439999999999</v>
      </c>
      <c r="G2237" s="54">
        <f t="shared" si="359"/>
        <v>25850.879999999997</v>
      </c>
      <c r="H2237" s="25">
        <v>101226</v>
      </c>
      <c r="I2237" s="25" t="s">
        <v>1283</v>
      </c>
      <c r="J2237" s="25">
        <v>2</v>
      </c>
      <c r="K2237" s="25">
        <v>2</v>
      </c>
      <c r="L2237" s="25">
        <f t="shared" si="360"/>
        <v>0</v>
      </c>
      <c r="M2237" s="25" t="s">
        <v>3314</v>
      </c>
      <c r="N2237" s="45">
        <v>45902</v>
      </c>
      <c r="O2237" s="54">
        <v>30780</v>
      </c>
      <c r="P2237" s="25" t="s">
        <v>255</v>
      </c>
      <c r="Q2237" s="25" t="s">
        <v>2078</v>
      </c>
      <c r="R2237" s="25" t="s">
        <v>849</v>
      </c>
      <c r="S2237" s="3">
        <v>4</v>
      </c>
      <c r="T2237" s="55"/>
      <c r="U2237" s="25" t="s">
        <v>19</v>
      </c>
      <c r="V2237" s="25" t="str">
        <f>VLOOKUP(P2237,'Customer List'!B:C,2,)</f>
        <v>Delhi</v>
      </c>
      <c r="W2237" s="56"/>
      <c r="X2237" s="45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67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2778</v>
      </c>
      <c r="C2238" s="45">
        <v>45891</v>
      </c>
      <c r="D2238" s="45">
        <v>45897</v>
      </c>
      <c r="E2238" s="8">
        <v>63</v>
      </c>
      <c r="F2238" s="8">
        <f t="shared" si="358"/>
        <v>5544</v>
      </c>
      <c r="G2238" s="54">
        <f t="shared" si="359"/>
        <v>5544</v>
      </c>
      <c r="H2238" s="25">
        <v>101227</v>
      </c>
      <c r="I2238" s="25" t="s">
        <v>1795</v>
      </c>
      <c r="J2238" s="25">
        <v>1</v>
      </c>
      <c r="K2238" s="25">
        <v>1</v>
      </c>
      <c r="L2238" s="25">
        <f t="shared" si="360"/>
        <v>0</v>
      </c>
      <c r="M2238" s="25" t="s">
        <v>3286</v>
      </c>
      <c r="N2238" s="45">
        <v>45899</v>
      </c>
      <c r="O2238" s="54">
        <v>6840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2778</v>
      </c>
      <c r="C2239" s="45">
        <v>45891</v>
      </c>
      <c r="D2239" s="45">
        <v>45897</v>
      </c>
      <c r="E2239" s="8">
        <v>160.30000000000001</v>
      </c>
      <c r="F2239" s="8">
        <f t="shared" si="358"/>
        <v>14106.400000000001</v>
      </c>
      <c r="G2239" s="54">
        <f t="shared" si="359"/>
        <v>14106.400000000001</v>
      </c>
      <c r="H2239" s="25">
        <v>101320</v>
      </c>
      <c r="I2239" s="25" t="s">
        <v>2818</v>
      </c>
      <c r="J2239" s="25">
        <v>1</v>
      </c>
      <c r="K2239" s="25">
        <v>1</v>
      </c>
      <c r="L2239" s="25">
        <f t="shared" si="360"/>
        <v>0</v>
      </c>
      <c r="M2239" s="25" t="s">
        <v>3289</v>
      </c>
      <c r="N2239" s="45">
        <v>45899</v>
      </c>
      <c r="O2239" s="54">
        <v>21297</v>
      </c>
      <c r="P2239" s="25" t="s">
        <v>2052</v>
      </c>
      <c r="Q2239" s="25">
        <v>58155031992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Pune</v>
      </c>
      <c r="W2239" s="56"/>
      <c r="X2239" s="45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2778</v>
      </c>
      <c r="C2240" s="45">
        <v>45891</v>
      </c>
      <c r="D2240" s="45">
        <v>45897</v>
      </c>
      <c r="E2240" s="8">
        <v>60.2</v>
      </c>
      <c r="F2240" s="8">
        <f t="shared" si="358"/>
        <v>5297.6</v>
      </c>
      <c r="G2240" s="54">
        <f t="shared" si="359"/>
        <v>5297.6</v>
      </c>
      <c r="H2240" s="25">
        <v>101903</v>
      </c>
      <c r="I2240" s="25" t="s">
        <v>3251</v>
      </c>
      <c r="J2240" s="25">
        <v>1</v>
      </c>
      <c r="K2240" s="25">
        <v>1</v>
      </c>
      <c r="L2240" s="25">
        <f t="shared" si="360"/>
        <v>0</v>
      </c>
      <c r="M2240" s="25" t="s">
        <v>3302</v>
      </c>
      <c r="N2240" s="45">
        <v>45901</v>
      </c>
      <c r="O2240" s="54">
        <v>0</v>
      </c>
      <c r="P2240" s="25" t="s">
        <v>2520</v>
      </c>
      <c r="Q2240" s="25" t="s">
        <v>3325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MOHALI (PUNJAB)</v>
      </c>
      <c r="W2240" s="56"/>
      <c r="X2240" s="45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2778</v>
      </c>
      <c r="C2241" s="45">
        <v>45891</v>
      </c>
      <c r="D2241" s="45">
        <v>45897</v>
      </c>
      <c r="E2241" s="8">
        <v>109.2</v>
      </c>
      <c r="F2241" s="8">
        <f t="shared" si="358"/>
        <v>9609.6</v>
      </c>
      <c r="G2241" s="54">
        <f t="shared" si="359"/>
        <v>9609.6</v>
      </c>
      <c r="H2241" s="25">
        <v>102012</v>
      </c>
      <c r="I2241" s="25" t="s">
        <v>1284</v>
      </c>
      <c r="J2241" s="25">
        <v>1</v>
      </c>
      <c r="K2241" s="25">
        <v>1</v>
      </c>
      <c r="L2241" s="25">
        <f t="shared" si="360"/>
        <v>0</v>
      </c>
      <c r="M2241" s="25" t="s">
        <v>3284</v>
      </c>
      <c r="N2241" s="45">
        <v>45899</v>
      </c>
      <c r="O2241" s="54">
        <v>17409.599999999999</v>
      </c>
      <c r="P2241" s="25" t="s">
        <v>212</v>
      </c>
      <c r="Q2241" s="25">
        <v>58155038421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Banglore</v>
      </c>
      <c r="W2241" s="56"/>
      <c r="X2241" s="45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2778</v>
      </c>
      <c r="C2242" s="45">
        <v>45891</v>
      </c>
      <c r="D2242" s="45">
        <v>45897</v>
      </c>
      <c r="E2242" s="8">
        <v>160.30000000000001</v>
      </c>
      <c r="F2242" s="8">
        <f t="shared" si="358"/>
        <v>14106.400000000001</v>
      </c>
      <c r="G2242" s="54">
        <f t="shared" si="359"/>
        <v>14106.400000000001</v>
      </c>
      <c r="H2242" s="25">
        <v>102714</v>
      </c>
      <c r="I2242" s="25" t="s">
        <v>3252</v>
      </c>
      <c r="J2242" s="25">
        <v>1</v>
      </c>
      <c r="K2242" s="25">
        <v>1</v>
      </c>
      <c r="L2242" s="25">
        <f t="shared" si="360"/>
        <v>0</v>
      </c>
      <c r="M2242" s="25" t="s">
        <v>3286</v>
      </c>
      <c r="N2242" s="45">
        <v>45899</v>
      </c>
      <c r="O2242" s="54">
        <v>17404</v>
      </c>
      <c r="P2242" s="25" t="s">
        <v>841</v>
      </c>
      <c r="Q2242" s="25">
        <v>58155032191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Hyderabad</v>
      </c>
      <c r="W2242" s="56"/>
      <c r="X2242" s="45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2778</v>
      </c>
      <c r="C2243" s="45">
        <v>45891</v>
      </c>
      <c r="D2243" s="45">
        <v>45897</v>
      </c>
      <c r="E2243" s="8">
        <v>29.4</v>
      </c>
      <c r="F2243" s="8">
        <f t="shared" si="358"/>
        <v>2587.1999999999998</v>
      </c>
      <c r="G2243" s="54">
        <f t="shared" si="359"/>
        <v>2587.1999999999998</v>
      </c>
      <c r="H2243" s="25">
        <v>103021</v>
      </c>
      <c r="I2243" s="25" t="s">
        <v>1285</v>
      </c>
      <c r="J2243" s="25">
        <v>1</v>
      </c>
      <c r="K2243" s="25">
        <v>1</v>
      </c>
      <c r="L2243" s="25">
        <f t="shared" si="360"/>
        <v>0</v>
      </c>
      <c r="M2243" s="25" t="s">
        <v>3284</v>
      </c>
      <c r="N2243" s="45">
        <v>45899</v>
      </c>
      <c r="O2243" s="54">
        <v>4687.2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2778</v>
      </c>
      <c r="C2244" s="45">
        <v>45891</v>
      </c>
      <c r="D2244" s="45">
        <v>45897</v>
      </c>
      <c r="E2244" s="8">
        <v>30.8</v>
      </c>
      <c r="F2244" s="8">
        <f t="shared" si="358"/>
        <v>2710.4</v>
      </c>
      <c r="G2244" s="54">
        <f t="shared" si="359"/>
        <v>2710.4</v>
      </c>
      <c r="H2244" s="25">
        <v>103105</v>
      </c>
      <c r="I2244" s="25" t="s">
        <v>1667</v>
      </c>
      <c r="J2244" s="25">
        <v>1</v>
      </c>
      <c r="K2244" s="25">
        <v>1</v>
      </c>
      <c r="L2244" s="25">
        <f t="shared" si="360"/>
        <v>0</v>
      </c>
      <c r="M2244" s="25" t="s">
        <v>3286</v>
      </c>
      <c r="N2244" s="45">
        <v>45899</v>
      </c>
      <c r="O2244" s="54">
        <v>3344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2778</v>
      </c>
      <c r="C2245" s="45">
        <v>45891</v>
      </c>
      <c r="D2245" s="45">
        <v>45897</v>
      </c>
      <c r="E2245" s="8">
        <v>71.400000000000006</v>
      </c>
      <c r="F2245" s="8">
        <f t="shared" si="358"/>
        <v>6283.2000000000007</v>
      </c>
      <c r="G2245" s="54">
        <f t="shared" si="359"/>
        <v>6283.2000000000007</v>
      </c>
      <c r="H2245" s="25">
        <v>103108</v>
      </c>
      <c r="I2245" s="25" t="s">
        <v>78</v>
      </c>
      <c r="J2245" s="25">
        <v>1</v>
      </c>
      <c r="K2245" s="25">
        <v>1</v>
      </c>
      <c r="L2245" s="25">
        <f t="shared" si="360"/>
        <v>0</v>
      </c>
      <c r="M2245" s="25" t="s">
        <v>3314</v>
      </c>
      <c r="N2245" s="45">
        <v>45902</v>
      </c>
      <c r="O2245" s="54">
        <v>7481.25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2778</v>
      </c>
      <c r="C2246" s="45">
        <v>45891</v>
      </c>
      <c r="D2246" s="45">
        <v>45897</v>
      </c>
      <c r="E2246" s="8">
        <v>150.28</v>
      </c>
      <c r="F2246" s="8">
        <f t="shared" si="358"/>
        <v>13224.64</v>
      </c>
      <c r="G2246" s="54">
        <f t="shared" si="359"/>
        <v>26449.279999999999</v>
      </c>
      <c r="H2246" s="25">
        <v>103132</v>
      </c>
      <c r="I2246" s="25" t="s">
        <v>1286</v>
      </c>
      <c r="J2246" s="25">
        <v>2</v>
      </c>
      <c r="K2246" s="25">
        <v>2</v>
      </c>
      <c r="L2246" s="25">
        <f t="shared" si="360"/>
        <v>0</v>
      </c>
      <c r="M2246" s="25" t="s">
        <v>3314</v>
      </c>
      <c r="N2246" s="45">
        <v>45902</v>
      </c>
      <c r="O2246" s="54">
        <v>31492.5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2778</v>
      </c>
      <c r="C2247" s="45">
        <v>45891</v>
      </c>
      <c r="D2247" s="45">
        <v>45897</v>
      </c>
      <c r="E2247" s="8">
        <v>77</v>
      </c>
      <c r="F2247" s="8">
        <f t="shared" si="358"/>
        <v>6776</v>
      </c>
      <c r="G2247" s="54">
        <f t="shared" si="359"/>
        <v>6776</v>
      </c>
      <c r="H2247" s="25">
        <v>104407</v>
      </c>
      <c r="I2247" s="25" t="s">
        <v>3253</v>
      </c>
      <c r="J2247" s="25">
        <v>1</v>
      </c>
      <c r="K2247" s="25">
        <v>1</v>
      </c>
      <c r="L2247" s="25">
        <f t="shared" si="360"/>
        <v>0</v>
      </c>
      <c r="M2247" s="25" t="s">
        <v>3284</v>
      </c>
      <c r="N2247" s="45">
        <v>45899</v>
      </c>
      <c r="O2247" s="54">
        <v>12276</v>
      </c>
      <c r="P2247" s="25" t="s">
        <v>212</v>
      </c>
      <c r="Q2247" s="25">
        <v>58155038421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Banglore</v>
      </c>
      <c r="W2247" s="56"/>
      <c r="X2247" s="45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2778</v>
      </c>
      <c r="C2248" s="45">
        <v>45891</v>
      </c>
      <c r="D2248" s="45">
        <v>45897</v>
      </c>
      <c r="E2248" s="8">
        <v>204.4</v>
      </c>
      <c r="F2248" s="8">
        <f t="shared" si="358"/>
        <v>17987.2</v>
      </c>
      <c r="G2248" s="54">
        <f t="shared" si="359"/>
        <v>17987.2</v>
      </c>
      <c r="H2248" s="25">
        <v>104734</v>
      </c>
      <c r="I2248" s="25" t="s">
        <v>3254</v>
      </c>
      <c r="J2248" s="25">
        <v>1</v>
      </c>
      <c r="K2248" s="25">
        <v>1</v>
      </c>
      <c r="L2248" s="25">
        <f t="shared" si="360"/>
        <v>0</v>
      </c>
      <c r="M2248" s="25" t="s">
        <v>3286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2778</v>
      </c>
      <c r="C2249" s="45">
        <v>45891</v>
      </c>
      <c r="D2249" s="45">
        <v>45897</v>
      </c>
      <c r="E2249" s="8">
        <v>222.75</v>
      </c>
      <c r="F2249" s="8">
        <f t="shared" si="358"/>
        <v>19602</v>
      </c>
      <c r="G2249" s="54">
        <f t="shared" si="359"/>
        <v>19602</v>
      </c>
      <c r="H2249" s="25">
        <v>105125</v>
      </c>
      <c r="I2249" s="25" t="s">
        <v>3255</v>
      </c>
      <c r="J2249" s="25">
        <v>1</v>
      </c>
      <c r="K2249" s="25">
        <v>1</v>
      </c>
      <c r="L2249" s="25">
        <f t="shared" si="360"/>
        <v>0</v>
      </c>
      <c r="M2249" s="25" t="s">
        <v>3286</v>
      </c>
      <c r="N2249" s="45">
        <v>45899</v>
      </c>
      <c r="O2249" s="54">
        <v>22572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2778</v>
      </c>
      <c r="C2250" s="45">
        <v>45891</v>
      </c>
      <c r="D2250" s="45">
        <v>45897</v>
      </c>
      <c r="E2250" s="8">
        <v>223.72</v>
      </c>
      <c r="F2250" s="8">
        <f t="shared" si="358"/>
        <v>19687.36</v>
      </c>
      <c r="G2250" s="54">
        <f t="shared" si="359"/>
        <v>19687.36</v>
      </c>
      <c r="H2250" s="25">
        <v>106306</v>
      </c>
      <c r="I2250" s="25" t="s">
        <v>1549</v>
      </c>
      <c r="J2250" s="25">
        <v>1</v>
      </c>
      <c r="K2250" s="25">
        <v>1</v>
      </c>
      <c r="L2250" s="25">
        <f t="shared" si="360"/>
        <v>0</v>
      </c>
      <c r="M2250" s="25" t="s">
        <v>3314</v>
      </c>
      <c r="N2250" s="45">
        <v>45902</v>
      </c>
      <c r="O2250" s="54">
        <v>23441.07</v>
      </c>
      <c r="P2250" s="25" t="s">
        <v>255</v>
      </c>
      <c r="Q2250" s="25" t="s">
        <v>2078</v>
      </c>
      <c r="R2250" s="25" t="s">
        <v>849</v>
      </c>
      <c r="S2250" s="3">
        <v>4</v>
      </c>
      <c r="T2250" s="55"/>
      <c r="U2250" s="25" t="s">
        <v>19</v>
      </c>
      <c r="V2250" s="25" t="str">
        <f>VLOOKUP(P2250,'Customer List'!B:C,2,)</f>
        <v>Delhi</v>
      </c>
      <c r="W2250" s="56"/>
      <c r="X2250" s="45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67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2778</v>
      </c>
      <c r="C2251" s="45">
        <v>45891</v>
      </c>
      <c r="D2251" s="45">
        <v>45897</v>
      </c>
      <c r="E2251" s="8">
        <v>65.8</v>
      </c>
      <c r="F2251" s="8">
        <f t="shared" si="358"/>
        <v>5790.4</v>
      </c>
      <c r="G2251" s="54">
        <f t="shared" si="359"/>
        <v>5790.4</v>
      </c>
      <c r="H2251" s="25">
        <v>107627</v>
      </c>
      <c r="I2251" s="25" t="s">
        <v>1550</v>
      </c>
      <c r="J2251" s="25">
        <v>1</v>
      </c>
      <c r="K2251" s="25">
        <v>1</v>
      </c>
      <c r="L2251" s="25">
        <f t="shared" si="360"/>
        <v>0</v>
      </c>
      <c r="M2251" s="25" t="s">
        <v>3286</v>
      </c>
      <c r="N2251" s="45">
        <v>45899</v>
      </c>
      <c r="O2251" s="54">
        <v>7144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2778</v>
      </c>
      <c r="C2252" s="45">
        <v>45891</v>
      </c>
      <c r="D2252" s="45">
        <v>45897</v>
      </c>
      <c r="E2252" s="8">
        <v>160.30000000000001</v>
      </c>
      <c r="F2252" s="8">
        <f t="shared" si="358"/>
        <v>14106.400000000001</v>
      </c>
      <c r="G2252" s="54">
        <f t="shared" si="359"/>
        <v>14106.400000000001</v>
      </c>
      <c r="H2252" s="25">
        <v>108417</v>
      </c>
      <c r="I2252" s="25" t="s">
        <v>3256</v>
      </c>
      <c r="J2252" s="25">
        <v>1</v>
      </c>
      <c r="K2252" s="25">
        <v>1</v>
      </c>
      <c r="L2252" s="25">
        <f t="shared" si="360"/>
        <v>0</v>
      </c>
      <c r="M2252" s="25" t="s">
        <v>3286</v>
      </c>
      <c r="N2252" s="45">
        <v>45899</v>
      </c>
      <c r="O2252" s="54">
        <v>17404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2778</v>
      </c>
      <c r="C2253" s="45">
        <v>45891</v>
      </c>
      <c r="D2253" s="45">
        <v>45897</v>
      </c>
      <c r="E2253" s="8">
        <v>219</v>
      </c>
      <c r="F2253" s="8">
        <f t="shared" si="358"/>
        <v>19272</v>
      </c>
      <c r="G2253" s="54">
        <f t="shared" si="359"/>
        <v>19272</v>
      </c>
      <c r="H2253" s="25">
        <v>117339</v>
      </c>
      <c r="I2253" s="25" t="s">
        <v>1552</v>
      </c>
      <c r="J2253" s="25">
        <v>1</v>
      </c>
      <c r="K2253" s="25">
        <v>1</v>
      </c>
      <c r="L2253" s="25">
        <f t="shared" si="360"/>
        <v>0</v>
      </c>
      <c r="M2253" s="25" t="s">
        <v>3286</v>
      </c>
      <c r="N2253" s="45">
        <v>45899</v>
      </c>
      <c r="O2253" s="54">
        <v>22192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2778</v>
      </c>
      <c r="C2254" s="45">
        <v>45891</v>
      </c>
      <c r="D2254" s="45">
        <v>45897</v>
      </c>
      <c r="E2254" s="8">
        <v>189.75</v>
      </c>
      <c r="F2254" s="8">
        <f t="shared" si="358"/>
        <v>16698</v>
      </c>
      <c r="G2254" s="54">
        <f t="shared" si="359"/>
        <v>16698</v>
      </c>
      <c r="H2254" s="25">
        <v>123137</v>
      </c>
      <c r="I2254" s="25" t="s">
        <v>1267</v>
      </c>
      <c r="J2254" s="25">
        <v>1</v>
      </c>
      <c r="K2254" s="25">
        <v>1</v>
      </c>
      <c r="L2254" s="25">
        <f t="shared" si="360"/>
        <v>0</v>
      </c>
      <c r="M2254" s="25" t="s">
        <v>3286</v>
      </c>
      <c r="N2254" s="45">
        <v>45899</v>
      </c>
      <c r="O2254" s="54">
        <v>19228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2778</v>
      </c>
      <c r="C2255" s="45">
        <v>45891</v>
      </c>
      <c r="D2255" s="45">
        <v>45897</v>
      </c>
      <c r="E2255" s="8">
        <v>259</v>
      </c>
      <c r="F2255" s="8">
        <f t="shared" si="358"/>
        <v>22792</v>
      </c>
      <c r="G2255" s="54">
        <f t="shared" si="359"/>
        <v>22792</v>
      </c>
      <c r="H2255" s="25">
        <v>126410</v>
      </c>
      <c r="I2255" s="25" t="s">
        <v>3257</v>
      </c>
      <c r="J2255" s="25">
        <v>1</v>
      </c>
      <c r="K2255" s="25">
        <v>1</v>
      </c>
      <c r="L2255" s="25">
        <f t="shared" si="360"/>
        <v>0</v>
      </c>
      <c r="M2255" s="25" t="s">
        <v>3284</v>
      </c>
      <c r="N2255" s="45">
        <v>45899</v>
      </c>
      <c r="O2255" s="54">
        <v>41292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2778</v>
      </c>
      <c r="C2256" s="45">
        <v>45891</v>
      </c>
      <c r="D2256" s="45">
        <v>45897</v>
      </c>
      <c r="E2256" s="8">
        <v>235.96</v>
      </c>
      <c r="F2256" s="8">
        <f t="shared" si="358"/>
        <v>20764.48</v>
      </c>
      <c r="G2256" s="54">
        <f t="shared" si="359"/>
        <v>20764.48</v>
      </c>
      <c r="H2256" s="25">
        <v>127616</v>
      </c>
      <c r="I2256" s="25" t="s">
        <v>3258</v>
      </c>
      <c r="J2256" s="25">
        <v>1</v>
      </c>
      <c r="K2256" s="25">
        <v>1</v>
      </c>
      <c r="L2256" s="25">
        <f t="shared" si="360"/>
        <v>0</v>
      </c>
      <c r="M2256" s="25" t="s">
        <v>3314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2778</v>
      </c>
      <c r="C2257" s="45">
        <v>45891</v>
      </c>
      <c r="D2257" s="45">
        <v>45897</v>
      </c>
      <c r="E2257" s="8">
        <v>222.75</v>
      </c>
      <c r="F2257" s="8">
        <f t="shared" si="358"/>
        <v>19602</v>
      </c>
      <c r="G2257" s="54">
        <f t="shared" si="359"/>
        <v>19602</v>
      </c>
      <c r="H2257" s="25">
        <v>127633</v>
      </c>
      <c r="I2257" s="25" t="s">
        <v>3259</v>
      </c>
      <c r="J2257" s="25">
        <v>1</v>
      </c>
      <c r="K2257" s="25">
        <v>1</v>
      </c>
      <c r="L2257" s="25">
        <f t="shared" si="360"/>
        <v>0</v>
      </c>
      <c r="M2257" s="25" t="s">
        <v>3286</v>
      </c>
      <c r="N2257" s="45">
        <v>45899</v>
      </c>
      <c r="O2257" s="54">
        <v>22572</v>
      </c>
      <c r="P2257" s="25" t="s">
        <v>841</v>
      </c>
      <c r="Q2257" s="25">
        <v>58155032191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Hyderabad</v>
      </c>
      <c r="W2257" s="56"/>
      <c r="X2257" s="45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2778</v>
      </c>
      <c r="C2258" s="45">
        <v>45891</v>
      </c>
      <c r="D2258" s="45">
        <v>45897</v>
      </c>
      <c r="E2258" s="8">
        <v>197.88</v>
      </c>
      <c r="F2258" s="8">
        <f t="shared" si="358"/>
        <v>17413.439999999999</v>
      </c>
      <c r="G2258" s="54">
        <f t="shared" si="359"/>
        <v>17413.439999999999</v>
      </c>
      <c r="H2258" s="25">
        <v>134008</v>
      </c>
      <c r="I2258" s="25" t="s">
        <v>3260</v>
      </c>
      <c r="J2258" s="25">
        <v>1</v>
      </c>
      <c r="K2258" s="25">
        <v>1</v>
      </c>
      <c r="L2258" s="25">
        <f t="shared" si="360"/>
        <v>0</v>
      </c>
      <c r="M2258" s="25" t="s">
        <v>3314</v>
      </c>
      <c r="N2258" s="45">
        <v>45902</v>
      </c>
      <c r="O2258" s="54">
        <v>20733.75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2778</v>
      </c>
      <c r="C2259" s="45">
        <v>45891</v>
      </c>
      <c r="D2259" s="45">
        <v>45897</v>
      </c>
      <c r="E2259" s="8">
        <v>65.8</v>
      </c>
      <c r="F2259" s="8">
        <f t="shared" si="358"/>
        <v>5790.4</v>
      </c>
      <c r="G2259" s="54">
        <f t="shared" si="359"/>
        <v>5790.4</v>
      </c>
      <c r="H2259" s="25">
        <v>135007</v>
      </c>
      <c r="I2259" s="25" t="s">
        <v>3261</v>
      </c>
      <c r="J2259" s="25">
        <v>1</v>
      </c>
      <c r="K2259" s="25">
        <v>1</v>
      </c>
      <c r="L2259" s="25">
        <f t="shared" si="360"/>
        <v>0</v>
      </c>
      <c r="M2259" s="25" t="s">
        <v>3284</v>
      </c>
      <c r="N2259" s="45">
        <v>45899</v>
      </c>
      <c r="O2259" s="54">
        <v>10490.4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2778</v>
      </c>
      <c r="C2260" s="45">
        <v>45891</v>
      </c>
      <c r="D2260" s="45">
        <v>45897</v>
      </c>
      <c r="E2260" s="8">
        <v>83.3</v>
      </c>
      <c r="F2260" s="8">
        <f t="shared" si="358"/>
        <v>7330.4</v>
      </c>
      <c r="G2260" s="54">
        <f t="shared" si="359"/>
        <v>7330.4</v>
      </c>
      <c r="H2260" s="25">
        <v>135205</v>
      </c>
      <c r="I2260" s="25" t="s">
        <v>3262</v>
      </c>
      <c r="J2260" s="25">
        <v>1</v>
      </c>
      <c r="K2260" s="25">
        <v>1</v>
      </c>
      <c r="L2260" s="25">
        <f t="shared" si="360"/>
        <v>0</v>
      </c>
      <c r="M2260" s="25" t="s">
        <v>3302</v>
      </c>
      <c r="N2260" s="45">
        <v>45901</v>
      </c>
      <c r="O2260" s="54">
        <v>0</v>
      </c>
      <c r="P2260" s="25" t="s">
        <v>2520</v>
      </c>
      <c r="Q2260" s="25" t="s">
        <v>3325</v>
      </c>
      <c r="R2260" s="25" t="s">
        <v>41</v>
      </c>
      <c r="S2260" s="3">
        <v>4</v>
      </c>
      <c r="T2260" s="55"/>
      <c r="U2260" s="25" t="s">
        <v>19</v>
      </c>
      <c r="V2260" s="25" t="str">
        <f>VLOOKUP(P2260,'Customer List'!B:C,2,)</f>
        <v>MOHALI (PUNJAB)</v>
      </c>
      <c r="W2260" s="56"/>
      <c r="X2260" s="45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67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2778</v>
      </c>
      <c r="C2261" s="45">
        <v>45891</v>
      </c>
      <c r="D2261" s="45">
        <v>45897</v>
      </c>
      <c r="E2261" s="8">
        <v>235.96</v>
      </c>
      <c r="F2261" s="8">
        <f t="shared" si="358"/>
        <v>20764.48</v>
      </c>
      <c r="G2261" s="54">
        <f t="shared" si="359"/>
        <v>20764.48</v>
      </c>
      <c r="H2261" s="25">
        <v>135224</v>
      </c>
      <c r="I2261" s="25" t="s">
        <v>3263</v>
      </c>
      <c r="J2261" s="25">
        <v>1</v>
      </c>
      <c r="K2261" s="25">
        <v>1</v>
      </c>
      <c r="L2261" s="25">
        <f t="shared" si="360"/>
        <v>0</v>
      </c>
      <c r="M2261" s="25" t="s">
        <v>3314</v>
      </c>
      <c r="N2261" s="45">
        <v>45902</v>
      </c>
      <c r="O2261" s="54">
        <v>24723.759999999998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2778</v>
      </c>
      <c r="C2262" s="45">
        <v>45891</v>
      </c>
      <c r="D2262" s="45">
        <v>45897</v>
      </c>
      <c r="E2262" s="8">
        <v>45.5</v>
      </c>
      <c r="F2262" s="8">
        <f t="shared" si="358"/>
        <v>4004</v>
      </c>
      <c r="G2262" s="54">
        <f t="shared" si="359"/>
        <v>4004</v>
      </c>
      <c r="H2262" s="25">
        <v>156603</v>
      </c>
      <c r="I2262" s="25" t="s">
        <v>2920</v>
      </c>
      <c r="J2262" s="25">
        <v>1</v>
      </c>
      <c r="K2262" s="25">
        <v>1</v>
      </c>
      <c r="L2262" s="25">
        <f t="shared" si="360"/>
        <v>0</v>
      </c>
      <c r="M2262" s="25" t="s">
        <v>3284</v>
      </c>
      <c r="N2262" s="45">
        <v>45899</v>
      </c>
      <c r="O2262" s="54">
        <v>7254</v>
      </c>
      <c r="P2262" s="25" t="s">
        <v>212</v>
      </c>
      <c r="Q2262" s="25">
        <v>58155038421</v>
      </c>
      <c r="R2262" s="25" t="s">
        <v>41</v>
      </c>
      <c r="S2262" s="3">
        <v>4</v>
      </c>
      <c r="T2262" s="55"/>
      <c r="U2262" s="25" t="s">
        <v>19</v>
      </c>
      <c r="V2262" s="25" t="str">
        <f>VLOOKUP(P2262,'Customer List'!B:C,2,)</f>
        <v>Banglore</v>
      </c>
      <c r="W2262" s="56"/>
      <c r="X2262" s="45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67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2778</v>
      </c>
      <c r="C2263" s="45">
        <v>45891</v>
      </c>
      <c r="D2263" s="45">
        <v>45897</v>
      </c>
      <c r="E2263" s="8">
        <v>104.72</v>
      </c>
      <c r="F2263" s="8">
        <f t="shared" si="358"/>
        <v>9215.36</v>
      </c>
      <c r="G2263" s="54">
        <f t="shared" si="359"/>
        <v>18430.72</v>
      </c>
      <c r="H2263" s="25">
        <v>157306</v>
      </c>
      <c r="I2263" s="25" t="s">
        <v>83</v>
      </c>
      <c r="J2263" s="25">
        <v>2</v>
      </c>
      <c r="K2263" s="25">
        <v>2</v>
      </c>
      <c r="L2263" s="25">
        <f t="shared" si="360"/>
        <v>0</v>
      </c>
      <c r="M2263" s="25" t="s">
        <v>3314</v>
      </c>
      <c r="N2263" s="45">
        <v>45902</v>
      </c>
      <c r="O2263" s="54">
        <v>21945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2778</v>
      </c>
      <c r="C2264" s="45">
        <v>45891</v>
      </c>
      <c r="D2264" s="45">
        <v>45897</v>
      </c>
      <c r="E2264" s="8">
        <v>217</v>
      </c>
      <c r="F2264" s="8">
        <f t="shared" si="358"/>
        <v>19096</v>
      </c>
      <c r="G2264" s="54">
        <f t="shared" si="359"/>
        <v>19096</v>
      </c>
      <c r="H2264" s="25">
        <v>161220</v>
      </c>
      <c r="I2264" s="25" t="s">
        <v>3264</v>
      </c>
      <c r="J2264" s="25">
        <v>1</v>
      </c>
      <c r="K2264" s="25">
        <v>1</v>
      </c>
      <c r="L2264" s="25">
        <f t="shared" si="360"/>
        <v>0</v>
      </c>
      <c r="M2264" s="25" t="s">
        <v>2784</v>
      </c>
      <c r="N2264" s="45">
        <v>45898</v>
      </c>
      <c r="O2264" s="54">
        <v>43245</v>
      </c>
      <c r="P2264" s="25" t="s">
        <v>626</v>
      </c>
      <c r="Q2264" s="25" t="s">
        <v>2078</v>
      </c>
      <c r="R2264" s="25" t="s">
        <v>638</v>
      </c>
      <c r="S2264" s="3">
        <v>4</v>
      </c>
      <c r="T2264" s="55" t="s">
        <v>2785</v>
      </c>
      <c r="U2264" s="25" t="s">
        <v>19</v>
      </c>
      <c r="V2264" s="25" t="str">
        <f>VLOOKUP(P2264,'Customer List'!B:C,2,)</f>
        <v>Delhi</v>
      </c>
      <c r="W2264" s="56"/>
      <c r="X2264" s="45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2778</v>
      </c>
      <c r="C2265" s="45">
        <v>45891</v>
      </c>
      <c r="D2265" s="45">
        <v>45897</v>
      </c>
      <c r="E2265" s="8">
        <v>189.04</v>
      </c>
      <c r="F2265" s="8">
        <f t="shared" si="358"/>
        <v>16635.52</v>
      </c>
      <c r="G2265" s="54">
        <f t="shared" si="359"/>
        <v>16635.52</v>
      </c>
      <c r="H2265" s="25">
        <v>300420</v>
      </c>
      <c r="I2265" s="25" t="s">
        <v>2940</v>
      </c>
      <c r="J2265" s="25">
        <v>1</v>
      </c>
      <c r="K2265" s="25">
        <v>1</v>
      </c>
      <c r="L2265" s="25">
        <f t="shared" si="360"/>
        <v>0</v>
      </c>
      <c r="M2265" s="25" t="s">
        <v>3314</v>
      </c>
      <c r="N2265" s="45">
        <v>45902</v>
      </c>
      <c r="O2265" s="54">
        <v>19807.5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2778</v>
      </c>
      <c r="C2266" s="45">
        <v>45891</v>
      </c>
      <c r="D2266" s="45">
        <v>45897</v>
      </c>
      <c r="E2266" s="8">
        <v>142.80000000000001</v>
      </c>
      <c r="F2266" s="8">
        <f t="shared" si="358"/>
        <v>12566.400000000001</v>
      </c>
      <c r="G2266" s="54">
        <f t="shared" si="359"/>
        <v>12566.400000000001</v>
      </c>
      <c r="H2266" s="25">
        <v>300440</v>
      </c>
      <c r="I2266" s="25" t="s">
        <v>217</v>
      </c>
      <c r="J2266" s="25">
        <v>1</v>
      </c>
      <c r="K2266" s="25">
        <v>1</v>
      </c>
      <c r="L2266" s="25">
        <f t="shared" si="360"/>
        <v>0</v>
      </c>
      <c r="M2266" s="25" t="s">
        <v>2782</v>
      </c>
      <c r="N2266" s="45">
        <v>45898</v>
      </c>
      <c r="O2266" s="54">
        <v>19380</v>
      </c>
      <c r="P2266" s="25" t="s">
        <v>214</v>
      </c>
      <c r="Q2266" s="25" t="s">
        <v>1131</v>
      </c>
      <c r="R2266" s="25" t="s">
        <v>1131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2778</v>
      </c>
      <c r="C2267" s="45">
        <v>45891</v>
      </c>
      <c r="D2267" s="45">
        <v>45897</v>
      </c>
      <c r="E2267" s="8">
        <v>198.56</v>
      </c>
      <c r="F2267" s="8">
        <f t="shared" si="358"/>
        <v>17473.28</v>
      </c>
      <c r="G2267" s="54">
        <f t="shared" si="359"/>
        <v>17473.28</v>
      </c>
      <c r="H2267" s="25">
        <v>300518</v>
      </c>
      <c r="I2267" s="25" t="s">
        <v>1830</v>
      </c>
      <c r="J2267" s="25">
        <v>1</v>
      </c>
      <c r="K2267" s="25">
        <v>1</v>
      </c>
      <c r="L2267" s="25">
        <f t="shared" si="360"/>
        <v>0</v>
      </c>
      <c r="M2267" s="25" t="s">
        <v>3314</v>
      </c>
      <c r="N2267" s="45">
        <v>45902</v>
      </c>
      <c r="O2267" s="54">
        <v>20805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2778</v>
      </c>
      <c r="C2268" s="45">
        <v>45891</v>
      </c>
      <c r="D2268" s="45">
        <v>45897</v>
      </c>
      <c r="E2268" s="8">
        <v>34</v>
      </c>
      <c r="F2268" s="8">
        <f t="shared" si="358"/>
        <v>2992</v>
      </c>
      <c r="G2268" s="54">
        <f t="shared" si="359"/>
        <v>2992</v>
      </c>
      <c r="H2268" s="25">
        <v>301006</v>
      </c>
      <c r="I2268" s="25" t="s">
        <v>3265</v>
      </c>
      <c r="J2268" s="25">
        <v>1</v>
      </c>
      <c r="K2268" s="25">
        <v>1</v>
      </c>
      <c r="L2268" s="25">
        <f t="shared" si="360"/>
        <v>0</v>
      </c>
      <c r="M2268" s="25" t="s">
        <v>3314</v>
      </c>
      <c r="N2268" s="45">
        <v>45902</v>
      </c>
      <c r="O2268" s="54">
        <v>3562.5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2778</v>
      </c>
      <c r="C2269" s="45">
        <v>45891</v>
      </c>
      <c r="D2269" s="45">
        <v>45897</v>
      </c>
      <c r="E2269" s="8">
        <v>77</v>
      </c>
      <c r="F2269" s="8">
        <f t="shared" si="358"/>
        <v>6776</v>
      </c>
      <c r="G2269" s="54">
        <f t="shared" si="359"/>
        <v>6776</v>
      </c>
      <c r="H2269" s="25">
        <v>301306</v>
      </c>
      <c r="I2269" s="25" t="s">
        <v>3266</v>
      </c>
      <c r="J2269" s="25">
        <v>1</v>
      </c>
      <c r="K2269" s="25">
        <v>1</v>
      </c>
      <c r="L2269" s="25">
        <f t="shared" si="360"/>
        <v>0</v>
      </c>
      <c r="M2269" s="25" t="s">
        <v>3288</v>
      </c>
      <c r="N2269" s="45">
        <v>45899</v>
      </c>
      <c r="O2269" s="54">
        <v>10230</v>
      </c>
      <c r="P2269" s="25" t="s">
        <v>2052</v>
      </c>
      <c r="Q2269" s="25">
        <v>58155031992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Pune</v>
      </c>
      <c r="W2269" s="56"/>
      <c r="X2269" s="45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2778</v>
      </c>
      <c r="C2270" s="45">
        <v>45891</v>
      </c>
      <c r="D2270" s="45">
        <v>45897</v>
      </c>
      <c r="E2270" s="8">
        <v>177.75</v>
      </c>
      <c r="F2270" s="8">
        <f t="shared" si="358"/>
        <v>15642</v>
      </c>
      <c r="G2270" s="54">
        <f t="shared" si="359"/>
        <v>31284</v>
      </c>
      <c r="H2270" s="25">
        <v>301833</v>
      </c>
      <c r="I2270" s="25" t="s">
        <v>3078</v>
      </c>
      <c r="J2270" s="25">
        <v>2</v>
      </c>
      <c r="K2270" s="25">
        <v>2</v>
      </c>
      <c r="L2270" s="25">
        <f t="shared" si="360"/>
        <v>0</v>
      </c>
      <c r="M2270" s="25" t="s">
        <v>3315</v>
      </c>
      <c r="N2270" s="45">
        <v>45902</v>
      </c>
      <c r="O2270" s="54">
        <v>53633.1</v>
      </c>
      <c r="P2270" s="25" t="s">
        <v>654</v>
      </c>
      <c r="Q2270" s="25" t="s">
        <v>2078</v>
      </c>
      <c r="R2270" s="25" t="s">
        <v>638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2778</v>
      </c>
      <c r="C2271" s="45">
        <v>45891</v>
      </c>
      <c r="D2271" s="45">
        <v>45897</v>
      </c>
      <c r="E2271" s="8">
        <v>326.25</v>
      </c>
      <c r="F2271" s="8">
        <f t="shared" si="358"/>
        <v>28710</v>
      </c>
      <c r="G2271" s="54">
        <f t="shared" si="359"/>
        <v>28710</v>
      </c>
      <c r="H2271" s="25">
        <v>303428</v>
      </c>
      <c r="I2271" s="25" t="s">
        <v>3267</v>
      </c>
      <c r="J2271" s="25">
        <v>1</v>
      </c>
      <c r="K2271" s="25">
        <v>1</v>
      </c>
      <c r="L2271" s="25">
        <f t="shared" si="360"/>
        <v>0</v>
      </c>
      <c r="M2271" s="25" t="s">
        <v>3314</v>
      </c>
      <c r="N2271" s="45">
        <v>45902</v>
      </c>
      <c r="O2271" s="54">
        <v>30993.75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2778</v>
      </c>
      <c r="C2272" s="45">
        <v>45891</v>
      </c>
      <c r="D2272" s="45">
        <v>45897</v>
      </c>
      <c r="E2272" s="8">
        <v>153</v>
      </c>
      <c r="F2272" s="8">
        <f t="shared" si="358"/>
        <v>13464</v>
      </c>
      <c r="G2272" s="54">
        <f t="shared" si="359"/>
        <v>26928</v>
      </c>
      <c r="H2272" s="25">
        <v>303529</v>
      </c>
      <c r="I2272" s="25" t="s">
        <v>3092</v>
      </c>
      <c r="J2272" s="25">
        <v>2</v>
      </c>
      <c r="K2272" s="25">
        <v>2</v>
      </c>
      <c r="L2272" s="25">
        <f t="shared" si="360"/>
        <v>0</v>
      </c>
      <c r="M2272" s="25" t="s">
        <v>3315</v>
      </c>
      <c r="N2272" s="45">
        <v>45902</v>
      </c>
      <c r="O2272" s="54">
        <v>46165.2</v>
      </c>
      <c r="P2272" s="25" t="s">
        <v>654</v>
      </c>
      <c r="Q2272" s="25" t="s">
        <v>2078</v>
      </c>
      <c r="R2272" s="25" t="s">
        <v>638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2778</v>
      </c>
      <c r="C2273" s="45">
        <v>45891</v>
      </c>
      <c r="D2273" s="45">
        <v>45897</v>
      </c>
      <c r="E2273" s="8">
        <v>85.4</v>
      </c>
      <c r="F2273" s="8">
        <f t="shared" si="358"/>
        <v>7515.2000000000007</v>
      </c>
      <c r="G2273" s="54">
        <f t="shared" si="359"/>
        <v>7515.2000000000007</v>
      </c>
      <c r="H2273" s="25">
        <v>312805</v>
      </c>
      <c r="I2273" s="25" t="s">
        <v>3268</v>
      </c>
      <c r="J2273" s="25">
        <v>1</v>
      </c>
      <c r="K2273" s="25">
        <v>1</v>
      </c>
      <c r="L2273" s="25">
        <f t="shared" si="360"/>
        <v>0</v>
      </c>
      <c r="M2273" s="25" t="s">
        <v>3530</v>
      </c>
      <c r="N2273" s="45">
        <v>45913</v>
      </c>
      <c r="O2273" s="54">
        <v>12444</v>
      </c>
      <c r="P2273" s="25" t="s">
        <v>630</v>
      </c>
      <c r="Q2273" s="25">
        <v>58155619712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Gujrat</v>
      </c>
      <c r="W2273" s="56"/>
      <c r="X2273" s="45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2778</v>
      </c>
      <c r="C2274" s="45">
        <v>45891</v>
      </c>
      <c r="D2274" s="45">
        <v>45897</v>
      </c>
      <c r="E2274" s="8">
        <v>174.76</v>
      </c>
      <c r="F2274" s="8">
        <f t="shared" si="358"/>
        <v>15378.88</v>
      </c>
      <c r="G2274" s="54">
        <f t="shared" si="359"/>
        <v>15378.88</v>
      </c>
      <c r="H2274" s="25">
        <v>321106</v>
      </c>
      <c r="I2274" s="25" t="s">
        <v>2855</v>
      </c>
      <c r="J2274" s="25">
        <v>1</v>
      </c>
      <c r="K2274" s="25">
        <v>1</v>
      </c>
      <c r="L2274" s="25">
        <f t="shared" si="360"/>
        <v>0</v>
      </c>
      <c r="M2274" s="25" t="s">
        <v>3314</v>
      </c>
      <c r="N2274" s="45">
        <v>45902</v>
      </c>
      <c r="O2274" s="54">
        <v>18311.25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2778</v>
      </c>
      <c r="C2275" s="45">
        <v>45891</v>
      </c>
      <c r="D2275" s="45">
        <v>45897</v>
      </c>
      <c r="E2275" s="8">
        <v>259.76</v>
      </c>
      <c r="F2275" s="8">
        <f t="shared" si="358"/>
        <v>22858.879999999997</v>
      </c>
      <c r="G2275" s="54">
        <f t="shared" si="359"/>
        <v>22858.879999999997</v>
      </c>
      <c r="H2275" s="25">
        <v>327020</v>
      </c>
      <c r="I2275" s="25" t="s">
        <v>3269</v>
      </c>
      <c r="J2275" s="25">
        <v>1</v>
      </c>
      <c r="K2275" s="25">
        <v>1</v>
      </c>
      <c r="L2275" s="25">
        <f t="shared" si="360"/>
        <v>0</v>
      </c>
      <c r="M2275" s="25" t="s">
        <v>3314</v>
      </c>
      <c r="N2275" s="45">
        <v>45902</v>
      </c>
      <c r="O2275" s="54">
        <v>27217.5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2778</v>
      </c>
      <c r="C2276" s="45">
        <v>45891</v>
      </c>
      <c r="D2276" s="45">
        <v>45897</v>
      </c>
      <c r="E2276" s="8">
        <v>277.5</v>
      </c>
      <c r="F2276" s="8">
        <f t="shared" si="358"/>
        <v>24420</v>
      </c>
      <c r="G2276" s="54">
        <f t="shared" si="359"/>
        <v>24420</v>
      </c>
      <c r="H2276" s="25">
        <v>329714</v>
      </c>
      <c r="I2276" s="25" t="s">
        <v>3270</v>
      </c>
      <c r="J2276" s="25">
        <v>1</v>
      </c>
      <c r="K2276" s="25">
        <v>1</v>
      </c>
      <c r="L2276" s="25">
        <f t="shared" si="360"/>
        <v>0</v>
      </c>
      <c r="M2276" s="25" t="s">
        <v>3314</v>
      </c>
      <c r="N2276" s="45">
        <v>45902</v>
      </c>
      <c r="O2276" s="54">
        <v>26362.5</v>
      </c>
      <c r="P2276" s="25" t="s">
        <v>255</v>
      </c>
      <c r="Q2276" s="25" t="s">
        <v>2078</v>
      </c>
      <c r="R2276" s="25" t="s">
        <v>849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2778</v>
      </c>
      <c r="C2277" s="45">
        <v>45891</v>
      </c>
      <c r="D2277" s="45">
        <v>45897</v>
      </c>
      <c r="E2277" s="8">
        <v>291.89999999999998</v>
      </c>
      <c r="F2277" s="8">
        <f t="shared" si="358"/>
        <v>25687.199999999997</v>
      </c>
      <c r="G2277" s="54">
        <f t="shared" si="359"/>
        <v>25687.199999999997</v>
      </c>
      <c r="H2277" s="25">
        <v>331328</v>
      </c>
      <c r="I2277" s="25" t="s">
        <v>3271</v>
      </c>
      <c r="J2277" s="25">
        <v>1</v>
      </c>
      <c r="K2277" s="25">
        <v>1</v>
      </c>
      <c r="L2277" s="25">
        <f t="shared" si="360"/>
        <v>0</v>
      </c>
      <c r="M2277" s="25" t="s">
        <v>3285</v>
      </c>
      <c r="N2277" s="45">
        <v>45899</v>
      </c>
      <c r="O2277" s="54">
        <v>45244.5</v>
      </c>
      <c r="P2277" s="25" t="s">
        <v>893</v>
      </c>
      <c r="Q2277" s="25">
        <v>58155037286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2778</v>
      </c>
      <c r="C2278" s="45">
        <v>45891</v>
      </c>
      <c r="D2278" s="45">
        <v>45897</v>
      </c>
      <c r="E2278" s="8">
        <v>217.6</v>
      </c>
      <c r="F2278" s="8">
        <f t="shared" si="358"/>
        <v>19148.8</v>
      </c>
      <c r="G2278" s="54">
        <f t="shared" si="359"/>
        <v>19148.8</v>
      </c>
      <c r="H2278" s="25">
        <v>333810</v>
      </c>
      <c r="I2278" s="25" t="s">
        <v>3153</v>
      </c>
      <c r="J2278" s="25">
        <v>1</v>
      </c>
      <c r="K2278" s="25">
        <v>1</v>
      </c>
      <c r="L2278" s="25">
        <f t="shared" si="360"/>
        <v>0</v>
      </c>
      <c r="M2278" s="25" t="s">
        <v>3314</v>
      </c>
      <c r="N2278" s="45">
        <v>45902</v>
      </c>
      <c r="O2278" s="54">
        <v>22800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2778</v>
      </c>
      <c r="C2279" s="45">
        <v>45891</v>
      </c>
      <c r="D2279" s="45">
        <v>45897</v>
      </c>
      <c r="E2279" s="8">
        <v>142.5</v>
      </c>
      <c r="F2279" s="8">
        <f t="shared" si="358"/>
        <v>12540</v>
      </c>
      <c r="G2279" s="54">
        <f t="shared" si="359"/>
        <v>25080</v>
      </c>
      <c r="H2279" s="25">
        <v>344007</v>
      </c>
      <c r="I2279" s="25" t="s">
        <v>3095</v>
      </c>
      <c r="J2279" s="25">
        <v>2</v>
      </c>
      <c r="K2279" s="25">
        <v>2</v>
      </c>
      <c r="L2279" s="25">
        <f t="shared" si="360"/>
        <v>0</v>
      </c>
      <c r="M2279" s="25" t="s">
        <v>3315</v>
      </c>
      <c r="N2279" s="45">
        <v>45902</v>
      </c>
      <c r="O2279" s="54">
        <v>42997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2778</v>
      </c>
      <c r="C2280" s="45">
        <v>45891</v>
      </c>
      <c r="D2280" s="45">
        <v>45897</v>
      </c>
      <c r="E2280" s="8">
        <v>144.75</v>
      </c>
      <c r="F2280" s="8">
        <f t="shared" si="358"/>
        <v>12738</v>
      </c>
      <c r="G2280" s="54">
        <f t="shared" si="359"/>
        <v>25476</v>
      </c>
      <c r="H2280" s="25">
        <v>362533</v>
      </c>
      <c r="I2280" s="25" t="s">
        <v>2853</v>
      </c>
      <c r="J2280" s="25">
        <v>2</v>
      </c>
      <c r="K2280" s="25">
        <v>2</v>
      </c>
      <c r="L2280" s="25">
        <f t="shared" si="360"/>
        <v>0</v>
      </c>
      <c r="M2280" s="25" t="s">
        <v>3315</v>
      </c>
      <c r="N2280" s="45">
        <v>45902</v>
      </c>
      <c r="O2280" s="54">
        <v>43675.9</v>
      </c>
      <c r="P2280" s="25" t="s">
        <v>654</v>
      </c>
      <c r="Q2280" s="25" t="s">
        <v>2078</v>
      </c>
      <c r="R2280" s="25" t="s">
        <v>638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2778</v>
      </c>
      <c r="C2281" s="45">
        <v>45891</v>
      </c>
      <c r="D2281" s="45">
        <v>45897</v>
      </c>
      <c r="E2281" s="8">
        <v>62.3</v>
      </c>
      <c r="F2281" s="8">
        <f t="shared" si="358"/>
        <v>5482.4</v>
      </c>
      <c r="G2281" s="54">
        <f t="shared" si="359"/>
        <v>5482.4</v>
      </c>
      <c r="H2281" s="25">
        <v>362601</v>
      </c>
      <c r="I2281" s="25" t="s">
        <v>3272</v>
      </c>
      <c r="J2281" s="25">
        <v>1</v>
      </c>
      <c r="K2281" s="25">
        <v>1</v>
      </c>
      <c r="L2281" s="25">
        <f t="shared" si="360"/>
        <v>0</v>
      </c>
      <c r="M2281" s="25" t="s">
        <v>3284</v>
      </c>
      <c r="N2281" s="45">
        <v>45899</v>
      </c>
      <c r="O2281" s="54">
        <v>9932.4</v>
      </c>
      <c r="P2281" s="25" t="s">
        <v>212</v>
      </c>
      <c r="Q2281" s="25">
        <v>58155038421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Banglore</v>
      </c>
      <c r="W2281" s="56"/>
      <c r="X2281" s="45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2778</v>
      </c>
      <c r="C2282" s="45">
        <v>45891</v>
      </c>
      <c r="D2282" s="45">
        <v>45897</v>
      </c>
      <c r="E2282" s="8">
        <v>144.19999999999999</v>
      </c>
      <c r="F2282" s="8">
        <f t="shared" si="358"/>
        <v>12689.599999999999</v>
      </c>
      <c r="G2282" s="54">
        <f t="shared" si="359"/>
        <v>12689.599999999999</v>
      </c>
      <c r="H2282" s="25">
        <v>367116</v>
      </c>
      <c r="I2282" s="25" t="s">
        <v>3223</v>
      </c>
      <c r="J2282" s="25">
        <v>1</v>
      </c>
      <c r="K2282" s="25">
        <v>1</v>
      </c>
      <c r="L2282" s="25">
        <f t="shared" si="360"/>
        <v>0</v>
      </c>
      <c r="M2282" s="25" t="s">
        <v>3290</v>
      </c>
      <c r="N2282" s="45">
        <v>45899</v>
      </c>
      <c r="O2282" s="54">
        <v>19158</v>
      </c>
      <c r="P2282" s="25" t="s">
        <v>2052</v>
      </c>
      <c r="Q2282" s="25">
        <v>58155031992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Pune</v>
      </c>
      <c r="W2282" s="56"/>
      <c r="X2282" s="45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2778</v>
      </c>
      <c r="C2283" s="45">
        <v>45891</v>
      </c>
      <c r="D2283" s="45">
        <v>45897</v>
      </c>
      <c r="E2283" s="8">
        <v>195.84</v>
      </c>
      <c r="F2283" s="8">
        <f t="shared" si="358"/>
        <v>17233.920000000002</v>
      </c>
      <c r="G2283" s="54">
        <f t="shared" si="359"/>
        <v>17233.920000000002</v>
      </c>
      <c r="H2283" s="25">
        <v>368514</v>
      </c>
      <c r="I2283" s="25" t="s">
        <v>1696</v>
      </c>
      <c r="J2283" s="25">
        <v>1</v>
      </c>
      <c r="K2283" s="25">
        <v>1</v>
      </c>
      <c r="L2283" s="25">
        <f t="shared" si="360"/>
        <v>0</v>
      </c>
      <c r="M2283" s="25" t="s">
        <v>3314</v>
      </c>
      <c r="N2283" s="45">
        <v>45902</v>
      </c>
      <c r="O2283" s="54">
        <v>20520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2778</v>
      </c>
      <c r="C2284" s="45">
        <v>45891</v>
      </c>
      <c r="D2284" s="45">
        <v>45897</v>
      </c>
      <c r="E2284" s="8">
        <v>180.2</v>
      </c>
      <c r="F2284" s="8">
        <f t="shared" si="358"/>
        <v>15857.599999999999</v>
      </c>
      <c r="G2284" s="54">
        <f t="shared" si="359"/>
        <v>15857.599999999999</v>
      </c>
      <c r="H2284" s="25">
        <v>374204</v>
      </c>
      <c r="I2284" s="25" t="s">
        <v>3273</v>
      </c>
      <c r="J2284" s="25">
        <v>1</v>
      </c>
      <c r="K2284" s="25">
        <v>1</v>
      </c>
      <c r="L2284" s="25">
        <f t="shared" si="360"/>
        <v>0</v>
      </c>
      <c r="M2284" s="25" t="s">
        <v>3314</v>
      </c>
      <c r="N2284" s="45">
        <v>45902</v>
      </c>
      <c r="O2284" s="54">
        <v>18881.25</v>
      </c>
      <c r="P2284" s="25" t="s">
        <v>255</v>
      </c>
      <c r="Q2284" s="25" t="s">
        <v>2078</v>
      </c>
      <c r="R2284" s="25" t="s">
        <v>849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2778</v>
      </c>
      <c r="C2285" s="45">
        <v>45891</v>
      </c>
      <c r="D2285" s="45">
        <v>45897</v>
      </c>
      <c r="E2285" s="8">
        <v>102.2</v>
      </c>
      <c r="F2285" s="8">
        <f t="shared" si="358"/>
        <v>8993.6</v>
      </c>
      <c r="G2285" s="54">
        <f t="shared" si="359"/>
        <v>8993.6</v>
      </c>
      <c r="H2285" s="25">
        <v>392305</v>
      </c>
      <c r="I2285" s="25" t="s">
        <v>3274</v>
      </c>
      <c r="J2285" s="25">
        <v>1</v>
      </c>
      <c r="K2285" s="25">
        <v>1</v>
      </c>
      <c r="L2285" s="25">
        <f t="shared" si="360"/>
        <v>0</v>
      </c>
      <c r="M2285" s="25" t="s">
        <v>3530</v>
      </c>
      <c r="N2285" s="45">
        <v>45913</v>
      </c>
      <c r="O2285" s="54">
        <v>14892</v>
      </c>
      <c r="P2285" s="25" t="s">
        <v>630</v>
      </c>
      <c r="Q2285" s="25">
        <v>58155619712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Gujrat</v>
      </c>
      <c r="W2285" s="56"/>
      <c r="X2285" s="45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2778</v>
      </c>
      <c r="C2286" s="45">
        <v>45891</v>
      </c>
      <c r="D2286" s="45">
        <v>45897</v>
      </c>
      <c r="E2286" s="8">
        <v>227.8</v>
      </c>
      <c r="F2286" s="8">
        <f t="shared" si="358"/>
        <v>20046.400000000001</v>
      </c>
      <c r="G2286" s="54">
        <f t="shared" si="359"/>
        <v>40092.800000000003</v>
      </c>
      <c r="H2286" s="25">
        <v>396406</v>
      </c>
      <c r="I2286" s="25" t="s">
        <v>3275</v>
      </c>
      <c r="J2286" s="25">
        <v>2</v>
      </c>
      <c r="K2286" s="25">
        <v>2</v>
      </c>
      <c r="L2286" s="25">
        <f t="shared" si="360"/>
        <v>0</v>
      </c>
      <c r="M2286" s="25" t="s">
        <v>3314</v>
      </c>
      <c r="N2286" s="45">
        <v>45902</v>
      </c>
      <c r="O2286" s="54">
        <v>47737.5</v>
      </c>
      <c r="P2286" s="25" t="s">
        <v>255</v>
      </c>
      <c r="Q2286" s="25" t="s">
        <v>2078</v>
      </c>
      <c r="R2286" s="25" t="s">
        <v>849</v>
      </c>
      <c r="S2286" s="3">
        <v>4</v>
      </c>
      <c r="T2286" s="55"/>
      <c r="U2286" s="25" t="s">
        <v>19</v>
      </c>
      <c r="V2286" s="25" t="str">
        <f>VLOOKUP(P2286,'Customer List'!B:C,2,)</f>
        <v>Delhi</v>
      </c>
      <c r="W2286" s="56"/>
      <c r="X2286" s="45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67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2778</v>
      </c>
      <c r="C2287" s="45">
        <v>45891</v>
      </c>
      <c r="D2287" s="45">
        <v>45897</v>
      </c>
      <c r="E2287" s="8">
        <v>64.400000000000006</v>
      </c>
      <c r="F2287" s="8">
        <f t="shared" si="358"/>
        <v>5667.2000000000007</v>
      </c>
      <c r="G2287" s="54">
        <f t="shared" si="359"/>
        <v>5667.2000000000007</v>
      </c>
      <c r="H2287" s="25">
        <v>400212</v>
      </c>
      <c r="I2287" s="25" t="s">
        <v>3102</v>
      </c>
      <c r="J2287" s="25">
        <v>1</v>
      </c>
      <c r="K2287" s="25">
        <v>1</v>
      </c>
      <c r="L2287" s="25">
        <f t="shared" si="360"/>
        <v>0</v>
      </c>
      <c r="M2287" s="25" t="s">
        <v>3530</v>
      </c>
      <c r="N2287" s="45">
        <v>45913</v>
      </c>
      <c r="O2287" s="54">
        <v>9384</v>
      </c>
      <c r="P2287" s="25" t="s">
        <v>630</v>
      </c>
      <c r="Q2287" s="25">
        <v>58155619712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Gujrat</v>
      </c>
      <c r="W2287" s="56"/>
      <c r="X2287" s="45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2778</v>
      </c>
      <c r="C2288" s="45">
        <v>45891</v>
      </c>
      <c r="D2288" s="45">
        <v>45897</v>
      </c>
      <c r="E2288" s="8">
        <v>29.4</v>
      </c>
      <c r="F2288" s="8">
        <f t="shared" si="358"/>
        <v>2587.1999999999998</v>
      </c>
      <c r="G2288" s="54">
        <f t="shared" si="359"/>
        <v>2587.1999999999998</v>
      </c>
      <c r="H2288" s="25">
        <v>405201</v>
      </c>
      <c r="I2288" s="25" t="s">
        <v>230</v>
      </c>
      <c r="J2288" s="25">
        <v>1</v>
      </c>
      <c r="K2288" s="25">
        <v>1</v>
      </c>
      <c r="L2288" s="25">
        <f t="shared" si="360"/>
        <v>0</v>
      </c>
      <c r="M2288" s="25" t="s">
        <v>2783</v>
      </c>
      <c r="N2288" s="45">
        <v>45898</v>
      </c>
      <c r="O2288" s="54">
        <v>3990</v>
      </c>
      <c r="P2288" s="25" t="s">
        <v>214</v>
      </c>
      <c r="Q2288" s="25" t="s">
        <v>1131</v>
      </c>
      <c r="R2288" s="25" t="s">
        <v>1131</v>
      </c>
      <c r="S2288" s="3">
        <v>4</v>
      </c>
      <c r="T2288" s="55"/>
      <c r="U2288" s="25" t="s">
        <v>19</v>
      </c>
      <c r="V2288" s="25" t="str">
        <f>VLOOKUP(P2288,'Customer List'!B:C,2,)</f>
        <v>Delhi</v>
      </c>
      <c r="W2288" s="56"/>
      <c r="X2288" s="45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2778</v>
      </c>
      <c r="C2289" s="45">
        <v>45891</v>
      </c>
      <c r="D2289" s="45">
        <v>45897</v>
      </c>
      <c r="E2289" s="8">
        <v>69.599999999999994</v>
      </c>
      <c r="F2289" s="8">
        <f t="shared" si="358"/>
        <v>6124.7999999999993</v>
      </c>
      <c r="G2289" s="54">
        <f t="shared" si="359"/>
        <v>6124.7999999999993</v>
      </c>
      <c r="H2289" s="25">
        <v>406001</v>
      </c>
      <c r="I2289" s="25" t="s">
        <v>1837</v>
      </c>
      <c r="J2289" s="25">
        <v>1</v>
      </c>
      <c r="K2289" s="25">
        <v>1</v>
      </c>
      <c r="L2289" s="25">
        <f t="shared" si="360"/>
        <v>0</v>
      </c>
      <c r="M2289" s="25" t="s">
        <v>3287</v>
      </c>
      <c r="N2289" s="45">
        <v>45899</v>
      </c>
      <c r="O2289" s="54">
        <v>10788</v>
      </c>
      <c r="P2289" s="25" t="s">
        <v>631</v>
      </c>
      <c r="Q2289" s="25">
        <v>58155037496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Telangana</v>
      </c>
      <c r="W2289" s="56"/>
      <c r="X2289" s="45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2778</v>
      </c>
      <c r="C2290" s="45">
        <v>45891</v>
      </c>
      <c r="D2290" s="45">
        <v>45897</v>
      </c>
      <c r="E2290" s="8">
        <v>21</v>
      </c>
      <c r="F2290" s="8">
        <f t="shared" si="358"/>
        <v>1848</v>
      </c>
      <c r="G2290" s="54">
        <f t="shared" si="359"/>
        <v>1848</v>
      </c>
      <c r="H2290" s="25">
        <v>420403</v>
      </c>
      <c r="I2290" s="25" t="s">
        <v>15</v>
      </c>
      <c r="J2290" s="25">
        <v>1</v>
      </c>
      <c r="K2290" s="25">
        <v>1</v>
      </c>
      <c r="L2290" s="25">
        <f t="shared" si="360"/>
        <v>0</v>
      </c>
      <c r="M2290" s="25" t="s">
        <v>3290</v>
      </c>
      <c r="N2290" s="45">
        <v>45899</v>
      </c>
      <c r="O2290" s="54">
        <v>2790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2778</v>
      </c>
      <c r="C2291" s="45">
        <v>45891</v>
      </c>
      <c r="D2291" s="45">
        <v>45897</v>
      </c>
      <c r="E2291" s="8">
        <v>160.30000000000001</v>
      </c>
      <c r="F2291" s="8">
        <f t="shared" si="358"/>
        <v>14106.400000000001</v>
      </c>
      <c r="G2291" s="54">
        <f t="shared" si="359"/>
        <v>14106.400000000001</v>
      </c>
      <c r="H2291" s="25">
        <v>422302</v>
      </c>
      <c r="I2291" s="25" t="s">
        <v>2808</v>
      </c>
      <c r="J2291" s="25">
        <v>1</v>
      </c>
      <c r="K2291" s="25">
        <v>1</v>
      </c>
      <c r="L2291" s="25">
        <f t="shared" si="360"/>
        <v>0</v>
      </c>
      <c r="M2291" s="25" t="s">
        <v>3290</v>
      </c>
      <c r="N2291" s="45">
        <v>45899</v>
      </c>
      <c r="O2291" s="54">
        <v>21297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2778</v>
      </c>
      <c r="C2292" s="45">
        <v>45891</v>
      </c>
      <c r="D2292" s="45">
        <v>45897</v>
      </c>
      <c r="E2292" s="8">
        <v>227.8</v>
      </c>
      <c r="F2292" s="8">
        <f t="shared" si="358"/>
        <v>20046.400000000001</v>
      </c>
      <c r="G2292" s="54">
        <f t="shared" si="359"/>
        <v>40092.800000000003</v>
      </c>
      <c r="H2292" s="25">
        <v>423102</v>
      </c>
      <c r="I2292" s="25" t="s">
        <v>1270</v>
      </c>
      <c r="J2292" s="25">
        <v>2</v>
      </c>
      <c r="K2292" s="25">
        <v>2</v>
      </c>
      <c r="L2292" s="25">
        <f t="shared" si="360"/>
        <v>0</v>
      </c>
      <c r="M2292" s="25" t="s">
        <v>3314</v>
      </c>
      <c r="N2292" s="45">
        <v>45902</v>
      </c>
      <c r="O2292" s="54">
        <v>47737.5</v>
      </c>
      <c r="P2292" s="25" t="s">
        <v>255</v>
      </c>
      <c r="Q2292" s="25" t="s">
        <v>2078</v>
      </c>
      <c r="R2292" s="25" t="s">
        <v>849</v>
      </c>
      <c r="S2292" s="3">
        <v>-20</v>
      </c>
      <c r="T2292" s="55"/>
      <c r="U2292" s="25" t="s">
        <v>19</v>
      </c>
      <c r="V2292" s="25" t="str">
        <f>VLOOKUP(P2292,'Customer List'!B:C,2,)</f>
        <v>Delhi</v>
      </c>
      <c r="W2292" s="56"/>
      <c r="X2292" s="45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2778</v>
      </c>
      <c r="C2293" s="45">
        <v>45891</v>
      </c>
      <c r="D2293" s="45">
        <v>45897</v>
      </c>
      <c r="E2293" s="8">
        <v>234.5</v>
      </c>
      <c r="F2293" s="8">
        <f t="shared" si="358"/>
        <v>20636</v>
      </c>
      <c r="G2293" s="54">
        <f t="shared" si="359"/>
        <v>20636</v>
      </c>
      <c r="H2293" s="25">
        <v>423110</v>
      </c>
      <c r="I2293" s="25" t="s">
        <v>2899</v>
      </c>
      <c r="J2293" s="25">
        <v>1</v>
      </c>
      <c r="K2293" s="25">
        <v>1</v>
      </c>
      <c r="L2293" s="25">
        <f t="shared" si="360"/>
        <v>0</v>
      </c>
      <c r="M2293" s="25" t="s">
        <v>3293</v>
      </c>
      <c r="N2293" s="45">
        <v>45899</v>
      </c>
      <c r="O2293" s="54">
        <v>0</v>
      </c>
      <c r="P2293" s="25" t="s">
        <v>841</v>
      </c>
      <c r="Q2293" s="25">
        <v>58155032191</v>
      </c>
      <c r="R2293" s="25" t="s">
        <v>41</v>
      </c>
      <c r="S2293" s="3">
        <v>-20</v>
      </c>
      <c r="T2293" s="55"/>
      <c r="U2293" s="25" t="s">
        <v>19</v>
      </c>
      <c r="V2293" s="25" t="str">
        <f>VLOOKUP(P2293,'Customer List'!B:C,2,)</f>
        <v>Hyderabad</v>
      </c>
      <c r="W2293" s="56"/>
      <c r="X2293" s="45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2778</v>
      </c>
      <c r="C2294" s="45">
        <v>45891</v>
      </c>
      <c r="D2294" s="45">
        <v>45897</v>
      </c>
      <c r="E2294" s="8">
        <v>193.5</v>
      </c>
      <c r="F2294" s="8">
        <f t="shared" si="358"/>
        <v>17028</v>
      </c>
      <c r="G2294" s="54">
        <f t="shared" si="359"/>
        <v>17028</v>
      </c>
      <c r="H2294" s="25">
        <v>424902</v>
      </c>
      <c r="I2294" s="25" t="s">
        <v>3197</v>
      </c>
      <c r="J2294" s="25">
        <v>1</v>
      </c>
      <c r="K2294" s="25">
        <v>1</v>
      </c>
      <c r="L2294" s="25">
        <f t="shared" si="360"/>
        <v>0</v>
      </c>
      <c r="M2294" s="25" t="s">
        <v>3290</v>
      </c>
      <c r="N2294" s="45">
        <v>45899</v>
      </c>
      <c r="O2294" s="54">
        <v>23994</v>
      </c>
      <c r="P2294" s="25" t="s">
        <v>2052</v>
      </c>
      <c r="Q2294" s="25">
        <v>58155031992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Pune</v>
      </c>
      <c r="W2294" s="56"/>
      <c r="X2294" s="45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2778</v>
      </c>
      <c r="C2295" s="45">
        <v>45891</v>
      </c>
      <c r="D2295" s="45">
        <v>45897</v>
      </c>
      <c r="E2295" s="8">
        <v>188.78399999999999</v>
      </c>
      <c r="F2295" s="8">
        <f t="shared" si="358"/>
        <v>16612.991999999998</v>
      </c>
      <c r="G2295" s="54">
        <f t="shared" si="359"/>
        <v>66451.967999999993</v>
      </c>
      <c r="H2295" s="25">
        <v>426803</v>
      </c>
      <c r="I2295" s="25" t="s">
        <v>1615</v>
      </c>
      <c r="J2295" s="25">
        <v>4</v>
      </c>
      <c r="K2295" s="25">
        <v>4</v>
      </c>
      <c r="L2295" s="25">
        <f t="shared" si="360"/>
        <v>0</v>
      </c>
      <c r="M2295" s="25" t="s">
        <v>3314</v>
      </c>
      <c r="N2295" s="45">
        <v>45902</v>
      </c>
      <c r="O2295" s="54">
        <v>78660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2778</v>
      </c>
      <c r="C2296" s="45">
        <v>45891</v>
      </c>
      <c r="D2296" s="45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54">
        <f t="shared" ref="G2296:G2359" si="373">F2296*J2296</f>
        <v>16612.991999999998</v>
      </c>
      <c r="H2296" s="25">
        <v>426803</v>
      </c>
      <c r="I2296" s="25" t="s">
        <v>1615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3313</v>
      </c>
      <c r="N2296" s="45">
        <v>45902</v>
      </c>
      <c r="O2296" s="54">
        <v>23598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2778</v>
      </c>
      <c r="C2297" s="45">
        <v>45891</v>
      </c>
      <c r="D2297" s="45">
        <v>45897</v>
      </c>
      <c r="E2297" s="8">
        <v>84.75</v>
      </c>
      <c r="F2297" s="8">
        <f t="shared" si="372"/>
        <v>7458</v>
      </c>
      <c r="G2297" s="54">
        <f t="shared" si="373"/>
        <v>14916</v>
      </c>
      <c r="H2297" s="25">
        <v>480005</v>
      </c>
      <c r="I2297" s="25" t="s">
        <v>3276</v>
      </c>
      <c r="J2297" s="25">
        <v>2</v>
      </c>
      <c r="K2297" s="25">
        <v>2</v>
      </c>
      <c r="L2297" s="25">
        <f t="shared" si="374"/>
        <v>0</v>
      </c>
      <c r="M2297" s="25" t="s">
        <v>3302</v>
      </c>
      <c r="N2297" s="45">
        <v>45901</v>
      </c>
      <c r="O2297" s="54">
        <v>0</v>
      </c>
      <c r="P2297" s="25" t="s">
        <v>2520</v>
      </c>
      <c r="Q2297" s="25" t="s">
        <v>3325</v>
      </c>
      <c r="R2297" s="25" t="s">
        <v>41</v>
      </c>
      <c r="S2297" s="3">
        <v>4</v>
      </c>
      <c r="T2297" s="55"/>
      <c r="U2297" s="25" t="s">
        <v>19</v>
      </c>
      <c r="V2297" s="25" t="str">
        <f>VLOOKUP(P2297,'Customer List'!B:C,2,)</f>
        <v>MOHALI (PUNJAB)</v>
      </c>
      <c r="W2297" s="56"/>
      <c r="X2297" s="45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67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2778</v>
      </c>
      <c r="C2298" s="45">
        <v>45891</v>
      </c>
      <c r="D2298" s="45">
        <v>45897</v>
      </c>
      <c r="E2298" s="8">
        <v>643.5</v>
      </c>
      <c r="F2298" s="8">
        <f t="shared" si="372"/>
        <v>56628</v>
      </c>
      <c r="G2298" s="54">
        <f t="shared" si="373"/>
        <v>56628</v>
      </c>
      <c r="H2298" s="25">
        <v>480048</v>
      </c>
      <c r="I2298" s="25" t="s">
        <v>3277</v>
      </c>
      <c r="J2298" s="25">
        <v>1</v>
      </c>
      <c r="K2298" s="25">
        <v>1</v>
      </c>
      <c r="L2298" s="25">
        <f t="shared" si="374"/>
        <v>0</v>
      </c>
      <c r="M2298" s="25" t="s">
        <v>3314</v>
      </c>
      <c r="N2298" s="45">
        <v>45902</v>
      </c>
      <c r="O2298" s="54">
        <v>61132.5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2778</v>
      </c>
      <c r="C2299" s="45">
        <v>45891</v>
      </c>
      <c r="D2299" s="45">
        <v>45897</v>
      </c>
      <c r="E2299" s="8">
        <v>193.12</v>
      </c>
      <c r="F2299" s="8">
        <f t="shared" si="372"/>
        <v>16994.560000000001</v>
      </c>
      <c r="G2299" s="54">
        <f t="shared" si="373"/>
        <v>16994.560000000001</v>
      </c>
      <c r="H2299" s="25">
        <v>502512</v>
      </c>
      <c r="I2299" s="25" t="s">
        <v>3278</v>
      </c>
      <c r="J2299" s="25">
        <v>1</v>
      </c>
      <c r="K2299" s="25">
        <v>1</v>
      </c>
      <c r="L2299" s="25">
        <f t="shared" si="374"/>
        <v>0</v>
      </c>
      <c r="M2299" s="25" t="s">
        <v>3314</v>
      </c>
      <c r="N2299" s="45">
        <v>45902</v>
      </c>
      <c r="O2299" s="54">
        <v>20235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2778</v>
      </c>
      <c r="C2300" s="45">
        <v>45891</v>
      </c>
      <c r="D2300" s="45">
        <v>45897</v>
      </c>
      <c r="E2300" s="8">
        <v>259.76</v>
      </c>
      <c r="F2300" s="8">
        <f t="shared" si="372"/>
        <v>22858.879999999997</v>
      </c>
      <c r="G2300" s="54">
        <f t="shared" si="373"/>
        <v>22858.879999999997</v>
      </c>
      <c r="H2300" s="25">
        <v>502926</v>
      </c>
      <c r="I2300" s="25" t="s">
        <v>1775</v>
      </c>
      <c r="J2300" s="25">
        <v>1</v>
      </c>
      <c r="K2300" s="25">
        <v>1</v>
      </c>
      <c r="L2300" s="25">
        <f t="shared" si="374"/>
        <v>0</v>
      </c>
      <c r="M2300" s="25" t="s">
        <v>3314</v>
      </c>
      <c r="N2300" s="45">
        <v>45902</v>
      </c>
      <c r="O2300" s="54">
        <v>27217.5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2778</v>
      </c>
      <c r="C2301" s="45">
        <v>45891</v>
      </c>
      <c r="D2301" s="45">
        <v>45897</v>
      </c>
      <c r="E2301" s="8">
        <v>165.92</v>
      </c>
      <c r="F2301" s="8">
        <f t="shared" si="372"/>
        <v>14600.96</v>
      </c>
      <c r="G2301" s="54">
        <f t="shared" si="373"/>
        <v>29201.919999999998</v>
      </c>
      <c r="H2301" s="25">
        <v>505824</v>
      </c>
      <c r="I2301" s="25" t="s">
        <v>1619</v>
      </c>
      <c r="J2301" s="25">
        <v>2</v>
      </c>
      <c r="K2301" s="25">
        <v>2</v>
      </c>
      <c r="L2301" s="25">
        <f t="shared" si="374"/>
        <v>0</v>
      </c>
      <c r="M2301" s="25" t="s">
        <v>3314</v>
      </c>
      <c r="N2301" s="45">
        <v>45902</v>
      </c>
      <c r="O2301" s="54">
        <v>34770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2778</v>
      </c>
      <c r="C2302" s="45">
        <v>45891</v>
      </c>
      <c r="D2302" s="45">
        <v>45897</v>
      </c>
      <c r="E2302" s="8">
        <v>214.5</v>
      </c>
      <c r="F2302" s="8">
        <f t="shared" si="372"/>
        <v>18876</v>
      </c>
      <c r="G2302" s="54">
        <f t="shared" si="373"/>
        <v>37752</v>
      </c>
      <c r="H2302" s="25">
        <v>506341</v>
      </c>
      <c r="I2302" s="25" t="s">
        <v>1525</v>
      </c>
      <c r="J2302" s="25">
        <v>2</v>
      </c>
      <c r="K2302" s="25">
        <v>2</v>
      </c>
      <c r="L2302" s="25">
        <f t="shared" si="374"/>
        <v>0</v>
      </c>
      <c r="M2302" s="25" t="s">
        <v>3314</v>
      </c>
      <c r="N2302" s="45">
        <v>45902</v>
      </c>
      <c r="O2302" s="54">
        <v>40755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2778</v>
      </c>
      <c r="C2303" s="45">
        <v>45891</v>
      </c>
      <c r="D2303" s="45">
        <v>45897</v>
      </c>
      <c r="E2303" s="8">
        <v>140.08000000000001</v>
      </c>
      <c r="F2303" s="8">
        <f t="shared" si="372"/>
        <v>12327.04</v>
      </c>
      <c r="G2303" s="54">
        <f t="shared" si="373"/>
        <v>12327.04</v>
      </c>
      <c r="H2303" s="25">
        <v>574804</v>
      </c>
      <c r="I2303" s="25" t="s">
        <v>3000</v>
      </c>
      <c r="J2303" s="25">
        <v>1</v>
      </c>
      <c r="K2303" s="25">
        <v>1</v>
      </c>
      <c r="L2303" s="25">
        <f t="shared" si="374"/>
        <v>0</v>
      </c>
      <c r="M2303" s="25" t="s">
        <v>3314</v>
      </c>
      <c r="N2303" s="45">
        <v>45902</v>
      </c>
      <c r="O2303" s="54">
        <v>14677.5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2778</v>
      </c>
      <c r="C2304" s="45">
        <v>45891</v>
      </c>
      <c r="D2304" s="45">
        <v>45897</v>
      </c>
      <c r="E2304" s="8">
        <v>200.9</v>
      </c>
      <c r="F2304" s="8">
        <f t="shared" si="372"/>
        <v>17679.2</v>
      </c>
      <c r="G2304" s="54">
        <f t="shared" si="373"/>
        <v>17679.2</v>
      </c>
      <c r="H2304" s="25">
        <v>693504</v>
      </c>
      <c r="I2304" s="25" t="s">
        <v>3053</v>
      </c>
      <c r="J2304" s="25">
        <v>1</v>
      </c>
      <c r="K2304" s="25">
        <v>1</v>
      </c>
      <c r="L2304" s="25">
        <f t="shared" si="374"/>
        <v>0</v>
      </c>
      <c r="M2304" s="25" t="s">
        <v>3362</v>
      </c>
      <c r="N2304" s="45">
        <v>45905</v>
      </c>
      <c r="O2304" s="54">
        <v>33363.75</v>
      </c>
      <c r="P2304" s="25" t="s">
        <v>903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2778</v>
      </c>
      <c r="C2305" s="45">
        <v>45891</v>
      </c>
      <c r="D2305" s="45">
        <v>45897</v>
      </c>
      <c r="E2305" s="8">
        <v>273.24</v>
      </c>
      <c r="F2305" s="8">
        <f t="shared" si="372"/>
        <v>24045.120000000003</v>
      </c>
      <c r="G2305" s="54">
        <f t="shared" si="373"/>
        <v>24045.120000000003</v>
      </c>
      <c r="H2305" s="25">
        <v>696806</v>
      </c>
      <c r="I2305" s="25" t="s">
        <v>3279</v>
      </c>
      <c r="J2305" s="25">
        <v>1</v>
      </c>
      <c r="K2305" s="25">
        <v>1</v>
      </c>
      <c r="L2305" s="25">
        <f t="shared" si="374"/>
        <v>0</v>
      </c>
      <c r="M2305" s="25" t="s">
        <v>3313</v>
      </c>
      <c r="N2305" s="45">
        <v>45902</v>
      </c>
      <c r="O2305" s="54">
        <v>33858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2778</v>
      </c>
      <c r="C2306" s="45">
        <v>45891</v>
      </c>
      <c r="D2306" s="45">
        <v>45897</v>
      </c>
      <c r="E2306" s="8">
        <v>273.24</v>
      </c>
      <c r="F2306" s="8">
        <f t="shared" si="372"/>
        <v>24045.120000000003</v>
      </c>
      <c r="G2306" s="54">
        <f t="shared" si="373"/>
        <v>24045.120000000003</v>
      </c>
      <c r="H2306" s="25">
        <v>696806</v>
      </c>
      <c r="I2306" s="25" t="s">
        <v>3279</v>
      </c>
      <c r="J2306" s="25">
        <v>1</v>
      </c>
      <c r="K2306" s="25">
        <v>1</v>
      </c>
      <c r="L2306" s="25">
        <f t="shared" si="374"/>
        <v>0</v>
      </c>
      <c r="M2306" s="25" t="s">
        <v>3314</v>
      </c>
      <c r="N2306" s="45">
        <v>45902</v>
      </c>
      <c r="O2306" s="54">
        <v>28215</v>
      </c>
      <c r="P2306" s="25" t="s">
        <v>255</v>
      </c>
      <c r="Q2306" s="25" t="s">
        <v>2078</v>
      </c>
      <c r="R2306" s="25" t="s">
        <v>849</v>
      </c>
      <c r="S2306" s="3">
        <v>4</v>
      </c>
      <c r="T2306" s="55"/>
      <c r="U2306" s="25" t="s">
        <v>19</v>
      </c>
      <c r="V2306" s="25" t="str">
        <f>VLOOKUP(P2306,'Customer List'!B:C,2,)</f>
        <v>Delhi</v>
      </c>
      <c r="W2306" s="56"/>
      <c r="X2306" s="45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2778</v>
      </c>
      <c r="C2307" s="45">
        <v>45891</v>
      </c>
      <c r="D2307" s="45">
        <v>45897</v>
      </c>
      <c r="E2307" s="8">
        <v>76.16</v>
      </c>
      <c r="F2307" s="8">
        <f t="shared" si="372"/>
        <v>6702.08</v>
      </c>
      <c r="G2307" s="54">
        <f t="shared" si="373"/>
        <v>6702.08</v>
      </c>
      <c r="H2307" s="25">
        <v>791904</v>
      </c>
      <c r="I2307" s="25" t="s">
        <v>3280</v>
      </c>
      <c r="J2307" s="25">
        <v>1</v>
      </c>
      <c r="K2307" s="25">
        <v>1</v>
      </c>
      <c r="L2307" s="25">
        <f t="shared" si="374"/>
        <v>0</v>
      </c>
      <c r="M2307" s="25" t="s">
        <v>3314</v>
      </c>
      <c r="N2307" s="45">
        <v>45902</v>
      </c>
      <c r="O2307" s="54">
        <v>7980</v>
      </c>
      <c r="P2307" s="25" t="s">
        <v>255</v>
      </c>
      <c r="Q2307" s="25" t="s">
        <v>2078</v>
      </c>
      <c r="R2307" s="25" t="s">
        <v>849</v>
      </c>
      <c r="S2307" s="3">
        <v>-20</v>
      </c>
      <c r="T2307" s="55"/>
      <c r="U2307" s="25" t="s">
        <v>19</v>
      </c>
      <c r="V2307" s="25" t="str">
        <f>VLOOKUP(P2307,'Customer List'!B:C,2,)</f>
        <v>Delhi</v>
      </c>
      <c r="W2307" s="56"/>
      <c r="X2307" s="45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45">
        <v>45895</v>
      </c>
      <c r="D2308" s="45">
        <v>45898</v>
      </c>
      <c r="E2308" s="8">
        <v>160</v>
      </c>
      <c r="F2308" s="8">
        <f t="shared" si="372"/>
        <v>14080</v>
      </c>
      <c r="G2308" s="54">
        <f t="shared" si="373"/>
        <v>56320</v>
      </c>
      <c r="H2308" s="25" t="s">
        <v>2793</v>
      </c>
      <c r="I2308" s="25" t="s">
        <v>4149</v>
      </c>
      <c r="J2308" s="25">
        <v>4</v>
      </c>
      <c r="K2308" s="25">
        <v>4</v>
      </c>
      <c r="L2308" s="25">
        <f t="shared" si="374"/>
        <v>0</v>
      </c>
      <c r="M2308" s="25" t="s">
        <v>3316</v>
      </c>
      <c r="N2308" s="45">
        <v>45902</v>
      </c>
      <c r="O2308" s="54">
        <v>84000</v>
      </c>
      <c r="P2308" s="25" t="s">
        <v>17</v>
      </c>
      <c r="Q2308" s="25" t="s">
        <v>2078</v>
      </c>
      <c r="R2308" s="25" t="s">
        <v>638</v>
      </c>
      <c r="S2308" s="3">
        <v>-20</v>
      </c>
      <c r="T2308" s="55"/>
      <c r="U2308" s="25" t="s">
        <v>2033</v>
      </c>
      <c r="V2308" s="25" t="str">
        <f>VLOOKUP(P2308,'Customer List'!B:C,2,)</f>
        <v>Delhi</v>
      </c>
      <c r="W2308" s="56"/>
      <c r="X2308" s="45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67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45">
        <v>45895</v>
      </c>
      <c r="D2309" s="45">
        <v>45898</v>
      </c>
      <c r="E2309" s="8">
        <v>255.5</v>
      </c>
      <c r="F2309" s="8">
        <f t="shared" si="372"/>
        <v>22484</v>
      </c>
      <c r="G2309" s="54">
        <f t="shared" si="373"/>
        <v>22484</v>
      </c>
      <c r="H2309" s="25" t="s">
        <v>664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3528</v>
      </c>
      <c r="N2309" s="45">
        <v>45913</v>
      </c>
      <c r="O2309" s="54">
        <v>34580</v>
      </c>
      <c r="P2309" s="25" t="s">
        <v>630</v>
      </c>
      <c r="Q2309" s="25">
        <v>58155619712</v>
      </c>
      <c r="R2309" s="25" t="s">
        <v>41</v>
      </c>
      <c r="S2309" s="3" t="s">
        <v>2794</v>
      </c>
      <c r="T2309" s="55"/>
      <c r="U2309" s="25" t="s">
        <v>2033</v>
      </c>
      <c r="V2309" s="25" t="str">
        <f>VLOOKUP(P2309,'Customer List'!B:C,2,)</f>
        <v>Gujrat</v>
      </c>
      <c r="W2309" s="56"/>
      <c r="X2309" s="45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45">
        <v>45898</v>
      </c>
      <c r="D2310" s="45">
        <v>45901</v>
      </c>
      <c r="E2310" s="8">
        <v>90.6</v>
      </c>
      <c r="F2310" s="8">
        <f t="shared" si="372"/>
        <v>7972.7999999999993</v>
      </c>
      <c r="G2310" s="54">
        <f t="shared" si="373"/>
        <v>7972.7999999999993</v>
      </c>
      <c r="H2310" s="25" t="s">
        <v>3295</v>
      </c>
      <c r="I2310" s="25" t="s">
        <v>4385</v>
      </c>
      <c r="J2310" s="25">
        <v>1</v>
      </c>
      <c r="K2310" s="25">
        <v>1</v>
      </c>
      <c r="L2310" s="25">
        <f t="shared" si="374"/>
        <v>0</v>
      </c>
      <c r="M2310" s="25" t="s">
        <v>3317</v>
      </c>
      <c r="N2310" s="45">
        <v>45902</v>
      </c>
      <c r="O2310" s="54">
        <v>12642</v>
      </c>
      <c r="P2310" s="25" t="s">
        <v>2076</v>
      </c>
      <c r="Q2310" s="25">
        <v>58155186375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Kolkata</v>
      </c>
      <c r="W2310" s="56"/>
      <c r="X2310" s="45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45">
        <v>45898</v>
      </c>
      <c r="D2311" s="45">
        <v>45901</v>
      </c>
      <c r="E2311" s="8">
        <v>153.6</v>
      </c>
      <c r="F2311" s="8">
        <f t="shared" si="372"/>
        <v>13516.8</v>
      </c>
      <c r="G2311" s="54">
        <f t="shared" si="373"/>
        <v>13516.8</v>
      </c>
      <c r="H2311" s="25" t="s">
        <v>435</v>
      </c>
      <c r="I2311" s="25" t="s">
        <v>4386</v>
      </c>
      <c r="J2311" s="25">
        <v>1</v>
      </c>
      <c r="K2311" s="25">
        <v>1</v>
      </c>
      <c r="L2311" s="25">
        <f t="shared" si="374"/>
        <v>0</v>
      </c>
      <c r="M2311" s="25" t="s">
        <v>3318</v>
      </c>
      <c r="N2311" s="45">
        <v>45902</v>
      </c>
      <c r="O2311" s="54">
        <v>17272.5</v>
      </c>
      <c r="P2311" s="25" t="s">
        <v>3296</v>
      </c>
      <c r="Q2311" s="25">
        <v>58155186213</v>
      </c>
      <c r="R2311" s="25" t="s">
        <v>41</v>
      </c>
      <c r="S2311" s="3">
        <v>4</v>
      </c>
      <c r="T2311" s="55"/>
      <c r="U2311" s="25" t="s">
        <v>424</v>
      </c>
      <c r="V2311" s="25" t="str">
        <f>VLOOKUP(P2311,'Customer List'!B:C,2,)</f>
        <v>Banglore</v>
      </c>
      <c r="W2311" s="56"/>
      <c r="X2311" s="45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62" t="s">
        <v>3457</v>
      </c>
      <c r="C2312" s="45">
        <v>45895</v>
      </c>
      <c r="D2312" s="45">
        <v>45901</v>
      </c>
      <c r="E2312" s="8">
        <v>16000</v>
      </c>
      <c r="F2312" s="8">
        <f t="shared" si="372"/>
        <v>16000</v>
      </c>
      <c r="G2312" s="54">
        <f t="shared" si="373"/>
        <v>48000</v>
      </c>
      <c r="H2312" s="25" t="s">
        <v>3458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3459</v>
      </c>
      <c r="N2312" s="45">
        <v>45911</v>
      </c>
      <c r="O2312" s="54">
        <v>126000</v>
      </c>
      <c r="P2312" s="25" t="s">
        <v>2591</v>
      </c>
      <c r="Q2312" s="25" t="s">
        <v>2078</v>
      </c>
      <c r="R2312" s="25" t="s">
        <v>638</v>
      </c>
      <c r="S2312" s="3" t="s">
        <v>300</v>
      </c>
      <c r="T2312" s="55" t="s">
        <v>3460</v>
      </c>
      <c r="U2312" s="25" t="s">
        <v>2092</v>
      </c>
      <c r="V2312" s="25" t="str">
        <f>VLOOKUP(P2312,'Customer List'!B:C,2,)</f>
        <v>DELHI</v>
      </c>
      <c r="W2312" s="56"/>
      <c r="X2312" s="45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67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3305</v>
      </c>
      <c r="C2313" s="45">
        <v>45895</v>
      </c>
      <c r="D2313" s="45">
        <v>45902</v>
      </c>
      <c r="E2313" s="8">
        <v>23.4</v>
      </c>
      <c r="F2313" s="8">
        <f t="shared" si="372"/>
        <v>2059.1999999999998</v>
      </c>
      <c r="G2313" s="54">
        <f t="shared" si="373"/>
        <v>2059.1999999999998</v>
      </c>
      <c r="H2313" s="25" t="s">
        <v>3306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3326</v>
      </c>
      <c r="N2313" s="45">
        <v>45903</v>
      </c>
      <c r="O2313" s="54">
        <v>3675.75</v>
      </c>
      <c r="P2313" s="25" t="s">
        <v>461</v>
      </c>
      <c r="Q2313" s="25">
        <v>58155187661</v>
      </c>
      <c r="R2313" s="25" t="s">
        <v>41</v>
      </c>
      <c r="S2313" s="3">
        <v>-20</v>
      </c>
      <c r="T2313" s="55"/>
      <c r="U2313" s="25" t="s">
        <v>521</v>
      </c>
      <c r="V2313" s="25" t="str">
        <f>VLOOKUP(P2313,'Customer List'!B:C,2,)</f>
        <v>Hyderabad</v>
      </c>
      <c r="W2313" s="56"/>
      <c r="X2313" s="45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3305</v>
      </c>
      <c r="C2314" s="45">
        <v>45895</v>
      </c>
      <c r="D2314" s="45">
        <v>45902</v>
      </c>
      <c r="E2314" s="8">
        <v>97.8</v>
      </c>
      <c r="F2314" s="8">
        <f t="shared" si="372"/>
        <v>8606.4</v>
      </c>
      <c r="G2314" s="54">
        <f t="shared" si="373"/>
        <v>8606.4</v>
      </c>
      <c r="H2314" s="25" t="s">
        <v>3307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3332</v>
      </c>
      <c r="N2314" s="45">
        <v>45903</v>
      </c>
      <c r="O2314" s="54">
        <v>15362.75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3305</v>
      </c>
      <c r="C2315" s="45">
        <v>45895</v>
      </c>
      <c r="D2315" s="45">
        <v>45902</v>
      </c>
      <c r="E2315" s="8">
        <v>115.8</v>
      </c>
      <c r="F2315" s="8">
        <f t="shared" si="372"/>
        <v>10190.4</v>
      </c>
      <c r="G2315" s="54">
        <f t="shared" si="373"/>
        <v>10190.4</v>
      </c>
      <c r="H2315" s="25" t="s">
        <v>3308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3332</v>
      </c>
      <c r="N2315" s="45">
        <v>45903</v>
      </c>
      <c r="O2315" s="54">
        <v>18190.25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521</v>
      </c>
      <c r="V2315" s="25" t="str">
        <f>VLOOKUP(P2315,'Customer List'!B:C,2,)</f>
        <v>Delhi</v>
      </c>
      <c r="W2315" s="56"/>
      <c r="X2315" s="45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3309</v>
      </c>
      <c r="C2316" s="45">
        <v>45895</v>
      </c>
      <c r="D2316" s="45">
        <v>45902</v>
      </c>
      <c r="E2316" s="8">
        <v>76.8</v>
      </c>
      <c r="F2316" s="8">
        <f t="shared" si="372"/>
        <v>6758.4</v>
      </c>
      <c r="G2316" s="54">
        <f t="shared" si="373"/>
        <v>20275.199999999997</v>
      </c>
      <c r="H2316" s="25" t="s">
        <v>3310</v>
      </c>
      <c r="I2316" s="25" t="s">
        <v>4150</v>
      </c>
      <c r="J2316" s="25">
        <v>3</v>
      </c>
      <c r="K2316" s="25">
        <v>3</v>
      </c>
      <c r="L2316" s="25">
        <f t="shared" si="374"/>
        <v>0</v>
      </c>
      <c r="M2316" s="25" t="s">
        <v>3423</v>
      </c>
      <c r="N2316" s="45">
        <v>45915</v>
      </c>
      <c r="O2316" s="54">
        <v>0</v>
      </c>
      <c r="P2316" s="25" t="s">
        <v>882</v>
      </c>
      <c r="Q2316" s="25">
        <v>58155694612</v>
      </c>
      <c r="R2316" s="25" t="s">
        <v>41</v>
      </c>
      <c r="S2316" s="3">
        <v>-20</v>
      </c>
      <c r="T2316" s="55" t="s">
        <v>3563</v>
      </c>
      <c r="U2316" s="25" t="s">
        <v>521</v>
      </c>
      <c r="V2316" s="25" t="str">
        <f>VLOOKUP(P2316,'Customer List'!B:C,2,)</f>
        <v>Mumbai</v>
      </c>
      <c r="W2316" s="56"/>
      <c r="X2316" s="45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67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3311</v>
      </c>
      <c r="C2317" s="45">
        <v>45895</v>
      </c>
      <c r="D2317" s="45">
        <v>45902</v>
      </c>
      <c r="E2317" s="8">
        <v>594.5</v>
      </c>
      <c r="F2317" s="8">
        <f t="shared" si="372"/>
        <v>52316</v>
      </c>
      <c r="G2317" s="54">
        <f t="shared" si="373"/>
        <v>52316</v>
      </c>
      <c r="H2317" s="25" t="s">
        <v>3312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3333</v>
      </c>
      <c r="N2317" s="45">
        <v>45903</v>
      </c>
      <c r="O2317" s="54">
        <v>129303.75</v>
      </c>
      <c r="P2317" s="25" t="s">
        <v>43</v>
      </c>
      <c r="Q2317" s="25" t="s">
        <v>2078</v>
      </c>
      <c r="R2317" s="25" t="s">
        <v>638</v>
      </c>
      <c r="S2317" s="3">
        <v>-20</v>
      </c>
      <c r="T2317" s="55"/>
      <c r="U2317" s="25" t="s">
        <v>521</v>
      </c>
      <c r="V2317" s="25" t="str">
        <f>VLOOKUP(P2317,'Customer List'!B:C,2,)</f>
        <v>Faridabad</v>
      </c>
      <c r="W2317" s="56"/>
      <c r="X2317" s="45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45">
        <v>45894</v>
      </c>
      <c r="D2318" s="45">
        <v>45902</v>
      </c>
      <c r="E2318" s="8">
        <v>259</v>
      </c>
      <c r="F2318" s="8">
        <f t="shared" si="372"/>
        <v>22792</v>
      </c>
      <c r="G2318" s="54">
        <f t="shared" si="373"/>
        <v>113960</v>
      </c>
      <c r="H2318" s="25" t="s">
        <v>2354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3415</v>
      </c>
      <c r="N2318" s="45">
        <v>45906</v>
      </c>
      <c r="O2318" s="54">
        <v>200725</v>
      </c>
      <c r="P2318" s="25" t="s">
        <v>946</v>
      </c>
      <c r="Q2318" s="25">
        <v>58155319913</v>
      </c>
      <c r="R2318" s="25" t="s">
        <v>41</v>
      </c>
      <c r="S2318" s="3">
        <v>-20</v>
      </c>
      <c r="T2318" s="55"/>
      <c r="U2318" s="25" t="s">
        <v>2536</v>
      </c>
      <c r="V2318" s="25" t="str">
        <f>VLOOKUP(P2318,'Customer List'!B:C,2,)</f>
        <v>Banglore</v>
      </c>
      <c r="W2318" s="56"/>
      <c r="X2318" s="45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3321</v>
      </c>
      <c r="C2319" s="45">
        <v>45899</v>
      </c>
      <c r="D2319" s="45">
        <v>45902</v>
      </c>
      <c r="E2319" s="8">
        <v>4666.75</v>
      </c>
      <c r="F2319" s="8">
        <f t="shared" si="372"/>
        <v>4666.75</v>
      </c>
      <c r="G2319" s="54">
        <f t="shared" si="373"/>
        <v>4666.75</v>
      </c>
      <c r="H2319" s="25" t="s">
        <v>3322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3336</v>
      </c>
      <c r="N2319" s="45">
        <v>45903</v>
      </c>
      <c r="O2319" s="54">
        <v>0</v>
      </c>
      <c r="P2319" s="25" t="s">
        <v>31</v>
      </c>
      <c r="Q2319" s="25" t="s">
        <v>2078</v>
      </c>
      <c r="R2319" s="25" t="s">
        <v>849</v>
      </c>
      <c r="S2319" s="3"/>
      <c r="T2319" s="55"/>
      <c r="U2319" s="25" t="s">
        <v>3323</v>
      </c>
      <c r="V2319" s="25" t="str">
        <f>VLOOKUP(P2319,'Customer List'!B:C,2,)</f>
        <v>Delhi</v>
      </c>
      <c r="W2319" s="56"/>
      <c r="X2319" s="45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67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3324</v>
      </c>
      <c r="C2320" s="45">
        <v>45891</v>
      </c>
      <c r="D2320" s="45">
        <v>45902</v>
      </c>
      <c r="E2320" s="8">
        <v>374</v>
      </c>
      <c r="F2320" s="8">
        <f t="shared" si="372"/>
        <v>32912</v>
      </c>
      <c r="G2320" s="54">
        <f t="shared" si="373"/>
        <v>32912</v>
      </c>
      <c r="H2320" s="25" t="s">
        <v>2751</v>
      </c>
      <c r="I2320" s="25" t="s">
        <v>4151</v>
      </c>
      <c r="J2320" s="25">
        <v>1</v>
      </c>
      <c r="K2320" s="25">
        <v>1</v>
      </c>
      <c r="L2320" s="25">
        <f t="shared" si="374"/>
        <v>0</v>
      </c>
      <c r="M2320" s="25" t="s">
        <v>3329</v>
      </c>
      <c r="N2320" s="45">
        <v>45903</v>
      </c>
      <c r="O2320" s="54">
        <v>43120.5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3324</v>
      </c>
      <c r="C2321" s="45">
        <v>45891</v>
      </c>
      <c r="D2321" s="45">
        <v>45902</v>
      </c>
      <c r="E2321" s="8">
        <v>441</v>
      </c>
      <c r="F2321" s="8">
        <f t="shared" si="372"/>
        <v>38808</v>
      </c>
      <c r="G2321" s="54">
        <f t="shared" si="373"/>
        <v>38808</v>
      </c>
      <c r="H2321" s="25" t="s">
        <v>341</v>
      </c>
      <c r="I2321" s="25" t="s">
        <v>4152</v>
      </c>
      <c r="J2321" s="25">
        <v>1</v>
      </c>
      <c r="K2321" s="25">
        <v>1</v>
      </c>
      <c r="L2321" s="25">
        <f t="shared" si="374"/>
        <v>0</v>
      </c>
      <c r="M2321" s="25" t="s">
        <v>3329</v>
      </c>
      <c r="N2321" s="45">
        <v>45903</v>
      </c>
      <c r="O2321" s="54">
        <v>50872.5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3324</v>
      </c>
      <c r="C2322" s="45">
        <v>45891</v>
      </c>
      <c r="D2322" s="45">
        <v>45902</v>
      </c>
      <c r="E2322" s="8">
        <v>374</v>
      </c>
      <c r="F2322" s="8">
        <f t="shared" si="372"/>
        <v>32912</v>
      </c>
      <c r="G2322" s="54">
        <f t="shared" si="373"/>
        <v>32912</v>
      </c>
      <c r="H2322" s="25" t="s">
        <v>2752</v>
      </c>
      <c r="I2322" s="25" t="s">
        <v>4153</v>
      </c>
      <c r="J2322" s="25">
        <v>1</v>
      </c>
      <c r="K2322" s="25">
        <v>1</v>
      </c>
      <c r="L2322" s="25">
        <f t="shared" si="374"/>
        <v>0</v>
      </c>
      <c r="M2322" s="25" t="s">
        <v>3330</v>
      </c>
      <c r="N2322" s="45">
        <v>45903</v>
      </c>
      <c r="O2322" s="54">
        <v>43120.5</v>
      </c>
      <c r="P2322" s="25" t="s">
        <v>255</v>
      </c>
      <c r="Q2322" s="25" t="s">
        <v>2078</v>
      </c>
      <c r="R2322" s="25" t="s">
        <v>849</v>
      </c>
      <c r="S2322" s="3">
        <v>-20</v>
      </c>
      <c r="T2322" s="55"/>
      <c r="U2322" s="25" t="s">
        <v>321</v>
      </c>
      <c r="V2322" s="25" t="str">
        <f>VLOOKUP(P2322,'Customer List'!B:C,2,)</f>
        <v>Delhi</v>
      </c>
      <c r="W2322" s="56"/>
      <c r="X2322" s="45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67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3324</v>
      </c>
      <c r="C2323" s="45">
        <v>45891</v>
      </c>
      <c r="D2323" s="45">
        <v>45902</v>
      </c>
      <c r="E2323" s="8">
        <v>191.57</v>
      </c>
      <c r="F2323" s="8">
        <f t="shared" si="372"/>
        <v>16858.16</v>
      </c>
      <c r="G2323" s="54">
        <f t="shared" si="373"/>
        <v>16858.16</v>
      </c>
      <c r="H2323" s="25" t="s">
        <v>2753</v>
      </c>
      <c r="I2323" s="25" t="s">
        <v>4154</v>
      </c>
      <c r="J2323" s="25">
        <v>1</v>
      </c>
      <c r="K2323" s="25">
        <v>1</v>
      </c>
      <c r="L2323" s="25">
        <f t="shared" si="374"/>
        <v>0</v>
      </c>
      <c r="M2323" s="25" t="s">
        <v>3370</v>
      </c>
      <c r="N2323" s="45">
        <v>45906</v>
      </c>
      <c r="O2323" s="54">
        <v>28735.35</v>
      </c>
      <c r="P2323" s="25" t="s">
        <v>296</v>
      </c>
      <c r="Q2323" s="25">
        <v>58155321394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Kerala</v>
      </c>
      <c r="W2323" s="56"/>
      <c r="X2323" s="45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3324</v>
      </c>
      <c r="C2324" s="45">
        <v>45891</v>
      </c>
      <c r="D2324" s="45">
        <v>45902</v>
      </c>
      <c r="E2324" s="8">
        <v>105.46</v>
      </c>
      <c r="F2324" s="8">
        <f t="shared" si="372"/>
        <v>9280.48</v>
      </c>
      <c r="G2324" s="54">
        <f t="shared" si="373"/>
        <v>9280.48</v>
      </c>
      <c r="H2324" s="25" t="s">
        <v>2754</v>
      </c>
      <c r="I2324" s="25" t="s">
        <v>4155</v>
      </c>
      <c r="J2324" s="25">
        <v>1</v>
      </c>
      <c r="K2324" s="25">
        <v>1</v>
      </c>
      <c r="L2324" s="25">
        <f t="shared" si="374"/>
        <v>0</v>
      </c>
      <c r="M2324" s="25" t="s">
        <v>3410</v>
      </c>
      <c r="N2324" s="45">
        <v>45908</v>
      </c>
      <c r="O2324" s="54">
        <v>12164.99</v>
      </c>
      <c r="P2324" s="25" t="s">
        <v>2520</v>
      </c>
      <c r="Q2324" s="25" t="s">
        <v>3402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3324</v>
      </c>
      <c r="C2325" s="45">
        <v>45891</v>
      </c>
      <c r="D2325" s="45">
        <v>45902</v>
      </c>
      <c r="E2325" s="8">
        <v>105.46</v>
      </c>
      <c r="F2325" s="8">
        <f t="shared" si="372"/>
        <v>9280.48</v>
      </c>
      <c r="G2325" s="54">
        <f t="shared" si="373"/>
        <v>9280.48</v>
      </c>
      <c r="H2325" s="25" t="s">
        <v>2755</v>
      </c>
      <c r="I2325" s="25" t="s">
        <v>4155</v>
      </c>
      <c r="J2325" s="25">
        <v>1</v>
      </c>
      <c r="K2325" s="25">
        <v>1</v>
      </c>
      <c r="L2325" s="25">
        <f t="shared" si="374"/>
        <v>0</v>
      </c>
      <c r="M2325" s="25" t="s">
        <v>3410</v>
      </c>
      <c r="N2325" s="45">
        <v>45908</v>
      </c>
      <c r="O2325" s="54">
        <v>12164.99</v>
      </c>
      <c r="P2325" s="25" t="s">
        <v>2520</v>
      </c>
      <c r="Q2325" s="25" t="s">
        <v>3402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3324</v>
      </c>
      <c r="C2326" s="45">
        <v>45891</v>
      </c>
      <c r="D2326" s="45">
        <v>45902</v>
      </c>
      <c r="E2326" s="8">
        <v>374</v>
      </c>
      <c r="F2326" s="8">
        <f t="shared" si="372"/>
        <v>32912</v>
      </c>
      <c r="G2326" s="54">
        <f t="shared" si="373"/>
        <v>32912</v>
      </c>
      <c r="H2326" s="25" t="s">
        <v>2756</v>
      </c>
      <c r="I2326" s="25" t="s">
        <v>4156</v>
      </c>
      <c r="J2326" s="25">
        <v>1</v>
      </c>
      <c r="K2326" s="25">
        <v>1</v>
      </c>
      <c r="L2326" s="25">
        <f t="shared" si="374"/>
        <v>0</v>
      </c>
      <c r="M2326" s="25" t="s">
        <v>3410</v>
      </c>
      <c r="N2326" s="45">
        <v>45908</v>
      </c>
      <c r="O2326" s="54">
        <v>43120.5</v>
      </c>
      <c r="P2326" s="25" t="s">
        <v>2520</v>
      </c>
      <c r="Q2326" s="25" t="s">
        <v>3402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3324</v>
      </c>
      <c r="C2327" s="45">
        <v>45891</v>
      </c>
      <c r="D2327" s="45">
        <v>45902</v>
      </c>
      <c r="E2327" s="8">
        <v>302.95</v>
      </c>
      <c r="F2327" s="8">
        <f t="shared" si="372"/>
        <v>26659.599999999999</v>
      </c>
      <c r="G2327" s="54">
        <f t="shared" si="373"/>
        <v>26659.599999999999</v>
      </c>
      <c r="H2327" s="25" t="s">
        <v>2757</v>
      </c>
      <c r="I2327" s="25" t="s">
        <v>4157</v>
      </c>
      <c r="J2327" s="25">
        <v>1</v>
      </c>
      <c r="K2327" s="25">
        <v>1</v>
      </c>
      <c r="L2327" s="25">
        <f t="shared" si="374"/>
        <v>0</v>
      </c>
      <c r="M2327" s="25" t="s">
        <v>3410</v>
      </c>
      <c r="N2327" s="45">
        <v>45908</v>
      </c>
      <c r="O2327" s="54">
        <v>34947.79</v>
      </c>
      <c r="P2327" s="25" t="s">
        <v>2520</v>
      </c>
      <c r="Q2327" s="25" t="s">
        <v>3402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3324</v>
      </c>
      <c r="C2328" s="45">
        <v>45891</v>
      </c>
      <c r="D2328" s="45">
        <v>45902</v>
      </c>
      <c r="E2328" s="8">
        <v>105.46</v>
      </c>
      <c r="F2328" s="8">
        <f t="shared" si="372"/>
        <v>9280.48</v>
      </c>
      <c r="G2328" s="54">
        <f t="shared" si="373"/>
        <v>9280.48</v>
      </c>
      <c r="H2328" s="25" t="s">
        <v>2758</v>
      </c>
      <c r="I2328" s="25" t="s">
        <v>4158</v>
      </c>
      <c r="J2328" s="25">
        <v>1</v>
      </c>
      <c r="K2328" s="25">
        <v>1</v>
      </c>
      <c r="L2328" s="25">
        <f t="shared" si="374"/>
        <v>0</v>
      </c>
      <c r="M2328" s="25" t="s">
        <v>3410</v>
      </c>
      <c r="N2328" s="45">
        <v>45908</v>
      </c>
      <c r="O2328" s="54">
        <v>12164.99</v>
      </c>
      <c r="P2328" s="25" t="s">
        <v>2520</v>
      </c>
      <c r="Q2328" s="25" t="s">
        <v>3402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MOHALI (PUNJAB)</v>
      </c>
      <c r="W2328" s="56"/>
      <c r="X2328" s="45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3324</v>
      </c>
      <c r="C2329" s="45">
        <v>45891</v>
      </c>
      <c r="D2329" s="45">
        <v>45902</v>
      </c>
      <c r="E2329" s="8">
        <v>804</v>
      </c>
      <c r="F2329" s="8">
        <f t="shared" si="372"/>
        <v>70752</v>
      </c>
      <c r="G2329" s="54">
        <f t="shared" si="373"/>
        <v>70752</v>
      </c>
      <c r="H2329" s="25" t="s">
        <v>2759</v>
      </c>
      <c r="I2329" s="25" t="s">
        <v>4159</v>
      </c>
      <c r="J2329" s="25">
        <v>1</v>
      </c>
      <c r="K2329" s="25">
        <v>1</v>
      </c>
      <c r="L2329" s="25">
        <f t="shared" si="374"/>
        <v>0</v>
      </c>
      <c r="M2329" s="25" t="s">
        <v>3552</v>
      </c>
      <c r="N2329" s="45">
        <v>45915</v>
      </c>
      <c r="O2329" s="54">
        <v>111930</v>
      </c>
      <c r="P2329" s="25" t="s">
        <v>50</v>
      </c>
      <c r="Q2329" s="25" t="s">
        <v>637</v>
      </c>
      <c r="R2329" s="25" t="s">
        <v>638</v>
      </c>
      <c r="S2329" s="3">
        <v>-20</v>
      </c>
      <c r="T2329" s="55"/>
      <c r="U2329" s="25" t="s">
        <v>321</v>
      </c>
      <c r="V2329" s="25" t="str">
        <f>VLOOKUP(P2329,'Customer List'!B:C,2,)</f>
        <v>Delhi</v>
      </c>
      <c r="W2329" s="56"/>
      <c r="X2329" s="45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67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3324</v>
      </c>
      <c r="C2330" s="45">
        <v>45891</v>
      </c>
      <c r="D2330" s="45">
        <v>45902</v>
      </c>
      <c r="E2330" s="8">
        <v>625</v>
      </c>
      <c r="F2330" s="8">
        <f t="shared" si="372"/>
        <v>55000</v>
      </c>
      <c r="G2330" s="54">
        <f t="shared" si="373"/>
        <v>110000</v>
      </c>
      <c r="H2330" s="25" t="s">
        <v>2760</v>
      </c>
      <c r="I2330" s="25" t="s">
        <v>4160</v>
      </c>
      <c r="J2330" s="25">
        <v>2</v>
      </c>
      <c r="K2330" s="25">
        <v>2</v>
      </c>
      <c r="L2330" s="25">
        <f t="shared" si="374"/>
        <v>0</v>
      </c>
      <c r="M2330" s="25" t="s">
        <v>3328</v>
      </c>
      <c r="N2330" s="45">
        <v>45903</v>
      </c>
      <c r="O2330" s="54">
        <v>200925</v>
      </c>
      <c r="P2330" s="25" t="s">
        <v>320</v>
      </c>
      <c r="Q2330" s="25">
        <v>58155187355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Gujrat</v>
      </c>
      <c r="W2330" s="56"/>
      <c r="X2330" s="45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3324</v>
      </c>
      <c r="C2331" s="45">
        <v>45891</v>
      </c>
      <c r="D2331" s="45">
        <v>45902</v>
      </c>
      <c r="E2331" s="8">
        <v>374</v>
      </c>
      <c r="F2331" s="8">
        <f t="shared" si="372"/>
        <v>32912</v>
      </c>
      <c r="G2331" s="54">
        <f t="shared" si="373"/>
        <v>32912</v>
      </c>
      <c r="H2331" s="25" t="s">
        <v>2761</v>
      </c>
      <c r="I2331" s="25" t="s">
        <v>4161</v>
      </c>
      <c r="J2331" s="25">
        <v>1</v>
      </c>
      <c r="K2331" s="25">
        <v>1</v>
      </c>
      <c r="L2331" s="25">
        <f t="shared" si="374"/>
        <v>0</v>
      </c>
      <c r="M2331" s="25" t="s">
        <v>3346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3324</v>
      </c>
      <c r="C2332" s="45">
        <v>45891</v>
      </c>
      <c r="D2332" s="45">
        <v>45902</v>
      </c>
      <c r="E2332" s="8">
        <v>374</v>
      </c>
      <c r="F2332" s="8">
        <f t="shared" si="372"/>
        <v>32912</v>
      </c>
      <c r="G2332" s="54">
        <f t="shared" si="373"/>
        <v>32912</v>
      </c>
      <c r="H2332" s="25" t="s">
        <v>2260</v>
      </c>
      <c r="I2332" s="25" t="s">
        <v>4145</v>
      </c>
      <c r="J2332" s="25">
        <v>1</v>
      </c>
      <c r="K2332" s="25">
        <v>1</v>
      </c>
      <c r="L2332" s="25">
        <f t="shared" si="374"/>
        <v>0</v>
      </c>
      <c r="M2332" s="25" t="s">
        <v>3346</v>
      </c>
      <c r="N2332" s="45">
        <v>45903</v>
      </c>
      <c r="O2332" s="54">
        <v>56070</v>
      </c>
      <c r="P2332" s="25" t="s">
        <v>946</v>
      </c>
      <c r="Q2332" s="25">
        <v>58155187042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3324</v>
      </c>
      <c r="C2333" s="45">
        <v>45891</v>
      </c>
      <c r="D2333" s="45">
        <v>45902</v>
      </c>
      <c r="E2333" s="8">
        <v>778</v>
      </c>
      <c r="F2333" s="8">
        <f t="shared" si="372"/>
        <v>68464</v>
      </c>
      <c r="G2333" s="54">
        <f t="shared" si="373"/>
        <v>136928</v>
      </c>
      <c r="H2333" s="25" t="s">
        <v>2762</v>
      </c>
      <c r="I2333" s="25" t="s">
        <v>4145</v>
      </c>
      <c r="J2333" s="25">
        <v>2</v>
      </c>
      <c r="K2333" s="25">
        <v>2</v>
      </c>
      <c r="L2333" s="25">
        <f t="shared" si="374"/>
        <v>0</v>
      </c>
      <c r="M2333" s="25" t="s">
        <v>3562</v>
      </c>
      <c r="N2333" s="45">
        <v>45915</v>
      </c>
      <c r="O2333" s="54">
        <v>287363.03999999998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3564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3324</v>
      </c>
      <c r="C2334" s="45">
        <v>45891</v>
      </c>
      <c r="D2334" s="45">
        <v>45902</v>
      </c>
      <c r="E2334" s="8">
        <v>1142</v>
      </c>
      <c r="F2334" s="8">
        <f t="shared" si="372"/>
        <v>100496</v>
      </c>
      <c r="G2334" s="54">
        <f t="shared" si="373"/>
        <v>100496</v>
      </c>
      <c r="H2334" s="25" t="s">
        <v>2763</v>
      </c>
      <c r="I2334" s="25" t="s">
        <v>4162</v>
      </c>
      <c r="J2334" s="25">
        <v>1</v>
      </c>
      <c r="K2334" s="25">
        <v>1</v>
      </c>
      <c r="L2334" s="25">
        <f t="shared" si="374"/>
        <v>0</v>
      </c>
      <c r="M2334" s="25" t="s">
        <v>3562</v>
      </c>
      <c r="N2334" s="45">
        <v>45915</v>
      </c>
      <c r="O2334" s="54">
        <v>210870.72</v>
      </c>
      <c r="P2334" s="25" t="s">
        <v>882</v>
      </c>
      <c r="Q2334" s="25">
        <v>58155694612</v>
      </c>
      <c r="R2334" s="25" t="s">
        <v>41</v>
      </c>
      <c r="S2334" s="3">
        <v>-20</v>
      </c>
      <c r="T2334" s="55" t="s">
        <v>3564</v>
      </c>
      <c r="U2334" s="25" t="s">
        <v>321</v>
      </c>
      <c r="V2334" s="25" t="str">
        <f>VLOOKUP(P2334,'Customer List'!B:C,2,)</f>
        <v>Mumbai</v>
      </c>
      <c r="W2334" s="56"/>
      <c r="X2334" s="45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3324</v>
      </c>
      <c r="C2335" s="45">
        <v>45891</v>
      </c>
      <c r="D2335" s="45">
        <v>45902</v>
      </c>
      <c r="E2335" s="8">
        <v>201</v>
      </c>
      <c r="F2335" s="8">
        <f t="shared" si="372"/>
        <v>17688</v>
      </c>
      <c r="G2335" s="54">
        <f t="shared" si="373"/>
        <v>17688</v>
      </c>
      <c r="H2335" s="25" t="s">
        <v>2764</v>
      </c>
      <c r="I2335" s="25" t="s">
        <v>4163</v>
      </c>
      <c r="J2335" s="25">
        <v>1</v>
      </c>
      <c r="K2335" s="25">
        <v>1</v>
      </c>
      <c r="L2335" s="25">
        <f t="shared" si="374"/>
        <v>0</v>
      </c>
      <c r="M2335" s="25" t="s">
        <v>3414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3324</v>
      </c>
      <c r="C2336" s="45">
        <v>45891</v>
      </c>
      <c r="D2336" s="45">
        <v>45902</v>
      </c>
      <c r="E2336" s="8">
        <v>201</v>
      </c>
      <c r="F2336" s="8">
        <f t="shared" si="372"/>
        <v>17688</v>
      </c>
      <c r="G2336" s="54">
        <f t="shared" si="373"/>
        <v>17688</v>
      </c>
      <c r="H2336" s="25" t="s">
        <v>2765</v>
      </c>
      <c r="I2336" s="25" t="s">
        <v>4164</v>
      </c>
      <c r="J2336" s="25">
        <v>1</v>
      </c>
      <c r="K2336" s="25">
        <v>1</v>
      </c>
      <c r="L2336" s="25">
        <f t="shared" si="374"/>
        <v>0</v>
      </c>
      <c r="M2336" s="25" t="s">
        <v>3414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3324</v>
      </c>
      <c r="C2337" s="45">
        <v>45891</v>
      </c>
      <c r="D2337" s="45">
        <v>45902</v>
      </c>
      <c r="E2337" s="8">
        <v>201</v>
      </c>
      <c r="F2337" s="8">
        <f t="shared" si="372"/>
        <v>17688</v>
      </c>
      <c r="G2337" s="54">
        <f t="shared" si="373"/>
        <v>17688</v>
      </c>
      <c r="H2337" s="25" t="s">
        <v>756</v>
      </c>
      <c r="I2337" s="25" t="s">
        <v>4143</v>
      </c>
      <c r="J2337" s="25">
        <v>1</v>
      </c>
      <c r="K2337" s="25">
        <v>1</v>
      </c>
      <c r="L2337" s="25">
        <f t="shared" si="374"/>
        <v>0</v>
      </c>
      <c r="M2337" s="25" t="s">
        <v>3414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3324</v>
      </c>
      <c r="C2338" s="45">
        <v>45891</v>
      </c>
      <c r="D2338" s="45">
        <v>45902</v>
      </c>
      <c r="E2338" s="8">
        <v>201</v>
      </c>
      <c r="F2338" s="8">
        <f t="shared" si="372"/>
        <v>17688</v>
      </c>
      <c r="G2338" s="54">
        <f t="shared" si="373"/>
        <v>17688</v>
      </c>
      <c r="H2338" s="25" t="s">
        <v>753</v>
      </c>
      <c r="I2338" s="25" t="s">
        <v>4142</v>
      </c>
      <c r="J2338" s="25">
        <v>1</v>
      </c>
      <c r="K2338" s="25">
        <v>1</v>
      </c>
      <c r="L2338" s="25">
        <f t="shared" si="374"/>
        <v>0</v>
      </c>
      <c r="M2338" s="25" t="s">
        <v>3414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3324</v>
      </c>
      <c r="C2339" s="45">
        <v>45891</v>
      </c>
      <c r="D2339" s="45">
        <v>45902</v>
      </c>
      <c r="E2339" s="8">
        <v>201</v>
      </c>
      <c r="F2339" s="8">
        <f t="shared" si="372"/>
        <v>17688</v>
      </c>
      <c r="G2339" s="54">
        <f t="shared" si="373"/>
        <v>17688</v>
      </c>
      <c r="H2339" s="25" t="s">
        <v>2766</v>
      </c>
      <c r="I2339" s="25" t="s">
        <v>4163</v>
      </c>
      <c r="J2339" s="25">
        <v>1</v>
      </c>
      <c r="K2339" s="25">
        <v>1</v>
      </c>
      <c r="L2339" s="25">
        <f t="shared" si="374"/>
        <v>0</v>
      </c>
      <c r="M2339" s="25" t="s">
        <v>3414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3324</v>
      </c>
      <c r="C2340" s="45">
        <v>45891</v>
      </c>
      <c r="D2340" s="45">
        <v>45902</v>
      </c>
      <c r="E2340" s="8">
        <v>201</v>
      </c>
      <c r="F2340" s="8">
        <f t="shared" si="372"/>
        <v>17688</v>
      </c>
      <c r="G2340" s="54">
        <f t="shared" si="373"/>
        <v>17688</v>
      </c>
      <c r="H2340" s="25" t="s">
        <v>2767</v>
      </c>
      <c r="I2340" s="25" t="s">
        <v>4164</v>
      </c>
      <c r="J2340" s="25">
        <v>1</v>
      </c>
      <c r="K2340" s="25">
        <v>1</v>
      </c>
      <c r="L2340" s="25">
        <f t="shared" si="374"/>
        <v>0</v>
      </c>
      <c r="M2340" s="25" t="s">
        <v>3414</v>
      </c>
      <c r="N2340" s="45">
        <v>45906</v>
      </c>
      <c r="O2340" s="54">
        <v>27265</v>
      </c>
      <c r="P2340" s="25" t="s">
        <v>303</v>
      </c>
      <c r="Q2340" s="25">
        <v>58155320086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Banglore</v>
      </c>
      <c r="W2340" s="56"/>
      <c r="X2340" s="45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3324</v>
      </c>
      <c r="C2341" s="45">
        <v>45891</v>
      </c>
      <c r="D2341" s="45">
        <v>45902</v>
      </c>
      <c r="E2341" s="8">
        <v>291</v>
      </c>
      <c r="F2341" s="8">
        <f t="shared" si="372"/>
        <v>25608</v>
      </c>
      <c r="G2341" s="54">
        <f t="shared" si="373"/>
        <v>25608</v>
      </c>
      <c r="H2341" s="25" t="s">
        <v>2768</v>
      </c>
      <c r="I2341" s="25" t="s">
        <v>4165</v>
      </c>
      <c r="J2341" s="25">
        <v>1</v>
      </c>
      <c r="K2341" s="25">
        <v>1</v>
      </c>
      <c r="L2341" s="25">
        <f t="shared" si="374"/>
        <v>0</v>
      </c>
      <c r="M2341" s="25" t="s">
        <v>3361</v>
      </c>
      <c r="N2341" s="45">
        <v>45904</v>
      </c>
      <c r="O2341" s="54">
        <v>0</v>
      </c>
      <c r="P2341" s="25" t="s">
        <v>2748</v>
      </c>
      <c r="Q2341" s="25" t="s">
        <v>1131</v>
      </c>
      <c r="R2341" s="25" t="s">
        <v>1131</v>
      </c>
      <c r="S2341" s="3">
        <v>-20</v>
      </c>
      <c r="T2341" s="55" t="s">
        <v>3350</v>
      </c>
      <c r="U2341" s="25" t="s">
        <v>321</v>
      </c>
      <c r="V2341" s="25" t="str">
        <f>VLOOKUP(P2341,'Customer List'!B:C,2,)</f>
        <v>DELHI</v>
      </c>
      <c r="W2341" s="56"/>
      <c r="X2341" s="45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3324</v>
      </c>
      <c r="C2342" s="45">
        <v>45891</v>
      </c>
      <c r="D2342" s="45">
        <v>45902</v>
      </c>
      <c r="E2342" s="8">
        <v>282</v>
      </c>
      <c r="F2342" s="8">
        <f t="shared" si="372"/>
        <v>24816</v>
      </c>
      <c r="G2342" s="54">
        <f t="shared" si="373"/>
        <v>24816</v>
      </c>
      <c r="H2342" s="25" t="s">
        <v>2769</v>
      </c>
      <c r="I2342" s="25" t="s">
        <v>4166</v>
      </c>
      <c r="J2342" s="25">
        <v>1</v>
      </c>
      <c r="K2342" s="25">
        <v>1</v>
      </c>
      <c r="L2342" s="25">
        <f t="shared" si="374"/>
        <v>0</v>
      </c>
      <c r="M2342" s="25" t="s">
        <v>3331</v>
      </c>
      <c r="N2342" s="45">
        <v>45903</v>
      </c>
      <c r="O2342" s="54">
        <v>34456.25</v>
      </c>
      <c r="P2342" s="25" t="s">
        <v>255</v>
      </c>
      <c r="Q2342" s="25" t="s">
        <v>2078</v>
      </c>
      <c r="R2342" s="25" t="s">
        <v>849</v>
      </c>
      <c r="S2342" s="3">
        <v>-20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3324</v>
      </c>
      <c r="C2343" s="45">
        <v>45891</v>
      </c>
      <c r="D2343" s="45">
        <v>45902</v>
      </c>
      <c r="E2343" s="8">
        <v>55</v>
      </c>
      <c r="F2343" s="8">
        <f t="shared" si="372"/>
        <v>4840</v>
      </c>
      <c r="G2343" s="54">
        <f t="shared" si="373"/>
        <v>4840</v>
      </c>
      <c r="H2343" s="25" t="s">
        <v>2770</v>
      </c>
      <c r="I2343" s="25" t="s">
        <v>4167</v>
      </c>
      <c r="J2343" s="25">
        <v>1</v>
      </c>
      <c r="K2343" s="25">
        <v>1</v>
      </c>
      <c r="L2343" s="25">
        <f t="shared" si="374"/>
        <v>0</v>
      </c>
      <c r="M2343" s="25" t="s">
        <v>3327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3324</v>
      </c>
      <c r="C2344" s="45">
        <v>45891</v>
      </c>
      <c r="D2344" s="45">
        <v>45902</v>
      </c>
      <c r="E2344" s="8">
        <v>55</v>
      </c>
      <c r="F2344" s="8">
        <f t="shared" si="372"/>
        <v>4840</v>
      </c>
      <c r="G2344" s="54">
        <f t="shared" si="373"/>
        <v>4840</v>
      </c>
      <c r="H2344" s="25" t="s">
        <v>2771</v>
      </c>
      <c r="I2344" s="25" t="s">
        <v>4681</v>
      </c>
      <c r="J2344" s="25">
        <v>1</v>
      </c>
      <c r="K2344" s="25">
        <v>1</v>
      </c>
      <c r="L2344" s="25">
        <f t="shared" si="374"/>
        <v>0</v>
      </c>
      <c r="M2344" s="25" t="s">
        <v>3327</v>
      </c>
      <c r="N2344" s="45">
        <v>45903</v>
      </c>
      <c r="O2344" s="54">
        <v>8295</v>
      </c>
      <c r="P2344" s="25" t="s">
        <v>166</v>
      </c>
      <c r="Q2344" s="25">
        <v>58155187565</v>
      </c>
      <c r="R2344" s="25" t="s">
        <v>41</v>
      </c>
      <c r="S2344" s="3">
        <v>-20</v>
      </c>
      <c r="T2344" s="55"/>
      <c r="U2344" s="25" t="s">
        <v>321</v>
      </c>
      <c r="V2344" s="25" t="str">
        <f>VLOOKUP(P2344,'Customer List'!B:C,2,)</f>
        <v>Lucknow</v>
      </c>
      <c r="W2344" s="56"/>
      <c r="X2344" s="45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3324</v>
      </c>
      <c r="C2345" s="45">
        <v>45891</v>
      </c>
      <c r="D2345" s="45">
        <v>45902</v>
      </c>
      <c r="E2345" s="8">
        <v>393</v>
      </c>
      <c r="F2345" s="8">
        <f t="shared" si="372"/>
        <v>34584</v>
      </c>
      <c r="G2345" s="54">
        <f t="shared" si="373"/>
        <v>34584</v>
      </c>
      <c r="H2345" s="25" t="s">
        <v>2772</v>
      </c>
      <c r="I2345" s="25" t="s">
        <v>4168</v>
      </c>
      <c r="J2345" s="25">
        <v>1</v>
      </c>
      <c r="K2345" s="25">
        <v>1</v>
      </c>
      <c r="L2345" s="25">
        <f t="shared" si="374"/>
        <v>0</v>
      </c>
      <c r="M2345" s="25" t="s">
        <v>3330</v>
      </c>
      <c r="N2345" s="45">
        <v>45903</v>
      </c>
      <c r="O2345" s="54">
        <v>45381.5</v>
      </c>
      <c r="P2345" s="25" t="s">
        <v>255</v>
      </c>
      <c r="Q2345" s="25" t="s">
        <v>2078</v>
      </c>
      <c r="R2345" s="25" t="s">
        <v>849</v>
      </c>
      <c r="S2345" s="3">
        <v>4</v>
      </c>
      <c r="T2345" s="55"/>
      <c r="U2345" s="25" t="s">
        <v>321</v>
      </c>
      <c r="V2345" s="25" t="str">
        <f>VLOOKUP(P2345,'Customer List'!B:C,2,)</f>
        <v>Delhi</v>
      </c>
      <c r="W2345" s="56"/>
      <c r="X2345" s="45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67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3324</v>
      </c>
      <c r="C2346" s="45">
        <v>45891</v>
      </c>
      <c r="D2346" s="45">
        <v>45902</v>
      </c>
      <c r="E2346" s="8">
        <v>393</v>
      </c>
      <c r="F2346" s="8">
        <f t="shared" si="372"/>
        <v>34584</v>
      </c>
      <c r="G2346" s="54">
        <f t="shared" si="373"/>
        <v>69168</v>
      </c>
      <c r="H2346" s="25" t="s">
        <v>365</v>
      </c>
      <c r="I2346" s="25" t="s">
        <v>4146</v>
      </c>
      <c r="J2346" s="25">
        <v>2</v>
      </c>
      <c r="K2346" s="25">
        <v>2</v>
      </c>
      <c r="L2346" s="25">
        <f t="shared" si="374"/>
        <v>0</v>
      </c>
      <c r="M2346" s="25" t="s">
        <v>3410</v>
      </c>
      <c r="N2346" s="45">
        <v>45908</v>
      </c>
      <c r="O2346" s="54">
        <v>90763</v>
      </c>
      <c r="P2346" s="25" t="s">
        <v>2520</v>
      </c>
      <c r="Q2346" s="25" t="s">
        <v>3402</v>
      </c>
      <c r="R2346" s="25" t="s">
        <v>41</v>
      </c>
      <c r="S2346" s="3">
        <v>4</v>
      </c>
      <c r="T2346" s="55"/>
      <c r="U2346" s="25" t="s">
        <v>321</v>
      </c>
      <c r="V2346" s="25" t="str">
        <f>VLOOKUP(P2346,'Customer List'!B:C,2,)</f>
        <v>MOHALI (PUNJAB)</v>
      </c>
      <c r="W2346" s="56"/>
      <c r="X2346" s="45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3324</v>
      </c>
      <c r="C2347" s="45">
        <v>45891</v>
      </c>
      <c r="D2347" s="45">
        <v>45902</v>
      </c>
      <c r="E2347" s="8">
        <v>237</v>
      </c>
      <c r="F2347" s="8">
        <f t="shared" si="372"/>
        <v>20856</v>
      </c>
      <c r="G2347" s="54">
        <f t="shared" si="373"/>
        <v>20856</v>
      </c>
      <c r="H2347" s="25" t="s">
        <v>322</v>
      </c>
      <c r="I2347" s="25" t="s">
        <v>4147</v>
      </c>
      <c r="J2347" s="25">
        <v>1</v>
      </c>
      <c r="K2347" s="25">
        <v>1</v>
      </c>
      <c r="L2347" s="25">
        <f t="shared" si="374"/>
        <v>0</v>
      </c>
      <c r="M2347" s="25" t="s">
        <v>3334</v>
      </c>
      <c r="N2347" s="45">
        <v>45903</v>
      </c>
      <c r="O2347" s="54">
        <v>28899</v>
      </c>
      <c r="P2347" s="25" t="s">
        <v>43</v>
      </c>
      <c r="Q2347" s="25" t="s">
        <v>2078</v>
      </c>
      <c r="R2347" s="25" t="s">
        <v>638</v>
      </c>
      <c r="S2347" s="3">
        <v>4</v>
      </c>
      <c r="T2347" s="55"/>
      <c r="U2347" s="25" t="s">
        <v>321</v>
      </c>
      <c r="V2347" s="25" t="str">
        <f>VLOOKUP(P2347,'Customer List'!B:C,2,)</f>
        <v>Faridabad</v>
      </c>
      <c r="W2347" s="56"/>
      <c r="X2347" s="45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67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3339</v>
      </c>
      <c r="C2348" s="45">
        <v>45898</v>
      </c>
      <c r="D2348" s="45">
        <v>45903</v>
      </c>
      <c r="E2348" s="8">
        <v>53.9</v>
      </c>
      <c r="F2348" s="8">
        <f t="shared" si="372"/>
        <v>4743.2</v>
      </c>
      <c r="G2348" s="54">
        <f t="shared" si="373"/>
        <v>4743.2</v>
      </c>
      <c r="H2348" s="25">
        <v>100236</v>
      </c>
      <c r="I2348" s="25" t="s">
        <v>3742</v>
      </c>
      <c r="J2348" s="25">
        <v>1</v>
      </c>
      <c r="K2348" s="25">
        <v>1</v>
      </c>
      <c r="L2348" s="25">
        <f t="shared" si="374"/>
        <v>0</v>
      </c>
      <c r="M2348" s="25" t="s">
        <v>3374</v>
      </c>
      <c r="N2348" s="45">
        <v>45906</v>
      </c>
      <c r="O2348" s="54">
        <v>6872.25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3339</v>
      </c>
      <c r="C2349" s="45">
        <v>45898</v>
      </c>
      <c r="D2349" s="45">
        <v>45903</v>
      </c>
      <c r="E2349" s="8">
        <v>181.5</v>
      </c>
      <c r="F2349" s="8">
        <f t="shared" si="372"/>
        <v>15972</v>
      </c>
      <c r="G2349" s="54">
        <f t="shared" si="373"/>
        <v>15972</v>
      </c>
      <c r="H2349" s="25">
        <v>100443</v>
      </c>
      <c r="I2349" s="25" t="s">
        <v>3743</v>
      </c>
      <c r="J2349" s="25">
        <v>1</v>
      </c>
      <c r="K2349" s="25">
        <v>1</v>
      </c>
      <c r="L2349" s="25">
        <f t="shared" si="374"/>
        <v>0</v>
      </c>
      <c r="M2349" s="25" t="s">
        <v>3374</v>
      </c>
      <c r="N2349" s="45">
        <v>45906</v>
      </c>
      <c r="O2349" s="54">
        <v>21598.5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3339</v>
      </c>
      <c r="C2350" s="45">
        <v>45898</v>
      </c>
      <c r="D2350" s="45">
        <v>45903</v>
      </c>
      <c r="E2350" s="8">
        <v>25.9</v>
      </c>
      <c r="F2350" s="8">
        <f t="shared" si="372"/>
        <v>2279.1999999999998</v>
      </c>
      <c r="G2350" s="54">
        <f t="shared" si="373"/>
        <v>2279.1999999999998</v>
      </c>
      <c r="H2350" s="25">
        <v>100707</v>
      </c>
      <c r="I2350" s="25" t="s">
        <v>3744</v>
      </c>
      <c r="J2350" s="25">
        <v>1</v>
      </c>
      <c r="K2350" s="25">
        <v>1</v>
      </c>
      <c r="L2350" s="25">
        <f t="shared" si="374"/>
        <v>0</v>
      </c>
      <c r="M2350" s="25" t="s">
        <v>3374</v>
      </c>
      <c r="N2350" s="45">
        <v>45906</v>
      </c>
      <c r="O2350" s="54">
        <v>3302.25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3339</v>
      </c>
      <c r="C2351" s="45">
        <v>45898</v>
      </c>
      <c r="D2351" s="45">
        <v>45903</v>
      </c>
      <c r="E2351" s="8">
        <v>95.2</v>
      </c>
      <c r="F2351" s="8">
        <f t="shared" si="372"/>
        <v>8377.6</v>
      </c>
      <c r="G2351" s="54">
        <f t="shared" si="373"/>
        <v>8377.6</v>
      </c>
      <c r="H2351" s="25">
        <v>101837</v>
      </c>
      <c r="I2351" s="25" t="s">
        <v>3745</v>
      </c>
      <c r="J2351" s="25">
        <v>1</v>
      </c>
      <c r="K2351" s="25">
        <v>1</v>
      </c>
      <c r="L2351" s="25">
        <f t="shared" si="374"/>
        <v>0</v>
      </c>
      <c r="M2351" s="25" t="s">
        <v>3374</v>
      </c>
      <c r="N2351" s="45">
        <v>45906</v>
      </c>
      <c r="O2351" s="54">
        <v>12138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3339</v>
      </c>
      <c r="C2352" s="45">
        <v>45898</v>
      </c>
      <c r="D2352" s="45">
        <v>45903</v>
      </c>
      <c r="E2352" s="8">
        <v>71.400000000000006</v>
      </c>
      <c r="F2352" s="8">
        <f t="shared" si="372"/>
        <v>6283.2000000000007</v>
      </c>
      <c r="G2352" s="54">
        <f t="shared" si="373"/>
        <v>6283.2000000000007</v>
      </c>
      <c r="H2352" s="25">
        <v>103083</v>
      </c>
      <c r="I2352" s="25" t="s">
        <v>3746</v>
      </c>
      <c r="J2352" s="25">
        <v>1</v>
      </c>
      <c r="K2352" s="25">
        <v>1</v>
      </c>
      <c r="L2352" s="25">
        <f t="shared" si="374"/>
        <v>0</v>
      </c>
      <c r="M2352" s="25" t="s">
        <v>3374</v>
      </c>
      <c r="N2352" s="45">
        <v>45906</v>
      </c>
      <c r="O2352" s="54">
        <v>9103.5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3339</v>
      </c>
      <c r="C2353" s="45">
        <v>45898</v>
      </c>
      <c r="D2353" s="45">
        <v>45903</v>
      </c>
      <c r="E2353" s="8">
        <v>70.7</v>
      </c>
      <c r="F2353" s="8">
        <f t="shared" si="372"/>
        <v>6221.6</v>
      </c>
      <c r="G2353" s="54">
        <f t="shared" si="373"/>
        <v>6221.6</v>
      </c>
      <c r="H2353" s="25">
        <v>104419</v>
      </c>
      <c r="I2353" s="25" t="s">
        <v>3747</v>
      </c>
      <c r="J2353" s="25">
        <v>1</v>
      </c>
      <c r="K2353" s="25">
        <v>1</v>
      </c>
      <c r="L2353" s="25">
        <f t="shared" si="374"/>
        <v>0</v>
      </c>
      <c r="M2353" s="25" t="s">
        <v>3374</v>
      </c>
      <c r="N2353" s="45">
        <v>45906</v>
      </c>
      <c r="O2353" s="54">
        <v>9014.25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3339</v>
      </c>
      <c r="C2354" s="45">
        <v>45898</v>
      </c>
      <c r="D2354" s="45">
        <v>45903</v>
      </c>
      <c r="E2354" s="8">
        <v>71.400000000000006</v>
      </c>
      <c r="F2354" s="8">
        <f t="shared" si="372"/>
        <v>6283.2000000000007</v>
      </c>
      <c r="G2354" s="54">
        <f t="shared" si="373"/>
        <v>6283.2000000000007</v>
      </c>
      <c r="H2354" s="25">
        <v>107675</v>
      </c>
      <c r="I2354" s="25" t="s">
        <v>3748</v>
      </c>
      <c r="J2354" s="25">
        <v>1</v>
      </c>
      <c r="K2354" s="25">
        <v>1</v>
      </c>
      <c r="L2354" s="25">
        <f t="shared" si="374"/>
        <v>0</v>
      </c>
      <c r="M2354" s="25" t="s">
        <v>3374</v>
      </c>
      <c r="N2354" s="45">
        <v>45906</v>
      </c>
      <c r="O2354" s="54">
        <v>9103.5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3339</v>
      </c>
      <c r="C2355" s="45">
        <v>45898</v>
      </c>
      <c r="D2355" s="45">
        <v>45903</v>
      </c>
      <c r="E2355" s="8">
        <v>85.4</v>
      </c>
      <c r="F2355" s="8">
        <f t="shared" si="372"/>
        <v>7515.2000000000007</v>
      </c>
      <c r="G2355" s="54">
        <f t="shared" si="373"/>
        <v>7515.2000000000007</v>
      </c>
      <c r="H2355" s="25">
        <v>113603</v>
      </c>
      <c r="I2355" s="25" t="s">
        <v>3749</v>
      </c>
      <c r="J2355" s="25">
        <v>1</v>
      </c>
      <c r="K2355" s="25">
        <v>1</v>
      </c>
      <c r="L2355" s="25">
        <f t="shared" si="374"/>
        <v>0</v>
      </c>
      <c r="M2355" s="25" t="s">
        <v>3374</v>
      </c>
      <c r="N2355" s="45">
        <v>45906</v>
      </c>
      <c r="O2355" s="54">
        <v>10888.5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3339</v>
      </c>
      <c r="C2356" s="45">
        <v>45898</v>
      </c>
      <c r="D2356" s="45">
        <v>45903</v>
      </c>
      <c r="E2356" s="8">
        <v>259</v>
      </c>
      <c r="F2356" s="8">
        <f t="shared" si="372"/>
        <v>22792</v>
      </c>
      <c r="G2356" s="54">
        <f t="shared" si="373"/>
        <v>22792</v>
      </c>
      <c r="H2356" s="25">
        <v>126408</v>
      </c>
      <c r="I2356" s="25" t="s">
        <v>3750</v>
      </c>
      <c r="J2356" s="25">
        <v>1</v>
      </c>
      <c r="K2356" s="25">
        <v>1</v>
      </c>
      <c r="L2356" s="25">
        <f t="shared" si="374"/>
        <v>0</v>
      </c>
      <c r="M2356" s="25" t="s">
        <v>3374</v>
      </c>
      <c r="N2356" s="45">
        <v>45906</v>
      </c>
      <c r="O2356" s="54">
        <v>33022.5</v>
      </c>
      <c r="P2356" s="25" t="s">
        <v>1137</v>
      </c>
      <c r="Q2356" s="25">
        <v>58155324426</v>
      </c>
      <c r="R2356" s="25" t="s">
        <v>41</v>
      </c>
      <c r="S2356" s="3">
        <v>4</v>
      </c>
      <c r="T2356" s="55"/>
      <c r="U2356" s="25" t="s">
        <v>19</v>
      </c>
      <c r="V2356" s="25" t="str">
        <f>VLOOKUP(P2356,'Customer List'!B:C,2,)</f>
        <v>Kerala</v>
      </c>
      <c r="W2356" s="56"/>
      <c r="X2356" s="45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67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3339</v>
      </c>
      <c r="C2357" s="45">
        <v>45898</v>
      </c>
      <c r="D2357" s="45">
        <v>45903</v>
      </c>
      <c r="E2357" s="8">
        <v>35</v>
      </c>
      <c r="F2357" s="8">
        <f t="shared" si="372"/>
        <v>3080</v>
      </c>
      <c r="G2357" s="54">
        <f t="shared" si="373"/>
        <v>3080</v>
      </c>
      <c r="H2357" s="25">
        <v>300406</v>
      </c>
      <c r="I2357" s="25" t="s">
        <v>3751</v>
      </c>
      <c r="J2357" s="25">
        <v>1</v>
      </c>
      <c r="K2357" s="25">
        <v>1</v>
      </c>
      <c r="L2357" s="25">
        <f t="shared" si="374"/>
        <v>0</v>
      </c>
      <c r="M2357" s="25" t="s">
        <v>3429</v>
      </c>
      <c r="N2357" s="45">
        <v>45909</v>
      </c>
      <c r="O2357" s="54">
        <v>4800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3339</v>
      </c>
      <c r="C2358" s="45">
        <v>45898</v>
      </c>
      <c r="D2358" s="45">
        <v>45903</v>
      </c>
      <c r="E2358" s="8">
        <v>204.4</v>
      </c>
      <c r="F2358" s="8">
        <f t="shared" si="372"/>
        <v>17987.2</v>
      </c>
      <c r="G2358" s="54">
        <f t="shared" si="373"/>
        <v>17987.2</v>
      </c>
      <c r="H2358" s="25">
        <v>300518</v>
      </c>
      <c r="I2358" s="25" t="s">
        <v>3752</v>
      </c>
      <c r="J2358" s="25">
        <v>1</v>
      </c>
      <c r="K2358" s="25">
        <v>1</v>
      </c>
      <c r="L2358" s="25">
        <f t="shared" si="374"/>
        <v>0</v>
      </c>
      <c r="M2358" s="25" t="s">
        <v>3429</v>
      </c>
      <c r="N2358" s="45">
        <v>45909</v>
      </c>
      <c r="O2358" s="54">
        <v>28032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3339</v>
      </c>
      <c r="C2359" s="45">
        <v>45898</v>
      </c>
      <c r="D2359" s="45">
        <v>45903</v>
      </c>
      <c r="E2359" s="8">
        <v>293.25</v>
      </c>
      <c r="F2359" s="8">
        <f t="shared" si="372"/>
        <v>25806</v>
      </c>
      <c r="G2359" s="54">
        <f t="shared" si="373"/>
        <v>25806</v>
      </c>
      <c r="H2359" s="25">
        <v>302242</v>
      </c>
      <c r="I2359" s="25" t="s">
        <v>3753</v>
      </c>
      <c r="J2359" s="25">
        <v>1</v>
      </c>
      <c r="K2359" s="25">
        <v>1</v>
      </c>
      <c r="L2359" s="25">
        <f t="shared" si="374"/>
        <v>0</v>
      </c>
      <c r="M2359" s="25" t="s">
        <v>3429</v>
      </c>
      <c r="N2359" s="45">
        <v>45909</v>
      </c>
      <c r="O2359" s="54">
        <v>37536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3339</v>
      </c>
      <c r="C2360" s="45">
        <v>45898</v>
      </c>
      <c r="D2360" s="45">
        <v>45903</v>
      </c>
      <c r="E2360" s="8">
        <v>285.75</v>
      </c>
      <c r="F2360" s="8">
        <f t="shared" ref="F2360:F2423" si="384">IF(AB2360="DOLLAR",E2360*88,E2360)</f>
        <v>25146</v>
      </c>
      <c r="G2360" s="54">
        <f t="shared" ref="G2360:G2423" si="385">F2360*J2360</f>
        <v>25146</v>
      </c>
      <c r="H2360" s="25">
        <v>302330</v>
      </c>
      <c r="I2360" s="25" t="s">
        <v>3754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3429</v>
      </c>
      <c r="N2360" s="45">
        <v>45909</v>
      </c>
      <c r="O2360" s="54">
        <v>36576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3339</v>
      </c>
      <c r="C2361" s="45">
        <v>45898</v>
      </c>
      <c r="D2361" s="45">
        <v>45903</v>
      </c>
      <c r="E2361" s="8">
        <v>77</v>
      </c>
      <c r="F2361" s="8">
        <f t="shared" si="384"/>
        <v>6776</v>
      </c>
      <c r="G2361" s="54">
        <f t="shared" si="385"/>
        <v>6776</v>
      </c>
      <c r="H2361" s="25">
        <v>302610</v>
      </c>
      <c r="I2361" s="25" t="s">
        <v>3755</v>
      </c>
      <c r="J2361" s="25">
        <v>1</v>
      </c>
      <c r="K2361" s="25">
        <v>1</v>
      </c>
      <c r="L2361" s="25">
        <f t="shared" si="386"/>
        <v>0</v>
      </c>
      <c r="M2361" s="25" t="s">
        <v>3429</v>
      </c>
      <c r="N2361" s="45">
        <v>45909</v>
      </c>
      <c r="O2361" s="54">
        <v>10560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3339</v>
      </c>
      <c r="C2362" s="45">
        <v>45898</v>
      </c>
      <c r="D2362" s="45">
        <v>45903</v>
      </c>
      <c r="E2362" s="8">
        <v>176.4</v>
      </c>
      <c r="F2362" s="8">
        <f t="shared" si="384"/>
        <v>15523.2</v>
      </c>
      <c r="G2362" s="54">
        <f t="shared" si="385"/>
        <v>15523.2</v>
      </c>
      <c r="H2362" s="25">
        <v>303706</v>
      </c>
      <c r="I2362" s="25" t="s">
        <v>3756</v>
      </c>
      <c r="J2362" s="25">
        <v>1</v>
      </c>
      <c r="K2362" s="25">
        <v>1</v>
      </c>
      <c r="L2362" s="25">
        <f t="shared" si="386"/>
        <v>0</v>
      </c>
      <c r="M2362" s="25" t="s">
        <v>3377</v>
      </c>
      <c r="N2362" s="45">
        <v>45906</v>
      </c>
      <c r="O2362" s="54">
        <v>27342</v>
      </c>
      <c r="P2362" s="25" t="s">
        <v>3337</v>
      </c>
      <c r="Q2362" s="25">
        <v>58155323424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Tamilnadu</v>
      </c>
      <c r="W2362" s="56"/>
      <c r="X2362" s="45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3339</v>
      </c>
      <c r="C2363" s="45">
        <v>45898</v>
      </c>
      <c r="D2363" s="45">
        <v>45903</v>
      </c>
      <c r="E2363" s="8">
        <v>183.4</v>
      </c>
      <c r="F2363" s="8">
        <f t="shared" si="384"/>
        <v>16139.2</v>
      </c>
      <c r="G2363" s="54">
        <f t="shared" si="385"/>
        <v>16139.2</v>
      </c>
      <c r="H2363" s="25">
        <v>311106</v>
      </c>
      <c r="I2363" s="25" t="s">
        <v>3757</v>
      </c>
      <c r="J2363" s="25">
        <v>1</v>
      </c>
      <c r="K2363" s="25">
        <v>1</v>
      </c>
      <c r="L2363" s="25">
        <f t="shared" si="386"/>
        <v>0</v>
      </c>
      <c r="M2363" s="25" t="s">
        <v>3429</v>
      </c>
      <c r="N2363" s="45">
        <v>45909</v>
      </c>
      <c r="O2363" s="54">
        <v>25152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3339</v>
      </c>
      <c r="C2364" s="45">
        <v>45898</v>
      </c>
      <c r="D2364" s="45">
        <v>45903</v>
      </c>
      <c r="E2364" s="8">
        <v>263.89999999999998</v>
      </c>
      <c r="F2364" s="8">
        <f t="shared" si="384"/>
        <v>23223.199999999997</v>
      </c>
      <c r="G2364" s="54">
        <f t="shared" si="385"/>
        <v>23223.199999999997</v>
      </c>
      <c r="H2364" s="25">
        <v>320208</v>
      </c>
      <c r="I2364" s="25" t="s">
        <v>3758</v>
      </c>
      <c r="J2364" s="25">
        <v>1</v>
      </c>
      <c r="K2364" s="25">
        <v>1</v>
      </c>
      <c r="L2364" s="25">
        <f t="shared" si="386"/>
        <v>0</v>
      </c>
      <c r="M2364" s="25" t="s">
        <v>3429</v>
      </c>
      <c r="N2364" s="45">
        <v>45909</v>
      </c>
      <c r="O2364" s="54">
        <v>36192</v>
      </c>
      <c r="P2364" s="25" t="s">
        <v>209</v>
      </c>
      <c r="Q2364" s="25" t="s">
        <v>1131</v>
      </c>
      <c r="R2364" s="25" t="s">
        <v>1131</v>
      </c>
      <c r="S2364" s="3">
        <v>4</v>
      </c>
      <c r="T2364" s="55"/>
      <c r="U2364" s="25" t="s">
        <v>19</v>
      </c>
      <c r="V2364" s="25" t="str">
        <f>VLOOKUP(P2364,'Customer List'!B:C,2,)</f>
        <v>Delhi</v>
      </c>
      <c r="W2364" s="56"/>
      <c r="X2364" s="45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67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3339</v>
      </c>
      <c r="C2365" s="45">
        <v>45898</v>
      </c>
      <c r="D2365" s="45">
        <v>45903</v>
      </c>
      <c r="E2365" s="8">
        <v>334.5</v>
      </c>
      <c r="F2365" s="8">
        <f t="shared" si="384"/>
        <v>29436</v>
      </c>
      <c r="G2365" s="54">
        <f t="shared" si="385"/>
        <v>29436</v>
      </c>
      <c r="H2365" s="25">
        <v>329930</v>
      </c>
      <c r="I2365" s="25" t="s">
        <v>3759</v>
      </c>
      <c r="J2365" s="25">
        <v>1</v>
      </c>
      <c r="K2365" s="25">
        <v>1</v>
      </c>
      <c r="L2365" s="25">
        <f t="shared" si="386"/>
        <v>0</v>
      </c>
      <c r="M2365" s="25" t="s">
        <v>3381</v>
      </c>
      <c r="N2365" s="45">
        <v>45906</v>
      </c>
      <c r="O2365" s="54">
        <v>51847.5</v>
      </c>
      <c r="P2365" s="25" t="s">
        <v>3338</v>
      </c>
      <c r="Q2365" s="25">
        <v>58155323144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VARANASI</v>
      </c>
      <c r="W2365" s="56"/>
      <c r="X2365" s="45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3339</v>
      </c>
      <c r="C2366" s="45">
        <v>45898</v>
      </c>
      <c r="D2366" s="45">
        <v>45903</v>
      </c>
      <c r="E2366" s="8">
        <v>142.1</v>
      </c>
      <c r="F2366" s="8">
        <f t="shared" si="384"/>
        <v>12504.8</v>
      </c>
      <c r="G2366" s="54">
        <f t="shared" si="385"/>
        <v>12504.8</v>
      </c>
      <c r="H2366" s="25">
        <v>349128</v>
      </c>
      <c r="I2366" s="25" t="s">
        <v>3760</v>
      </c>
      <c r="J2366" s="25">
        <v>1</v>
      </c>
      <c r="K2366" s="25">
        <v>1</v>
      </c>
      <c r="L2366" s="25">
        <f t="shared" si="386"/>
        <v>0</v>
      </c>
      <c r="M2366" s="25" t="s">
        <v>3482</v>
      </c>
      <c r="N2366" s="45">
        <v>45912</v>
      </c>
      <c r="O2366" s="54">
        <v>28318.5</v>
      </c>
      <c r="P2366" s="25" t="s">
        <v>626</v>
      </c>
      <c r="Q2366" s="25" t="s">
        <v>2078</v>
      </c>
      <c r="R2366" s="25" t="s">
        <v>638</v>
      </c>
      <c r="S2366" s="3">
        <v>4</v>
      </c>
      <c r="T2366" s="55" t="s">
        <v>3483</v>
      </c>
      <c r="U2366" s="25" t="s">
        <v>19</v>
      </c>
      <c r="V2366" s="25" t="str">
        <f>VLOOKUP(P2366,'Customer List'!B:C,2,)</f>
        <v>Delhi</v>
      </c>
      <c r="W2366" s="56"/>
      <c r="X2366" s="45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67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3339</v>
      </c>
      <c r="C2367" s="45">
        <v>45898</v>
      </c>
      <c r="D2367" s="45">
        <v>45903</v>
      </c>
      <c r="E2367" s="8">
        <v>135.1</v>
      </c>
      <c r="F2367" s="8">
        <f t="shared" si="384"/>
        <v>11888.8</v>
      </c>
      <c r="G2367" s="54">
        <f t="shared" si="385"/>
        <v>11888.8</v>
      </c>
      <c r="H2367" s="25">
        <v>399711</v>
      </c>
      <c r="I2367" s="25" t="s">
        <v>3761</v>
      </c>
      <c r="J2367" s="25">
        <v>1</v>
      </c>
      <c r="K2367" s="25">
        <v>1</v>
      </c>
      <c r="L2367" s="25">
        <f t="shared" si="386"/>
        <v>0</v>
      </c>
      <c r="M2367" s="25" t="s">
        <v>3380</v>
      </c>
      <c r="N2367" s="45">
        <v>45906</v>
      </c>
      <c r="O2367" s="54">
        <v>20342.2</v>
      </c>
      <c r="P2367" s="25" t="s">
        <v>229</v>
      </c>
      <c r="Q2367" s="25">
        <v>58155323925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Kolkata</v>
      </c>
      <c r="W2367" s="56"/>
      <c r="X2367" s="45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3339</v>
      </c>
      <c r="C2368" s="45">
        <v>45898</v>
      </c>
      <c r="D2368" s="45">
        <v>45903</v>
      </c>
      <c r="E2368" s="8">
        <v>62.3</v>
      </c>
      <c r="F2368" s="8">
        <f t="shared" si="384"/>
        <v>5482.4</v>
      </c>
      <c r="G2368" s="54">
        <f t="shared" si="385"/>
        <v>21929.599999999999</v>
      </c>
      <c r="H2368" s="25">
        <v>420201</v>
      </c>
      <c r="I2368" s="25" t="s">
        <v>3762</v>
      </c>
      <c r="J2368" s="25">
        <v>4</v>
      </c>
      <c r="K2368" s="25">
        <v>4</v>
      </c>
      <c r="L2368" s="25">
        <f t="shared" si="386"/>
        <v>0</v>
      </c>
      <c r="M2368" s="25" t="s">
        <v>3388</v>
      </c>
      <c r="N2368" s="45">
        <v>45906</v>
      </c>
      <c r="O2368" s="54">
        <v>35867</v>
      </c>
      <c r="P2368" s="25" t="s">
        <v>2053</v>
      </c>
      <c r="Q2368" s="25">
        <v>58155325373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3339</v>
      </c>
      <c r="C2369" s="45">
        <v>45898</v>
      </c>
      <c r="D2369" s="45">
        <v>45903</v>
      </c>
      <c r="E2369" s="8">
        <v>41.3</v>
      </c>
      <c r="F2369" s="8">
        <f t="shared" si="384"/>
        <v>3634.3999999999996</v>
      </c>
      <c r="G2369" s="54">
        <f t="shared" si="385"/>
        <v>14537.599999999999</v>
      </c>
      <c r="H2369" s="25">
        <v>420404</v>
      </c>
      <c r="I2369" s="25" t="s">
        <v>3763</v>
      </c>
      <c r="J2369" s="25">
        <v>4</v>
      </c>
      <c r="K2369" s="25">
        <v>4</v>
      </c>
      <c r="L2369" s="25">
        <f t="shared" si="386"/>
        <v>0</v>
      </c>
      <c r="M2369" s="25" t="s">
        <v>3371</v>
      </c>
      <c r="N2369" s="45">
        <v>45906</v>
      </c>
      <c r="O2369" s="54">
        <v>25606</v>
      </c>
      <c r="P2369" s="25" t="s">
        <v>893</v>
      </c>
      <c r="Q2369" s="25">
        <v>58155322444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Banglore</v>
      </c>
      <c r="W2369" s="56"/>
      <c r="X2369" s="45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3339</v>
      </c>
      <c r="C2370" s="45">
        <v>45898</v>
      </c>
      <c r="D2370" s="45">
        <v>45903</v>
      </c>
      <c r="E2370" s="8">
        <v>74.900000000000006</v>
      </c>
      <c r="F2370" s="8">
        <f t="shared" si="384"/>
        <v>6591.2000000000007</v>
      </c>
      <c r="G2370" s="54">
        <f t="shared" si="385"/>
        <v>6591.2000000000007</v>
      </c>
      <c r="H2370" s="25">
        <v>503851</v>
      </c>
      <c r="I2370" s="25" t="s">
        <v>3764</v>
      </c>
      <c r="J2370" s="25">
        <v>1</v>
      </c>
      <c r="K2370" s="25">
        <v>1</v>
      </c>
      <c r="L2370" s="25">
        <f t="shared" si="386"/>
        <v>0</v>
      </c>
      <c r="M2370" s="25" t="s">
        <v>3374</v>
      </c>
      <c r="N2370" s="45">
        <v>45906</v>
      </c>
      <c r="O2370" s="54">
        <v>9549.75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3339</v>
      </c>
      <c r="C2371" s="45">
        <v>45898</v>
      </c>
      <c r="D2371" s="45">
        <v>45903</v>
      </c>
      <c r="E2371" s="8">
        <v>90.3</v>
      </c>
      <c r="F2371" s="8">
        <f t="shared" si="384"/>
        <v>7946.4</v>
      </c>
      <c r="G2371" s="54">
        <f t="shared" si="385"/>
        <v>7946.4</v>
      </c>
      <c r="H2371" s="25">
        <v>504131</v>
      </c>
      <c r="I2371" s="25" t="s">
        <v>3765</v>
      </c>
      <c r="J2371" s="25">
        <v>1</v>
      </c>
      <c r="K2371" s="25">
        <v>1</v>
      </c>
      <c r="L2371" s="25">
        <f t="shared" si="386"/>
        <v>0</v>
      </c>
      <c r="M2371" s="25" t="s">
        <v>3374</v>
      </c>
      <c r="N2371" s="45">
        <v>45906</v>
      </c>
      <c r="O2371" s="54">
        <v>11513.25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3339</v>
      </c>
      <c r="C2372" s="45">
        <v>45898</v>
      </c>
      <c r="D2372" s="45">
        <v>45903</v>
      </c>
      <c r="E2372" s="8">
        <v>123.2</v>
      </c>
      <c r="F2372" s="8">
        <f t="shared" si="384"/>
        <v>10841.6</v>
      </c>
      <c r="G2372" s="54">
        <f t="shared" si="385"/>
        <v>10841.6</v>
      </c>
      <c r="H2372" s="25">
        <v>517005</v>
      </c>
      <c r="I2372" s="25" t="s">
        <v>3766</v>
      </c>
      <c r="J2372" s="25">
        <v>1</v>
      </c>
      <c r="K2372" s="25">
        <v>1</v>
      </c>
      <c r="L2372" s="25">
        <f t="shared" si="386"/>
        <v>0</v>
      </c>
      <c r="M2372" s="25" t="s">
        <v>3374</v>
      </c>
      <c r="N2372" s="45">
        <v>45906</v>
      </c>
      <c r="O2372" s="54">
        <v>15708</v>
      </c>
      <c r="P2372" s="25" t="s">
        <v>1137</v>
      </c>
      <c r="Q2372" s="25">
        <v>58155324426</v>
      </c>
      <c r="R2372" s="25" t="s">
        <v>41</v>
      </c>
      <c r="S2372" s="3">
        <v>4</v>
      </c>
      <c r="T2372" s="55"/>
      <c r="U2372" s="25" t="s">
        <v>19</v>
      </c>
      <c r="V2372" s="25" t="str">
        <f>VLOOKUP(P2372,'Customer List'!B:C,2,)</f>
        <v>Kerala</v>
      </c>
      <c r="W2372" s="56"/>
      <c r="X2372" s="45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3339</v>
      </c>
      <c r="C2373" s="45">
        <v>45898</v>
      </c>
      <c r="D2373" s="45">
        <v>45903</v>
      </c>
      <c r="E2373" s="8">
        <v>259</v>
      </c>
      <c r="F2373" s="8">
        <f t="shared" si="384"/>
        <v>22792</v>
      </c>
      <c r="G2373" s="54">
        <f t="shared" si="385"/>
        <v>113960</v>
      </c>
      <c r="H2373" s="25">
        <v>626812</v>
      </c>
      <c r="I2373" s="25" t="s">
        <v>3767</v>
      </c>
      <c r="J2373" s="25">
        <v>5</v>
      </c>
      <c r="K2373" s="25"/>
      <c r="L2373" s="25">
        <f t="shared" si="386"/>
        <v>5</v>
      </c>
      <c r="M2373" s="25"/>
      <c r="N2373" s="45"/>
      <c r="O2373" s="54"/>
      <c r="P2373" s="25" t="s">
        <v>2053</v>
      </c>
      <c r="Q2373" s="25"/>
      <c r="R2373" s="25"/>
      <c r="S2373" s="3">
        <v>4</v>
      </c>
      <c r="T2373" s="55" t="s">
        <v>3391</v>
      </c>
      <c r="U2373" s="25" t="s">
        <v>19</v>
      </c>
      <c r="V2373" s="25" t="str">
        <f>VLOOKUP(P2373,'Customer List'!B:C,2,)</f>
        <v>Banglore</v>
      </c>
      <c r="W2373" s="56" t="s">
        <v>1149</v>
      </c>
      <c r="X2373" s="45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67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3339</v>
      </c>
      <c r="C2374" s="45">
        <v>45898</v>
      </c>
      <c r="D2374" s="45">
        <v>45903</v>
      </c>
      <c r="E2374" s="8">
        <v>4.9000000000000004</v>
      </c>
      <c r="F2374" s="8">
        <f t="shared" si="384"/>
        <v>431.20000000000005</v>
      </c>
      <c r="G2374" s="54">
        <f t="shared" si="385"/>
        <v>431.20000000000005</v>
      </c>
      <c r="H2374" s="25">
        <v>740379</v>
      </c>
      <c r="I2374" s="25" t="s">
        <v>3768</v>
      </c>
      <c r="J2374" s="25">
        <v>1</v>
      </c>
      <c r="K2374" s="25">
        <v>1</v>
      </c>
      <c r="L2374" s="25">
        <f t="shared" si="386"/>
        <v>0</v>
      </c>
      <c r="M2374" s="25" t="s">
        <v>3643</v>
      </c>
      <c r="N2374" s="45">
        <v>45919</v>
      </c>
      <c r="O2374" s="54">
        <v>868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3682</v>
      </c>
      <c r="U2374" s="25" t="s">
        <v>19</v>
      </c>
      <c r="V2374" s="25" t="str">
        <f>VLOOKUP(P2374,'Customer List'!B:C,2,)</f>
        <v>Delhi</v>
      </c>
      <c r="W2374" s="56"/>
      <c r="X2374" s="45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3339</v>
      </c>
      <c r="C2375" s="45">
        <v>45898</v>
      </c>
      <c r="D2375" s="45">
        <v>45903</v>
      </c>
      <c r="E2375" s="8">
        <v>205.8</v>
      </c>
      <c r="F2375" s="8">
        <f t="shared" si="384"/>
        <v>18110.400000000001</v>
      </c>
      <c r="G2375" s="54">
        <f t="shared" si="385"/>
        <v>18110.400000000001</v>
      </c>
      <c r="H2375" s="25">
        <v>740830</v>
      </c>
      <c r="I2375" s="25" t="s">
        <v>3769</v>
      </c>
      <c r="J2375" s="25">
        <v>1</v>
      </c>
      <c r="K2375" s="25">
        <v>1</v>
      </c>
      <c r="L2375" s="25">
        <f t="shared" si="386"/>
        <v>0</v>
      </c>
      <c r="M2375" s="25" t="s">
        <v>3643</v>
      </c>
      <c r="N2375" s="45">
        <v>45919</v>
      </c>
      <c r="O2375" s="54">
        <v>36456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3682</v>
      </c>
      <c r="U2375" s="25" t="s">
        <v>19</v>
      </c>
      <c r="V2375" s="25" t="str">
        <f>VLOOKUP(P2375,'Customer List'!B:C,2,)</f>
        <v>Delhi</v>
      </c>
      <c r="W2375" s="56"/>
      <c r="X2375" s="45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3339</v>
      </c>
      <c r="C2376" s="45">
        <v>45898</v>
      </c>
      <c r="D2376" s="45">
        <v>45903</v>
      </c>
      <c r="E2376" s="8">
        <v>41.3</v>
      </c>
      <c r="F2376" s="8">
        <f t="shared" si="384"/>
        <v>3634.3999999999996</v>
      </c>
      <c r="G2376" s="54">
        <f t="shared" si="385"/>
        <v>3634.3999999999996</v>
      </c>
      <c r="H2376" s="25">
        <v>740831</v>
      </c>
      <c r="I2376" s="25" t="s">
        <v>3770</v>
      </c>
      <c r="J2376" s="25">
        <v>1</v>
      </c>
      <c r="K2376" s="25">
        <v>1</v>
      </c>
      <c r="L2376" s="25">
        <f t="shared" si="386"/>
        <v>0</v>
      </c>
      <c r="M2376" s="25" t="s">
        <v>3643</v>
      </c>
      <c r="N2376" s="45">
        <v>45919</v>
      </c>
      <c r="O2376" s="54">
        <v>7316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3682</v>
      </c>
      <c r="U2376" s="25" t="s">
        <v>19</v>
      </c>
      <c r="V2376" s="25" t="str">
        <f>VLOOKUP(P2376,'Customer List'!B:C,2,)</f>
        <v>Delhi</v>
      </c>
      <c r="W2376" s="56"/>
      <c r="X2376" s="45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3339</v>
      </c>
      <c r="C2377" s="45">
        <v>45898</v>
      </c>
      <c r="D2377" s="45">
        <v>45903</v>
      </c>
      <c r="E2377" s="8">
        <v>82.6</v>
      </c>
      <c r="F2377" s="8">
        <f t="shared" si="384"/>
        <v>7268.7999999999993</v>
      </c>
      <c r="G2377" s="54">
        <f t="shared" si="385"/>
        <v>7268.7999999999993</v>
      </c>
      <c r="H2377" s="25">
        <v>740832</v>
      </c>
      <c r="I2377" s="25" t="s">
        <v>3771</v>
      </c>
      <c r="J2377" s="25">
        <v>1</v>
      </c>
      <c r="K2377" s="25">
        <v>1</v>
      </c>
      <c r="L2377" s="25">
        <f t="shared" si="386"/>
        <v>0</v>
      </c>
      <c r="M2377" s="25" t="s">
        <v>3643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3682</v>
      </c>
      <c r="U2377" s="25" t="s">
        <v>19</v>
      </c>
      <c r="V2377" s="25" t="str">
        <f>VLOOKUP(P2377,'Customer List'!B:C,2,)</f>
        <v>Delhi</v>
      </c>
      <c r="W2377" s="56"/>
      <c r="X2377" s="45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3339</v>
      </c>
      <c r="C2378" s="45">
        <v>45898</v>
      </c>
      <c r="D2378" s="45">
        <v>45903</v>
      </c>
      <c r="E2378" s="8">
        <v>82.6</v>
      </c>
      <c r="F2378" s="8">
        <f t="shared" si="384"/>
        <v>7268.7999999999993</v>
      </c>
      <c r="G2378" s="54">
        <f t="shared" si="385"/>
        <v>7268.7999999999993</v>
      </c>
      <c r="H2378" s="25">
        <v>740833</v>
      </c>
      <c r="I2378" s="25" t="s">
        <v>3772</v>
      </c>
      <c r="J2378" s="25">
        <v>1</v>
      </c>
      <c r="K2378" s="25">
        <v>1</v>
      </c>
      <c r="L2378" s="25">
        <f t="shared" si="386"/>
        <v>0</v>
      </c>
      <c r="M2378" s="25" t="s">
        <v>3643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3682</v>
      </c>
      <c r="U2378" s="25" t="s">
        <v>19</v>
      </c>
      <c r="V2378" s="25" t="str">
        <f>VLOOKUP(P2378,'Customer List'!B:C,2,)</f>
        <v>Delhi</v>
      </c>
      <c r="W2378" s="56"/>
      <c r="X2378" s="45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3339</v>
      </c>
      <c r="C2379" s="45">
        <v>45898</v>
      </c>
      <c r="D2379" s="45">
        <v>45903</v>
      </c>
      <c r="E2379" s="8">
        <v>82.6</v>
      </c>
      <c r="F2379" s="8">
        <f t="shared" si="384"/>
        <v>7268.7999999999993</v>
      </c>
      <c r="G2379" s="54">
        <f t="shared" si="385"/>
        <v>7268.7999999999993</v>
      </c>
      <c r="H2379" s="25">
        <v>740834</v>
      </c>
      <c r="I2379" s="25" t="s">
        <v>3773</v>
      </c>
      <c r="J2379" s="25">
        <v>1</v>
      </c>
      <c r="K2379" s="25">
        <v>1</v>
      </c>
      <c r="L2379" s="25">
        <f t="shared" si="386"/>
        <v>0</v>
      </c>
      <c r="M2379" s="25" t="s">
        <v>3643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3682</v>
      </c>
      <c r="U2379" s="25" t="s">
        <v>19</v>
      </c>
      <c r="V2379" s="25" t="str">
        <f>VLOOKUP(P2379,'Customer List'!B:C,2,)</f>
        <v>Delhi</v>
      </c>
      <c r="W2379" s="56"/>
      <c r="X2379" s="45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3339</v>
      </c>
      <c r="C2380" s="45">
        <v>45898</v>
      </c>
      <c r="D2380" s="45">
        <v>45903</v>
      </c>
      <c r="E2380" s="8">
        <v>82.6</v>
      </c>
      <c r="F2380" s="8">
        <f t="shared" si="384"/>
        <v>7268.7999999999993</v>
      </c>
      <c r="G2380" s="54">
        <f t="shared" si="385"/>
        <v>7268.7999999999993</v>
      </c>
      <c r="H2380" s="25">
        <v>740835</v>
      </c>
      <c r="I2380" s="25" t="s">
        <v>3774</v>
      </c>
      <c r="J2380" s="25">
        <v>1</v>
      </c>
      <c r="K2380" s="25">
        <v>1</v>
      </c>
      <c r="L2380" s="25">
        <f t="shared" si="386"/>
        <v>0</v>
      </c>
      <c r="M2380" s="25" t="s">
        <v>3643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3682</v>
      </c>
      <c r="U2380" s="25" t="s">
        <v>19</v>
      </c>
      <c r="V2380" s="25" t="str">
        <f>VLOOKUP(P2380,'Customer List'!B:C,2,)</f>
        <v>Delhi</v>
      </c>
      <c r="W2380" s="56"/>
      <c r="X2380" s="45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3339</v>
      </c>
      <c r="C2381" s="45">
        <v>45898</v>
      </c>
      <c r="D2381" s="45">
        <v>45903</v>
      </c>
      <c r="E2381" s="8">
        <v>82.6</v>
      </c>
      <c r="F2381" s="8">
        <f t="shared" si="384"/>
        <v>7268.7999999999993</v>
      </c>
      <c r="G2381" s="54">
        <f t="shared" si="385"/>
        <v>7268.7999999999993</v>
      </c>
      <c r="H2381" s="25">
        <v>740836</v>
      </c>
      <c r="I2381" s="25" t="s">
        <v>3775</v>
      </c>
      <c r="J2381" s="25">
        <v>1</v>
      </c>
      <c r="K2381" s="25">
        <v>1</v>
      </c>
      <c r="L2381" s="25">
        <f t="shared" si="386"/>
        <v>0</v>
      </c>
      <c r="M2381" s="25" t="s">
        <v>3643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3682</v>
      </c>
      <c r="U2381" s="25" t="s">
        <v>19</v>
      </c>
      <c r="V2381" s="25" t="str">
        <f>VLOOKUP(P2381,'Customer List'!B:C,2,)</f>
        <v>Delhi</v>
      </c>
      <c r="W2381" s="56"/>
      <c r="X2381" s="45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3339</v>
      </c>
      <c r="C2382" s="45">
        <v>45898</v>
      </c>
      <c r="D2382" s="45">
        <v>45903</v>
      </c>
      <c r="E2382" s="8">
        <v>82.6</v>
      </c>
      <c r="F2382" s="8">
        <f t="shared" si="384"/>
        <v>7268.7999999999993</v>
      </c>
      <c r="G2382" s="54">
        <f t="shared" si="385"/>
        <v>7268.7999999999993</v>
      </c>
      <c r="H2382" s="25">
        <v>740837</v>
      </c>
      <c r="I2382" s="25" t="s">
        <v>3776</v>
      </c>
      <c r="J2382" s="25">
        <v>1</v>
      </c>
      <c r="K2382" s="25">
        <v>1</v>
      </c>
      <c r="L2382" s="25">
        <f t="shared" si="386"/>
        <v>0</v>
      </c>
      <c r="M2382" s="25" t="s">
        <v>3643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3682</v>
      </c>
      <c r="U2382" s="25" t="s">
        <v>19</v>
      </c>
      <c r="V2382" s="25" t="str">
        <f>VLOOKUP(P2382,'Customer List'!B:C,2,)</f>
        <v>Delhi</v>
      </c>
      <c r="W2382" s="56"/>
      <c r="X2382" s="45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3339</v>
      </c>
      <c r="C2383" s="45">
        <v>45898</v>
      </c>
      <c r="D2383" s="45">
        <v>45903</v>
      </c>
      <c r="E2383" s="8">
        <v>82.6</v>
      </c>
      <c r="F2383" s="8">
        <f t="shared" si="384"/>
        <v>7268.7999999999993</v>
      </c>
      <c r="G2383" s="54">
        <f t="shared" si="385"/>
        <v>7268.7999999999993</v>
      </c>
      <c r="H2383" s="25">
        <v>740838</v>
      </c>
      <c r="I2383" s="25" t="s">
        <v>3777</v>
      </c>
      <c r="J2383" s="25">
        <v>1</v>
      </c>
      <c r="K2383" s="25">
        <v>1</v>
      </c>
      <c r="L2383" s="25">
        <f t="shared" si="386"/>
        <v>0</v>
      </c>
      <c r="M2383" s="25" t="s">
        <v>3643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3682</v>
      </c>
      <c r="U2383" s="25" t="s">
        <v>19</v>
      </c>
      <c r="V2383" s="25" t="str">
        <f>VLOOKUP(P2383,'Customer List'!B:C,2,)</f>
        <v>Delhi</v>
      </c>
      <c r="W2383" s="56"/>
      <c r="X2383" s="45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3339</v>
      </c>
      <c r="C2384" s="45">
        <v>45898</v>
      </c>
      <c r="D2384" s="45">
        <v>45903</v>
      </c>
      <c r="E2384" s="8">
        <v>82.6</v>
      </c>
      <c r="F2384" s="8">
        <f t="shared" si="384"/>
        <v>7268.7999999999993</v>
      </c>
      <c r="G2384" s="54">
        <f t="shared" si="385"/>
        <v>7268.7999999999993</v>
      </c>
      <c r="H2384" s="25">
        <v>740840</v>
      </c>
      <c r="I2384" s="25" t="s">
        <v>3778</v>
      </c>
      <c r="J2384" s="25">
        <v>1</v>
      </c>
      <c r="K2384" s="25">
        <v>1</v>
      </c>
      <c r="L2384" s="25">
        <f t="shared" si="386"/>
        <v>0</v>
      </c>
      <c r="M2384" s="25" t="s">
        <v>3643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3682</v>
      </c>
      <c r="U2384" s="25" t="s">
        <v>19</v>
      </c>
      <c r="V2384" s="25" t="str">
        <f>VLOOKUP(P2384,'Customer List'!B:C,2,)</f>
        <v>Delhi</v>
      </c>
      <c r="W2384" s="56"/>
      <c r="X2384" s="45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3339</v>
      </c>
      <c r="C2385" s="45">
        <v>45898</v>
      </c>
      <c r="D2385" s="45">
        <v>45903</v>
      </c>
      <c r="E2385" s="8">
        <v>82.6</v>
      </c>
      <c r="F2385" s="8">
        <f t="shared" si="384"/>
        <v>7268.7999999999993</v>
      </c>
      <c r="G2385" s="54">
        <f t="shared" si="385"/>
        <v>7268.7999999999993</v>
      </c>
      <c r="H2385" s="25">
        <v>740843</v>
      </c>
      <c r="I2385" s="25" t="s">
        <v>3779</v>
      </c>
      <c r="J2385" s="25">
        <v>1</v>
      </c>
      <c r="K2385" s="25">
        <v>1</v>
      </c>
      <c r="L2385" s="25">
        <f t="shared" si="386"/>
        <v>0</v>
      </c>
      <c r="M2385" s="25" t="s">
        <v>3643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3682</v>
      </c>
      <c r="U2385" s="25" t="s">
        <v>19</v>
      </c>
      <c r="V2385" s="25" t="str">
        <f>VLOOKUP(P2385,'Customer List'!B:C,2,)</f>
        <v>Delhi</v>
      </c>
      <c r="W2385" s="56"/>
      <c r="X2385" s="45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3339</v>
      </c>
      <c r="C2386" s="45">
        <v>45898</v>
      </c>
      <c r="D2386" s="45">
        <v>45903</v>
      </c>
      <c r="E2386" s="8">
        <v>82.6</v>
      </c>
      <c r="F2386" s="8">
        <f t="shared" si="384"/>
        <v>7268.7999999999993</v>
      </c>
      <c r="G2386" s="54">
        <f t="shared" si="385"/>
        <v>7268.7999999999993</v>
      </c>
      <c r="H2386" s="25">
        <v>740844</v>
      </c>
      <c r="I2386" s="25" t="s">
        <v>3780</v>
      </c>
      <c r="J2386" s="25">
        <v>1</v>
      </c>
      <c r="K2386" s="25">
        <v>1</v>
      </c>
      <c r="L2386" s="25">
        <f t="shared" si="386"/>
        <v>0</v>
      </c>
      <c r="M2386" s="25" t="s">
        <v>3643</v>
      </c>
      <c r="N2386" s="45">
        <v>45919</v>
      </c>
      <c r="O2386" s="54">
        <v>14632</v>
      </c>
      <c r="P2386" s="25" t="s">
        <v>131</v>
      </c>
      <c r="Q2386" s="25" t="s">
        <v>2078</v>
      </c>
      <c r="R2386" s="25" t="s">
        <v>638</v>
      </c>
      <c r="S2386" s="3">
        <v>4</v>
      </c>
      <c r="T2386" s="55" t="s">
        <v>3682</v>
      </c>
      <c r="U2386" s="25" t="s">
        <v>19</v>
      </c>
      <c r="V2386" s="25" t="str">
        <f>VLOOKUP(P2386,'Customer List'!B:C,2,)</f>
        <v>Delhi</v>
      </c>
      <c r="W2386" s="56"/>
      <c r="X2386" s="45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3339</v>
      </c>
      <c r="C2387" s="45">
        <v>45898</v>
      </c>
      <c r="D2387" s="45">
        <v>45903</v>
      </c>
      <c r="E2387" s="8">
        <v>739.9</v>
      </c>
      <c r="F2387" s="8">
        <f t="shared" si="384"/>
        <v>65111.199999999997</v>
      </c>
      <c r="G2387" s="54">
        <f t="shared" si="385"/>
        <v>130222.39999999999</v>
      </c>
      <c r="H2387" s="25">
        <v>741032</v>
      </c>
      <c r="I2387" s="25" t="s">
        <v>3781</v>
      </c>
      <c r="J2387" s="25">
        <v>2</v>
      </c>
      <c r="K2387" s="25">
        <v>2</v>
      </c>
      <c r="L2387" s="25">
        <f t="shared" si="386"/>
        <v>0</v>
      </c>
      <c r="M2387" s="25" t="s">
        <v>3390</v>
      </c>
      <c r="N2387" s="45">
        <v>45906</v>
      </c>
      <c r="O2387" s="54">
        <v>212985.5</v>
      </c>
      <c r="P2387" s="25" t="s">
        <v>2053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3339</v>
      </c>
      <c r="C2388" s="45">
        <v>45898</v>
      </c>
      <c r="D2388" s="45">
        <v>45903</v>
      </c>
      <c r="E2388" s="8">
        <v>82.6</v>
      </c>
      <c r="F2388" s="8">
        <f t="shared" si="384"/>
        <v>7268.7999999999993</v>
      </c>
      <c r="G2388" s="54">
        <f t="shared" si="385"/>
        <v>7268.7999999999993</v>
      </c>
      <c r="H2388" s="25">
        <v>741446</v>
      </c>
      <c r="I2388" s="25" t="s">
        <v>3782</v>
      </c>
      <c r="J2388" s="25">
        <v>1</v>
      </c>
      <c r="K2388" s="25">
        <v>1</v>
      </c>
      <c r="L2388" s="25">
        <f t="shared" si="386"/>
        <v>0</v>
      </c>
      <c r="M2388" s="25" t="s">
        <v>3643</v>
      </c>
      <c r="N2388" s="45">
        <v>45919</v>
      </c>
      <c r="O2388" s="54">
        <v>14632</v>
      </c>
      <c r="P2388" s="25" t="s">
        <v>131</v>
      </c>
      <c r="Q2388" s="25" t="s">
        <v>2078</v>
      </c>
      <c r="R2388" s="25" t="s">
        <v>638</v>
      </c>
      <c r="S2388" s="3">
        <v>4</v>
      </c>
      <c r="T2388" s="55" t="s">
        <v>3682</v>
      </c>
      <c r="U2388" s="25" t="s">
        <v>19</v>
      </c>
      <c r="V2388" s="25" t="str">
        <f>VLOOKUP(P2388,'Customer List'!B:C,2,)</f>
        <v>Delhi</v>
      </c>
      <c r="W2388" s="56"/>
      <c r="X2388" s="45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3340</v>
      </c>
      <c r="C2389" s="45">
        <v>45894</v>
      </c>
      <c r="D2389" s="45">
        <v>45903</v>
      </c>
      <c r="E2389" s="8">
        <v>181.5</v>
      </c>
      <c r="F2389" s="8">
        <f t="shared" si="384"/>
        <v>15972</v>
      </c>
      <c r="G2389" s="54">
        <f t="shared" si="385"/>
        <v>15972</v>
      </c>
      <c r="H2389" s="25">
        <v>103134</v>
      </c>
      <c r="I2389" s="25" t="s">
        <v>3783</v>
      </c>
      <c r="J2389" s="25">
        <v>1</v>
      </c>
      <c r="K2389" s="25">
        <v>1</v>
      </c>
      <c r="L2389" s="25">
        <f t="shared" si="386"/>
        <v>0</v>
      </c>
      <c r="M2389" s="25" t="s">
        <v>3389</v>
      </c>
      <c r="N2389" s="45">
        <v>45906</v>
      </c>
      <c r="O2389" s="54">
        <v>24381.5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3340</v>
      </c>
      <c r="C2390" s="45">
        <v>45894</v>
      </c>
      <c r="D2390" s="45">
        <v>45903</v>
      </c>
      <c r="E2390" s="8">
        <v>226.1</v>
      </c>
      <c r="F2390" s="8">
        <f t="shared" si="384"/>
        <v>19896.8</v>
      </c>
      <c r="G2390" s="54">
        <f t="shared" si="385"/>
        <v>39793.599999999999</v>
      </c>
      <c r="H2390" s="25">
        <v>121220</v>
      </c>
      <c r="I2390" s="25" t="s">
        <v>3784</v>
      </c>
      <c r="J2390" s="25">
        <v>2</v>
      </c>
      <c r="K2390" s="25">
        <v>2</v>
      </c>
      <c r="L2390" s="25">
        <f t="shared" si="386"/>
        <v>0</v>
      </c>
      <c r="M2390" s="25" t="s">
        <v>3344</v>
      </c>
      <c r="N2390" s="45">
        <v>45904</v>
      </c>
      <c r="O2390" s="54">
        <v>60078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3340</v>
      </c>
      <c r="C2391" s="45">
        <v>45894</v>
      </c>
      <c r="D2391" s="45">
        <v>45903</v>
      </c>
      <c r="E2391" s="8">
        <v>166.6</v>
      </c>
      <c r="F2391" s="8">
        <f t="shared" si="384"/>
        <v>14660.8</v>
      </c>
      <c r="G2391" s="54">
        <f t="shared" si="385"/>
        <v>14660.8</v>
      </c>
      <c r="H2391" s="25">
        <v>300106</v>
      </c>
      <c r="I2391" s="25" t="s">
        <v>3785</v>
      </c>
      <c r="J2391" s="25">
        <v>1</v>
      </c>
      <c r="K2391" s="25">
        <v>1</v>
      </c>
      <c r="L2391" s="25">
        <f t="shared" si="386"/>
        <v>0</v>
      </c>
      <c r="M2391" s="25" t="s">
        <v>3344</v>
      </c>
      <c r="N2391" s="45">
        <v>45904</v>
      </c>
      <c r="O2391" s="54">
        <v>22134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3340</v>
      </c>
      <c r="C2392" s="45">
        <v>45894</v>
      </c>
      <c r="D2392" s="45">
        <v>45903</v>
      </c>
      <c r="E2392" s="8">
        <v>38.5</v>
      </c>
      <c r="F2392" s="8">
        <f t="shared" si="384"/>
        <v>3388</v>
      </c>
      <c r="G2392" s="54">
        <f t="shared" si="385"/>
        <v>6776</v>
      </c>
      <c r="H2392" s="25">
        <v>300306</v>
      </c>
      <c r="I2392" s="25" t="s">
        <v>3751</v>
      </c>
      <c r="J2392" s="25">
        <v>2</v>
      </c>
      <c r="K2392" s="25">
        <v>2</v>
      </c>
      <c r="L2392" s="25">
        <f t="shared" si="386"/>
        <v>0</v>
      </c>
      <c r="M2392" s="25" t="s">
        <v>3389</v>
      </c>
      <c r="N2392" s="45">
        <v>45906</v>
      </c>
      <c r="O2392" s="54">
        <v>11082.5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3340</v>
      </c>
      <c r="C2393" s="45">
        <v>45894</v>
      </c>
      <c r="D2393" s="45">
        <v>45903</v>
      </c>
      <c r="E2393" s="8">
        <v>304.5</v>
      </c>
      <c r="F2393" s="8">
        <f t="shared" si="384"/>
        <v>26796</v>
      </c>
      <c r="G2393" s="54">
        <f t="shared" si="385"/>
        <v>53592</v>
      </c>
      <c r="H2393" s="25">
        <v>302632</v>
      </c>
      <c r="I2393" s="25" t="s">
        <v>3786</v>
      </c>
      <c r="J2393" s="25">
        <v>2</v>
      </c>
      <c r="K2393" s="25">
        <v>2</v>
      </c>
      <c r="L2393" s="25">
        <f t="shared" si="386"/>
        <v>0</v>
      </c>
      <c r="M2393" s="25" t="s">
        <v>3388</v>
      </c>
      <c r="N2393" s="45">
        <v>45906</v>
      </c>
      <c r="O2393" s="54">
        <v>81809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3340</v>
      </c>
      <c r="C2394" s="45">
        <v>45894</v>
      </c>
      <c r="D2394" s="45">
        <v>45903</v>
      </c>
      <c r="E2394" s="8">
        <v>304.5</v>
      </c>
      <c r="F2394" s="8">
        <f t="shared" si="384"/>
        <v>26796</v>
      </c>
      <c r="G2394" s="54">
        <f t="shared" si="385"/>
        <v>26796</v>
      </c>
      <c r="H2394" s="25">
        <v>302632</v>
      </c>
      <c r="I2394" s="25" t="s">
        <v>3786</v>
      </c>
      <c r="J2394" s="25">
        <v>1</v>
      </c>
      <c r="K2394" s="25">
        <v>1</v>
      </c>
      <c r="L2394" s="25">
        <f t="shared" si="386"/>
        <v>0</v>
      </c>
      <c r="M2394" s="25" t="s">
        <v>3344</v>
      </c>
      <c r="N2394" s="45">
        <v>45904</v>
      </c>
      <c r="O2394" s="54">
        <v>44051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3340</v>
      </c>
      <c r="C2395" s="45">
        <v>45894</v>
      </c>
      <c r="D2395" s="45">
        <v>45903</v>
      </c>
      <c r="E2395" s="8">
        <v>326.25</v>
      </c>
      <c r="F2395" s="8">
        <f t="shared" si="384"/>
        <v>28710</v>
      </c>
      <c r="G2395" s="54">
        <f t="shared" si="385"/>
        <v>57420</v>
      </c>
      <c r="H2395" s="25">
        <v>302830</v>
      </c>
      <c r="I2395" s="25" t="s">
        <v>3787</v>
      </c>
      <c r="J2395" s="25">
        <v>2</v>
      </c>
      <c r="K2395" s="25">
        <v>2</v>
      </c>
      <c r="L2395" s="25">
        <f t="shared" si="386"/>
        <v>0</v>
      </c>
      <c r="M2395" s="25" t="s">
        <v>3344</v>
      </c>
      <c r="N2395" s="45">
        <v>45904</v>
      </c>
      <c r="O2395" s="54">
        <v>94395</v>
      </c>
      <c r="P2395" s="25" t="s">
        <v>1015</v>
      </c>
      <c r="Q2395" s="25" t="s">
        <v>2078</v>
      </c>
      <c r="R2395" s="25" t="s">
        <v>638</v>
      </c>
      <c r="S2395" s="3">
        <v>4</v>
      </c>
      <c r="T2395" s="55"/>
      <c r="U2395" s="25" t="s">
        <v>19</v>
      </c>
      <c r="V2395" s="25" t="str">
        <f>VLOOKUP(P2395,'Customer List'!B:C,2,)</f>
        <v>Delhi</v>
      </c>
      <c r="W2395" s="56"/>
      <c r="X2395" s="45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67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3340</v>
      </c>
      <c r="C2396" s="45">
        <v>45894</v>
      </c>
      <c r="D2396" s="45">
        <v>45903</v>
      </c>
      <c r="E2396" s="8">
        <v>204.4</v>
      </c>
      <c r="F2396" s="8">
        <f t="shared" si="384"/>
        <v>17987.2</v>
      </c>
      <c r="G2396" s="54">
        <f t="shared" si="385"/>
        <v>17987.2</v>
      </c>
      <c r="H2396" s="25">
        <v>304014</v>
      </c>
      <c r="I2396" s="25" t="s">
        <v>3788</v>
      </c>
      <c r="J2396" s="25">
        <v>1</v>
      </c>
      <c r="K2396" s="25">
        <v>1</v>
      </c>
      <c r="L2396" s="25">
        <f t="shared" si="386"/>
        <v>0</v>
      </c>
      <c r="M2396" s="25" t="s">
        <v>3389</v>
      </c>
      <c r="N2396" s="45">
        <v>45906</v>
      </c>
      <c r="O2396" s="54">
        <v>29419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3340</v>
      </c>
      <c r="C2397" s="45">
        <v>45894</v>
      </c>
      <c r="D2397" s="45">
        <v>45903</v>
      </c>
      <c r="E2397" s="8">
        <v>238</v>
      </c>
      <c r="F2397" s="8">
        <f t="shared" si="384"/>
        <v>20944</v>
      </c>
      <c r="G2397" s="54">
        <f t="shared" si="385"/>
        <v>83776</v>
      </c>
      <c r="H2397" s="25">
        <v>304028</v>
      </c>
      <c r="I2397" s="25" t="s">
        <v>3789</v>
      </c>
      <c r="J2397" s="25">
        <v>4</v>
      </c>
      <c r="K2397" s="25">
        <v>4</v>
      </c>
      <c r="L2397" s="25">
        <f t="shared" si="386"/>
        <v>0</v>
      </c>
      <c r="M2397" s="25" t="s">
        <v>3344</v>
      </c>
      <c r="N2397" s="45">
        <v>45904</v>
      </c>
      <c r="O2397" s="54">
        <v>126480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3340</v>
      </c>
      <c r="C2398" s="45">
        <v>45894</v>
      </c>
      <c r="D2398" s="45">
        <v>45903</v>
      </c>
      <c r="E2398" s="8">
        <v>326.25</v>
      </c>
      <c r="F2398" s="8">
        <f t="shared" si="384"/>
        <v>28710</v>
      </c>
      <c r="G2398" s="54">
        <f t="shared" si="385"/>
        <v>57420</v>
      </c>
      <c r="H2398" s="25">
        <v>304134</v>
      </c>
      <c r="I2398" s="25" t="s">
        <v>3790</v>
      </c>
      <c r="J2398" s="25">
        <v>2</v>
      </c>
      <c r="K2398" s="25">
        <v>2</v>
      </c>
      <c r="L2398" s="25">
        <f t="shared" si="386"/>
        <v>0</v>
      </c>
      <c r="M2398" s="25" t="s">
        <v>3388</v>
      </c>
      <c r="N2398" s="45">
        <v>45906</v>
      </c>
      <c r="O2398" s="54">
        <v>87652.5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3340</v>
      </c>
      <c r="C2399" s="45">
        <v>45894</v>
      </c>
      <c r="D2399" s="45">
        <v>45903</v>
      </c>
      <c r="E2399" s="8">
        <v>100.1</v>
      </c>
      <c r="F2399" s="8">
        <f t="shared" si="384"/>
        <v>8808.7999999999993</v>
      </c>
      <c r="G2399" s="54">
        <f t="shared" si="385"/>
        <v>8808.7999999999993</v>
      </c>
      <c r="H2399" s="25">
        <v>304145</v>
      </c>
      <c r="I2399" s="25" t="s">
        <v>3791</v>
      </c>
      <c r="J2399" s="25">
        <v>1</v>
      </c>
      <c r="K2399" s="25">
        <v>1</v>
      </c>
      <c r="L2399" s="25">
        <f t="shared" si="386"/>
        <v>0</v>
      </c>
      <c r="M2399" s="25" t="s">
        <v>3550</v>
      </c>
      <c r="N2399" s="45">
        <v>45915</v>
      </c>
      <c r="O2399" s="54">
        <v>14850.55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3340</v>
      </c>
      <c r="C2400" s="45">
        <v>45894</v>
      </c>
      <c r="D2400" s="45">
        <v>45903</v>
      </c>
      <c r="E2400" s="8">
        <v>221.2</v>
      </c>
      <c r="F2400" s="8">
        <f t="shared" si="384"/>
        <v>19465.599999999999</v>
      </c>
      <c r="G2400" s="54">
        <f t="shared" si="385"/>
        <v>38931.199999999997</v>
      </c>
      <c r="H2400" s="25">
        <v>304810</v>
      </c>
      <c r="I2400" s="25" t="s">
        <v>3792</v>
      </c>
      <c r="J2400" s="25">
        <v>2</v>
      </c>
      <c r="K2400" s="25">
        <v>2</v>
      </c>
      <c r="L2400" s="25">
        <f t="shared" si="386"/>
        <v>0</v>
      </c>
      <c r="M2400" s="25" t="s">
        <v>3388</v>
      </c>
      <c r="N2400" s="45">
        <v>45906</v>
      </c>
      <c r="O2400" s="54">
        <v>63674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3340</v>
      </c>
      <c r="C2401" s="45">
        <v>45894</v>
      </c>
      <c r="D2401" s="45">
        <v>45903</v>
      </c>
      <c r="E2401" s="8">
        <v>205.1</v>
      </c>
      <c r="F2401" s="8">
        <f t="shared" si="384"/>
        <v>18048.8</v>
      </c>
      <c r="G2401" s="54">
        <f t="shared" si="385"/>
        <v>18048.8</v>
      </c>
      <c r="H2401" s="25">
        <v>307608</v>
      </c>
      <c r="I2401" s="25" t="s">
        <v>3793</v>
      </c>
      <c r="J2401" s="25">
        <v>1</v>
      </c>
      <c r="K2401" s="25">
        <v>1</v>
      </c>
      <c r="L2401" s="25">
        <f t="shared" si="386"/>
        <v>0</v>
      </c>
      <c r="M2401" s="25" t="s">
        <v>3388</v>
      </c>
      <c r="N2401" s="45">
        <v>45906</v>
      </c>
      <c r="O2401" s="54">
        <v>29519.75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3340</v>
      </c>
      <c r="C2402" s="45">
        <v>45894</v>
      </c>
      <c r="D2402" s="45">
        <v>45903</v>
      </c>
      <c r="E2402" s="8">
        <v>293.25</v>
      </c>
      <c r="F2402" s="8">
        <f t="shared" si="384"/>
        <v>25806</v>
      </c>
      <c r="G2402" s="54">
        <f t="shared" si="385"/>
        <v>25806</v>
      </c>
      <c r="H2402" s="25">
        <v>309218</v>
      </c>
      <c r="I2402" s="25" t="s">
        <v>3794</v>
      </c>
      <c r="J2402" s="25">
        <v>1</v>
      </c>
      <c r="K2402" s="25">
        <v>1</v>
      </c>
      <c r="L2402" s="25">
        <f t="shared" si="386"/>
        <v>0</v>
      </c>
      <c r="M2402" s="25" t="s">
        <v>3344</v>
      </c>
      <c r="N2402" s="45">
        <v>45904</v>
      </c>
      <c r="O2402" s="54">
        <v>42424</v>
      </c>
      <c r="P2402" s="25" t="s">
        <v>1015</v>
      </c>
      <c r="Q2402" s="25" t="s">
        <v>2078</v>
      </c>
      <c r="R2402" s="25" t="s">
        <v>638</v>
      </c>
      <c r="S2402" s="3">
        <v>4</v>
      </c>
      <c r="T2402" s="55"/>
      <c r="U2402" s="25" t="s">
        <v>19</v>
      </c>
      <c r="V2402" s="25" t="str">
        <f>VLOOKUP(P2402,'Customer List'!B:C,2,)</f>
        <v>Delhi</v>
      </c>
      <c r="W2402" s="56"/>
      <c r="X2402" s="45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67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3340</v>
      </c>
      <c r="C2403" s="45">
        <v>45894</v>
      </c>
      <c r="D2403" s="45">
        <v>45903</v>
      </c>
      <c r="E2403" s="8">
        <v>285.75</v>
      </c>
      <c r="F2403" s="8">
        <f t="shared" si="384"/>
        <v>25146</v>
      </c>
      <c r="G2403" s="54">
        <f t="shared" si="385"/>
        <v>25146</v>
      </c>
      <c r="H2403" s="25">
        <v>310930</v>
      </c>
      <c r="I2403" s="25" t="s">
        <v>3795</v>
      </c>
      <c r="J2403" s="25">
        <v>1</v>
      </c>
      <c r="K2403" s="25">
        <v>1</v>
      </c>
      <c r="L2403" s="25">
        <f t="shared" si="386"/>
        <v>0</v>
      </c>
      <c r="M2403" s="25" t="s">
        <v>3388</v>
      </c>
      <c r="N2403" s="45">
        <v>45906</v>
      </c>
      <c r="O2403" s="54">
        <v>38385.75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3340</v>
      </c>
      <c r="C2404" s="45">
        <v>45894</v>
      </c>
      <c r="D2404" s="45">
        <v>45903</v>
      </c>
      <c r="E2404" s="8">
        <v>19.600000000000001</v>
      </c>
      <c r="F2404" s="8">
        <f t="shared" si="384"/>
        <v>1724.8000000000002</v>
      </c>
      <c r="G2404" s="54">
        <f t="shared" si="385"/>
        <v>1724.8000000000002</v>
      </c>
      <c r="H2404" s="25">
        <v>317307</v>
      </c>
      <c r="I2404" s="25" t="s">
        <v>3796</v>
      </c>
      <c r="J2404" s="25">
        <v>1</v>
      </c>
      <c r="K2404" s="25">
        <v>1</v>
      </c>
      <c r="L2404" s="25">
        <f t="shared" si="386"/>
        <v>0</v>
      </c>
      <c r="M2404" s="25" t="s">
        <v>3550</v>
      </c>
      <c r="N2404" s="45">
        <v>45915</v>
      </c>
      <c r="O2404" s="54">
        <v>2907.8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3340</v>
      </c>
      <c r="C2405" s="45">
        <v>45894</v>
      </c>
      <c r="D2405" s="45">
        <v>45903</v>
      </c>
      <c r="E2405" s="8">
        <v>23.1</v>
      </c>
      <c r="F2405" s="8">
        <f t="shared" si="384"/>
        <v>2032.8000000000002</v>
      </c>
      <c r="G2405" s="54">
        <f t="shared" si="385"/>
        <v>2032.8000000000002</v>
      </c>
      <c r="H2405" s="25">
        <v>317415</v>
      </c>
      <c r="I2405" s="25" t="s">
        <v>3797</v>
      </c>
      <c r="J2405" s="25">
        <v>1</v>
      </c>
      <c r="K2405" s="25">
        <v>1</v>
      </c>
      <c r="L2405" s="25">
        <f t="shared" si="386"/>
        <v>0</v>
      </c>
      <c r="M2405" s="25" t="s">
        <v>3550</v>
      </c>
      <c r="N2405" s="45">
        <v>45915</v>
      </c>
      <c r="O2405" s="54">
        <v>3427.05</v>
      </c>
      <c r="P2405" s="25" t="s">
        <v>195</v>
      </c>
      <c r="Q2405" s="25">
        <v>58155693046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Kanpur</v>
      </c>
      <c r="W2405" s="56"/>
      <c r="X2405" s="45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3340</v>
      </c>
      <c r="C2406" s="45">
        <v>45894</v>
      </c>
      <c r="D2406" s="45">
        <v>45903</v>
      </c>
      <c r="E2406" s="8">
        <v>185.5</v>
      </c>
      <c r="F2406" s="8">
        <f t="shared" si="384"/>
        <v>16324</v>
      </c>
      <c r="G2406" s="54">
        <f t="shared" si="385"/>
        <v>32648</v>
      </c>
      <c r="H2406" s="25">
        <v>317426</v>
      </c>
      <c r="I2406" s="25" t="s">
        <v>3798</v>
      </c>
      <c r="J2406" s="25">
        <v>2</v>
      </c>
      <c r="K2406" s="25">
        <v>2</v>
      </c>
      <c r="L2406" s="25">
        <f t="shared" si="386"/>
        <v>0</v>
      </c>
      <c r="M2406" s="25" t="s">
        <v>3388</v>
      </c>
      <c r="N2406" s="45">
        <v>45906</v>
      </c>
      <c r="O2406" s="54">
        <v>53397.5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3340</v>
      </c>
      <c r="C2407" s="45">
        <v>45894</v>
      </c>
      <c r="D2407" s="45">
        <v>45903</v>
      </c>
      <c r="E2407" s="8">
        <v>305.25</v>
      </c>
      <c r="F2407" s="8">
        <f t="shared" si="384"/>
        <v>26862</v>
      </c>
      <c r="G2407" s="54">
        <f t="shared" si="385"/>
        <v>53724</v>
      </c>
      <c r="H2407" s="25">
        <v>318340</v>
      </c>
      <c r="I2407" s="25" t="s">
        <v>3799</v>
      </c>
      <c r="J2407" s="25">
        <v>2</v>
      </c>
      <c r="K2407" s="25">
        <v>2</v>
      </c>
      <c r="L2407" s="25">
        <f t="shared" si="386"/>
        <v>0</v>
      </c>
      <c r="M2407" s="25" t="s">
        <v>3388</v>
      </c>
      <c r="N2407" s="45">
        <v>45906</v>
      </c>
      <c r="O2407" s="54">
        <v>82010.5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3340</v>
      </c>
      <c r="C2408" s="45">
        <v>45894</v>
      </c>
      <c r="D2408" s="45">
        <v>45903</v>
      </c>
      <c r="E2408" s="8">
        <v>301.5</v>
      </c>
      <c r="F2408" s="8">
        <f t="shared" si="384"/>
        <v>26532</v>
      </c>
      <c r="G2408" s="54">
        <f t="shared" si="385"/>
        <v>106128</v>
      </c>
      <c r="H2408" s="25">
        <v>329932</v>
      </c>
      <c r="I2408" s="25" t="s">
        <v>3800</v>
      </c>
      <c r="J2408" s="25">
        <v>4</v>
      </c>
      <c r="K2408" s="25">
        <v>4</v>
      </c>
      <c r="L2408" s="25">
        <f t="shared" si="386"/>
        <v>0</v>
      </c>
      <c r="M2408" s="25" t="s">
        <v>3388</v>
      </c>
      <c r="N2408" s="45">
        <v>45906</v>
      </c>
      <c r="O2408" s="54">
        <v>162006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3340</v>
      </c>
      <c r="C2409" s="45">
        <v>45894</v>
      </c>
      <c r="D2409" s="45">
        <v>45903</v>
      </c>
      <c r="E2409" s="8">
        <v>204.4</v>
      </c>
      <c r="F2409" s="8">
        <f t="shared" si="384"/>
        <v>17987.2</v>
      </c>
      <c r="G2409" s="54">
        <f t="shared" si="385"/>
        <v>17987.2</v>
      </c>
      <c r="H2409" s="25">
        <v>331806</v>
      </c>
      <c r="I2409" s="25" t="s">
        <v>3801</v>
      </c>
      <c r="J2409" s="25">
        <v>1</v>
      </c>
      <c r="K2409" s="25">
        <v>1</v>
      </c>
      <c r="L2409" s="25">
        <f t="shared" si="386"/>
        <v>0</v>
      </c>
      <c r="M2409" s="25" t="s">
        <v>3344</v>
      </c>
      <c r="N2409" s="45">
        <v>45904</v>
      </c>
      <c r="O2409" s="54">
        <v>27156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3340</v>
      </c>
      <c r="C2410" s="45">
        <v>45894</v>
      </c>
      <c r="D2410" s="45">
        <v>45903</v>
      </c>
      <c r="E2410" s="8">
        <v>169.4</v>
      </c>
      <c r="F2410" s="8">
        <f t="shared" si="384"/>
        <v>14907.2</v>
      </c>
      <c r="G2410" s="54">
        <f t="shared" si="385"/>
        <v>29814.400000000001</v>
      </c>
      <c r="H2410" s="25">
        <v>344704</v>
      </c>
      <c r="I2410" s="25" t="s">
        <v>3802</v>
      </c>
      <c r="J2410" s="25">
        <v>2</v>
      </c>
      <c r="K2410" s="25">
        <v>2</v>
      </c>
      <c r="L2410" s="25">
        <f t="shared" si="386"/>
        <v>0</v>
      </c>
      <c r="M2410" s="25" t="s">
        <v>3344</v>
      </c>
      <c r="N2410" s="45">
        <v>45904</v>
      </c>
      <c r="O2410" s="54">
        <v>45012</v>
      </c>
      <c r="P2410" s="25" t="s">
        <v>1015</v>
      </c>
      <c r="Q2410" s="25" t="s">
        <v>2078</v>
      </c>
      <c r="R2410" s="25" t="s">
        <v>638</v>
      </c>
      <c r="S2410" s="3">
        <v>4</v>
      </c>
      <c r="T2410" s="55"/>
      <c r="U2410" s="25" t="s">
        <v>19</v>
      </c>
      <c r="V2410" s="25" t="str">
        <f>VLOOKUP(P2410,'Customer List'!B:C,2,)</f>
        <v>Delhi</v>
      </c>
      <c r="W2410" s="56"/>
      <c r="X2410" s="45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67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3340</v>
      </c>
      <c r="C2411" s="45">
        <v>45894</v>
      </c>
      <c r="D2411" s="45">
        <v>45903</v>
      </c>
      <c r="E2411" s="8">
        <v>123.2</v>
      </c>
      <c r="F2411" s="8">
        <f t="shared" si="384"/>
        <v>10841.6</v>
      </c>
      <c r="G2411" s="54">
        <f t="shared" si="385"/>
        <v>10841.6</v>
      </c>
      <c r="H2411" s="25">
        <v>344709</v>
      </c>
      <c r="I2411" s="25" t="s">
        <v>3803</v>
      </c>
      <c r="J2411" s="25">
        <v>1</v>
      </c>
      <c r="K2411" s="25">
        <v>1</v>
      </c>
      <c r="L2411" s="25">
        <f t="shared" si="386"/>
        <v>0</v>
      </c>
      <c r="M2411" s="25" t="s">
        <v>3550</v>
      </c>
      <c r="N2411" s="45">
        <v>45915</v>
      </c>
      <c r="O2411" s="54">
        <v>18277.599999999999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3340</v>
      </c>
      <c r="C2412" s="45">
        <v>45894</v>
      </c>
      <c r="D2412" s="45">
        <v>45903</v>
      </c>
      <c r="E2412" s="8">
        <v>279.3</v>
      </c>
      <c r="F2412" s="8">
        <f t="shared" si="384"/>
        <v>24578.400000000001</v>
      </c>
      <c r="G2412" s="54">
        <f t="shared" si="385"/>
        <v>24578.400000000001</v>
      </c>
      <c r="H2412" s="25">
        <v>345052</v>
      </c>
      <c r="I2412" s="25" t="s">
        <v>3804</v>
      </c>
      <c r="J2412" s="25">
        <v>1</v>
      </c>
      <c r="K2412" s="25">
        <v>1</v>
      </c>
      <c r="L2412" s="25">
        <f t="shared" si="386"/>
        <v>0</v>
      </c>
      <c r="M2412" s="25" t="s">
        <v>3388</v>
      </c>
      <c r="N2412" s="45">
        <v>45906</v>
      </c>
      <c r="O2412" s="54">
        <v>40199.25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3340</v>
      </c>
      <c r="C2413" s="45">
        <v>45894</v>
      </c>
      <c r="D2413" s="45">
        <v>45903</v>
      </c>
      <c r="E2413" s="8">
        <v>203.7</v>
      </c>
      <c r="F2413" s="8">
        <f t="shared" si="384"/>
        <v>17925.599999999999</v>
      </c>
      <c r="G2413" s="54">
        <f t="shared" si="385"/>
        <v>17925.599999999999</v>
      </c>
      <c r="H2413" s="25">
        <v>352308</v>
      </c>
      <c r="I2413" s="25" t="s">
        <v>3805</v>
      </c>
      <c r="J2413" s="25">
        <v>1</v>
      </c>
      <c r="K2413" s="25">
        <v>1</v>
      </c>
      <c r="L2413" s="25">
        <f t="shared" si="386"/>
        <v>0</v>
      </c>
      <c r="M2413" s="25" t="s">
        <v>3409</v>
      </c>
      <c r="N2413" s="45">
        <v>45908</v>
      </c>
      <c r="O2413" s="54">
        <v>31573.5</v>
      </c>
      <c r="P2413" s="25" t="s">
        <v>899</v>
      </c>
      <c r="Q2413" s="25" t="s">
        <v>3400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Chandigarh</v>
      </c>
      <c r="W2413" s="56"/>
      <c r="X2413" s="45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3340</v>
      </c>
      <c r="C2414" s="45">
        <v>45894</v>
      </c>
      <c r="D2414" s="45">
        <v>45903</v>
      </c>
      <c r="E2414" s="8">
        <v>326.25</v>
      </c>
      <c r="F2414" s="8">
        <f t="shared" si="384"/>
        <v>28710</v>
      </c>
      <c r="G2414" s="54">
        <f t="shared" si="385"/>
        <v>57420</v>
      </c>
      <c r="H2414" s="25">
        <v>353232</v>
      </c>
      <c r="I2414" s="25" t="s">
        <v>3806</v>
      </c>
      <c r="J2414" s="25">
        <v>2</v>
      </c>
      <c r="K2414" s="25">
        <v>2</v>
      </c>
      <c r="L2414" s="25">
        <f t="shared" si="386"/>
        <v>0</v>
      </c>
      <c r="M2414" s="25" t="s">
        <v>3388</v>
      </c>
      <c r="N2414" s="45">
        <v>45906</v>
      </c>
      <c r="O2414" s="54">
        <v>87652.5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3340</v>
      </c>
      <c r="C2415" s="45">
        <v>45894</v>
      </c>
      <c r="D2415" s="45">
        <v>45903</v>
      </c>
      <c r="E2415" s="8">
        <v>128.1</v>
      </c>
      <c r="F2415" s="8">
        <f t="shared" si="384"/>
        <v>11272.8</v>
      </c>
      <c r="G2415" s="54">
        <f t="shared" si="385"/>
        <v>11272.8</v>
      </c>
      <c r="H2415" s="25">
        <v>353271</v>
      </c>
      <c r="I2415" s="25" t="s">
        <v>3807</v>
      </c>
      <c r="J2415" s="25">
        <v>1</v>
      </c>
      <c r="K2415" s="25">
        <v>1</v>
      </c>
      <c r="L2415" s="25">
        <f t="shared" si="386"/>
        <v>0</v>
      </c>
      <c r="M2415" s="25" t="s">
        <v>3550</v>
      </c>
      <c r="N2415" s="45">
        <v>45915</v>
      </c>
      <c r="O2415" s="54">
        <v>19004.55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3340</v>
      </c>
      <c r="C2416" s="45">
        <v>45894</v>
      </c>
      <c r="D2416" s="45">
        <v>45903</v>
      </c>
      <c r="E2416" s="8">
        <v>285.75</v>
      </c>
      <c r="F2416" s="8">
        <f t="shared" si="384"/>
        <v>25146</v>
      </c>
      <c r="G2416" s="54">
        <f t="shared" si="385"/>
        <v>75438</v>
      </c>
      <c r="H2416" s="25">
        <v>356418</v>
      </c>
      <c r="I2416" s="25" t="s">
        <v>3808</v>
      </c>
      <c r="J2416" s="25">
        <v>3</v>
      </c>
      <c r="K2416" s="25">
        <v>3</v>
      </c>
      <c r="L2416" s="25">
        <f t="shared" si="386"/>
        <v>0</v>
      </c>
      <c r="M2416" s="25" t="s">
        <v>3388</v>
      </c>
      <c r="N2416" s="45">
        <v>45906</v>
      </c>
      <c r="O2416" s="54">
        <v>115157.25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3340</v>
      </c>
      <c r="C2417" s="45">
        <v>45894</v>
      </c>
      <c r="D2417" s="45">
        <v>45903</v>
      </c>
      <c r="E2417" s="8">
        <v>236.6</v>
      </c>
      <c r="F2417" s="8">
        <f t="shared" si="384"/>
        <v>20820.8</v>
      </c>
      <c r="G2417" s="54">
        <f t="shared" si="385"/>
        <v>20820.8</v>
      </c>
      <c r="H2417" s="25">
        <v>362605</v>
      </c>
      <c r="I2417" s="25" t="s">
        <v>3809</v>
      </c>
      <c r="J2417" s="25">
        <v>1</v>
      </c>
      <c r="K2417" s="25">
        <v>1</v>
      </c>
      <c r="L2417" s="25">
        <f t="shared" si="386"/>
        <v>0</v>
      </c>
      <c r="M2417" s="25" t="s">
        <v>3550</v>
      </c>
      <c r="N2417" s="45">
        <v>45915</v>
      </c>
      <c r="O2417" s="54">
        <v>35101.300000000003</v>
      </c>
      <c r="P2417" s="25" t="s">
        <v>195</v>
      </c>
      <c r="Q2417" s="25">
        <v>58155693046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Kanpur</v>
      </c>
      <c r="W2417" s="56"/>
      <c r="X2417" s="45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3340</v>
      </c>
      <c r="C2418" s="45">
        <v>45894</v>
      </c>
      <c r="D2418" s="45">
        <v>45903</v>
      </c>
      <c r="E2418" s="8">
        <v>287.7</v>
      </c>
      <c r="F2418" s="8">
        <f t="shared" si="384"/>
        <v>25317.599999999999</v>
      </c>
      <c r="G2418" s="54">
        <f t="shared" si="385"/>
        <v>25317.599999999999</v>
      </c>
      <c r="H2418" s="25">
        <v>369332</v>
      </c>
      <c r="I2418" s="25" t="s">
        <v>3810</v>
      </c>
      <c r="J2418" s="25">
        <v>1</v>
      </c>
      <c r="K2418" s="25">
        <v>1</v>
      </c>
      <c r="L2418" s="25">
        <f t="shared" si="386"/>
        <v>0</v>
      </c>
      <c r="M2418" s="25" t="s">
        <v>3388</v>
      </c>
      <c r="N2418" s="45">
        <v>45906</v>
      </c>
      <c r="O2418" s="54">
        <v>41408.25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3340</v>
      </c>
      <c r="C2419" s="45">
        <v>45894</v>
      </c>
      <c r="D2419" s="45">
        <v>45903</v>
      </c>
      <c r="E2419" s="8">
        <v>131.6</v>
      </c>
      <c r="F2419" s="8">
        <f t="shared" si="384"/>
        <v>11580.8</v>
      </c>
      <c r="G2419" s="54">
        <f t="shared" si="385"/>
        <v>11580.8</v>
      </c>
      <c r="H2419" s="25">
        <v>369347</v>
      </c>
      <c r="I2419" s="25" t="s">
        <v>3811</v>
      </c>
      <c r="J2419" s="25">
        <v>1</v>
      </c>
      <c r="K2419" s="25">
        <v>1</v>
      </c>
      <c r="L2419" s="25">
        <f t="shared" si="386"/>
        <v>0</v>
      </c>
      <c r="M2419" s="25" t="s">
        <v>3550</v>
      </c>
      <c r="N2419" s="45">
        <v>45915</v>
      </c>
      <c r="O2419" s="54">
        <v>19523.8</v>
      </c>
      <c r="P2419" s="25" t="s">
        <v>195</v>
      </c>
      <c r="Q2419" s="25">
        <v>58155693046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Kanpur</v>
      </c>
      <c r="W2419" s="56"/>
      <c r="X2419" s="45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3340</v>
      </c>
      <c r="C2420" s="45">
        <v>45894</v>
      </c>
      <c r="D2420" s="45">
        <v>45903</v>
      </c>
      <c r="E2420" s="8">
        <v>286.3</v>
      </c>
      <c r="F2420" s="8">
        <f t="shared" si="384"/>
        <v>25194.400000000001</v>
      </c>
      <c r="G2420" s="54">
        <f t="shared" si="385"/>
        <v>25194.400000000001</v>
      </c>
      <c r="H2420" s="25">
        <v>372706</v>
      </c>
      <c r="I2420" s="25" t="s">
        <v>3812</v>
      </c>
      <c r="J2420" s="25">
        <v>1</v>
      </c>
      <c r="K2420" s="25">
        <v>1</v>
      </c>
      <c r="L2420" s="25">
        <f t="shared" si="386"/>
        <v>0</v>
      </c>
      <c r="M2420" s="25" t="s">
        <v>3388</v>
      </c>
      <c r="N2420" s="45">
        <v>45906</v>
      </c>
      <c r="O2420" s="54">
        <v>41206.75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3340</v>
      </c>
      <c r="C2421" s="45">
        <v>45894</v>
      </c>
      <c r="D2421" s="45">
        <v>45903</v>
      </c>
      <c r="E2421" s="8">
        <v>74.2</v>
      </c>
      <c r="F2421" s="8">
        <f t="shared" si="384"/>
        <v>6529.6</v>
      </c>
      <c r="G2421" s="54">
        <f t="shared" si="385"/>
        <v>6529.6</v>
      </c>
      <c r="H2421" s="25">
        <v>400108</v>
      </c>
      <c r="I2421" s="25" t="s">
        <v>3813</v>
      </c>
      <c r="J2421" s="25">
        <v>1</v>
      </c>
      <c r="K2421" s="25">
        <v>1</v>
      </c>
      <c r="L2421" s="25">
        <f t="shared" si="386"/>
        <v>0</v>
      </c>
      <c r="M2421" s="25" t="s">
        <v>3388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3340</v>
      </c>
      <c r="C2422" s="45">
        <v>45894</v>
      </c>
      <c r="D2422" s="45">
        <v>45903</v>
      </c>
      <c r="E2422" s="8">
        <v>42.7</v>
      </c>
      <c r="F2422" s="8">
        <f t="shared" si="384"/>
        <v>3757.6000000000004</v>
      </c>
      <c r="G2422" s="54">
        <f t="shared" si="385"/>
        <v>3757.6000000000004</v>
      </c>
      <c r="H2422" s="25">
        <v>400113</v>
      </c>
      <c r="I2422" s="25" t="s">
        <v>3814</v>
      </c>
      <c r="J2422" s="25">
        <v>1</v>
      </c>
      <c r="K2422" s="25">
        <v>1</v>
      </c>
      <c r="L2422" s="25">
        <f t="shared" si="386"/>
        <v>0</v>
      </c>
      <c r="M2422" s="25" t="s">
        <v>3389</v>
      </c>
      <c r="N2422" s="45">
        <v>45906</v>
      </c>
      <c r="O2422" s="54">
        <v>6145.75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3340</v>
      </c>
      <c r="C2423" s="45">
        <v>45894</v>
      </c>
      <c r="D2423" s="45">
        <v>45903</v>
      </c>
      <c r="E2423" s="8">
        <v>61.6</v>
      </c>
      <c r="F2423" s="8">
        <f t="shared" si="384"/>
        <v>5420.8</v>
      </c>
      <c r="G2423" s="54">
        <f t="shared" si="385"/>
        <v>10841.6</v>
      </c>
      <c r="H2423" s="25">
        <v>400120</v>
      </c>
      <c r="I2423" s="25" t="s">
        <v>3815</v>
      </c>
      <c r="J2423" s="25">
        <v>2</v>
      </c>
      <c r="K2423" s="25">
        <v>2</v>
      </c>
      <c r="L2423" s="25">
        <f t="shared" si="386"/>
        <v>0</v>
      </c>
      <c r="M2423" s="25" t="s">
        <v>3388</v>
      </c>
      <c r="N2423" s="45">
        <v>45906</v>
      </c>
      <c r="O2423" s="54">
        <v>17732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3340</v>
      </c>
      <c r="C2424" s="45">
        <v>45894</v>
      </c>
      <c r="D2424" s="45">
        <v>45903</v>
      </c>
      <c r="E2424" s="8">
        <v>74.2</v>
      </c>
      <c r="F2424" s="8">
        <f t="shared" ref="F2424:F2487" si="396">IF(AB2424="DOLLAR",E2424*88,E2424)</f>
        <v>6529.6</v>
      </c>
      <c r="G2424" s="54">
        <f t="shared" ref="G2424:G2487" si="397">F2424*J2424</f>
        <v>6529.6</v>
      </c>
      <c r="H2424" s="25">
        <v>400125</v>
      </c>
      <c r="I2424" s="25" t="s">
        <v>3816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3389</v>
      </c>
      <c r="N2424" s="45">
        <v>45906</v>
      </c>
      <c r="O2424" s="54">
        <v>10679.5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3340</v>
      </c>
      <c r="C2425" s="45">
        <v>45894</v>
      </c>
      <c r="D2425" s="45">
        <v>45903</v>
      </c>
      <c r="E2425" s="8">
        <v>125.3</v>
      </c>
      <c r="F2425" s="8">
        <f t="shared" si="396"/>
        <v>11026.4</v>
      </c>
      <c r="G2425" s="54">
        <f t="shared" si="397"/>
        <v>11026.4</v>
      </c>
      <c r="H2425" s="25">
        <v>400128</v>
      </c>
      <c r="I2425" s="25" t="s">
        <v>3817</v>
      </c>
      <c r="J2425" s="25">
        <v>1</v>
      </c>
      <c r="K2425" s="25">
        <v>1</v>
      </c>
      <c r="L2425" s="25">
        <f t="shared" si="398"/>
        <v>0</v>
      </c>
      <c r="M2425" s="25" t="s">
        <v>3389</v>
      </c>
      <c r="N2425" s="45">
        <v>45906</v>
      </c>
      <c r="O2425" s="54">
        <v>18034.25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3340</v>
      </c>
      <c r="C2426" s="45">
        <v>45894</v>
      </c>
      <c r="D2426" s="45">
        <v>45903</v>
      </c>
      <c r="E2426" s="8">
        <v>58.1</v>
      </c>
      <c r="F2426" s="8">
        <f t="shared" si="396"/>
        <v>5112.8</v>
      </c>
      <c r="G2426" s="54">
        <f t="shared" si="397"/>
        <v>5112.8</v>
      </c>
      <c r="H2426" s="25">
        <v>400143</v>
      </c>
      <c r="I2426" s="25" t="s">
        <v>3818</v>
      </c>
      <c r="J2426" s="25">
        <v>1</v>
      </c>
      <c r="K2426" s="25">
        <v>1</v>
      </c>
      <c r="L2426" s="25">
        <f t="shared" si="398"/>
        <v>0</v>
      </c>
      <c r="M2426" s="25" t="s">
        <v>3389</v>
      </c>
      <c r="N2426" s="45">
        <v>45906</v>
      </c>
      <c r="O2426" s="54">
        <v>8362.25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3340</v>
      </c>
      <c r="C2427" s="45">
        <v>45894</v>
      </c>
      <c r="D2427" s="45">
        <v>45903</v>
      </c>
      <c r="E2427" s="8">
        <v>268.5</v>
      </c>
      <c r="F2427" s="8">
        <f t="shared" si="396"/>
        <v>23628</v>
      </c>
      <c r="G2427" s="54">
        <f t="shared" si="397"/>
        <v>23628</v>
      </c>
      <c r="H2427" s="25">
        <v>400158</v>
      </c>
      <c r="I2427" s="25" t="s">
        <v>3819</v>
      </c>
      <c r="J2427" s="25">
        <v>1</v>
      </c>
      <c r="K2427" s="25">
        <v>1</v>
      </c>
      <c r="L2427" s="25">
        <f t="shared" si="398"/>
        <v>0</v>
      </c>
      <c r="M2427" s="25" t="s">
        <v>3388</v>
      </c>
      <c r="N2427" s="45">
        <v>45906</v>
      </c>
      <c r="O2427" s="54">
        <v>36068.5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3340</v>
      </c>
      <c r="C2428" s="45">
        <v>45894</v>
      </c>
      <c r="D2428" s="45">
        <v>45903</v>
      </c>
      <c r="E2428" s="8">
        <v>309.75</v>
      </c>
      <c r="F2428" s="8">
        <f t="shared" si="396"/>
        <v>27258</v>
      </c>
      <c r="G2428" s="54">
        <f t="shared" si="397"/>
        <v>27258</v>
      </c>
      <c r="H2428" s="25">
        <v>400162</v>
      </c>
      <c r="I2428" s="25" t="s">
        <v>3820</v>
      </c>
      <c r="J2428" s="25">
        <v>1</v>
      </c>
      <c r="K2428" s="25">
        <v>1</v>
      </c>
      <c r="L2428" s="25">
        <f t="shared" si="398"/>
        <v>0</v>
      </c>
      <c r="M2428" s="25" t="s">
        <v>3388</v>
      </c>
      <c r="N2428" s="45">
        <v>45906</v>
      </c>
      <c r="O2428" s="54">
        <v>41609.75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3340</v>
      </c>
      <c r="C2429" s="45">
        <v>45894</v>
      </c>
      <c r="D2429" s="45">
        <v>45903</v>
      </c>
      <c r="E2429" s="8">
        <v>288.75</v>
      </c>
      <c r="F2429" s="8">
        <f t="shared" si="396"/>
        <v>25410</v>
      </c>
      <c r="G2429" s="54">
        <f t="shared" si="397"/>
        <v>50820</v>
      </c>
      <c r="H2429" s="25">
        <v>400172</v>
      </c>
      <c r="I2429" s="25" t="s">
        <v>3821</v>
      </c>
      <c r="J2429" s="25">
        <v>2</v>
      </c>
      <c r="K2429" s="25">
        <v>2</v>
      </c>
      <c r="L2429" s="25">
        <f t="shared" si="398"/>
        <v>0</v>
      </c>
      <c r="M2429" s="25" t="s">
        <v>3388</v>
      </c>
      <c r="N2429" s="45">
        <v>45906</v>
      </c>
      <c r="O2429" s="54">
        <v>77577.5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3340</v>
      </c>
      <c r="C2430" s="45">
        <v>45894</v>
      </c>
      <c r="D2430" s="45">
        <v>45903</v>
      </c>
      <c r="E2430" s="8">
        <v>32.9</v>
      </c>
      <c r="F2430" s="8">
        <f t="shared" si="396"/>
        <v>2895.2</v>
      </c>
      <c r="G2430" s="54">
        <f t="shared" si="397"/>
        <v>2895.2</v>
      </c>
      <c r="H2430" s="25">
        <v>400209</v>
      </c>
      <c r="I2430" s="25" t="s">
        <v>3822</v>
      </c>
      <c r="J2430" s="25">
        <v>1</v>
      </c>
      <c r="K2430" s="25">
        <v>1</v>
      </c>
      <c r="L2430" s="25">
        <f t="shared" si="398"/>
        <v>0</v>
      </c>
      <c r="M2430" s="25" t="s">
        <v>3389</v>
      </c>
      <c r="N2430" s="45">
        <v>45906</v>
      </c>
      <c r="O2430" s="54">
        <v>4735.25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3340</v>
      </c>
      <c r="C2431" s="45">
        <v>45894</v>
      </c>
      <c r="D2431" s="45">
        <v>45903</v>
      </c>
      <c r="E2431" s="8">
        <v>25.2</v>
      </c>
      <c r="F2431" s="8">
        <f t="shared" si="396"/>
        <v>2217.6</v>
      </c>
      <c r="G2431" s="54">
        <f t="shared" si="397"/>
        <v>2217.6</v>
      </c>
      <c r="H2431" s="25">
        <v>400219</v>
      </c>
      <c r="I2431" s="25" t="s">
        <v>3823</v>
      </c>
      <c r="J2431" s="25">
        <v>1</v>
      </c>
      <c r="K2431" s="25">
        <v>1</v>
      </c>
      <c r="L2431" s="25">
        <f t="shared" si="398"/>
        <v>0</v>
      </c>
      <c r="M2431" s="25" t="s">
        <v>3389</v>
      </c>
      <c r="N2431" s="45">
        <v>45906</v>
      </c>
      <c r="O2431" s="54">
        <v>3627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3340</v>
      </c>
      <c r="C2432" s="45">
        <v>45894</v>
      </c>
      <c r="D2432" s="45">
        <v>45903</v>
      </c>
      <c r="E2432" s="8">
        <v>66.5</v>
      </c>
      <c r="F2432" s="8">
        <f t="shared" si="396"/>
        <v>5852</v>
      </c>
      <c r="G2432" s="54">
        <f t="shared" si="397"/>
        <v>11704</v>
      </c>
      <c r="H2432" s="25">
        <v>400220</v>
      </c>
      <c r="I2432" s="25" t="s">
        <v>3824</v>
      </c>
      <c r="J2432" s="25">
        <v>2</v>
      </c>
      <c r="K2432" s="25">
        <v>2</v>
      </c>
      <c r="L2432" s="25">
        <f t="shared" si="398"/>
        <v>0</v>
      </c>
      <c r="M2432" s="25" t="s">
        <v>3388</v>
      </c>
      <c r="N2432" s="45">
        <v>45906</v>
      </c>
      <c r="O2432" s="54">
        <v>19142.5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3340</v>
      </c>
      <c r="C2433" s="45">
        <v>45894</v>
      </c>
      <c r="D2433" s="45">
        <v>45903</v>
      </c>
      <c r="E2433" s="8">
        <v>123.75</v>
      </c>
      <c r="F2433" s="8">
        <f t="shared" si="396"/>
        <v>10890</v>
      </c>
      <c r="G2433" s="54">
        <f t="shared" si="397"/>
        <v>10890</v>
      </c>
      <c r="H2433" s="25">
        <v>400259</v>
      </c>
      <c r="I2433" s="25" t="s">
        <v>3825</v>
      </c>
      <c r="J2433" s="25">
        <v>1</v>
      </c>
      <c r="K2433" s="25">
        <v>1</v>
      </c>
      <c r="L2433" s="25">
        <f t="shared" si="398"/>
        <v>0</v>
      </c>
      <c r="M2433" s="25" t="s">
        <v>3389</v>
      </c>
      <c r="N2433" s="45">
        <v>45906</v>
      </c>
      <c r="O2433" s="54">
        <v>16623.75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3340</v>
      </c>
      <c r="C2434" s="45">
        <v>45894</v>
      </c>
      <c r="D2434" s="45">
        <v>45903</v>
      </c>
      <c r="E2434" s="8">
        <v>135.1</v>
      </c>
      <c r="F2434" s="8">
        <f t="shared" si="396"/>
        <v>11888.8</v>
      </c>
      <c r="G2434" s="54">
        <f t="shared" si="397"/>
        <v>11888.8</v>
      </c>
      <c r="H2434" s="25">
        <v>400334</v>
      </c>
      <c r="I2434" s="25" t="s">
        <v>3826</v>
      </c>
      <c r="J2434" s="25">
        <v>1</v>
      </c>
      <c r="K2434" s="25">
        <v>1</v>
      </c>
      <c r="L2434" s="25">
        <f t="shared" si="398"/>
        <v>0</v>
      </c>
      <c r="M2434" s="25" t="s">
        <v>3388</v>
      </c>
      <c r="N2434" s="45">
        <v>45906</v>
      </c>
      <c r="O2434" s="54">
        <v>19444.75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3340</v>
      </c>
      <c r="C2435" s="45">
        <v>45894</v>
      </c>
      <c r="D2435" s="45">
        <v>45903</v>
      </c>
      <c r="E2435" s="8">
        <v>160.30000000000001</v>
      </c>
      <c r="F2435" s="8">
        <f t="shared" si="396"/>
        <v>14106.400000000001</v>
      </c>
      <c r="G2435" s="54">
        <f t="shared" si="397"/>
        <v>28212.800000000003</v>
      </c>
      <c r="H2435" s="25">
        <v>422302</v>
      </c>
      <c r="I2435" s="25" t="s">
        <v>3827</v>
      </c>
      <c r="J2435" s="25">
        <v>2</v>
      </c>
      <c r="K2435" s="25">
        <v>2</v>
      </c>
      <c r="L2435" s="25">
        <f t="shared" si="398"/>
        <v>0</v>
      </c>
      <c r="M2435" s="25" t="s">
        <v>3389</v>
      </c>
      <c r="N2435" s="45">
        <v>45906</v>
      </c>
      <c r="O2435" s="54">
        <v>46143.5</v>
      </c>
      <c r="P2435" s="25" t="s">
        <v>1900</v>
      </c>
      <c r="Q2435" s="25">
        <v>58155325373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Banglore</v>
      </c>
      <c r="W2435" s="56"/>
      <c r="X2435" s="45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3340</v>
      </c>
      <c r="C2436" s="45">
        <v>45894</v>
      </c>
      <c r="D2436" s="45">
        <v>45903</v>
      </c>
      <c r="E2436" s="8">
        <v>78.400000000000006</v>
      </c>
      <c r="F2436" s="8">
        <f t="shared" si="396"/>
        <v>6899.2000000000007</v>
      </c>
      <c r="G2436" s="54">
        <f t="shared" si="397"/>
        <v>6899.2000000000007</v>
      </c>
      <c r="H2436" s="25">
        <v>423303</v>
      </c>
      <c r="I2436" s="25" t="s">
        <v>3828</v>
      </c>
      <c r="J2436" s="25">
        <v>1</v>
      </c>
      <c r="K2436" s="25">
        <v>1</v>
      </c>
      <c r="L2436" s="25">
        <f t="shared" si="398"/>
        <v>0</v>
      </c>
      <c r="M2436" s="25" t="s">
        <v>3369</v>
      </c>
      <c r="N2436" s="45">
        <v>45906</v>
      </c>
      <c r="O2436" s="54">
        <v>13020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3340</v>
      </c>
      <c r="C2437" s="45">
        <v>45894</v>
      </c>
      <c r="D2437" s="45">
        <v>45903</v>
      </c>
      <c r="E2437" s="8">
        <v>75.75</v>
      </c>
      <c r="F2437" s="8">
        <f t="shared" si="396"/>
        <v>6666</v>
      </c>
      <c r="G2437" s="54">
        <f t="shared" si="397"/>
        <v>6666</v>
      </c>
      <c r="H2437" s="25">
        <v>423801</v>
      </c>
      <c r="I2437" s="25" t="s">
        <v>3829</v>
      </c>
      <c r="J2437" s="25">
        <v>1</v>
      </c>
      <c r="K2437" s="25">
        <v>1</v>
      </c>
      <c r="L2437" s="25">
        <f t="shared" si="398"/>
        <v>0</v>
      </c>
      <c r="M2437" s="25" t="s">
        <v>3369</v>
      </c>
      <c r="N2437" s="45">
        <v>45906</v>
      </c>
      <c r="O2437" s="54">
        <v>11741.25</v>
      </c>
      <c r="P2437" s="25" t="s">
        <v>2290</v>
      </c>
      <c r="Q2437" s="25">
        <v>58155321965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3340</v>
      </c>
      <c r="C2438" s="45">
        <v>45894</v>
      </c>
      <c r="D2438" s="45">
        <v>45903</v>
      </c>
      <c r="E2438" s="8">
        <v>115.5</v>
      </c>
      <c r="F2438" s="8">
        <f t="shared" si="396"/>
        <v>10164</v>
      </c>
      <c r="G2438" s="54">
        <f t="shared" si="397"/>
        <v>10164</v>
      </c>
      <c r="H2438" s="25">
        <v>424401</v>
      </c>
      <c r="I2438" s="25" t="s">
        <v>1347</v>
      </c>
      <c r="J2438" s="25">
        <v>1</v>
      </c>
      <c r="K2438" s="25">
        <v>1</v>
      </c>
      <c r="L2438" s="25">
        <f t="shared" si="398"/>
        <v>0</v>
      </c>
      <c r="M2438" s="25" t="s">
        <v>3369</v>
      </c>
      <c r="N2438" s="45">
        <v>45906</v>
      </c>
      <c r="O2438" s="54">
        <v>19181.25</v>
      </c>
      <c r="P2438" s="25" t="s">
        <v>2290</v>
      </c>
      <c r="Q2438" s="25">
        <v>58155321965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BANGALORE</v>
      </c>
      <c r="W2438" s="56"/>
      <c r="X2438" s="45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3340</v>
      </c>
      <c r="C2439" s="45">
        <v>45894</v>
      </c>
      <c r="D2439" s="45">
        <v>45903</v>
      </c>
      <c r="E2439" s="8">
        <v>71.400000000000006</v>
      </c>
      <c r="F2439" s="8">
        <f t="shared" si="396"/>
        <v>6283.2000000000007</v>
      </c>
      <c r="G2439" s="54">
        <f t="shared" si="397"/>
        <v>6283.2000000000007</v>
      </c>
      <c r="H2439" s="25">
        <v>424601</v>
      </c>
      <c r="I2439" s="25" t="s">
        <v>3830</v>
      </c>
      <c r="J2439" s="25">
        <v>1</v>
      </c>
      <c r="K2439" s="25">
        <v>1</v>
      </c>
      <c r="L2439" s="25">
        <f t="shared" si="398"/>
        <v>0</v>
      </c>
      <c r="M2439" s="25" t="s">
        <v>3550</v>
      </c>
      <c r="N2439" s="45">
        <v>45915</v>
      </c>
      <c r="O2439" s="54">
        <v>10592.7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3340</v>
      </c>
      <c r="C2440" s="45">
        <v>45894</v>
      </c>
      <c r="D2440" s="45">
        <v>45903</v>
      </c>
      <c r="E2440" s="8">
        <v>451.5</v>
      </c>
      <c r="F2440" s="8">
        <f t="shared" si="396"/>
        <v>39732</v>
      </c>
      <c r="G2440" s="54">
        <f t="shared" si="397"/>
        <v>39732</v>
      </c>
      <c r="H2440" s="25">
        <v>574806</v>
      </c>
      <c r="I2440" s="25" t="s">
        <v>3831</v>
      </c>
      <c r="J2440" s="25">
        <v>1</v>
      </c>
      <c r="K2440" s="25">
        <v>1</v>
      </c>
      <c r="L2440" s="25">
        <f t="shared" si="398"/>
        <v>0</v>
      </c>
      <c r="M2440" s="25" t="s">
        <v>3379</v>
      </c>
      <c r="N2440" s="45">
        <v>45906</v>
      </c>
      <c r="O2440" s="54">
        <v>74981.25</v>
      </c>
      <c r="P2440" s="25" t="s">
        <v>3378</v>
      </c>
      <c r="Q2440" s="25">
        <v>58155323656</v>
      </c>
      <c r="R2440" s="25" t="s">
        <v>41</v>
      </c>
      <c r="S2440" s="3">
        <v>-20</v>
      </c>
      <c r="T2440" s="55"/>
      <c r="U2440" s="25" t="s">
        <v>19</v>
      </c>
      <c r="V2440" s="25" t="str">
        <f>VLOOKUP(P2440,'Customer List'!B:C,2,)</f>
        <v>Pune</v>
      </c>
      <c r="W2440" s="56"/>
      <c r="X2440" s="45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3340</v>
      </c>
      <c r="C2441" s="45">
        <v>45894</v>
      </c>
      <c r="D2441" s="45">
        <v>45903</v>
      </c>
      <c r="E2441" s="8">
        <v>143.5</v>
      </c>
      <c r="F2441" s="8">
        <f t="shared" si="396"/>
        <v>12628</v>
      </c>
      <c r="G2441" s="54">
        <f t="shared" si="397"/>
        <v>12628</v>
      </c>
      <c r="H2441" s="25">
        <v>606555</v>
      </c>
      <c r="I2441" s="25" t="s">
        <v>3832</v>
      </c>
      <c r="J2441" s="25">
        <v>1</v>
      </c>
      <c r="K2441" s="25">
        <v>1</v>
      </c>
      <c r="L2441" s="25">
        <f t="shared" si="398"/>
        <v>0</v>
      </c>
      <c r="M2441" s="25" t="s">
        <v>3550</v>
      </c>
      <c r="N2441" s="45">
        <v>45915</v>
      </c>
      <c r="O2441" s="54">
        <v>21289.25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3340</v>
      </c>
      <c r="C2442" s="45">
        <v>45894</v>
      </c>
      <c r="D2442" s="45">
        <v>45903</v>
      </c>
      <c r="E2442" s="8">
        <v>102.2</v>
      </c>
      <c r="F2442" s="8">
        <f t="shared" si="396"/>
        <v>8993.6</v>
      </c>
      <c r="G2442" s="54">
        <f t="shared" si="397"/>
        <v>8993.6</v>
      </c>
      <c r="H2442" s="25">
        <v>633507</v>
      </c>
      <c r="I2442" s="25" t="s">
        <v>3833</v>
      </c>
      <c r="J2442" s="25">
        <v>1</v>
      </c>
      <c r="K2442" s="25">
        <v>1</v>
      </c>
      <c r="L2442" s="25">
        <f t="shared" si="398"/>
        <v>0</v>
      </c>
      <c r="M2442" s="25" t="s">
        <v>3418</v>
      </c>
      <c r="N2442" s="45">
        <v>45908</v>
      </c>
      <c r="O2442" s="54">
        <v>9783</v>
      </c>
      <c r="P2442" s="25" t="s">
        <v>3341</v>
      </c>
      <c r="Q2442" s="25" t="s">
        <v>2078</v>
      </c>
      <c r="R2442" s="25" t="s">
        <v>638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3340</v>
      </c>
      <c r="C2443" s="45">
        <v>45894</v>
      </c>
      <c r="D2443" s="45">
        <v>45903</v>
      </c>
      <c r="E2443" s="8">
        <v>102.9</v>
      </c>
      <c r="F2443" s="8">
        <f t="shared" si="396"/>
        <v>9055.2000000000007</v>
      </c>
      <c r="G2443" s="54">
        <f t="shared" si="397"/>
        <v>9055.2000000000007</v>
      </c>
      <c r="H2443" s="25">
        <v>675503</v>
      </c>
      <c r="I2443" s="25" t="s">
        <v>3834</v>
      </c>
      <c r="J2443" s="25">
        <v>1</v>
      </c>
      <c r="K2443" s="25">
        <v>1</v>
      </c>
      <c r="L2443" s="25">
        <f t="shared" si="398"/>
        <v>0</v>
      </c>
      <c r="M2443" s="25" t="s">
        <v>3550</v>
      </c>
      <c r="N2443" s="45">
        <v>45915</v>
      </c>
      <c r="O2443" s="54">
        <v>15265.95</v>
      </c>
      <c r="P2443" s="25" t="s">
        <v>195</v>
      </c>
      <c r="Q2443" s="25">
        <v>58155693046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Kanpur</v>
      </c>
      <c r="W2443" s="56"/>
      <c r="X2443" s="45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3340</v>
      </c>
      <c r="C2444" s="45">
        <v>45894</v>
      </c>
      <c r="D2444" s="45">
        <v>45903</v>
      </c>
      <c r="E2444" s="8">
        <v>74.2</v>
      </c>
      <c r="F2444" s="8">
        <f t="shared" si="396"/>
        <v>6529.6</v>
      </c>
      <c r="G2444" s="54">
        <f t="shared" si="397"/>
        <v>6529.6</v>
      </c>
      <c r="H2444" s="25">
        <v>834602</v>
      </c>
      <c r="I2444" s="25" t="s">
        <v>3835</v>
      </c>
      <c r="J2444" s="25">
        <v>1</v>
      </c>
      <c r="K2444" s="25">
        <v>1</v>
      </c>
      <c r="L2444" s="25">
        <f t="shared" si="398"/>
        <v>0</v>
      </c>
      <c r="M2444" s="25" t="s">
        <v>3367</v>
      </c>
      <c r="N2444" s="45">
        <v>45906</v>
      </c>
      <c r="O2444" s="54">
        <v>11829.6</v>
      </c>
      <c r="P2444" s="25" t="s">
        <v>212</v>
      </c>
      <c r="Q2444" s="25">
        <v>58155324614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Banglore</v>
      </c>
      <c r="W2444" s="56"/>
      <c r="X2444" s="45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3340</v>
      </c>
      <c r="C2445" s="45">
        <v>45894</v>
      </c>
      <c r="D2445" s="45">
        <v>45903</v>
      </c>
      <c r="E2445" s="8">
        <v>107.8</v>
      </c>
      <c r="F2445" s="8">
        <f t="shared" si="396"/>
        <v>9486.4</v>
      </c>
      <c r="G2445" s="54">
        <f t="shared" si="397"/>
        <v>9486.4</v>
      </c>
      <c r="H2445" s="25">
        <v>936905</v>
      </c>
      <c r="I2445" s="25" t="s">
        <v>3836</v>
      </c>
      <c r="J2445" s="25">
        <v>1</v>
      </c>
      <c r="K2445" s="25">
        <v>1</v>
      </c>
      <c r="L2445" s="25">
        <f t="shared" si="398"/>
        <v>0</v>
      </c>
      <c r="M2445" s="25" t="s">
        <v>3550</v>
      </c>
      <c r="N2445" s="45">
        <v>45915</v>
      </c>
      <c r="O2445" s="54">
        <v>15992.9</v>
      </c>
      <c r="P2445" s="25" t="s">
        <v>195</v>
      </c>
      <c r="Q2445" s="25">
        <v>58155693046</v>
      </c>
      <c r="R2445" s="25" t="s">
        <v>41</v>
      </c>
      <c r="S2445" s="3">
        <v>4</v>
      </c>
      <c r="T2445" s="55"/>
      <c r="U2445" s="25" t="s">
        <v>19</v>
      </c>
      <c r="V2445" s="25" t="str">
        <f>VLOOKUP(P2445,'Customer List'!B:C,2,)</f>
        <v>Kanpur</v>
      </c>
      <c r="W2445" s="56"/>
      <c r="X2445" s="45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67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3347</v>
      </c>
      <c r="C2446" s="45">
        <v>45898</v>
      </c>
      <c r="D2446" s="45">
        <v>45904</v>
      </c>
      <c r="E2446" s="8">
        <v>25.2</v>
      </c>
      <c r="F2446" s="8">
        <f t="shared" si="396"/>
        <v>2217.6</v>
      </c>
      <c r="G2446" s="54">
        <f t="shared" si="397"/>
        <v>2217.6</v>
      </c>
      <c r="H2446" s="25">
        <v>100203</v>
      </c>
      <c r="I2446" s="25" t="s">
        <v>3837</v>
      </c>
      <c r="J2446" s="25">
        <v>1</v>
      </c>
      <c r="K2446" s="25">
        <v>1</v>
      </c>
      <c r="L2446" s="25">
        <f t="shared" si="398"/>
        <v>0</v>
      </c>
      <c r="M2446" s="25" t="s">
        <v>3426</v>
      </c>
      <c r="N2446" s="45">
        <v>45909</v>
      </c>
      <c r="O2446" s="54">
        <v>3078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3347</v>
      </c>
      <c r="C2447" s="45">
        <v>45898</v>
      </c>
      <c r="D2447" s="45">
        <v>45904</v>
      </c>
      <c r="E2447" s="8">
        <v>73.5</v>
      </c>
      <c r="F2447" s="8">
        <f t="shared" si="396"/>
        <v>6468</v>
      </c>
      <c r="G2447" s="54">
        <f t="shared" si="397"/>
        <v>6468</v>
      </c>
      <c r="H2447" s="25">
        <v>100221</v>
      </c>
      <c r="I2447" s="25" t="s">
        <v>3838</v>
      </c>
      <c r="J2447" s="25">
        <v>1</v>
      </c>
      <c r="K2447" s="25">
        <v>1</v>
      </c>
      <c r="L2447" s="25">
        <f t="shared" si="398"/>
        <v>0</v>
      </c>
      <c r="M2447" s="25" t="s">
        <v>3427</v>
      </c>
      <c r="N2447" s="45">
        <v>45909</v>
      </c>
      <c r="O2447" s="54">
        <v>8977.5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3347</v>
      </c>
      <c r="C2448" s="45">
        <v>45898</v>
      </c>
      <c r="D2448" s="45">
        <v>45904</v>
      </c>
      <c r="E2448" s="8">
        <v>222.75</v>
      </c>
      <c r="F2448" s="8">
        <f t="shared" si="396"/>
        <v>19602</v>
      </c>
      <c r="G2448" s="54">
        <f t="shared" si="397"/>
        <v>19602</v>
      </c>
      <c r="H2448" s="25">
        <v>100241</v>
      </c>
      <c r="I2448" s="25" t="s">
        <v>3839</v>
      </c>
      <c r="J2448" s="25">
        <v>1</v>
      </c>
      <c r="K2448" s="25">
        <v>1</v>
      </c>
      <c r="L2448" s="25">
        <f t="shared" si="398"/>
        <v>0</v>
      </c>
      <c r="M2448" s="25" t="s">
        <v>3417</v>
      </c>
      <c r="N2448" s="45">
        <v>45908</v>
      </c>
      <c r="O2448" s="66">
        <v>25393.5</v>
      </c>
      <c r="P2448" s="25" t="s">
        <v>3341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3347</v>
      </c>
      <c r="C2449" s="45">
        <v>45898</v>
      </c>
      <c r="D2449" s="45">
        <v>45904</v>
      </c>
      <c r="E2449" s="8">
        <v>82.6</v>
      </c>
      <c r="F2449" s="8">
        <f t="shared" si="396"/>
        <v>7268.7999999999993</v>
      </c>
      <c r="G2449" s="54">
        <f t="shared" si="397"/>
        <v>7268.7999999999993</v>
      </c>
      <c r="H2449" s="25">
        <v>100433</v>
      </c>
      <c r="I2449" s="25" t="s">
        <v>3840</v>
      </c>
      <c r="J2449" s="25">
        <v>1</v>
      </c>
      <c r="K2449" s="25">
        <v>1</v>
      </c>
      <c r="L2449" s="25">
        <f t="shared" si="398"/>
        <v>0</v>
      </c>
      <c r="M2449" s="25" t="s">
        <v>3426</v>
      </c>
      <c r="N2449" s="45">
        <v>45909</v>
      </c>
      <c r="O2449" s="54">
        <v>10089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3347</v>
      </c>
      <c r="C2450" s="45">
        <v>45898</v>
      </c>
      <c r="D2450" s="45">
        <v>45904</v>
      </c>
      <c r="E2450" s="8">
        <v>231.75</v>
      </c>
      <c r="F2450" s="8">
        <f t="shared" si="396"/>
        <v>20394</v>
      </c>
      <c r="G2450" s="54">
        <f t="shared" si="397"/>
        <v>20394</v>
      </c>
      <c r="H2450" s="25">
        <v>100451</v>
      </c>
      <c r="I2450" s="25" t="s">
        <v>3841</v>
      </c>
      <c r="J2450" s="25">
        <v>1</v>
      </c>
      <c r="K2450" s="25">
        <v>1</v>
      </c>
      <c r="L2450" s="25">
        <f t="shared" si="398"/>
        <v>0</v>
      </c>
      <c r="M2450" s="25" t="s">
        <v>3427</v>
      </c>
      <c r="N2450" s="45">
        <v>45909</v>
      </c>
      <c r="O2450" s="54">
        <v>26419.5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3347</v>
      </c>
      <c r="C2451" s="45">
        <v>45898</v>
      </c>
      <c r="D2451" s="45">
        <v>45904</v>
      </c>
      <c r="E2451" s="8">
        <v>204.75</v>
      </c>
      <c r="F2451" s="8">
        <f t="shared" si="396"/>
        <v>18018</v>
      </c>
      <c r="G2451" s="54">
        <f t="shared" si="397"/>
        <v>18018</v>
      </c>
      <c r="H2451" s="25">
        <v>100548</v>
      </c>
      <c r="I2451" s="25" t="s">
        <v>3841</v>
      </c>
      <c r="J2451" s="25">
        <v>1</v>
      </c>
      <c r="K2451" s="25">
        <v>1</v>
      </c>
      <c r="L2451" s="25">
        <f t="shared" si="398"/>
        <v>0</v>
      </c>
      <c r="M2451" s="25" t="s">
        <v>3417</v>
      </c>
      <c r="N2451" s="45">
        <v>45908</v>
      </c>
      <c r="O2451" s="66">
        <v>23341.5</v>
      </c>
      <c r="P2451" s="25" t="s">
        <v>3341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3347</v>
      </c>
      <c r="C2452" s="45">
        <v>45898</v>
      </c>
      <c r="D2452" s="45">
        <v>45904</v>
      </c>
      <c r="E2452" s="8">
        <v>123.75</v>
      </c>
      <c r="F2452" s="8">
        <f t="shared" si="396"/>
        <v>10890</v>
      </c>
      <c r="G2452" s="54">
        <f t="shared" si="397"/>
        <v>10890</v>
      </c>
      <c r="H2452" s="25">
        <v>100737</v>
      </c>
      <c r="I2452" s="25" t="s">
        <v>3842</v>
      </c>
      <c r="J2452" s="25">
        <v>1</v>
      </c>
      <c r="K2452" s="25">
        <v>1</v>
      </c>
      <c r="L2452" s="25">
        <f t="shared" si="398"/>
        <v>0</v>
      </c>
      <c r="M2452" s="25" t="s">
        <v>3426</v>
      </c>
      <c r="N2452" s="45">
        <v>45909</v>
      </c>
      <c r="O2452" s="54">
        <v>14107.5</v>
      </c>
      <c r="P2452" s="25" t="s">
        <v>255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3347</v>
      </c>
      <c r="C2453" s="45">
        <v>45898</v>
      </c>
      <c r="D2453" s="45">
        <v>45904</v>
      </c>
      <c r="E2453" s="8">
        <v>156.75</v>
      </c>
      <c r="F2453" s="8">
        <f t="shared" si="396"/>
        <v>13794</v>
      </c>
      <c r="G2453" s="54">
        <f t="shared" si="397"/>
        <v>13794</v>
      </c>
      <c r="H2453" s="25">
        <v>100741</v>
      </c>
      <c r="I2453" s="25" t="s">
        <v>3843</v>
      </c>
      <c r="J2453" s="25">
        <v>1</v>
      </c>
      <c r="K2453" s="25">
        <v>1</v>
      </c>
      <c r="L2453" s="25">
        <f t="shared" si="398"/>
        <v>0</v>
      </c>
      <c r="M2453" s="25" t="s">
        <v>3427</v>
      </c>
      <c r="N2453" s="45">
        <v>45909</v>
      </c>
      <c r="O2453" s="54">
        <v>17869.5</v>
      </c>
      <c r="P2453" s="25" t="s">
        <v>43</v>
      </c>
      <c r="Q2453" s="25" t="s">
        <v>2078</v>
      </c>
      <c r="R2453" s="25" t="s">
        <v>849</v>
      </c>
      <c r="S2453" s="3">
        <v>4</v>
      </c>
      <c r="T2453" s="55"/>
      <c r="U2453" s="25" t="s">
        <v>19</v>
      </c>
      <c r="V2453" s="25" t="str">
        <f>VLOOKUP(P2453,'Customer List'!B:C,2,)</f>
        <v>Faridabad</v>
      </c>
      <c r="W2453" s="56"/>
      <c r="X2453" s="45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3347</v>
      </c>
      <c r="C2454" s="45">
        <v>45898</v>
      </c>
      <c r="D2454" s="45">
        <v>45904</v>
      </c>
      <c r="E2454" s="8">
        <v>174</v>
      </c>
      <c r="F2454" s="8">
        <f t="shared" si="396"/>
        <v>15312</v>
      </c>
      <c r="G2454" s="54">
        <f t="shared" si="397"/>
        <v>15312</v>
      </c>
      <c r="H2454" s="25">
        <v>100752</v>
      </c>
      <c r="I2454" s="25" t="s">
        <v>3844</v>
      </c>
      <c r="J2454" s="25">
        <v>1</v>
      </c>
      <c r="K2454" s="25">
        <v>1</v>
      </c>
      <c r="L2454" s="25">
        <f t="shared" si="398"/>
        <v>0</v>
      </c>
      <c r="M2454" s="25" t="s">
        <v>3417</v>
      </c>
      <c r="N2454" s="45">
        <v>45908</v>
      </c>
      <c r="O2454" s="66">
        <v>19836</v>
      </c>
      <c r="P2454" s="25" t="s">
        <v>3341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3347</v>
      </c>
      <c r="C2455" s="45">
        <v>45898</v>
      </c>
      <c r="D2455" s="45">
        <v>45904</v>
      </c>
      <c r="E2455" s="8">
        <v>32.9</v>
      </c>
      <c r="F2455" s="8">
        <f t="shared" si="396"/>
        <v>2895.2</v>
      </c>
      <c r="G2455" s="54">
        <f t="shared" si="397"/>
        <v>2895.2</v>
      </c>
      <c r="H2455" s="25">
        <v>101205</v>
      </c>
      <c r="I2455" s="25" t="s">
        <v>3845</v>
      </c>
      <c r="J2455" s="25">
        <v>1</v>
      </c>
      <c r="K2455" s="25">
        <v>1</v>
      </c>
      <c r="L2455" s="25">
        <f t="shared" si="398"/>
        <v>0</v>
      </c>
      <c r="M2455" s="25" t="s">
        <v>3417</v>
      </c>
      <c r="N2455" s="45">
        <v>45908</v>
      </c>
      <c r="O2455" s="66">
        <v>4018.5</v>
      </c>
      <c r="P2455" s="25" t="s">
        <v>3341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3347</v>
      </c>
      <c r="C2456" s="45">
        <v>45898</v>
      </c>
      <c r="D2456" s="45">
        <v>45904</v>
      </c>
      <c r="E2456" s="8">
        <v>223.3</v>
      </c>
      <c r="F2456" s="8">
        <f t="shared" si="396"/>
        <v>19650.400000000001</v>
      </c>
      <c r="G2456" s="54">
        <f t="shared" si="397"/>
        <v>19650.400000000001</v>
      </c>
      <c r="H2456" s="25">
        <v>102030</v>
      </c>
      <c r="I2456" s="25" t="s">
        <v>3846</v>
      </c>
      <c r="J2456" s="25">
        <v>1</v>
      </c>
      <c r="K2456" s="25">
        <v>1</v>
      </c>
      <c r="L2456" s="25">
        <f t="shared" si="398"/>
        <v>0</v>
      </c>
      <c r="M2456" s="25" t="s">
        <v>3417</v>
      </c>
      <c r="N2456" s="45">
        <v>45908</v>
      </c>
      <c r="O2456" s="66">
        <v>27274.5</v>
      </c>
      <c r="P2456" s="25" t="s">
        <v>3341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3347</v>
      </c>
      <c r="C2457" s="45">
        <v>45898</v>
      </c>
      <c r="D2457" s="45">
        <v>45904</v>
      </c>
      <c r="E2457" s="8">
        <v>150.5</v>
      </c>
      <c r="F2457" s="8">
        <f t="shared" si="396"/>
        <v>13244</v>
      </c>
      <c r="G2457" s="54">
        <f t="shared" si="397"/>
        <v>13244</v>
      </c>
      <c r="H2457" s="25">
        <v>103030</v>
      </c>
      <c r="I2457" s="25" t="s">
        <v>3847</v>
      </c>
      <c r="J2457" s="25">
        <v>1</v>
      </c>
      <c r="K2457" s="25">
        <v>1</v>
      </c>
      <c r="L2457" s="25">
        <f t="shared" si="398"/>
        <v>0</v>
      </c>
      <c r="M2457" s="25" t="s">
        <v>3417</v>
      </c>
      <c r="N2457" s="45">
        <v>45908</v>
      </c>
      <c r="O2457" s="66">
        <v>18382.5</v>
      </c>
      <c r="P2457" s="25" t="s">
        <v>3341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3347</v>
      </c>
      <c r="C2458" s="45">
        <v>45898</v>
      </c>
      <c r="D2458" s="45">
        <v>45904</v>
      </c>
      <c r="E2458" s="8">
        <v>181.5</v>
      </c>
      <c r="F2458" s="8">
        <f t="shared" si="396"/>
        <v>15972</v>
      </c>
      <c r="G2458" s="54">
        <f t="shared" si="397"/>
        <v>15972</v>
      </c>
      <c r="H2458" s="25">
        <v>103134</v>
      </c>
      <c r="I2458" s="25" t="s">
        <v>3783</v>
      </c>
      <c r="J2458" s="25">
        <v>1</v>
      </c>
      <c r="K2458" s="25">
        <v>1</v>
      </c>
      <c r="L2458" s="25">
        <f t="shared" si="398"/>
        <v>0</v>
      </c>
      <c r="M2458" s="25" t="s">
        <v>3418</v>
      </c>
      <c r="N2458" s="45">
        <v>45908</v>
      </c>
      <c r="O2458" s="54">
        <v>20691</v>
      </c>
      <c r="P2458" s="25" t="s">
        <v>3341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3347</v>
      </c>
      <c r="C2459" s="45">
        <v>45898</v>
      </c>
      <c r="D2459" s="45">
        <v>45904</v>
      </c>
      <c r="E2459" s="8">
        <v>112</v>
      </c>
      <c r="F2459" s="8">
        <f t="shared" si="396"/>
        <v>9856</v>
      </c>
      <c r="G2459" s="54">
        <f t="shared" si="397"/>
        <v>9856</v>
      </c>
      <c r="H2459" s="25">
        <v>103191</v>
      </c>
      <c r="I2459" s="25" t="s">
        <v>3848</v>
      </c>
      <c r="J2459" s="25">
        <v>1</v>
      </c>
      <c r="K2459" s="25">
        <v>1</v>
      </c>
      <c r="L2459" s="25">
        <f t="shared" si="398"/>
        <v>0</v>
      </c>
      <c r="M2459" s="25" t="s">
        <v>3427</v>
      </c>
      <c r="N2459" s="45">
        <v>45909</v>
      </c>
      <c r="O2459" s="54">
        <v>13680</v>
      </c>
      <c r="P2459" s="25" t="s">
        <v>43</v>
      </c>
      <c r="Q2459" s="25" t="s">
        <v>2078</v>
      </c>
      <c r="R2459" s="25" t="s">
        <v>849</v>
      </c>
      <c r="S2459" s="3">
        <v>4</v>
      </c>
      <c r="T2459" s="55"/>
      <c r="U2459" s="25" t="s">
        <v>19</v>
      </c>
      <c r="V2459" s="25" t="str">
        <f>VLOOKUP(P2459,'Customer List'!B:C,2,)</f>
        <v>Faridabad</v>
      </c>
      <c r="W2459" s="56"/>
      <c r="X2459" s="45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3347</v>
      </c>
      <c r="C2460" s="45">
        <v>45898</v>
      </c>
      <c r="D2460" s="45">
        <v>45904</v>
      </c>
      <c r="E2460" s="8">
        <v>181.5</v>
      </c>
      <c r="F2460" s="8">
        <f t="shared" si="396"/>
        <v>15972</v>
      </c>
      <c r="G2460" s="54">
        <f t="shared" si="397"/>
        <v>15972</v>
      </c>
      <c r="H2460" s="25">
        <v>103248</v>
      </c>
      <c r="I2460" s="25" t="s">
        <v>3849</v>
      </c>
      <c r="J2460" s="25">
        <v>1</v>
      </c>
      <c r="K2460" s="25">
        <v>1</v>
      </c>
      <c r="L2460" s="25">
        <f t="shared" si="398"/>
        <v>0</v>
      </c>
      <c r="M2460" s="25" t="s">
        <v>3417</v>
      </c>
      <c r="N2460" s="45">
        <v>45908</v>
      </c>
      <c r="O2460" s="66">
        <v>20691</v>
      </c>
      <c r="P2460" s="25" t="s">
        <v>3341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3347</v>
      </c>
      <c r="C2461" s="45">
        <v>45898</v>
      </c>
      <c r="D2461" s="45">
        <v>45904</v>
      </c>
      <c r="E2461" s="8">
        <v>150.5</v>
      </c>
      <c r="F2461" s="8">
        <f t="shared" si="396"/>
        <v>13244</v>
      </c>
      <c r="G2461" s="54">
        <f t="shared" si="397"/>
        <v>13244</v>
      </c>
      <c r="H2461" s="25">
        <v>104426</v>
      </c>
      <c r="I2461" s="25" t="s">
        <v>3850</v>
      </c>
      <c r="J2461" s="25">
        <v>1</v>
      </c>
      <c r="K2461" s="25">
        <v>1</v>
      </c>
      <c r="L2461" s="25">
        <f t="shared" si="398"/>
        <v>0</v>
      </c>
      <c r="M2461" s="25" t="s">
        <v>3417</v>
      </c>
      <c r="N2461" s="45">
        <v>45908</v>
      </c>
      <c r="O2461" s="66">
        <v>18382.5</v>
      </c>
      <c r="P2461" s="25" t="s">
        <v>3341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3347</v>
      </c>
      <c r="C2462" s="45">
        <v>45898</v>
      </c>
      <c r="D2462" s="45">
        <v>45904</v>
      </c>
      <c r="E2462" s="8">
        <v>65.8</v>
      </c>
      <c r="F2462" s="8">
        <f t="shared" si="396"/>
        <v>5790.4</v>
      </c>
      <c r="G2462" s="54">
        <f t="shared" si="397"/>
        <v>5790.4</v>
      </c>
      <c r="H2462" s="25">
        <v>105013</v>
      </c>
      <c r="I2462" s="25" t="s">
        <v>3851</v>
      </c>
      <c r="J2462" s="25">
        <v>1</v>
      </c>
      <c r="K2462" s="25">
        <v>1</v>
      </c>
      <c r="L2462" s="25">
        <f t="shared" si="398"/>
        <v>0</v>
      </c>
      <c r="M2462" s="25" t="s">
        <v>3418</v>
      </c>
      <c r="N2462" s="45">
        <v>45908</v>
      </c>
      <c r="O2462" s="54">
        <v>8037</v>
      </c>
      <c r="P2462" s="25" t="s">
        <v>3341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3347</v>
      </c>
      <c r="C2463" s="45">
        <v>45898</v>
      </c>
      <c r="D2463" s="45">
        <v>45904</v>
      </c>
      <c r="E2463" s="8">
        <v>197.4</v>
      </c>
      <c r="F2463" s="8">
        <f t="shared" si="396"/>
        <v>17371.2</v>
      </c>
      <c r="G2463" s="54">
        <f t="shared" si="397"/>
        <v>17371.2</v>
      </c>
      <c r="H2463" s="25">
        <v>105116</v>
      </c>
      <c r="I2463" s="25" t="s">
        <v>3852</v>
      </c>
      <c r="J2463" s="25">
        <v>1</v>
      </c>
      <c r="K2463" s="25">
        <v>1</v>
      </c>
      <c r="L2463" s="25">
        <f t="shared" si="398"/>
        <v>0</v>
      </c>
      <c r="M2463" s="25" t="s">
        <v>3418</v>
      </c>
      <c r="N2463" s="45">
        <v>45908</v>
      </c>
      <c r="O2463" s="54">
        <v>19611</v>
      </c>
      <c r="P2463" s="25" t="s">
        <v>3341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3347</v>
      </c>
      <c r="C2464" s="45">
        <v>45898</v>
      </c>
      <c r="D2464" s="45">
        <v>45904</v>
      </c>
      <c r="E2464" s="8">
        <v>150.5</v>
      </c>
      <c r="F2464" s="8">
        <f t="shared" si="396"/>
        <v>13244</v>
      </c>
      <c r="G2464" s="54">
        <f t="shared" si="397"/>
        <v>26488</v>
      </c>
      <c r="H2464" s="25">
        <v>107622</v>
      </c>
      <c r="I2464" s="25" t="s">
        <v>3853</v>
      </c>
      <c r="J2464" s="25">
        <v>2</v>
      </c>
      <c r="K2464" s="25">
        <v>2</v>
      </c>
      <c r="L2464" s="25">
        <f t="shared" si="398"/>
        <v>0</v>
      </c>
      <c r="M2464" s="25" t="s">
        <v>3418</v>
      </c>
      <c r="N2464" s="45">
        <v>45908</v>
      </c>
      <c r="O2464" s="54">
        <f>18382.5+13882.5</f>
        <v>32265</v>
      </c>
      <c r="P2464" s="25" t="s">
        <v>3341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3347</v>
      </c>
      <c r="C2465" s="45">
        <v>45898</v>
      </c>
      <c r="D2465" s="45">
        <v>45904</v>
      </c>
      <c r="E2465" s="8">
        <v>263.89999999999998</v>
      </c>
      <c r="F2465" s="8">
        <f t="shared" si="396"/>
        <v>23223.199999999997</v>
      </c>
      <c r="G2465" s="54">
        <f t="shared" si="397"/>
        <v>23223.199999999997</v>
      </c>
      <c r="H2465" s="25">
        <v>114118</v>
      </c>
      <c r="I2465" s="25" t="s">
        <v>3854</v>
      </c>
      <c r="J2465" s="25">
        <v>1</v>
      </c>
      <c r="K2465" s="25">
        <v>1</v>
      </c>
      <c r="L2465" s="25">
        <f t="shared" si="398"/>
        <v>0</v>
      </c>
      <c r="M2465" s="25" t="s">
        <v>3418</v>
      </c>
      <c r="N2465" s="45">
        <v>45908</v>
      </c>
      <c r="O2465" s="54">
        <v>32233.5</v>
      </c>
      <c r="P2465" s="25" t="s">
        <v>3341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3347</v>
      </c>
      <c r="C2466" s="45">
        <v>45898</v>
      </c>
      <c r="D2466" s="45">
        <v>45904</v>
      </c>
      <c r="E2466" s="8">
        <v>67.2</v>
      </c>
      <c r="F2466" s="8">
        <f t="shared" si="396"/>
        <v>5913.6</v>
      </c>
      <c r="G2466" s="54">
        <f t="shared" si="397"/>
        <v>5913.6</v>
      </c>
      <c r="H2466" s="25">
        <v>116605</v>
      </c>
      <c r="I2466" s="25" t="s">
        <v>3855</v>
      </c>
      <c r="J2466" s="25">
        <v>1</v>
      </c>
      <c r="K2466" s="25">
        <v>1</v>
      </c>
      <c r="L2466" s="25">
        <f t="shared" si="398"/>
        <v>0</v>
      </c>
      <c r="M2466" s="25" t="s">
        <v>3418</v>
      </c>
      <c r="N2466" s="45">
        <v>45908</v>
      </c>
      <c r="O2466" s="54">
        <v>8208</v>
      </c>
      <c r="P2466" s="25" t="s">
        <v>3341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3347</v>
      </c>
      <c r="C2467" s="45">
        <v>45898</v>
      </c>
      <c r="D2467" s="45">
        <v>45904</v>
      </c>
      <c r="E2467" s="8">
        <v>204.4</v>
      </c>
      <c r="F2467" s="8">
        <f t="shared" si="396"/>
        <v>17987.2</v>
      </c>
      <c r="G2467" s="54">
        <f t="shared" si="397"/>
        <v>17987.2</v>
      </c>
      <c r="H2467" s="25">
        <v>117324</v>
      </c>
      <c r="I2467" s="25" t="s">
        <v>3856</v>
      </c>
      <c r="J2467" s="25">
        <v>1</v>
      </c>
      <c r="K2467" s="25">
        <v>1</v>
      </c>
      <c r="L2467" s="25">
        <f t="shared" si="398"/>
        <v>0</v>
      </c>
      <c r="M2467" s="25" t="s">
        <v>3425</v>
      </c>
      <c r="N2467" s="45">
        <v>45909</v>
      </c>
      <c r="O2467" s="54">
        <v>24966</v>
      </c>
      <c r="P2467" s="25" t="s">
        <v>255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3347</v>
      </c>
      <c r="C2468" s="45">
        <v>45898</v>
      </c>
      <c r="D2468" s="45">
        <v>45904</v>
      </c>
      <c r="E2468" s="8">
        <v>214.5</v>
      </c>
      <c r="F2468" s="8">
        <f t="shared" si="396"/>
        <v>18876</v>
      </c>
      <c r="G2468" s="54">
        <f t="shared" si="397"/>
        <v>37752</v>
      </c>
      <c r="H2468" s="25">
        <v>117336</v>
      </c>
      <c r="I2468" s="25" t="s">
        <v>3857</v>
      </c>
      <c r="J2468" s="25">
        <v>2</v>
      </c>
      <c r="K2468" s="25">
        <v>2</v>
      </c>
      <c r="L2468" s="25">
        <f t="shared" si="398"/>
        <v>0</v>
      </c>
      <c r="M2468" s="25" t="s">
        <v>3418</v>
      </c>
      <c r="N2468" s="45">
        <v>45908</v>
      </c>
      <c r="O2468" s="54">
        <f>24453+22653</f>
        <v>47106</v>
      </c>
      <c r="P2468" s="25" t="s">
        <v>3341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3347</v>
      </c>
      <c r="C2469" s="45">
        <v>45898</v>
      </c>
      <c r="D2469" s="45">
        <v>45904</v>
      </c>
      <c r="E2469" s="8">
        <v>202.5</v>
      </c>
      <c r="F2469" s="8">
        <f t="shared" si="396"/>
        <v>17820</v>
      </c>
      <c r="G2469" s="54">
        <f t="shared" si="397"/>
        <v>17820</v>
      </c>
      <c r="H2469" s="25">
        <v>121527</v>
      </c>
      <c r="I2469" s="25" t="s">
        <v>3858</v>
      </c>
      <c r="J2469" s="25">
        <v>1</v>
      </c>
      <c r="K2469" s="25">
        <v>1</v>
      </c>
      <c r="L2469" s="25">
        <f t="shared" si="398"/>
        <v>0</v>
      </c>
      <c r="M2469" s="25" t="s">
        <v>3418</v>
      </c>
      <c r="N2469" s="45">
        <v>45908</v>
      </c>
      <c r="O2469" s="54">
        <v>23085</v>
      </c>
      <c r="P2469" s="25" t="s">
        <v>3341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3347</v>
      </c>
      <c r="C2470" s="45">
        <v>45898</v>
      </c>
      <c r="D2470" s="45">
        <v>45904</v>
      </c>
      <c r="E2470" s="8">
        <v>206.25</v>
      </c>
      <c r="F2470" s="8">
        <f t="shared" si="396"/>
        <v>18150</v>
      </c>
      <c r="G2470" s="54">
        <f t="shared" si="397"/>
        <v>18150</v>
      </c>
      <c r="H2470" s="25">
        <v>123147</v>
      </c>
      <c r="I2470" s="25" t="s">
        <v>3859</v>
      </c>
      <c r="J2470" s="25">
        <v>1</v>
      </c>
      <c r="K2470" s="25">
        <v>1</v>
      </c>
      <c r="L2470" s="25">
        <f t="shared" si="398"/>
        <v>0</v>
      </c>
      <c r="M2470" s="25" t="s">
        <v>3417</v>
      </c>
      <c r="N2470" s="45">
        <v>45908</v>
      </c>
      <c r="O2470" s="66">
        <v>23512.5</v>
      </c>
      <c r="P2470" s="25" t="s">
        <v>3341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3347</v>
      </c>
      <c r="C2471" s="45">
        <v>45898</v>
      </c>
      <c r="D2471" s="45">
        <v>45904</v>
      </c>
      <c r="E2471" s="8">
        <v>206.25</v>
      </c>
      <c r="F2471" s="8">
        <f t="shared" si="396"/>
        <v>18150</v>
      </c>
      <c r="G2471" s="54">
        <f t="shared" si="397"/>
        <v>18150</v>
      </c>
      <c r="H2471" s="25">
        <v>123147</v>
      </c>
      <c r="I2471" s="25" t="s">
        <v>3859</v>
      </c>
      <c r="J2471" s="25">
        <v>1</v>
      </c>
      <c r="K2471" s="25">
        <v>1</v>
      </c>
      <c r="L2471" s="25">
        <f t="shared" si="398"/>
        <v>0</v>
      </c>
      <c r="M2471" s="25" t="s">
        <v>3427</v>
      </c>
      <c r="N2471" s="45">
        <v>45909</v>
      </c>
      <c r="O2471" s="54">
        <v>23512.5</v>
      </c>
      <c r="P2471" s="25" t="s">
        <v>43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Faridabad</v>
      </c>
      <c r="W2471" s="56"/>
      <c r="X2471" s="45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3347</v>
      </c>
      <c r="C2472" s="45">
        <v>45898</v>
      </c>
      <c r="D2472" s="45">
        <v>45904</v>
      </c>
      <c r="E2472" s="8">
        <v>214.5</v>
      </c>
      <c r="F2472" s="8">
        <f t="shared" si="396"/>
        <v>18876</v>
      </c>
      <c r="G2472" s="54">
        <f t="shared" si="397"/>
        <v>37752</v>
      </c>
      <c r="H2472" s="25">
        <v>124321</v>
      </c>
      <c r="I2472" s="25" t="s">
        <v>3860</v>
      </c>
      <c r="J2472" s="25">
        <v>2</v>
      </c>
      <c r="K2472" s="25">
        <v>2</v>
      </c>
      <c r="L2472" s="25">
        <f t="shared" si="398"/>
        <v>0</v>
      </c>
      <c r="M2472" s="25" t="s">
        <v>3418</v>
      </c>
      <c r="N2472" s="45">
        <v>45908</v>
      </c>
      <c r="O2472" s="54">
        <f>24453+24453</f>
        <v>48906</v>
      </c>
      <c r="P2472" s="25" t="s">
        <v>3341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3347</v>
      </c>
      <c r="C2473" s="45">
        <v>45898</v>
      </c>
      <c r="D2473" s="45">
        <v>45904</v>
      </c>
      <c r="E2473" s="8">
        <v>98.7</v>
      </c>
      <c r="F2473" s="8">
        <f t="shared" si="396"/>
        <v>8685.6</v>
      </c>
      <c r="G2473" s="54">
        <f t="shared" si="397"/>
        <v>8685.6</v>
      </c>
      <c r="H2473" s="25">
        <v>124629</v>
      </c>
      <c r="I2473" s="25" t="s">
        <v>3861</v>
      </c>
      <c r="J2473" s="25">
        <v>1</v>
      </c>
      <c r="K2473" s="25">
        <v>1</v>
      </c>
      <c r="L2473" s="25">
        <f t="shared" si="398"/>
        <v>0</v>
      </c>
      <c r="M2473" s="25" t="s">
        <v>3418</v>
      </c>
      <c r="N2473" s="45">
        <v>45908</v>
      </c>
      <c r="O2473" s="54">
        <v>12055.5</v>
      </c>
      <c r="P2473" s="25" t="s">
        <v>3341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3347</v>
      </c>
      <c r="C2474" s="45">
        <v>45898</v>
      </c>
      <c r="D2474" s="45">
        <v>45904</v>
      </c>
      <c r="E2474" s="8">
        <v>259</v>
      </c>
      <c r="F2474" s="8">
        <f t="shared" si="396"/>
        <v>22792</v>
      </c>
      <c r="G2474" s="54">
        <f t="shared" si="397"/>
        <v>22792</v>
      </c>
      <c r="H2474" s="25">
        <v>126408</v>
      </c>
      <c r="I2474" s="25" t="s">
        <v>3750</v>
      </c>
      <c r="J2474" s="25">
        <v>1</v>
      </c>
      <c r="K2474" s="25">
        <v>1</v>
      </c>
      <c r="L2474" s="25">
        <f t="shared" si="398"/>
        <v>0</v>
      </c>
      <c r="M2474" s="25" t="s">
        <v>3418</v>
      </c>
      <c r="N2474" s="45">
        <v>45908</v>
      </c>
      <c r="O2474" s="54">
        <v>31635</v>
      </c>
      <c r="P2474" s="25" t="s">
        <v>3341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3347</v>
      </c>
      <c r="C2475" s="45">
        <v>45898</v>
      </c>
      <c r="D2475" s="45">
        <v>45904</v>
      </c>
      <c r="E2475" s="8">
        <v>270.89999999999998</v>
      </c>
      <c r="F2475" s="8">
        <f t="shared" si="396"/>
        <v>23839.199999999997</v>
      </c>
      <c r="G2475" s="54">
        <f t="shared" si="397"/>
        <v>23839.199999999997</v>
      </c>
      <c r="H2475" s="25">
        <v>127234</v>
      </c>
      <c r="I2475" s="25" t="s">
        <v>3862</v>
      </c>
      <c r="J2475" s="25">
        <v>1</v>
      </c>
      <c r="K2475" s="25">
        <v>1</v>
      </c>
      <c r="L2475" s="25">
        <f t="shared" si="398"/>
        <v>0</v>
      </c>
      <c r="M2475" s="25" t="s">
        <v>3417</v>
      </c>
      <c r="N2475" s="45">
        <v>45908</v>
      </c>
      <c r="O2475" s="66">
        <v>33088.5</v>
      </c>
      <c r="P2475" s="25" t="s">
        <v>3341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3347</v>
      </c>
      <c r="C2476" s="45">
        <v>45898</v>
      </c>
      <c r="D2476" s="45">
        <v>45904</v>
      </c>
      <c r="E2476" s="8">
        <v>183.4</v>
      </c>
      <c r="F2476" s="8">
        <f t="shared" si="396"/>
        <v>16139.2</v>
      </c>
      <c r="G2476" s="54">
        <f t="shared" si="397"/>
        <v>16139.2</v>
      </c>
      <c r="H2476" s="25">
        <v>127606</v>
      </c>
      <c r="I2476" s="25" t="s">
        <v>3863</v>
      </c>
      <c r="J2476" s="25">
        <v>1</v>
      </c>
      <c r="K2476" s="25">
        <v>1</v>
      </c>
      <c r="L2476" s="25">
        <f t="shared" si="398"/>
        <v>0</v>
      </c>
      <c r="M2476" s="25" t="s">
        <v>3425</v>
      </c>
      <c r="N2476" s="45">
        <v>45909</v>
      </c>
      <c r="O2476" s="54">
        <v>22401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3347</v>
      </c>
      <c r="C2477" s="45">
        <v>45898</v>
      </c>
      <c r="D2477" s="45">
        <v>45904</v>
      </c>
      <c r="E2477" s="8">
        <v>234.5</v>
      </c>
      <c r="F2477" s="8">
        <f t="shared" si="396"/>
        <v>20636</v>
      </c>
      <c r="G2477" s="54">
        <f t="shared" si="397"/>
        <v>20636</v>
      </c>
      <c r="H2477" s="25">
        <v>129614</v>
      </c>
      <c r="I2477" s="25" t="s">
        <v>3864</v>
      </c>
      <c r="J2477" s="25">
        <v>1</v>
      </c>
      <c r="K2477" s="25">
        <v>1</v>
      </c>
      <c r="L2477" s="25">
        <f t="shared" si="398"/>
        <v>0</v>
      </c>
      <c r="M2477" s="25" t="s">
        <v>3417</v>
      </c>
      <c r="N2477" s="45">
        <v>45908</v>
      </c>
      <c r="O2477" s="66">
        <v>28642.5</v>
      </c>
      <c r="P2477" s="25" t="s">
        <v>3341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3347</v>
      </c>
      <c r="C2478" s="45">
        <v>45898</v>
      </c>
      <c r="D2478" s="45">
        <v>45904</v>
      </c>
      <c r="E2478" s="8">
        <v>219</v>
      </c>
      <c r="F2478" s="8">
        <f t="shared" si="396"/>
        <v>19272</v>
      </c>
      <c r="G2478" s="54">
        <f t="shared" si="397"/>
        <v>19272</v>
      </c>
      <c r="H2478" s="25">
        <v>135225</v>
      </c>
      <c r="I2478" s="25" t="s">
        <v>3865</v>
      </c>
      <c r="J2478" s="25">
        <v>1</v>
      </c>
      <c r="K2478" s="25">
        <v>1</v>
      </c>
      <c r="L2478" s="25">
        <f t="shared" si="398"/>
        <v>0</v>
      </c>
      <c r="M2478" s="25" t="s">
        <v>3427</v>
      </c>
      <c r="N2478" s="45">
        <v>45909</v>
      </c>
      <c r="O2478" s="54">
        <v>24966</v>
      </c>
      <c r="P2478" s="25" t="s">
        <v>43</v>
      </c>
      <c r="Q2478" s="25" t="s">
        <v>2078</v>
      </c>
      <c r="R2478" s="25" t="s">
        <v>849</v>
      </c>
      <c r="S2478" s="3">
        <v>4</v>
      </c>
      <c r="T2478" s="55"/>
      <c r="U2478" s="25" t="s">
        <v>19</v>
      </c>
      <c r="V2478" s="25" t="str">
        <f>VLOOKUP(P2478,'Customer List'!B:C,2,)</f>
        <v>Faridabad</v>
      </c>
      <c r="W2478" s="56"/>
      <c r="X2478" s="45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3347</v>
      </c>
      <c r="C2479" s="45">
        <v>45898</v>
      </c>
      <c r="D2479" s="45">
        <v>45904</v>
      </c>
      <c r="E2479" s="8">
        <v>231.75</v>
      </c>
      <c r="F2479" s="8">
        <f t="shared" si="396"/>
        <v>20394</v>
      </c>
      <c r="G2479" s="54">
        <f t="shared" si="397"/>
        <v>20394</v>
      </c>
      <c r="H2479" s="25">
        <v>137637</v>
      </c>
      <c r="I2479" s="25" t="s">
        <v>3866</v>
      </c>
      <c r="J2479" s="25">
        <v>1</v>
      </c>
      <c r="K2479" s="25">
        <v>1</v>
      </c>
      <c r="L2479" s="25">
        <f t="shared" si="398"/>
        <v>0</v>
      </c>
      <c r="M2479" s="25" t="s">
        <v>3418</v>
      </c>
      <c r="N2479" s="45">
        <v>45908</v>
      </c>
      <c r="O2479" s="54">
        <v>26419.5</v>
      </c>
      <c r="P2479" s="25" t="s">
        <v>3341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3347</v>
      </c>
      <c r="C2480" s="45">
        <v>45898</v>
      </c>
      <c r="D2480" s="45">
        <v>45904</v>
      </c>
      <c r="E2480" s="8">
        <v>254.8</v>
      </c>
      <c r="F2480" s="8">
        <f t="shared" si="396"/>
        <v>22422.400000000001</v>
      </c>
      <c r="G2480" s="54">
        <f t="shared" si="397"/>
        <v>22422.400000000001</v>
      </c>
      <c r="H2480" s="25">
        <v>141740</v>
      </c>
      <c r="I2480" s="25" t="s">
        <v>3867</v>
      </c>
      <c r="J2480" s="25">
        <v>1</v>
      </c>
      <c r="K2480" s="25">
        <v>1</v>
      </c>
      <c r="L2480" s="25">
        <f t="shared" si="398"/>
        <v>0</v>
      </c>
      <c r="M2480" s="25" t="s">
        <v>3425</v>
      </c>
      <c r="N2480" s="45">
        <v>45909</v>
      </c>
      <c r="O2480" s="54">
        <v>31122</v>
      </c>
      <c r="P2480" s="25" t="s">
        <v>255</v>
      </c>
      <c r="Q2480" s="25" t="s">
        <v>2078</v>
      </c>
      <c r="R2480" s="25" t="s">
        <v>849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3347</v>
      </c>
      <c r="C2481" s="45">
        <v>45898</v>
      </c>
      <c r="D2481" s="45">
        <v>45904</v>
      </c>
      <c r="E2481" s="8">
        <v>231.75</v>
      </c>
      <c r="F2481" s="8">
        <f t="shared" si="396"/>
        <v>20394</v>
      </c>
      <c r="G2481" s="54">
        <f t="shared" si="397"/>
        <v>20394</v>
      </c>
      <c r="H2481" s="25">
        <v>142534</v>
      </c>
      <c r="I2481" s="25" t="s">
        <v>3868</v>
      </c>
      <c r="J2481" s="25">
        <v>1</v>
      </c>
      <c r="K2481" s="25">
        <v>1</v>
      </c>
      <c r="L2481" s="25">
        <f t="shared" si="398"/>
        <v>0</v>
      </c>
      <c r="M2481" s="25" t="s">
        <v>3417</v>
      </c>
      <c r="N2481" s="45">
        <v>45908</v>
      </c>
      <c r="O2481" s="66">
        <v>26419.5</v>
      </c>
      <c r="P2481" s="25" t="s">
        <v>3341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3347</v>
      </c>
      <c r="C2482" s="45">
        <v>45898</v>
      </c>
      <c r="D2482" s="45">
        <v>45904</v>
      </c>
      <c r="E2482" s="8">
        <v>267.39999999999998</v>
      </c>
      <c r="F2482" s="8">
        <f t="shared" si="396"/>
        <v>23531.199999999997</v>
      </c>
      <c r="G2482" s="54">
        <f t="shared" si="397"/>
        <v>23531.199999999997</v>
      </c>
      <c r="H2482" s="25">
        <v>143806</v>
      </c>
      <c r="I2482" s="25" t="s">
        <v>3869</v>
      </c>
      <c r="J2482" s="25">
        <v>1</v>
      </c>
      <c r="K2482" s="25">
        <v>1</v>
      </c>
      <c r="L2482" s="25">
        <f t="shared" si="398"/>
        <v>0</v>
      </c>
      <c r="M2482" s="25" t="s">
        <v>3418</v>
      </c>
      <c r="N2482" s="45">
        <v>45908</v>
      </c>
      <c r="O2482" s="54">
        <v>32661</v>
      </c>
      <c r="P2482" s="25" t="s">
        <v>3341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3347</v>
      </c>
      <c r="C2483" s="45">
        <v>45898</v>
      </c>
      <c r="D2483" s="45">
        <v>45904</v>
      </c>
      <c r="E2483" s="8">
        <v>267.39999999999998</v>
      </c>
      <c r="F2483" s="8">
        <f t="shared" si="396"/>
        <v>23531.199999999997</v>
      </c>
      <c r="G2483" s="54">
        <f t="shared" si="397"/>
        <v>23531.199999999997</v>
      </c>
      <c r="H2483" s="25">
        <v>144610</v>
      </c>
      <c r="I2483" s="25" t="s">
        <v>3870</v>
      </c>
      <c r="J2483" s="25">
        <v>1</v>
      </c>
      <c r="K2483" s="25">
        <v>1</v>
      </c>
      <c r="L2483" s="25">
        <f t="shared" si="398"/>
        <v>0</v>
      </c>
      <c r="M2483" s="25" t="s">
        <v>3417</v>
      </c>
      <c r="N2483" s="45">
        <v>45908</v>
      </c>
      <c r="O2483" s="66">
        <v>32661</v>
      </c>
      <c r="P2483" s="25" t="s">
        <v>3341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3347</v>
      </c>
      <c r="C2484" s="45">
        <v>45898</v>
      </c>
      <c r="D2484" s="45">
        <v>45904</v>
      </c>
      <c r="E2484" s="8">
        <v>90.3</v>
      </c>
      <c r="F2484" s="8">
        <f t="shared" si="396"/>
        <v>7946.4</v>
      </c>
      <c r="G2484" s="54">
        <f t="shared" si="397"/>
        <v>7946.4</v>
      </c>
      <c r="H2484" s="25">
        <v>144903</v>
      </c>
      <c r="I2484" s="25" t="s">
        <v>3871</v>
      </c>
      <c r="J2484" s="25">
        <v>1</v>
      </c>
      <c r="K2484" s="25">
        <v>1</v>
      </c>
      <c r="L2484" s="25">
        <f t="shared" si="398"/>
        <v>0</v>
      </c>
      <c r="M2484" s="25" t="s">
        <v>3418</v>
      </c>
      <c r="N2484" s="45">
        <v>45908</v>
      </c>
      <c r="O2484" s="54">
        <v>11029.5</v>
      </c>
      <c r="P2484" s="25" t="s">
        <v>3341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3347</v>
      </c>
      <c r="C2485" s="45">
        <v>45898</v>
      </c>
      <c r="D2485" s="45">
        <v>45904</v>
      </c>
      <c r="E2485" s="8">
        <v>250.6</v>
      </c>
      <c r="F2485" s="8">
        <f t="shared" si="396"/>
        <v>22052.799999999999</v>
      </c>
      <c r="G2485" s="54">
        <f t="shared" si="397"/>
        <v>22052.799999999999</v>
      </c>
      <c r="H2485" s="25">
        <v>145522</v>
      </c>
      <c r="I2485" s="25" t="s">
        <v>3872</v>
      </c>
      <c r="J2485" s="25">
        <v>1</v>
      </c>
      <c r="K2485" s="25">
        <v>1</v>
      </c>
      <c r="L2485" s="25">
        <f t="shared" si="398"/>
        <v>0</v>
      </c>
      <c r="M2485" s="25" t="s">
        <v>3418</v>
      </c>
      <c r="N2485" s="45">
        <v>45908</v>
      </c>
      <c r="O2485" s="54">
        <v>30609</v>
      </c>
      <c r="P2485" s="25" t="s">
        <v>3341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3347</v>
      </c>
      <c r="C2486" s="45">
        <v>45898</v>
      </c>
      <c r="D2486" s="45">
        <v>45904</v>
      </c>
      <c r="E2486" s="8">
        <v>98.7</v>
      </c>
      <c r="F2486" s="8">
        <f t="shared" si="396"/>
        <v>8685.6</v>
      </c>
      <c r="G2486" s="54">
        <f t="shared" si="397"/>
        <v>8685.6</v>
      </c>
      <c r="H2486" s="25">
        <v>149303</v>
      </c>
      <c r="I2486" s="25" t="s">
        <v>3873</v>
      </c>
      <c r="J2486" s="25">
        <v>1</v>
      </c>
      <c r="K2486" s="25">
        <v>1</v>
      </c>
      <c r="L2486" s="25">
        <f t="shared" si="398"/>
        <v>0</v>
      </c>
      <c r="M2486" s="25" t="s">
        <v>3547</v>
      </c>
      <c r="N2486" s="45">
        <v>45915</v>
      </c>
      <c r="O2486" s="54">
        <v>16391.25</v>
      </c>
      <c r="P2486" s="25" t="s">
        <v>27</v>
      </c>
      <c r="Q2486" s="25" t="s">
        <v>3559</v>
      </c>
      <c r="R2486" s="25" t="s">
        <v>41</v>
      </c>
      <c r="S2486" s="3">
        <v>4</v>
      </c>
      <c r="T2486" s="55"/>
      <c r="U2486" s="25" t="s">
        <v>19</v>
      </c>
      <c r="V2486" s="25" t="str">
        <f>VLOOKUP(P2486,'Customer List'!B:C,2,)</f>
        <v>Chandigarh</v>
      </c>
      <c r="W2486" s="56"/>
      <c r="X2486" s="45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67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3347</v>
      </c>
      <c r="C2487" s="45">
        <v>45898</v>
      </c>
      <c r="D2487" s="45">
        <v>45904</v>
      </c>
      <c r="E2487" s="8">
        <v>262.5</v>
      </c>
      <c r="F2487" s="8">
        <f t="shared" si="396"/>
        <v>23100</v>
      </c>
      <c r="G2487" s="54">
        <f t="shared" si="397"/>
        <v>23100</v>
      </c>
      <c r="H2487" s="25">
        <v>150004</v>
      </c>
      <c r="I2487" s="25" t="s">
        <v>3874</v>
      </c>
      <c r="J2487" s="25">
        <v>1</v>
      </c>
      <c r="K2487" s="25">
        <v>1</v>
      </c>
      <c r="L2487" s="25">
        <f t="shared" si="398"/>
        <v>0</v>
      </c>
      <c r="M2487" s="25" t="s">
        <v>3417</v>
      </c>
      <c r="N2487" s="45">
        <v>45908</v>
      </c>
      <c r="O2487" s="66">
        <v>32062.5</v>
      </c>
      <c r="P2487" s="25" t="s">
        <v>3341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3347</v>
      </c>
      <c r="C2488" s="45">
        <v>45898</v>
      </c>
      <c r="D2488" s="45">
        <v>45904</v>
      </c>
      <c r="E2488" s="8">
        <v>219</v>
      </c>
      <c r="F2488" s="8">
        <f t="shared" ref="F2488:F2551" si="405">IF(AB2488="DOLLAR",E2488*88,E2488)</f>
        <v>19272</v>
      </c>
      <c r="G2488" s="54">
        <f t="shared" ref="G2488:G2551" si="406">F2488*J2488</f>
        <v>19272</v>
      </c>
      <c r="H2488" s="25">
        <v>152612</v>
      </c>
      <c r="I2488" s="25" t="s">
        <v>3875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3417</v>
      </c>
      <c r="N2488" s="45">
        <v>45908</v>
      </c>
      <c r="O2488" s="66">
        <v>24966</v>
      </c>
      <c r="P2488" s="25" t="s">
        <v>3341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3347</v>
      </c>
      <c r="C2489" s="45">
        <v>45898</v>
      </c>
      <c r="D2489" s="45">
        <v>45904</v>
      </c>
      <c r="E2489" s="8">
        <v>45.5</v>
      </c>
      <c r="F2489" s="8">
        <f t="shared" si="405"/>
        <v>4004</v>
      </c>
      <c r="G2489" s="54">
        <f t="shared" si="406"/>
        <v>4004</v>
      </c>
      <c r="H2489" s="25">
        <v>156603</v>
      </c>
      <c r="I2489" s="25" t="s">
        <v>3876</v>
      </c>
      <c r="J2489" s="25">
        <v>1</v>
      </c>
      <c r="K2489" s="25">
        <v>1</v>
      </c>
      <c r="L2489" s="25">
        <f t="shared" si="407"/>
        <v>0</v>
      </c>
      <c r="M2489" s="25" t="s">
        <v>3423</v>
      </c>
      <c r="N2489" s="45">
        <v>45908</v>
      </c>
      <c r="O2489" s="54">
        <v>0</v>
      </c>
      <c r="P2489" s="25" t="s">
        <v>3341</v>
      </c>
      <c r="Q2489" s="25" t="s">
        <v>2078</v>
      </c>
      <c r="R2489" s="25" t="s">
        <v>638</v>
      </c>
      <c r="S2489" s="3">
        <v>4</v>
      </c>
      <c r="T2489" s="55" t="s">
        <v>3419</v>
      </c>
      <c r="U2489" s="25" t="s">
        <v>19</v>
      </c>
      <c r="V2489" s="25" t="str">
        <f>VLOOKUP(P2489,'Customer List'!B:C,2,)</f>
        <v>Delhi</v>
      </c>
      <c r="W2489" s="56"/>
      <c r="X2489" s="45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3347</v>
      </c>
      <c r="C2490" s="45">
        <v>45898</v>
      </c>
      <c r="D2490" s="45">
        <v>45904</v>
      </c>
      <c r="E2490" s="8">
        <v>68.599999999999994</v>
      </c>
      <c r="F2490" s="8">
        <f t="shared" si="405"/>
        <v>6036.7999999999993</v>
      </c>
      <c r="G2490" s="54">
        <f t="shared" si="406"/>
        <v>6036.7999999999993</v>
      </c>
      <c r="H2490" s="25">
        <v>158003</v>
      </c>
      <c r="I2490" s="25" t="s">
        <v>3877</v>
      </c>
      <c r="J2490" s="25">
        <v>1</v>
      </c>
      <c r="K2490" s="25">
        <v>1</v>
      </c>
      <c r="L2490" s="25">
        <f t="shared" si="407"/>
        <v>0</v>
      </c>
      <c r="M2490" s="25" t="s">
        <v>3427</v>
      </c>
      <c r="N2490" s="45">
        <v>45909</v>
      </c>
      <c r="O2490" s="54">
        <v>8379</v>
      </c>
      <c r="P2490" s="25" t="s">
        <v>43</v>
      </c>
      <c r="Q2490" s="25" t="s">
        <v>2078</v>
      </c>
      <c r="R2490" s="25" t="s">
        <v>849</v>
      </c>
      <c r="S2490" s="3">
        <v>4</v>
      </c>
      <c r="T2490" s="55"/>
      <c r="U2490" s="25" t="s">
        <v>19</v>
      </c>
      <c r="V2490" s="25" t="str">
        <f>VLOOKUP(P2490,'Customer List'!B:C,2,)</f>
        <v>Faridabad</v>
      </c>
      <c r="W2490" s="56"/>
      <c r="X2490" s="45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3347</v>
      </c>
      <c r="C2491" s="45">
        <v>45898</v>
      </c>
      <c r="D2491" s="45">
        <v>45904</v>
      </c>
      <c r="E2491" s="8">
        <v>206.5</v>
      </c>
      <c r="F2491" s="8">
        <f t="shared" si="405"/>
        <v>18172</v>
      </c>
      <c r="G2491" s="54">
        <f t="shared" si="406"/>
        <v>18172</v>
      </c>
      <c r="H2491" s="25">
        <v>165804</v>
      </c>
      <c r="I2491" s="25" t="s">
        <v>3878</v>
      </c>
      <c r="J2491" s="25">
        <v>1</v>
      </c>
      <c r="K2491" s="25">
        <v>1</v>
      </c>
      <c r="L2491" s="25">
        <f t="shared" si="407"/>
        <v>0</v>
      </c>
      <c r="M2491" s="25" t="s">
        <v>3417</v>
      </c>
      <c r="N2491" s="45">
        <v>45908</v>
      </c>
      <c r="O2491" s="66">
        <v>25222.5</v>
      </c>
      <c r="P2491" s="25" t="s">
        <v>3341</v>
      </c>
      <c r="Q2491" s="25" t="s">
        <v>2078</v>
      </c>
      <c r="R2491" s="25" t="s">
        <v>638</v>
      </c>
      <c r="S2491" s="3">
        <v>4</v>
      </c>
      <c r="T2491" s="55"/>
      <c r="U2491" s="25" t="s">
        <v>19</v>
      </c>
      <c r="V2491" s="25" t="str">
        <f>VLOOKUP(P2491,'Customer List'!B:C,2,)</f>
        <v>Delhi</v>
      </c>
      <c r="W2491" s="56"/>
      <c r="X2491" s="45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67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3347</v>
      </c>
      <c r="C2492" s="45">
        <v>45898</v>
      </c>
      <c r="D2492" s="45">
        <v>45904</v>
      </c>
      <c r="E2492" s="8">
        <v>161.25</v>
      </c>
      <c r="F2492" s="8">
        <f t="shared" si="405"/>
        <v>14190</v>
      </c>
      <c r="G2492" s="54">
        <f t="shared" si="406"/>
        <v>14190</v>
      </c>
      <c r="H2492" s="25">
        <v>300137</v>
      </c>
      <c r="I2492" s="25" t="s">
        <v>3879</v>
      </c>
      <c r="J2492" s="25">
        <v>1</v>
      </c>
      <c r="K2492" s="25">
        <v>1</v>
      </c>
      <c r="L2492" s="25">
        <f t="shared" si="407"/>
        <v>0</v>
      </c>
      <c r="M2492" s="25" t="s">
        <v>3408</v>
      </c>
      <c r="N2492" s="45">
        <v>45908</v>
      </c>
      <c r="O2492" s="54">
        <v>24993.75</v>
      </c>
      <c r="P2492" s="25" t="s">
        <v>1022</v>
      </c>
      <c r="Q2492" s="25">
        <v>58155354773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Guwahati</v>
      </c>
      <c r="W2492" s="56"/>
      <c r="X2492" s="45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3347</v>
      </c>
      <c r="C2493" s="45">
        <v>45898</v>
      </c>
      <c r="D2493" s="45">
        <v>45904</v>
      </c>
      <c r="E2493" s="8">
        <v>326.25</v>
      </c>
      <c r="F2493" s="8">
        <f t="shared" si="405"/>
        <v>28710</v>
      </c>
      <c r="G2493" s="54">
        <f t="shared" si="406"/>
        <v>28710</v>
      </c>
      <c r="H2493" s="25">
        <v>300436</v>
      </c>
      <c r="I2493" s="25" t="s">
        <v>3880</v>
      </c>
      <c r="J2493" s="25">
        <v>1</v>
      </c>
      <c r="K2493" s="25">
        <v>1</v>
      </c>
      <c r="L2493" s="25">
        <f t="shared" si="407"/>
        <v>0</v>
      </c>
      <c r="M2493" s="25" t="s">
        <v>3363</v>
      </c>
      <c r="N2493" s="45">
        <v>45906</v>
      </c>
      <c r="O2493" s="54">
        <v>45433.58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3347</v>
      </c>
      <c r="C2494" s="45">
        <v>45898</v>
      </c>
      <c r="D2494" s="45">
        <v>45904</v>
      </c>
      <c r="E2494" s="8">
        <v>212.1</v>
      </c>
      <c r="F2494" s="8">
        <f t="shared" si="405"/>
        <v>18664.8</v>
      </c>
      <c r="G2494" s="54">
        <f t="shared" si="406"/>
        <v>18664.8</v>
      </c>
      <c r="H2494" s="25">
        <v>300441</v>
      </c>
      <c r="I2494" s="25" t="s">
        <v>3881</v>
      </c>
      <c r="J2494" s="25">
        <v>1</v>
      </c>
      <c r="K2494" s="25">
        <v>1</v>
      </c>
      <c r="L2494" s="25">
        <f t="shared" si="407"/>
        <v>0</v>
      </c>
      <c r="M2494" s="25" t="s">
        <v>3366</v>
      </c>
      <c r="N2494" s="45">
        <v>45906</v>
      </c>
      <c r="O2494" s="54">
        <v>34284.449999999997</v>
      </c>
      <c r="P2494" s="25" t="s">
        <v>3349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3347</v>
      </c>
      <c r="C2495" s="45">
        <v>45898</v>
      </c>
      <c r="D2495" s="45">
        <v>45904</v>
      </c>
      <c r="E2495" s="8">
        <v>200.2</v>
      </c>
      <c r="F2495" s="8">
        <f t="shared" si="405"/>
        <v>17617.599999999999</v>
      </c>
      <c r="G2495" s="54">
        <f t="shared" si="406"/>
        <v>17617.599999999999</v>
      </c>
      <c r="H2495" s="25">
        <v>300537</v>
      </c>
      <c r="I2495" s="25" t="s">
        <v>3882</v>
      </c>
      <c r="J2495" s="25">
        <v>1</v>
      </c>
      <c r="K2495" s="25">
        <v>1</v>
      </c>
      <c r="L2495" s="25">
        <f t="shared" si="407"/>
        <v>0</v>
      </c>
      <c r="M2495" s="25" t="s">
        <v>3366</v>
      </c>
      <c r="N2495" s="45">
        <v>45906</v>
      </c>
      <c r="O2495" s="54">
        <v>32360.9</v>
      </c>
      <c r="P2495" s="25" t="s">
        <v>3349</v>
      </c>
      <c r="Q2495" s="25">
        <v>58155321195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Hyderabad</v>
      </c>
      <c r="W2495" s="56"/>
      <c r="X2495" s="45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3347</v>
      </c>
      <c r="C2496" s="45">
        <v>45898</v>
      </c>
      <c r="D2496" s="45">
        <v>45904</v>
      </c>
      <c r="E2496" s="8">
        <v>185.5</v>
      </c>
      <c r="F2496" s="8">
        <f t="shared" si="405"/>
        <v>16324</v>
      </c>
      <c r="G2496" s="54">
        <f t="shared" si="406"/>
        <v>48972</v>
      </c>
      <c r="H2496" s="25">
        <v>300920</v>
      </c>
      <c r="I2496" s="25" t="s">
        <v>3883</v>
      </c>
      <c r="J2496" s="25">
        <v>3</v>
      </c>
      <c r="K2496" s="25">
        <v>3</v>
      </c>
      <c r="L2496" s="25">
        <f t="shared" si="407"/>
        <v>0</v>
      </c>
      <c r="M2496" s="25" t="s">
        <v>3372</v>
      </c>
      <c r="N2496" s="45">
        <v>45906</v>
      </c>
      <c r="O2496" s="54">
        <v>86257.5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3347</v>
      </c>
      <c r="C2497" s="45">
        <v>45898</v>
      </c>
      <c r="D2497" s="45">
        <v>45904</v>
      </c>
      <c r="E2497" s="8">
        <v>241.5</v>
      </c>
      <c r="F2497" s="8">
        <f t="shared" si="405"/>
        <v>21252</v>
      </c>
      <c r="G2497" s="54">
        <f t="shared" si="406"/>
        <v>21252</v>
      </c>
      <c r="H2497" s="25">
        <v>301928</v>
      </c>
      <c r="I2497" s="25" t="s">
        <v>3884</v>
      </c>
      <c r="J2497" s="25">
        <v>1</v>
      </c>
      <c r="K2497" s="25">
        <v>1</v>
      </c>
      <c r="L2497" s="25">
        <f t="shared" si="407"/>
        <v>0</v>
      </c>
      <c r="M2497" s="25" t="s">
        <v>3363</v>
      </c>
      <c r="N2497" s="45">
        <v>45906</v>
      </c>
      <c r="O2497" s="54">
        <v>29481.98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3347</v>
      </c>
      <c r="C2498" s="45">
        <v>45898</v>
      </c>
      <c r="D2498" s="45">
        <v>45904</v>
      </c>
      <c r="E2498" s="8">
        <v>72.099999999999994</v>
      </c>
      <c r="F2498" s="8">
        <f t="shared" si="405"/>
        <v>6344.7999999999993</v>
      </c>
      <c r="G2498" s="54">
        <f t="shared" si="406"/>
        <v>6344.7999999999993</v>
      </c>
      <c r="H2498" s="25">
        <v>302206</v>
      </c>
      <c r="I2498" s="25" t="s">
        <v>3885</v>
      </c>
      <c r="J2498" s="25">
        <v>1</v>
      </c>
      <c r="K2498" s="25">
        <v>1</v>
      </c>
      <c r="L2498" s="25">
        <f t="shared" si="407"/>
        <v>0</v>
      </c>
      <c r="M2498" s="25" t="s">
        <v>3373</v>
      </c>
      <c r="N2498" s="45">
        <v>45906</v>
      </c>
      <c r="O2498" s="54">
        <v>11654.45</v>
      </c>
      <c r="P2498" s="25" t="s">
        <v>1139</v>
      </c>
      <c r="Q2498" s="25">
        <v>58155324172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3347</v>
      </c>
      <c r="C2499" s="45">
        <v>45898</v>
      </c>
      <c r="D2499" s="45">
        <v>45904</v>
      </c>
      <c r="E2499" s="8">
        <v>204.4</v>
      </c>
      <c r="F2499" s="8">
        <f t="shared" si="405"/>
        <v>17987.2</v>
      </c>
      <c r="G2499" s="54">
        <f t="shared" si="406"/>
        <v>89936</v>
      </c>
      <c r="H2499" s="25">
        <v>302216</v>
      </c>
      <c r="I2499" s="25" t="s">
        <v>3886</v>
      </c>
      <c r="J2499" s="25">
        <v>5</v>
      </c>
      <c r="K2499" s="25">
        <v>5</v>
      </c>
      <c r="L2499" s="25">
        <f t="shared" si="407"/>
        <v>0</v>
      </c>
      <c r="M2499" s="25" t="s">
        <v>3372</v>
      </c>
      <c r="N2499" s="45">
        <v>45906</v>
      </c>
      <c r="O2499" s="54">
        <v>158410</v>
      </c>
      <c r="P2499" s="25" t="s">
        <v>893</v>
      </c>
      <c r="Q2499" s="25">
        <v>58155322444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3347</v>
      </c>
      <c r="C2500" s="45">
        <v>45898</v>
      </c>
      <c r="D2500" s="45">
        <v>45904</v>
      </c>
      <c r="E2500" s="8">
        <v>304.5</v>
      </c>
      <c r="F2500" s="8">
        <f t="shared" si="405"/>
        <v>26796</v>
      </c>
      <c r="G2500" s="54">
        <f t="shared" si="406"/>
        <v>26796</v>
      </c>
      <c r="H2500" s="25">
        <v>302632</v>
      </c>
      <c r="I2500" s="25" t="s">
        <v>3786</v>
      </c>
      <c r="J2500" s="25">
        <v>1</v>
      </c>
      <c r="K2500" s="25">
        <v>1</v>
      </c>
      <c r="L2500" s="25">
        <f t="shared" si="407"/>
        <v>0</v>
      </c>
      <c r="M2500" s="25" t="s">
        <v>3373</v>
      </c>
      <c r="N2500" s="45">
        <v>45906</v>
      </c>
      <c r="O2500" s="54">
        <v>45938.9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3347</v>
      </c>
      <c r="C2501" s="45">
        <v>45898</v>
      </c>
      <c r="D2501" s="45">
        <v>45904</v>
      </c>
      <c r="E2501" s="8">
        <v>98.7</v>
      </c>
      <c r="F2501" s="8">
        <f t="shared" si="405"/>
        <v>8685.6</v>
      </c>
      <c r="G2501" s="54">
        <f t="shared" si="406"/>
        <v>17371.2</v>
      </c>
      <c r="H2501" s="25">
        <v>304242</v>
      </c>
      <c r="I2501" s="25" t="s">
        <v>3887</v>
      </c>
      <c r="J2501" s="25">
        <v>2</v>
      </c>
      <c r="K2501" s="25">
        <v>2</v>
      </c>
      <c r="L2501" s="25">
        <f t="shared" si="407"/>
        <v>0</v>
      </c>
      <c r="M2501" s="25" t="s">
        <v>3384</v>
      </c>
      <c r="N2501" s="45">
        <v>45906</v>
      </c>
      <c r="O2501" s="54">
        <v>32782.5</v>
      </c>
      <c r="P2501" s="25" t="s">
        <v>2055</v>
      </c>
      <c r="Q2501" s="25">
        <v>58155323306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3347</v>
      </c>
      <c r="C2502" s="45">
        <v>45898</v>
      </c>
      <c r="D2502" s="45">
        <v>45904</v>
      </c>
      <c r="E2502" s="8">
        <v>330</v>
      </c>
      <c r="F2502" s="8">
        <f t="shared" si="405"/>
        <v>29040</v>
      </c>
      <c r="G2502" s="54">
        <f t="shared" si="406"/>
        <v>29040</v>
      </c>
      <c r="H2502" s="25">
        <v>307638</v>
      </c>
      <c r="I2502" s="25" t="s">
        <v>3888</v>
      </c>
      <c r="J2502" s="25">
        <v>1</v>
      </c>
      <c r="K2502" s="25">
        <v>1</v>
      </c>
      <c r="L2502" s="25">
        <f t="shared" si="407"/>
        <v>0</v>
      </c>
      <c r="M2502" s="25" t="s">
        <v>3363</v>
      </c>
      <c r="N2502" s="45">
        <v>45906</v>
      </c>
      <c r="O2502" s="54">
        <v>37600.199999999997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3347</v>
      </c>
      <c r="C2503" s="45">
        <v>45898</v>
      </c>
      <c r="D2503" s="45">
        <v>45904</v>
      </c>
      <c r="E2503" s="8">
        <v>326.25</v>
      </c>
      <c r="F2503" s="8">
        <f t="shared" si="405"/>
        <v>28710</v>
      </c>
      <c r="G2503" s="54">
        <f t="shared" si="406"/>
        <v>28710</v>
      </c>
      <c r="H2503" s="25">
        <v>313238</v>
      </c>
      <c r="I2503" s="25" t="s">
        <v>3889</v>
      </c>
      <c r="J2503" s="25">
        <v>1</v>
      </c>
      <c r="K2503" s="25">
        <v>1</v>
      </c>
      <c r="L2503" s="25">
        <f t="shared" si="407"/>
        <v>0</v>
      </c>
      <c r="M2503" s="25" t="s">
        <v>3363</v>
      </c>
      <c r="N2503" s="45">
        <v>45906</v>
      </c>
      <c r="O2503" s="54">
        <v>37192.5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3347</v>
      </c>
      <c r="C2504" s="45">
        <v>45898</v>
      </c>
      <c r="D2504" s="45">
        <v>45904</v>
      </c>
      <c r="E2504" s="8">
        <v>263.89999999999998</v>
      </c>
      <c r="F2504" s="8">
        <f t="shared" si="405"/>
        <v>23223.199999999997</v>
      </c>
      <c r="G2504" s="54">
        <f t="shared" si="406"/>
        <v>23223.199999999997</v>
      </c>
      <c r="H2504" s="25">
        <v>320108</v>
      </c>
      <c r="I2504" s="25" t="s">
        <v>3890</v>
      </c>
      <c r="J2504" s="25">
        <v>1</v>
      </c>
      <c r="K2504" s="25">
        <v>1</v>
      </c>
      <c r="L2504" s="25">
        <f t="shared" si="407"/>
        <v>0</v>
      </c>
      <c r="M2504" s="25" t="s">
        <v>3373</v>
      </c>
      <c r="N2504" s="45">
        <v>45906</v>
      </c>
      <c r="O2504" s="54">
        <v>42657.55</v>
      </c>
      <c r="P2504" s="25" t="s">
        <v>1139</v>
      </c>
      <c r="Q2504" s="25">
        <v>58155324172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Banglore</v>
      </c>
      <c r="W2504" s="56"/>
      <c r="X2504" s="45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3347</v>
      </c>
      <c r="C2505" s="45">
        <v>45898</v>
      </c>
      <c r="D2505" s="45">
        <v>45904</v>
      </c>
      <c r="E2505" s="8">
        <v>179.2</v>
      </c>
      <c r="F2505" s="8">
        <f t="shared" si="405"/>
        <v>15769.599999999999</v>
      </c>
      <c r="G2505" s="54">
        <f t="shared" si="406"/>
        <v>15769.599999999999</v>
      </c>
      <c r="H2505" s="25">
        <v>325606</v>
      </c>
      <c r="I2505" s="25" t="s">
        <v>3891</v>
      </c>
      <c r="J2505" s="25">
        <v>1</v>
      </c>
      <c r="K2505" s="25">
        <v>1</v>
      </c>
      <c r="L2505" s="25">
        <f t="shared" si="407"/>
        <v>0</v>
      </c>
      <c r="M2505" s="25" t="s">
        <v>3424</v>
      </c>
      <c r="N2505" s="45">
        <v>45909</v>
      </c>
      <c r="O2505" s="54">
        <v>21888</v>
      </c>
      <c r="P2505" s="25" t="s">
        <v>255</v>
      </c>
      <c r="Q2505" s="25" t="s">
        <v>2078</v>
      </c>
      <c r="R2505" s="25" t="s">
        <v>849</v>
      </c>
      <c r="S2505" s="3">
        <v>4</v>
      </c>
      <c r="T2505" s="55"/>
      <c r="U2505" s="25" t="s">
        <v>19</v>
      </c>
      <c r="V2505" s="25" t="str">
        <f>VLOOKUP(P2505,'Customer List'!B:C,2,)</f>
        <v>Delhi</v>
      </c>
      <c r="W2505" s="56"/>
      <c r="X2505" s="45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67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3347</v>
      </c>
      <c r="C2506" s="45">
        <v>45898</v>
      </c>
      <c r="D2506" s="45">
        <v>45904</v>
      </c>
      <c r="E2506" s="8">
        <v>185.5</v>
      </c>
      <c r="F2506" s="8">
        <f t="shared" si="405"/>
        <v>16324</v>
      </c>
      <c r="G2506" s="54">
        <f t="shared" si="406"/>
        <v>16324</v>
      </c>
      <c r="H2506" s="25">
        <v>325616</v>
      </c>
      <c r="I2506" s="25" t="s">
        <v>3892</v>
      </c>
      <c r="J2506" s="25">
        <v>1</v>
      </c>
      <c r="K2506" s="25">
        <v>1</v>
      </c>
      <c r="L2506" s="25">
        <f t="shared" si="407"/>
        <v>0</v>
      </c>
      <c r="M2506" s="25" t="s">
        <v>3366</v>
      </c>
      <c r="N2506" s="45">
        <v>45906</v>
      </c>
      <c r="O2506" s="54">
        <v>29984.75</v>
      </c>
      <c r="P2506" s="25" t="s">
        <v>3349</v>
      </c>
      <c r="Q2506" s="25">
        <v>58155321195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Hyderabad</v>
      </c>
      <c r="W2506" s="56"/>
      <c r="X2506" s="45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3347</v>
      </c>
      <c r="C2507" s="45">
        <v>45898</v>
      </c>
      <c r="D2507" s="45">
        <v>45904</v>
      </c>
      <c r="E2507" s="8">
        <v>107.1</v>
      </c>
      <c r="F2507" s="8">
        <f t="shared" si="405"/>
        <v>9424.7999999999993</v>
      </c>
      <c r="G2507" s="54">
        <f t="shared" si="406"/>
        <v>9424.7999999999993</v>
      </c>
      <c r="H2507" s="25">
        <v>335917</v>
      </c>
      <c r="I2507" s="25" t="s">
        <v>3893</v>
      </c>
      <c r="J2507" s="25">
        <v>1</v>
      </c>
      <c r="K2507" s="25">
        <v>1</v>
      </c>
      <c r="L2507" s="25">
        <f t="shared" si="407"/>
        <v>0</v>
      </c>
      <c r="M2507" s="25" t="s">
        <v>3644</v>
      </c>
      <c r="N2507" s="45">
        <v>45919</v>
      </c>
      <c r="O2507" s="54">
        <v>17786.25</v>
      </c>
      <c r="P2507" s="25" t="s">
        <v>147</v>
      </c>
      <c r="Q2507" s="25" t="s">
        <v>1131</v>
      </c>
      <c r="R2507" s="25" t="s">
        <v>1131</v>
      </c>
      <c r="S2507" s="3">
        <v>4</v>
      </c>
      <c r="T2507" s="55"/>
      <c r="U2507" s="25" t="s">
        <v>19</v>
      </c>
      <c r="V2507" s="25" t="str">
        <f>VLOOKUP(P2507,'Customer List'!B:C,2,)</f>
        <v>Delhi</v>
      </c>
      <c r="W2507" s="56"/>
      <c r="X2507" s="45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67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3347</v>
      </c>
      <c r="C2508" s="45">
        <v>45898</v>
      </c>
      <c r="D2508" s="45">
        <v>45904</v>
      </c>
      <c r="E2508" s="8">
        <v>321.75</v>
      </c>
      <c r="F2508" s="8">
        <f t="shared" si="405"/>
        <v>28314</v>
      </c>
      <c r="G2508" s="54">
        <f t="shared" si="406"/>
        <v>28314</v>
      </c>
      <c r="H2508" s="25">
        <v>337238</v>
      </c>
      <c r="I2508" s="25" t="s">
        <v>3894</v>
      </c>
      <c r="J2508" s="25">
        <v>1</v>
      </c>
      <c r="K2508" s="25">
        <v>1</v>
      </c>
      <c r="L2508" s="25">
        <f t="shared" si="407"/>
        <v>0</v>
      </c>
      <c r="M2508" s="25" t="s">
        <v>3363</v>
      </c>
      <c r="N2508" s="45">
        <v>45906</v>
      </c>
      <c r="O2508" s="54">
        <v>36679.5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3347</v>
      </c>
      <c r="C2509" s="45">
        <v>45898</v>
      </c>
      <c r="D2509" s="45">
        <v>45904</v>
      </c>
      <c r="E2509" s="8">
        <v>112</v>
      </c>
      <c r="F2509" s="8">
        <f t="shared" si="405"/>
        <v>9856</v>
      </c>
      <c r="G2509" s="54">
        <f t="shared" si="406"/>
        <v>9856</v>
      </c>
      <c r="H2509" s="25">
        <v>344613</v>
      </c>
      <c r="I2509" s="25" t="s">
        <v>3895</v>
      </c>
      <c r="J2509" s="25">
        <v>1</v>
      </c>
      <c r="K2509" s="25">
        <v>1</v>
      </c>
      <c r="L2509" s="25">
        <f t="shared" si="407"/>
        <v>0</v>
      </c>
      <c r="M2509" s="25" t="s">
        <v>4976</v>
      </c>
      <c r="N2509" s="45">
        <v>45933</v>
      </c>
      <c r="O2509" s="54">
        <v>0</v>
      </c>
      <c r="P2509" s="25" t="s">
        <v>4687</v>
      </c>
      <c r="Q2509" s="25" t="s">
        <v>4715</v>
      </c>
      <c r="R2509" s="25" t="s">
        <v>41</v>
      </c>
      <c r="S2509" s="3">
        <v>4</v>
      </c>
      <c r="T2509" s="55" t="s">
        <v>4688</v>
      </c>
      <c r="U2509" s="25" t="s">
        <v>19</v>
      </c>
      <c r="V2509" s="25" t="str">
        <f>VLOOKUP(P2509,'Customer List'!B:C,2,)</f>
        <v>Bhatinda</v>
      </c>
      <c r="W2509" s="56"/>
      <c r="X2509" s="45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3347</v>
      </c>
      <c r="C2510" s="45">
        <v>45898</v>
      </c>
      <c r="D2510" s="45">
        <v>45904</v>
      </c>
      <c r="E2510" s="8">
        <v>165.9</v>
      </c>
      <c r="F2510" s="8">
        <f t="shared" si="405"/>
        <v>14599.2</v>
      </c>
      <c r="G2510" s="54">
        <f t="shared" si="406"/>
        <v>14599.2</v>
      </c>
      <c r="H2510" s="25">
        <v>344622</v>
      </c>
      <c r="I2510" s="25" t="s">
        <v>3896</v>
      </c>
      <c r="J2510" s="25">
        <v>1</v>
      </c>
      <c r="K2510" s="25">
        <v>1</v>
      </c>
      <c r="L2510" s="25">
        <f t="shared" si="407"/>
        <v>0</v>
      </c>
      <c r="M2510" s="25" t="s">
        <v>3373</v>
      </c>
      <c r="N2510" s="45">
        <v>45906</v>
      </c>
      <c r="O2510" s="54">
        <v>26816.55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3347</v>
      </c>
      <c r="C2511" s="45">
        <v>45898</v>
      </c>
      <c r="D2511" s="45">
        <v>45904</v>
      </c>
      <c r="E2511" s="8">
        <v>169.4</v>
      </c>
      <c r="F2511" s="8">
        <f t="shared" si="405"/>
        <v>14907.2</v>
      </c>
      <c r="G2511" s="54">
        <f t="shared" si="406"/>
        <v>14907.2</v>
      </c>
      <c r="H2511" s="25">
        <v>344704</v>
      </c>
      <c r="I2511" s="25" t="s">
        <v>3802</v>
      </c>
      <c r="J2511" s="25">
        <v>1</v>
      </c>
      <c r="K2511" s="25">
        <v>1</v>
      </c>
      <c r="L2511" s="25">
        <f t="shared" si="407"/>
        <v>0</v>
      </c>
      <c r="M2511" s="25" t="s">
        <v>3373</v>
      </c>
      <c r="N2511" s="45">
        <v>45906</v>
      </c>
      <c r="O2511" s="54">
        <v>27382.3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3347</v>
      </c>
      <c r="C2512" s="45">
        <v>45898</v>
      </c>
      <c r="D2512" s="45">
        <v>45904</v>
      </c>
      <c r="E2512" s="8">
        <v>259</v>
      </c>
      <c r="F2512" s="8">
        <f t="shared" si="405"/>
        <v>22792</v>
      </c>
      <c r="G2512" s="54">
        <f t="shared" si="406"/>
        <v>22792</v>
      </c>
      <c r="H2512" s="25">
        <v>344786</v>
      </c>
      <c r="I2512" s="25" t="s">
        <v>3897</v>
      </c>
      <c r="J2512" s="25">
        <v>1</v>
      </c>
      <c r="K2512" s="25">
        <v>1</v>
      </c>
      <c r="L2512" s="25">
        <f t="shared" si="407"/>
        <v>0</v>
      </c>
      <c r="M2512" s="25" t="s">
        <v>3363</v>
      </c>
      <c r="N2512" s="45">
        <v>45906</v>
      </c>
      <c r="O2512" s="54">
        <v>38644.65</v>
      </c>
      <c r="P2512" s="25" t="s">
        <v>243</v>
      </c>
      <c r="Q2512" s="25">
        <v>58155321674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Mumbai</v>
      </c>
      <c r="W2512" s="56"/>
      <c r="X2512" s="45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3347</v>
      </c>
      <c r="C2513" s="45">
        <v>45898</v>
      </c>
      <c r="D2513" s="45">
        <v>45904</v>
      </c>
      <c r="E2513" s="8">
        <v>173.6</v>
      </c>
      <c r="F2513" s="8">
        <f t="shared" si="405"/>
        <v>15276.8</v>
      </c>
      <c r="G2513" s="54">
        <f t="shared" si="406"/>
        <v>15276.8</v>
      </c>
      <c r="H2513" s="25">
        <v>344824</v>
      </c>
      <c r="I2513" s="25" t="s">
        <v>3898</v>
      </c>
      <c r="J2513" s="25">
        <v>1</v>
      </c>
      <c r="K2513" s="25">
        <v>1</v>
      </c>
      <c r="L2513" s="25">
        <f t="shared" si="407"/>
        <v>0</v>
      </c>
      <c r="M2513" s="25" t="s">
        <v>3373</v>
      </c>
      <c r="N2513" s="45">
        <v>45906</v>
      </c>
      <c r="O2513" s="54">
        <v>28061.200000000001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3347</v>
      </c>
      <c r="C2514" s="45">
        <v>45898</v>
      </c>
      <c r="D2514" s="45">
        <v>45904</v>
      </c>
      <c r="E2514" s="8">
        <v>250.6</v>
      </c>
      <c r="F2514" s="8">
        <f t="shared" si="405"/>
        <v>22052.799999999999</v>
      </c>
      <c r="G2514" s="54">
        <f t="shared" si="406"/>
        <v>22052.799999999999</v>
      </c>
      <c r="H2514" s="25">
        <v>345042</v>
      </c>
      <c r="I2514" s="25" t="s">
        <v>3899</v>
      </c>
      <c r="J2514" s="25">
        <v>1</v>
      </c>
      <c r="K2514" s="25">
        <v>1</v>
      </c>
      <c r="L2514" s="25">
        <f t="shared" si="407"/>
        <v>0</v>
      </c>
      <c r="M2514" s="25" t="s">
        <v>3412</v>
      </c>
      <c r="N2514" s="45">
        <v>45908</v>
      </c>
      <c r="O2514" s="54">
        <v>38843</v>
      </c>
      <c r="P2514" s="25" t="s">
        <v>225</v>
      </c>
      <c r="Q2514" s="25" t="s">
        <v>3399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Punjab</v>
      </c>
      <c r="W2514" s="56"/>
      <c r="X2514" s="45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3347</v>
      </c>
      <c r="C2515" s="45">
        <v>45898</v>
      </c>
      <c r="D2515" s="45">
        <v>45904</v>
      </c>
      <c r="E2515" s="8">
        <v>192.5</v>
      </c>
      <c r="F2515" s="8">
        <f t="shared" si="405"/>
        <v>16940</v>
      </c>
      <c r="G2515" s="54">
        <f t="shared" si="406"/>
        <v>16940</v>
      </c>
      <c r="H2515" s="25">
        <v>349106</v>
      </c>
      <c r="I2515" s="25" t="s">
        <v>3900</v>
      </c>
      <c r="J2515" s="25">
        <v>1</v>
      </c>
      <c r="K2515" s="25">
        <v>1</v>
      </c>
      <c r="L2515" s="25">
        <f t="shared" si="407"/>
        <v>0</v>
      </c>
      <c r="M2515" s="25" t="s">
        <v>3404</v>
      </c>
      <c r="N2515" s="45">
        <v>45908</v>
      </c>
      <c r="O2515" s="54">
        <v>29837.5</v>
      </c>
      <c r="P2515" s="25" t="s">
        <v>2288</v>
      </c>
      <c r="Q2515" s="25">
        <v>58155354633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Ahemedabad</v>
      </c>
      <c r="W2515" s="56"/>
      <c r="X2515" s="45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3347</v>
      </c>
      <c r="C2516" s="45">
        <v>45898</v>
      </c>
      <c r="D2516" s="45">
        <v>45904</v>
      </c>
      <c r="E2516" s="8">
        <v>226.1</v>
      </c>
      <c r="F2516" s="8">
        <f t="shared" si="405"/>
        <v>19896.8</v>
      </c>
      <c r="G2516" s="54">
        <f t="shared" si="406"/>
        <v>19896.8</v>
      </c>
      <c r="H2516" s="25">
        <v>350510</v>
      </c>
      <c r="I2516" s="25" t="s">
        <v>3901</v>
      </c>
      <c r="J2516" s="25">
        <v>1</v>
      </c>
      <c r="K2516" s="25">
        <v>1</v>
      </c>
      <c r="L2516" s="25">
        <f t="shared" si="407"/>
        <v>0</v>
      </c>
      <c r="M2516" s="25" t="s">
        <v>3373</v>
      </c>
      <c r="N2516" s="45">
        <v>45906</v>
      </c>
      <c r="O2516" s="54">
        <v>36547.449999999997</v>
      </c>
      <c r="P2516" s="25" t="s">
        <v>1139</v>
      </c>
      <c r="Q2516" s="25">
        <v>58155324172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Banglore</v>
      </c>
      <c r="W2516" s="56"/>
      <c r="X2516" s="45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3347</v>
      </c>
      <c r="C2517" s="45">
        <v>45898</v>
      </c>
      <c r="D2517" s="45">
        <v>45904</v>
      </c>
      <c r="E2517" s="8">
        <v>153</v>
      </c>
      <c r="F2517" s="8">
        <f t="shared" si="405"/>
        <v>13464</v>
      </c>
      <c r="G2517" s="54">
        <f t="shared" si="406"/>
        <v>13464</v>
      </c>
      <c r="H2517" s="25">
        <v>354515</v>
      </c>
      <c r="I2517" s="25" t="s">
        <v>3902</v>
      </c>
      <c r="J2517" s="25">
        <v>1</v>
      </c>
      <c r="K2517" s="25">
        <v>1</v>
      </c>
      <c r="L2517" s="25">
        <f t="shared" si="407"/>
        <v>0</v>
      </c>
      <c r="M2517" s="25" t="s">
        <v>3408</v>
      </c>
      <c r="N2517" s="45">
        <v>45908</v>
      </c>
      <c r="O2517" s="54">
        <v>23715</v>
      </c>
      <c r="P2517" s="25" t="s">
        <v>1022</v>
      </c>
      <c r="Q2517" s="25">
        <v>58155354773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Guwahati</v>
      </c>
      <c r="W2517" s="56"/>
      <c r="X2517" s="45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3347</v>
      </c>
      <c r="C2518" s="45">
        <v>45898</v>
      </c>
      <c r="D2518" s="45">
        <v>45904</v>
      </c>
      <c r="E2518" s="8">
        <v>203.7</v>
      </c>
      <c r="F2518" s="8">
        <f t="shared" si="405"/>
        <v>17925.599999999999</v>
      </c>
      <c r="G2518" s="54">
        <f t="shared" si="406"/>
        <v>71702.399999999994</v>
      </c>
      <c r="H2518" s="25">
        <v>362504</v>
      </c>
      <c r="I2518" s="25" t="s">
        <v>3903</v>
      </c>
      <c r="J2518" s="25">
        <v>4</v>
      </c>
      <c r="K2518" s="25">
        <v>4</v>
      </c>
      <c r="L2518" s="25">
        <f t="shared" si="407"/>
        <v>0</v>
      </c>
      <c r="M2518" s="25" t="s">
        <v>3376</v>
      </c>
      <c r="N2518" s="45">
        <v>45906</v>
      </c>
      <c r="O2518" s="54">
        <v>108252</v>
      </c>
      <c r="P2518" s="25" t="s">
        <v>2052</v>
      </c>
      <c r="Q2518" s="25">
        <v>58155321011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Pune</v>
      </c>
      <c r="W2518" s="56"/>
      <c r="X2518" s="45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3347</v>
      </c>
      <c r="C2519" s="45">
        <v>45898</v>
      </c>
      <c r="D2519" s="45">
        <v>45904</v>
      </c>
      <c r="E2519" s="8">
        <v>217.7</v>
      </c>
      <c r="F2519" s="8">
        <f t="shared" si="405"/>
        <v>19157.599999999999</v>
      </c>
      <c r="G2519" s="54">
        <f t="shared" si="406"/>
        <v>19157.599999999999</v>
      </c>
      <c r="H2519" s="25">
        <v>362564</v>
      </c>
      <c r="I2519" s="25" t="s">
        <v>3904</v>
      </c>
      <c r="J2519" s="25">
        <v>1</v>
      </c>
      <c r="K2519" s="25">
        <v>1</v>
      </c>
      <c r="L2519" s="25">
        <f t="shared" si="407"/>
        <v>0</v>
      </c>
      <c r="M2519" s="25" t="s">
        <v>3363</v>
      </c>
      <c r="N2519" s="45">
        <v>45906</v>
      </c>
      <c r="O2519" s="54">
        <v>26576.51</v>
      </c>
      <c r="P2519" s="25" t="s">
        <v>243</v>
      </c>
      <c r="Q2519" s="25">
        <v>58155321674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3347</v>
      </c>
      <c r="C2520" s="45">
        <v>45898</v>
      </c>
      <c r="D2520" s="45">
        <v>45904</v>
      </c>
      <c r="E2520" s="8">
        <v>313.5</v>
      </c>
      <c r="F2520" s="8">
        <f t="shared" si="405"/>
        <v>27588</v>
      </c>
      <c r="G2520" s="54">
        <f t="shared" si="406"/>
        <v>27588</v>
      </c>
      <c r="H2520" s="25">
        <v>368524</v>
      </c>
      <c r="I2520" s="25" t="s">
        <v>3905</v>
      </c>
      <c r="J2520" s="25">
        <v>1</v>
      </c>
      <c r="K2520" s="25">
        <v>1</v>
      </c>
      <c r="L2520" s="25">
        <f t="shared" si="407"/>
        <v>0</v>
      </c>
      <c r="M2520" s="25" t="s">
        <v>3424</v>
      </c>
      <c r="N2520" s="45">
        <v>45909</v>
      </c>
      <c r="O2520" s="54">
        <v>35739</v>
      </c>
      <c r="P2520" s="25" t="s">
        <v>255</v>
      </c>
      <c r="Q2520" s="25" t="s">
        <v>2078</v>
      </c>
      <c r="R2520" s="25" t="s">
        <v>849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3347</v>
      </c>
      <c r="C2521" s="45">
        <v>45898</v>
      </c>
      <c r="D2521" s="45">
        <v>45904</v>
      </c>
      <c r="E2521" s="8">
        <v>128.1</v>
      </c>
      <c r="F2521" s="8">
        <f t="shared" si="405"/>
        <v>11272.8</v>
      </c>
      <c r="G2521" s="54">
        <f t="shared" si="406"/>
        <v>11272.8</v>
      </c>
      <c r="H2521" s="25">
        <v>386905</v>
      </c>
      <c r="I2521" s="25" t="s">
        <v>3906</v>
      </c>
      <c r="J2521" s="25">
        <v>1</v>
      </c>
      <c r="K2521" s="25">
        <v>1</v>
      </c>
      <c r="L2521" s="25">
        <f t="shared" si="407"/>
        <v>0</v>
      </c>
      <c r="M2521" s="25" t="s">
        <v>3383</v>
      </c>
      <c r="N2521" s="45">
        <v>45905</v>
      </c>
      <c r="O2521" s="54">
        <v>17385</v>
      </c>
      <c r="P2521" s="25" t="s">
        <v>214</v>
      </c>
      <c r="Q2521" s="25" t="s">
        <v>1131</v>
      </c>
      <c r="R2521" s="25" t="s">
        <v>1131</v>
      </c>
      <c r="S2521" s="3">
        <v>4</v>
      </c>
      <c r="T2521" s="55"/>
      <c r="U2521" s="25" t="s">
        <v>19</v>
      </c>
      <c r="V2521" s="25" t="str">
        <f>VLOOKUP(P2521,'Customer List'!B:C,2,)</f>
        <v>Delhi</v>
      </c>
      <c r="W2521" s="56"/>
      <c r="X2521" s="45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3347</v>
      </c>
      <c r="C2522" s="45">
        <v>45898</v>
      </c>
      <c r="D2522" s="45">
        <v>45904</v>
      </c>
      <c r="E2522" s="8">
        <v>61.6</v>
      </c>
      <c r="F2522" s="8">
        <f t="shared" si="405"/>
        <v>5420.8</v>
      </c>
      <c r="G2522" s="54">
        <f t="shared" si="406"/>
        <v>5420.8</v>
      </c>
      <c r="H2522" s="25">
        <v>400120</v>
      </c>
      <c r="I2522" s="25" t="s">
        <v>3815</v>
      </c>
      <c r="J2522" s="25">
        <v>1</v>
      </c>
      <c r="K2522" s="25">
        <v>1</v>
      </c>
      <c r="L2522" s="25">
        <f t="shared" si="407"/>
        <v>0</v>
      </c>
      <c r="M2522" s="25" t="s">
        <v>3364</v>
      </c>
      <c r="N2522" s="45">
        <v>45906</v>
      </c>
      <c r="O2522" s="54">
        <v>9240</v>
      </c>
      <c r="P2522" s="25" t="s">
        <v>1901</v>
      </c>
      <c r="Q2522" s="25">
        <v>58155324894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Mumbai</v>
      </c>
      <c r="W2522" s="56"/>
      <c r="X2522" s="45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3347</v>
      </c>
      <c r="C2523" s="45">
        <v>45898</v>
      </c>
      <c r="D2523" s="45">
        <v>45904</v>
      </c>
      <c r="E2523" s="8">
        <v>98.7</v>
      </c>
      <c r="F2523" s="8">
        <f t="shared" si="405"/>
        <v>8685.6</v>
      </c>
      <c r="G2523" s="54">
        <f t="shared" si="406"/>
        <v>8685.6</v>
      </c>
      <c r="H2523" s="25">
        <v>405306</v>
      </c>
      <c r="I2523" s="25" t="s">
        <v>3907</v>
      </c>
      <c r="J2523" s="25">
        <v>1</v>
      </c>
      <c r="K2523" s="25">
        <v>1</v>
      </c>
      <c r="L2523" s="25">
        <f t="shared" si="407"/>
        <v>0</v>
      </c>
      <c r="M2523" s="25" t="s">
        <v>3430</v>
      </c>
      <c r="N2523" s="45">
        <v>45909</v>
      </c>
      <c r="O2523" s="54">
        <v>15298.5</v>
      </c>
      <c r="P2523" s="25" t="s">
        <v>209</v>
      </c>
      <c r="Q2523" s="25" t="s">
        <v>1131</v>
      </c>
      <c r="R2523" s="25" t="s">
        <v>1131</v>
      </c>
      <c r="S2523" s="3">
        <v>4</v>
      </c>
      <c r="T2523" s="55" t="s">
        <v>3365</v>
      </c>
      <c r="U2523" s="25" t="s">
        <v>19</v>
      </c>
      <c r="V2523" s="25" t="str">
        <f>VLOOKUP(P2523,'Customer List'!B:C,2,)</f>
        <v>Delhi</v>
      </c>
      <c r="W2523" s="56"/>
      <c r="X2523" s="45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3347</v>
      </c>
      <c r="C2524" s="45">
        <v>45898</v>
      </c>
      <c r="D2524" s="45">
        <v>45904</v>
      </c>
      <c r="E2524" s="8">
        <v>102.9</v>
      </c>
      <c r="F2524" s="8">
        <f t="shared" si="405"/>
        <v>9055.2000000000007</v>
      </c>
      <c r="G2524" s="54">
        <f t="shared" si="406"/>
        <v>9055.2000000000007</v>
      </c>
      <c r="H2524" s="25">
        <v>406511</v>
      </c>
      <c r="I2524" s="25" t="s">
        <v>3908</v>
      </c>
      <c r="J2524" s="25">
        <v>1</v>
      </c>
      <c r="K2524" s="25">
        <v>1</v>
      </c>
      <c r="L2524" s="25">
        <f t="shared" si="407"/>
        <v>0</v>
      </c>
      <c r="M2524" s="25" t="s">
        <v>3411</v>
      </c>
      <c r="N2524" s="45">
        <v>45908</v>
      </c>
      <c r="O2524" s="54">
        <v>15949.5</v>
      </c>
      <c r="P2524" s="25" t="s">
        <v>3348</v>
      </c>
      <c r="Q2524" s="25" t="s">
        <v>3401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Chandigarh</v>
      </c>
      <c r="W2524" s="56"/>
      <c r="X2524" s="45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3347</v>
      </c>
      <c r="C2525" s="45">
        <v>45898</v>
      </c>
      <c r="D2525" s="45">
        <v>45904</v>
      </c>
      <c r="E2525" s="8">
        <v>41.3</v>
      </c>
      <c r="F2525" s="8">
        <f t="shared" si="405"/>
        <v>3634.3999999999996</v>
      </c>
      <c r="G2525" s="54">
        <f t="shared" si="406"/>
        <v>3634.3999999999996</v>
      </c>
      <c r="H2525" s="25">
        <v>420404</v>
      </c>
      <c r="I2525" s="25" t="s">
        <v>3763</v>
      </c>
      <c r="J2525" s="25">
        <v>1</v>
      </c>
      <c r="K2525" s="25">
        <v>1</v>
      </c>
      <c r="L2525" s="25">
        <f t="shared" si="407"/>
        <v>0</v>
      </c>
      <c r="M2525" s="25" t="s">
        <v>3372</v>
      </c>
      <c r="N2525" s="45">
        <v>45906</v>
      </c>
      <c r="O2525" s="54">
        <v>6401.5</v>
      </c>
      <c r="P2525" s="25" t="s">
        <v>893</v>
      </c>
      <c r="Q2525" s="25">
        <v>58155322444</v>
      </c>
      <c r="R2525" s="25" t="s">
        <v>41</v>
      </c>
      <c r="S2525" s="3">
        <v>4</v>
      </c>
      <c r="T2525" s="55"/>
      <c r="U2525" s="25" t="s">
        <v>19</v>
      </c>
      <c r="V2525" s="25" t="str">
        <f>VLOOKUP(P2525,'Customer List'!B:C,2,)</f>
        <v>Banglore</v>
      </c>
      <c r="W2525" s="56"/>
      <c r="X2525" s="45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67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3347</v>
      </c>
      <c r="C2526" s="45">
        <v>45898</v>
      </c>
      <c r="D2526" s="45">
        <v>45904</v>
      </c>
      <c r="E2526" s="8">
        <v>62.300000000000004</v>
      </c>
      <c r="F2526" s="8">
        <f t="shared" si="405"/>
        <v>5482.4000000000005</v>
      </c>
      <c r="G2526" s="54">
        <f t="shared" si="406"/>
        <v>16447.2</v>
      </c>
      <c r="H2526" s="25">
        <v>423105</v>
      </c>
      <c r="I2526" s="25" t="s">
        <v>3909</v>
      </c>
      <c r="J2526" s="25">
        <v>3</v>
      </c>
      <c r="K2526" s="25">
        <v>3</v>
      </c>
      <c r="L2526" s="25">
        <f t="shared" si="407"/>
        <v>0</v>
      </c>
      <c r="M2526" s="25" t="s">
        <v>3418</v>
      </c>
      <c r="N2526" s="45">
        <v>45908</v>
      </c>
      <c r="O2526" s="54">
        <f>7609.5+7609.5</f>
        <v>15219</v>
      </c>
      <c r="P2526" s="25" t="s">
        <v>3341</v>
      </c>
      <c r="Q2526" s="25" t="s">
        <v>2078</v>
      </c>
      <c r="R2526" s="25" t="s">
        <v>638</v>
      </c>
      <c r="S2526" s="3">
        <v>-20</v>
      </c>
      <c r="T2526" s="55" t="s">
        <v>3420</v>
      </c>
      <c r="U2526" s="25" t="s">
        <v>19</v>
      </c>
      <c r="V2526" s="25" t="str">
        <f>VLOOKUP(P2526,'Customer List'!B:C,2,)</f>
        <v>Delhi</v>
      </c>
      <c r="W2526" s="56"/>
      <c r="X2526" s="45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3347</v>
      </c>
      <c r="C2527" s="45">
        <v>45898</v>
      </c>
      <c r="D2527" s="45">
        <v>45904</v>
      </c>
      <c r="E2527" s="8">
        <v>185.5</v>
      </c>
      <c r="F2527" s="8">
        <f t="shared" si="405"/>
        <v>16324</v>
      </c>
      <c r="G2527" s="54">
        <f t="shared" si="406"/>
        <v>16324</v>
      </c>
      <c r="H2527" s="25">
        <v>423302</v>
      </c>
      <c r="I2527" s="25" t="s">
        <v>3910</v>
      </c>
      <c r="J2527" s="25">
        <v>1</v>
      </c>
      <c r="K2527" s="25">
        <v>1</v>
      </c>
      <c r="L2527" s="25">
        <f t="shared" si="407"/>
        <v>0</v>
      </c>
      <c r="M2527" s="25" t="s">
        <v>3375</v>
      </c>
      <c r="N2527" s="45">
        <v>45906</v>
      </c>
      <c r="O2527" s="54">
        <v>24645</v>
      </c>
      <c r="P2527" s="25" t="s">
        <v>2052</v>
      </c>
      <c r="Q2527" s="25">
        <v>58155321011</v>
      </c>
      <c r="R2527" s="25" t="s">
        <v>41</v>
      </c>
      <c r="S2527" s="3">
        <v>-20</v>
      </c>
      <c r="T2527" s="55"/>
      <c r="U2527" s="25" t="s">
        <v>19</v>
      </c>
      <c r="V2527" s="25" t="str">
        <f>VLOOKUP(P2527,'Customer List'!B:C,2,)</f>
        <v>Pune</v>
      </c>
      <c r="W2527" s="56"/>
      <c r="X2527" s="45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3347</v>
      </c>
      <c r="C2528" s="45">
        <v>45898</v>
      </c>
      <c r="D2528" s="45">
        <v>45904</v>
      </c>
      <c r="E2528" s="8">
        <v>546</v>
      </c>
      <c r="F2528" s="8">
        <f t="shared" si="405"/>
        <v>48048</v>
      </c>
      <c r="G2528" s="54">
        <f t="shared" si="406"/>
        <v>48048</v>
      </c>
      <c r="H2528" s="25">
        <v>423702</v>
      </c>
      <c r="I2528" s="25" t="s">
        <v>3911</v>
      </c>
      <c r="J2528" s="25">
        <v>1</v>
      </c>
      <c r="K2528" s="25">
        <v>1</v>
      </c>
      <c r="L2528" s="25">
        <f t="shared" si="407"/>
        <v>0</v>
      </c>
      <c r="M2528" s="25" t="s">
        <v>3428</v>
      </c>
      <c r="N2528" s="45">
        <v>45909</v>
      </c>
      <c r="O2528" s="54">
        <v>84630</v>
      </c>
      <c r="P2528" s="25" t="s">
        <v>750</v>
      </c>
      <c r="Q2528" s="25" t="s">
        <v>2078</v>
      </c>
      <c r="R2528" s="25" t="s">
        <v>849</v>
      </c>
      <c r="S2528" s="3" t="s">
        <v>3353</v>
      </c>
      <c r="T2528" s="55"/>
      <c r="U2528" s="25" t="s">
        <v>19</v>
      </c>
      <c r="V2528" s="25" t="str">
        <f>VLOOKUP(P2528,'Customer List'!B:C,2,)</f>
        <v>Delhi</v>
      </c>
      <c r="W2528" s="56"/>
      <c r="X2528" s="45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3347</v>
      </c>
      <c r="C2529" s="45">
        <v>45898</v>
      </c>
      <c r="D2529" s="45">
        <v>45904</v>
      </c>
      <c r="E2529" s="8">
        <v>115.5</v>
      </c>
      <c r="F2529" s="8">
        <f t="shared" si="405"/>
        <v>10164</v>
      </c>
      <c r="G2529" s="54">
        <f t="shared" si="406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407"/>
        <v>0</v>
      </c>
      <c r="M2529" s="25" t="s">
        <v>3423</v>
      </c>
      <c r="N2529" s="45">
        <v>45908</v>
      </c>
      <c r="O2529" s="54">
        <v>0</v>
      </c>
      <c r="P2529" s="25" t="s">
        <v>3341</v>
      </c>
      <c r="Q2529" s="25" t="s">
        <v>2078</v>
      </c>
      <c r="R2529" s="25" t="s">
        <v>638</v>
      </c>
      <c r="S2529" s="3">
        <v>4</v>
      </c>
      <c r="T2529" s="55" t="s">
        <v>3419</v>
      </c>
      <c r="U2529" s="25" t="s">
        <v>19</v>
      </c>
      <c r="V2529" s="25" t="str">
        <f>VLOOKUP(P2529,'Customer List'!B:C,2,)</f>
        <v>Delhi</v>
      </c>
      <c r="W2529" s="56"/>
      <c r="X2529" s="45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3347</v>
      </c>
      <c r="C2530" s="45">
        <v>45898</v>
      </c>
      <c r="D2530" s="45">
        <v>45904</v>
      </c>
      <c r="E2530" s="8">
        <v>115.5</v>
      </c>
      <c r="F2530" s="8">
        <f t="shared" si="405"/>
        <v>10164</v>
      </c>
      <c r="G2530" s="54">
        <f t="shared" si="406"/>
        <v>10164</v>
      </c>
      <c r="H2530" s="25">
        <v>424401</v>
      </c>
      <c r="I2530" s="25" t="s">
        <v>1347</v>
      </c>
      <c r="J2530" s="25">
        <v>1</v>
      </c>
      <c r="K2530" s="25">
        <v>1</v>
      </c>
      <c r="L2530" s="25">
        <f t="shared" si="407"/>
        <v>0</v>
      </c>
      <c r="M2530" s="25" t="s">
        <v>3720</v>
      </c>
      <c r="N2530" s="45">
        <v>45924</v>
      </c>
      <c r="O2530" s="54">
        <v>0</v>
      </c>
      <c r="P2530" s="25" t="s">
        <v>131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3347</v>
      </c>
      <c r="C2531" s="45">
        <v>45898</v>
      </c>
      <c r="D2531" s="45">
        <v>45904</v>
      </c>
      <c r="E2531" s="8">
        <v>164.5</v>
      </c>
      <c r="F2531" s="8">
        <f t="shared" si="405"/>
        <v>14476</v>
      </c>
      <c r="G2531" s="54">
        <f t="shared" si="406"/>
        <v>14476</v>
      </c>
      <c r="H2531" s="25">
        <v>424602</v>
      </c>
      <c r="I2531" s="25" t="s">
        <v>3912</v>
      </c>
      <c r="J2531" s="25">
        <v>1</v>
      </c>
      <c r="K2531" s="25">
        <v>1</v>
      </c>
      <c r="L2531" s="25">
        <f t="shared" si="407"/>
        <v>0</v>
      </c>
      <c r="M2531" s="25" t="s">
        <v>3423</v>
      </c>
      <c r="N2531" s="45">
        <v>45908</v>
      </c>
      <c r="O2531" s="54">
        <v>0</v>
      </c>
      <c r="P2531" s="25" t="s">
        <v>3341</v>
      </c>
      <c r="Q2531" s="25" t="s">
        <v>2078</v>
      </c>
      <c r="R2531" s="25" t="s">
        <v>638</v>
      </c>
      <c r="S2531" s="3">
        <v>4</v>
      </c>
      <c r="T2531" s="55" t="s">
        <v>3419</v>
      </c>
      <c r="U2531" s="25" t="s">
        <v>19</v>
      </c>
      <c r="V2531" s="25" t="str">
        <f>VLOOKUP(P2531,'Customer List'!B:C,2,)</f>
        <v>Delhi</v>
      </c>
      <c r="W2531" s="56"/>
      <c r="X2531" s="45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3347</v>
      </c>
      <c r="C2532" s="45">
        <v>45898</v>
      </c>
      <c r="D2532" s="45">
        <v>45904</v>
      </c>
      <c r="E2532" s="8">
        <v>111.3</v>
      </c>
      <c r="F2532" s="8">
        <f t="shared" si="405"/>
        <v>9794.4</v>
      </c>
      <c r="G2532" s="54">
        <f t="shared" si="406"/>
        <v>9794.4</v>
      </c>
      <c r="H2532" s="25">
        <v>425401</v>
      </c>
      <c r="I2532" s="25" t="s">
        <v>3913</v>
      </c>
      <c r="J2532" s="25">
        <v>1</v>
      </c>
      <c r="K2532" s="25">
        <v>1</v>
      </c>
      <c r="L2532" s="25">
        <f t="shared" si="407"/>
        <v>0</v>
      </c>
      <c r="M2532" s="25" t="s">
        <v>3422</v>
      </c>
      <c r="N2532" s="45">
        <v>45906</v>
      </c>
      <c r="O2532" s="54">
        <v>0</v>
      </c>
      <c r="P2532" s="25" t="s">
        <v>461</v>
      </c>
      <c r="Q2532" s="25">
        <v>58155320355</v>
      </c>
      <c r="R2532" s="25" t="s">
        <v>41</v>
      </c>
      <c r="S2532" s="3">
        <v>4</v>
      </c>
      <c r="T2532" s="55"/>
      <c r="U2532" s="25" t="s">
        <v>19</v>
      </c>
      <c r="V2532" s="25" t="str">
        <f>VLOOKUP(P2532,'Customer List'!B:C,2,)</f>
        <v>Hyderabad</v>
      </c>
      <c r="W2532" s="56"/>
      <c r="X2532" s="45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3347</v>
      </c>
      <c r="C2533" s="45">
        <v>45898</v>
      </c>
      <c r="D2533" s="45">
        <v>45904</v>
      </c>
      <c r="E2533" s="8">
        <v>87.5</v>
      </c>
      <c r="F2533" s="8">
        <f t="shared" si="405"/>
        <v>7700</v>
      </c>
      <c r="G2533" s="54">
        <f t="shared" si="406"/>
        <v>7700</v>
      </c>
      <c r="H2533" s="25">
        <v>426105</v>
      </c>
      <c r="I2533" s="25" t="s">
        <v>3914</v>
      </c>
      <c r="J2533" s="25">
        <v>1</v>
      </c>
      <c r="K2533" s="25">
        <v>1</v>
      </c>
      <c r="L2533" s="25">
        <f t="shared" si="407"/>
        <v>0</v>
      </c>
      <c r="M2533" s="25" t="s">
        <v>3423</v>
      </c>
      <c r="N2533" s="45">
        <v>45908</v>
      </c>
      <c r="O2533" s="54">
        <v>0</v>
      </c>
      <c r="P2533" s="25" t="s">
        <v>3341</v>
      </c>
      <c r="Q2533" s="25" t="s">
        <v>2078</v>
      </c>
      <c r="R2533" s="25" t="s">
        <v>638</v>
      </c>
      <c r="S2533" s="3">
        <v>4</v>
      </c>
      <c r="T2533" s="55" t="s">
        <v>3419</v>
      </c>
      <c r="U2533" s="25" t="s">
        <v>19</v>
      </c>
      <c r="V2533" s="25" t="str">
        <f>VLOOKUP(P2533,'Customer List'!B:C,2,)</f>
        <v>Delhi</v>
      </c>
      <c r="W2533" s="56"/>
      <c r="X2533" s="45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3347</v>
      </c>
      <c r="C2534" s="45">
        <v>45898</v>
      </c>
      <c r="D2534" s="45">
        <v>45904</v>
      </c>
      <c r="E2534" s="8">
        <v>458.5</v>
      </c>
      <c r="F2534" s="8">
        <f t="shared" si="405"/>
        <v>40348</v>
      </c>
      <c r="G2534" s="54">
        <f t="shared" si="406"/>
        <v>40348</v>
      </c>
      <c r="H2534" s="25">
        <v>449507</v>
      </c>
      <c r="I2534" s="25" t="s">
        <v>3915</v>
      </c>
      <c r="J2534" s="25">
        <v>1</v>
      </c>
      <c r="K2534" s="25">
        <v>1</v>
      </c>
      <c r="L2534" s="25">
        <f t="shared" si="407"/>
        <v>0</v>
      </c>
      <c r="M2534" s="25" t="s">
        <v>3421</v>
      </c>
      <c r="N2534" s="45">
        <v>45906</v>
      </c>
      <c r="O2534" s="54">
        <v>0</v>
      </c>
      <c r="P2534" s="25" t="s">
        <v>243</v>
      </c>
      <c r="Q2534" s="25">
        <v>58155321674</v>
      </c>
      <c r="R2534" s="25" t="s">
        <v>41</v>
      </c>
      <c r="S2534" s="3">
        <v>4</v>
      </c>
      <c r="T2534" s="55"/>
      <c r="U2534" s="25" t="s">
        <v>19</v>
      </c>
      <c r="V2534" s="25" t="str">
        <f>VLOOKUP(P2534,'Customer List'!B:C,2,)</f>
        <v>Mumbai</v>
      </c>
      <c r="W2534" s="56"/>
      <c r="X2534" s="45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3347</v>
      </c>
      <c r="C2535" s="45">
        <v>45898</v>
      </c>
      <c r="D2535" s="45">
        <v>45904</v>
      </c>
      <c r="E2535" s="8">
        <v>176.4</v>
      </c>
      <c r="F2535" s="8">
        <f t="shared" si="405"/>
        <v>15523.2</v>
      </c>
      <c r="G2535" s="54">
        <f t="shared" si="406"/>
        <v>15523.2</v>
      </c>
      <c r="H2535" s="25">
        <v>505813</v>
      </c>
      <c r="I2535" s="25" t="s">
        <v>3916</v>
      </c>
      <c r="J2535" s="25">
        <v>1</v>
      </c>
      <c r="K2535" s="25">
        <v>1</v>
      </c>
      <c r="L2535" s="25">
        <f t="shared" si="407"/>
        <v>0</v>
      </c>
      <c r="M2535" s="25" t="s">
        <v>3418</v>
      </c>
      <c r="N2535" s="45">
        <v>45908</v>
      </c>
      <c r="O2535" s="54">
        <v>21546</v>
      </c>
      <c r="P2535" s="25" t="s">
        <v>3341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3347</v>
      </c>
      <c r="C2536" s="45">
        <v>45898</v>
      </c>
      <c r="D2536" s="45">
        <v>45904</v>
      </c>
      <c r="E2536" s="8">
        <v>77</v>
      </c>
      <c r="F2536" s="8">
        <f t="shared" si="405"/>
        <v>6776</v>
      </c>
      <c r="G2536" s="54">
        <f t="shared" si="406"/>
        <v>6776</v>
      </c>
      <c r="H2536" s="25">
        <v>506903</v>
      </c>
      <c r="I2536" s="25" t="s">
        <v>3917</v>
      </c>
      <c r="J2536" s="25">
        <v>1</v>
      </c>
      <c r="K2536" s="25">
        <v>1</v>
      </c>
      <c r="L2536" s="25">
        <f t="shared" si="407"/>
        <v>0</v>
      </c>
      <c r="M2536" s="25" t="s">
        <v>3430</v>
      </c>
      <c r="N2536" s="45">
        <v>45909</v>
      </c>
      <c r="O2536" s="54">
        <v>11550</v>
      </c>
      <c r="P2536" s="25" t="s">
        <v>209</v>
      </c>
      <c r="Q2536" s="25" t="s">
        <v>1131</v>
      </c>
      <c r="R2536" s="25" t="s">
        <v>1131</v>
      </c>
      <c r="S2536" s="3">
        <v>4</v>
      </c>
      <c r="T2536" s="55" t="s">
        <v>3365</v>
      </c>
      <c r="U2536" s="25" t="s">
        <v>19</v>
      </c>
      <c r="V2536" s="25" t="str">
        <f>VLOOKUP(P2536,'Customer List'!B:C,2,)</f>
        <v>Delhi</v>
      </c>
      <c r="W2536" s="56"/>
      <c r="X2536" s="45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3347</v>
      </c>
      <c r="C2537" s="45">
        <v>45898</v>
      </c>
      <c r="D2537" s="45">
        <v>45904</v>
      </c>
      <c r="E2537" s="8">
        <v>177.1</v>
      </c>
      <c r="F2537" s="8">
        <f t="shared" si="405"/>
        <v>15584.8</v>
      </c>
      <c r="G2537" s="54">
        <f t="shared" si="406"/>
        <v>15584.8</v>
      </c>
      <c r="H2537" s="25">
        <v>570804</v>
      </c>
      <c r="I2537" s="25" t="s">
        <v>3918</v>
      </c>
      <c r="J2537" s="25">
        <v>1</v>
      </c>
      <c r="K2537" s="25">
        <v>1</v>
      </c>
      <c r="L2537" s="25">
        <f t="shared" si="407"/>
        <v>0</v>
      </c>
      <c r="M2537" s="25" t="s">
        <v>3375</v>
      </c>
      <c r="N2537" s="45">
        <v>45906</v>
      </c>
      <c r="O2537" s="54">
        <v>23529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3347</v>
      </c>
      <c r="C2538" s="45">
        <v>45898</v>
      </c>
      <c r="D2538" s="45">
        <v>45904</v>
      </c>
      <c r="E2538" s="8">
        <v>324.8</v>
      </c>
      <c r="F2538" s="8">
        <f t="shared" si="405"/>
        <v>28582.400000000001</v>
      </c>
      <c r="G2538" s="54">
        <f t="shared" si="406"/>
        <v>28582.400000000001</v>
      </c>
      <c r="H2538" s="25">
        <v>573004</v>
      </c>
      <c r="I2538" s="25" t="s">
        <v>3919</v>
      </c>
      <c r="J2538" s="25">
        <v>1</v>
      </c>
      <c r="K2538" s="25">
        <v>1</v>
      </c>
      <c r="L2538" s="25">
        <f t="shared" si="407"/>
        <v>0</v>
      </c>
      <c r="M2538" s="25" t="s">
        <v>3376</v>
      </c>
      <c r="N2538" s="45">
        <v>45906</v>
      </c>
      <c r="O2538" s="54">
        <v>43152</v>
      </c>
      <c r="P2538" s="25" t="s">
        <v>2052</v>
      </c>
      <c r="Q2538" s="25">
        <v>58155321011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Pune</v>
      </c>
      <c r="W2538" s="56"/>
      <c r="X2538" s="45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3347</v>
      </c>
      <c r="C2539" s="45">
        <v>45898</v>
      </c>
      <c r="D2539" s="45">
        <v>45904</v>
      </c>
      <c r="E2539" s="8">
        <v>62.3</v>
      </c>
      <c r="F2539" s="8">
        <f t="shared" si="405"/>
        <v>5482.4</v>
      </c>
      <c r="G2539" s="54">
        <f t="shared" si="406"/>
        <v>5482.4</v>
      </c>
      <c r="H2539" s="25">
        <v>585506</v>
      </c>
      <c r="I2539" s="25" t="s">
        <v>3920</v>
      </c>
      <c r="J2539" s="25">
        <v>1</v>
      </c>
      <c r="K2539" s="25">
        <v>1</v>
      </c>
      <c r="L2539" s="25">
        <f t="shared" si="407"/>
        <v>0</v>
      </c>
      <c r="M2539" s="25" t="s">
        <v>3368</v>
      </c>
      <c r="N2539" s="45">
        <v>45906</v>
      </c>
      <c r="O2539" s="54">
        <v>10070</v>
      </c>
      <c r="P2539" s="25" t="s">
        <v>289</v>
      </c>
      <c r="Q2539" s="25">
        <v>58155323855</v>
      </c>
      <c r="R2539" s="25" t="s">
        <v>41</v>
      </c>
      <c r="S2539" s="3">
        <v>-20</v>
      </c>
      <c r="T2539" s="55"/>
      <c r="U2539" s="25" t="s">
        <v>19</v>
      </c>
      <c r="V2539" s="25" t="str">
        <f>VLOOKUP(P2539,'Customer List'!B:C,2,)</f>
        <v>Banglore</v>
      </c>
      <c r="W2539" s="56"/>
      <c r="X2539" s="45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3347</v>
      </c>
      <c r="C2540" s="45">
        <v>45898</v>
      </c>
      <c r="D2540" s="45">
        <v>45904</v>
      </c>
      <c r="E2540" s="8">
        <v>111.3</v>
      </c>
      <c r="F2540" s="8">
        <f t="shared" si="405"/>
        <v>9794.4</v>
      </c>
      <c r="G2540" s="54">
        <f t="shared" si="406"/>
        <v>9794.4</v>
      </c>
      <c r="H2540" s="25">
        <v>654003</v>
      </c>
      <c r="I2540" s="25" t="s">
        <v>3921</v>
      </c>
      <c r="J2540" s="25">
        <v>1</v>
      </c>
      <c r="K2540" s="25">
        <v>1</v>
      </c>
      <c r="L2540" s="25">
        <f t="shared" si="407"/>
        <v>0</v>
      </c>
      <c r="M2540" s="25" t="s">
        <v>3418</v>
      </c>
      <c r="N2540" s="45">
        <v>45908</v>
      </c>
      <c r="O2540" s="54">
        <v>13594.5</v>
      </c>
      <c r="P2540" s="25" t="s">
        <v>3341</v>
      </c>
      <c r="Q2540" s="25" t="s">
        <v>2078</v>
      </c>
      <c r="R2540" s="25" t="s">
        <v>638</v>
      </c>
      <c r="S2540" s="3">
        <v>4</v>
      </c>
      <c r="T2540" s="55"/>
      <c r="U2540" s="25" t="s">
        <v>19</v>
      </c>
      <c r="V2540" s="25" t="str">
        <f>VLOOKUP(P2540,'Customer List'!B:C,2,)</f>
        <v>Delhi</v>
      </c>
      <c r="W2540" s="56"/>
      <c r="X2540" s="45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3347</v>
      </c>
      <c r="C2541" s="45">
        <v>45898</v>
      </c>
      <c r="D2541" s="45">
        <v>45904</v>
      </c>
      <c r="E2541" s="8">
        <v>78.400000000000006</v>
      </c>
      <c r="F2541" s="8">
        <f t="shared" si="405"/>
        <v>6899.2000000000007</v>
      </c>
      <c r="G2541" s="54">
        <f t="shared" si="406"/>
        <v>6899.2000000000007</v>
      </c>
      <c r="H2541" s="25">
        <v>801702</v>
      </c>
      <c r="I2541" s="25" t="s">
        <v>3922</v>
      </c>
      <c r="J2541" s="25">
        <v>1</v>
      </c>
      <c r="K2541" s="25">
        <v>1</v>
      </c>
      <c r="L2541" s="25">
        <f t="shared" si="407"/>
        <v>0</v>
      </c>
      <c r="M2541" s="25" t="s">
        <v>3382</v>
      </c>
      <c r="N2541" s="45">
        <v>45905</v>
      </c>
      <c r="O2541" s="54">
        <v>10640</v>
      </c>
      <c r="P2541" s="25" t="s">
        <v>2287</v>
      </c>
      <c r="Q2541" s="25" t="s">
        <v>1131</v>
      </c>
      <c r="R2541" s="25" t="s">
        <v>1131</v>
      </c>
      <c r="S2541" s="3">
        <v>4</v>
      </c>
      <c r="T2541" s="55"/>
      <c r="U2541" s="25" t="s">
        <v>19</v>
      </c>
      <c r="V2541" s="25" t="str">
        <f>VLOOKUP(P2541,'Customer List'!B:C,2,)</f>
        <v>GURUGRAM</v>
      </c>
      <c r="W2541" s="56"/>
      <c r="X2541" s="45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3347</v>
      </c>
      <c r="C2542" s="45">
        <v>45898</v>
      </c>
      <c r="D2542" s="45">
        <v>45904</v>
      </c>
      <c r="E2542" s="8">
        <v>120.4</v>
      </c>
      <c r="F2542" s="8">
        <f t="shared" si="405"/>
        <v>10595.2</v>
      </c>
      <c r="G2542" s="54">
        <f t="shared" si="406"/>
        <v>10595.2</v>
      </c>
      <c r="H2542" s="25">
        <v>901523</v>
      </c>
      <c r="I2542" s="25" t="s">
        <v>3923</v>
      </c>
      <c r="J2542" s="25">
        <v>1</v>
      </c>
      <c r="K2542" s="25">
        <v>1</v>
      </c>
      <c r="L2542" s="25">
        <f t="shared" si="407"/>
        <v>0</v>
      </c>
      <c r="M2542" s="25" t="s">
        <v>3364</v>
      </c>
      <c r="N2542" s="45">
        <v>45906</v>
      </c>
      <c r="O2542" s="54">
        <v>18060</v>
      </c>
      <c r="P2542" s="25" t="s">
        <v>1901</v>
      </c>
      <c r="Q2542" s="25">
        <v>58155324894</v>
      </c>
      <c r="R2542" s="25" t="s">
        <v>41</v>
      </c>
      <c r="S2542" s="3">
        <v>4</v>
      </c>
      <c r="T2542" s="55"/>
      <c r="U2542" s="25" t="s">
        <v>19</v>
      </c>
      <c r="V2542" s="25" t="str">
        <f>VLOOKUP(P2542,'Customer List'!B:C,2,)</f>
        <v>Mumbai</v>
      </c>
      <c r="W2542" s="56"/>
      <c r="X2542" s="45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67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1956</v>
      </c>
      <c r="C2543" s="45" t="s">
        <v>3351</v>
      </c>
      <c r="D2543" s="45">
        <v>45808</v>
      </c>
      <c r="E2543" s="8">
        <v>35.1</v>
      </c>
      <c r="F2543" s="8">
        <f t="shared" si="405"/>
        <v>3088.8</v>
      </c>
      <c r="G2543" s="54">
        <f t="shared" si="406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407"/>
        <v>0</v>
      </c>
      <c r="M2543" s="25" t="s">
        <v>4690</v>
      </c>
      <c r="N2543" s="45">
        <v>45933</v>
      </c>
      <c r="O2543" s="54">
        <v>0</v>
      </c>
      <c r="P2543" s="25" t="s">
        <v>17</v>
      </c>
      <c r="Q2543" s="25" t="s">
        <v>637</v>
      </c>
      <c r="R2543" s="25" t="s">
        <v>638</v>
      </c>
      <c r="S2543" s="3">
        <v>4</v>
      </c>
      <c r="T2543" s="55" t="s">
        <v>3352</v>
      </c>
      <c r="U2543" s="25" t="s">
        <v>19</v>
      </c>
      <c r="V2543" s="25" t="str">
        <f>VLOOKUP(P2543,'Customer List'!B:C,2,)</f>
        <v>Delhi</v>
      </c>
      <c r="W2543" s="56"/>
      <c r="X2543" s="45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1956</v>
      </c>
      <c r="C2544" s="45" t="s">
        <v>3351</v>
      </c>
      <c r="D2544" s="45">
        <v>45808</v>
      </c>
      <c r="E2544" s="8">
        <v>35.1</v>
      </c>
      <c r="F2544" s="8">
        <f t="shared" si="405"/>
        <v>3088.8</v>
      </c>
      <c r="G2544" s="54">
        <f t="shared" si="406"/>
        <v>3088.8</v>
      </c>
      <c r="H2544" s="25">
        <v>420701</v>
      </c>
      <c r="I2544" s="25" t="s">
        <v>1256</v>
      </c>
      <c r="J2544" s="25">
        <v>1</v>
      </c>
      <c r="K2544" s="25">
        <v>1</v>
      </c>
      <c r="L2544" s="25">
        <f t="shared" si="407"/>
        <v>0</v>
      </c>
      <c r="M2544" s="25" t="s">
        <v>4978</v>
      </c>
      <c r="N2544" s="45">
        <v>45936</v>
      </c>
      <c r="O2544" s="54">
        <v>0</v>
      </c>
      <c r="P2544" s="25" t="s">
        <v>17</v>
      </c>
      <c r="Q2544" s="25" t="s">
        <v>2078</v>
      </c>
      <c r="R2544" s="25" t="s">
        <v>638</v>
      </c>
      <c r="S2544" s="3">
        <v>4</v>
      </c>
      <c r="T2544" s="55" t="s">
        <v>3352</v>
      </c>
      <c r="U2544" s="25" t="s">
        <v>19</v>
      </c>
      <c r="V2544" s="25" t="str">
        <f>VLOOKUP(P2544,'Customer List'!B:C,2,)</f>
        <v>Delhi</v>
      </c>
      <c r="W2544" s="56"/>
      <c r="X2544" s="45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1956</v>
      </c>
      <c r="C2545" s="45" t="s">
        <v>3351</v>
      </c>
      <c r="D2545" s="45">
        <v>45808</v>
      </c>
      <c r="E2545" s="8">
        <v>22.4</v>
      </c>
      <c r="F2545" s="8">
        <f t="shared" si="405"/>
        <v>1971.1999999999998</v>
      </c>
      <c r="G2545" s="54">
        <f t="shared" si="406"/>
        <v>3942.3999999999996</v>
      </c>
      <c r="H2545" s="25" t="s">
        <v>363</v>
      </c>
      <c r="I2545" s="25" t="s">
        <v>364</v>
      </c>
      <c r="J2545" s="25">
        <v>2</v>
      </c>
      <c r="K2545" s="25">
        <v>2</v>
      </c>
      <c r="L2545" s="25">
        <f t="shared" si="407"/>
        <v>0</v>
      </c>
      <c r="M2545" s="25" t="s">
        <v>3601</v>
      </c>
      <c r="N2545" s="45">
        <v>45917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3600</v>
      </c>
      <c r="U2545" s="25" t="s">
        <v>321</v>
      </c>
      <c r="V2545" s="25" t="str">
        <f>VLOOKUP(P2545,'Customer List'!B:C,2,)</f>
        <v>Delhi</v>
      </c>
      <c r="W2545" s="56"/>
      <c r="X2545" s="45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1956</v>
      </c>
      <c r="C2546" s="45" t="s">
        <v>3351</v>
      </c>
      <c r="D2546" s="45">
        <v>45808</v>
      </c>
      <c r="E2546" s="8">
        <v>81</v>
      </c>
      <c r="F2546" s="8">
        <f t="shared" si="405"/>
        <v>7128</v>
      </c>
      <c r="G2546" s="54">
        <f t="shared" si="406"/>
        <v>14256</v>
      </c>
      <c r="H2546" s="25" t="s">
        <v>350</v>
      </c>
      <c r="I2546" s="25" t="s">
        <v>351</v>
      </c>
      <c r="J2546" s="25">
        <v>2</v>
      </c>
      <c r="K2546" s="25">
        <v>2</v>
      </c>
      <c r="L2546" s="25">
        <f t="shared" si="407"/>
        <v>0</v>
      </c>
      <c r="M2546" s="25" t="s">
        <v>3675</v>
      </c>
      <c r="N2546" s="45">
        <v>45919</v>
      </c>
      <c r="O2546" s="54">
        <v>0</v>
      </c>
      <c r="P2546" s="25" t="s">
        <v>255</v>
      </c>
      <c r="Q2546" s="25" t="s">
        <v>2078</v>
      </c>
      <c r="R2546" s="25" t="s">
        <v>849</v>
      </c>
      <c r="S2546" s="3">
        <v>4</v>
      </c>
      <c r="T2546" s="55" t="s">
        <v>610</v>
      </c>
      <c r="U2546" s="25" t="s">
        <v>321</v>
      </c>
      <c r="V2546" s="25" t="str">
        <f>VLOOKUP(P2546,'Customer List'!B:C,2,)</f>
        <v>Delhi</v>
      </c>
      <c r="W2546" s="56"/>
      <c r="X2546" s="45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67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1956</v>
      </c>
      <c r="C2547" s="45">
        <v>45884</v>
      </c>
      <c r="D2547" s="45">
        <v>45890</v>
      </c>
      <c r="E2547" s="8">
        <v>164.5</v>
      </c>
      <c r="F2547" s="8">
        <f t="shared" si="405"/>
        <v>14476</v>
      </c>
      <c r="G2547" s="54">
        <f t="shared" si="406"/>
        <v>28952</v>
      </c>
      <c r="H2547" s="25">
        <v>424602</v>
      </c>
      <c r="I2547" s="25" t="s">
        <v>1245</v>
      </c>
      <c r="J2547" s="25">
        <v>2</v>
      </c>
      <c r="K2547" s="25"/>
      <c r="L2547" s="25">
        <f t="shared" si="407"/>
        <v>2</v>
      </c>
      <c r="M2547" s="25"/>
      <c r="N2547" s="45"/>
      <c r="O2547" s="54"/>
      <c r="P2547" s="25" t="s">
        <v>1149</v>
      </c>
      <c r="Q2547" s="25"/>
      <c r="R2547" s="25"/>
      <c r="S2547" s="3">
        <v>4</v>
      </c>
      <c r="T2547" s="55" t="s">
        <v>3352</v>
      </c>
      <c r="U2547" s="25" t="s">
        <v>19</v>
      </c>
      <c r="V2547" s="25" t="str">
        <f>VLOOKUP(P2547,'Customer List'!B:C,2,)</f>
        <v>STOCK</v>
      </c>
      <c r="W2547" s="56" t="s">
        <v>1149</v>
      </c>
      <c r="X2547" s="45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67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3697</v>
      </c>
      <c r="C2548" s="45">
        <v>45903</v>
      </c>
      <c r="D2548" s="45">
        <v>45903</v>
      </c>
      <c r="E2548" s="8">
        <v>1854.75</v>
      </c>
      <c r="F2548" s="8">
        <f t="shared" si="405"/>
        <v>1854.75</v>
      </c>
      <c r="G2548" s="54">
        <f t="shared" si="406"/>
        <v>1854.75</v>
      </c>
      <c r="H2548" s="25" t="s">
        <v>3698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3699</v>
      </c>
      <c r="N2548" s="45">
        <v>45920</v>
      </c>
      <c r="O2548" s="54">
        <v>2349.35</v>
      </c>
      <c r="P2548" s="25" t="s">
        <v>3701</v>
      </c>
      <c r="Q2548" s="25" t="s">
        <v>2078</v>
      </c>
      <c r="R2548" s="25" t="s">
        <v>849</v>
      </c>
      <c r="S2548" s="3">
        <v>4</v>
      </c>
      <c r="T2548" s="55"/>
      <c r="U2548" s="25" t="s">
        <v>3700</v>
      </c>
      <c r="V2548" s="25" t="str">
        <f>VLOOKUP(P2548,'Customer List'!B:C,2,)</f>
        <v>DELHI</v>
      </c>
      <c r="W2548" s="56"/>
      <c r="X2548" s="45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67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45">
        <v>45902</v>
      </c>
      <c r="D2549" s="45">
        <v>45905</v>
      </c>
      <c r="E2549" s="8">
        <v>519.79999999999995</v>
      </c>
      <c r="F2549" s="8">
        <f t="shared" si="405"/>
        <v>45742.399999999994</v>
      </c>
      <c r="G2549" s="54">
        <f t="shared" si="406"/>
        <v>45742.399999999994</v>
      </c>
      <c r="H2549" s="25" t="s">
        <v>591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3385</v>
      </c>
      <c r="N2549" s="45">
        <v>45906</v>
      </c>
      <c r="O2549" s="54">
        <v>64355.199999999997</v>
      </c>
      <c r="P2549" s="25" t="s">
        <v>461</v>
      </c>
      <c r="Q2549" s="25">
        <v>58155320355</v>
      </c>
      <c r="R2549" s="25" t="s">
        <v>41</v>
      </c>
      <c r="S2549" s="3">
        <v>-20</v>
      </c>
      <c r="T2549" s="55"/>
      <c r="U2549" s="25" t="s">
        <v>612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45">
        <v>45902</v>
      </c>
      <c r="D2550" s="45">
        <v>45905</v>
      </c>
      <c r="E2550" s="8">
        <v>2558.8000000000002</v>
      </c>
      <c r="F2550" s="8">
        <f t="shared" si="405"/>
        <v>225174.40000000002</v>
      </c>
      <c r="G2550" s="54">
        <f t="shared" si="406"/>
        <v>225174.40000000002</v>
      </c>
      <c r="H2550" s="25" t="s">
        <v>3354</v>
      </c>
      <c r="I2550" s="25" t="s">
        <v>4169</v>
      </c>
      <c r="J2550" s="25">
        <v>1</v>
      </c>
      <c r="K2550" s="25">
        <v>1</v>
      </c>
      <c r="L2550" s="25">
        <f t="shared" si="407"/>
        <v>0</v>
      </c>
      <c r="M2550" s="25" t="s">
        <v>3386</v>
      </c>
      <c r="N2550" s="45">
        <v>45906</v>
      </c>
      <c r="O2550" s="54">
        <v>320871.59999999998</v>
      </c>
      <c r="P2550" s="25" t="s">
        <v>461</v>
      </c>
      <c r="Q2550" s="25">
        <v>58155320355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Hyderabad</v>
      </c>
      <c r="W2550" s="56"/>
      <c r="X2550" s="45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si="405"/>
        <v>15136</v>
      </c>
      <c r="G2551" s="54">
        <f t="shared" si="406"/>
        <v>15136</v>
      </c>
      <c r="H2551" s="25" t="s">
        <v>3355</v>
      </c>
      <c r="I2551" s="25" t="s">
        <v>4170</v>
      </c>
      <c r="J2551" s="25">
        <v>1</v>
      </c>
      <c r="K2551" s="25">
        <v>1</v>
      </c>
      <c r="L2551" s="25">
        <f t="shared" si="407"/>
        <v>0</v>
      </c>
      <c r="M2551" s="25" t="s">
        <v>3387</v>
      </c>
      <c r="N2551" s="45">
        <v>45906</v>
      </c>
      <c r="O2551" s="54">
        <v>12642</v>
      </c>
      <c r="P2551" s="25" t="s">
        <v>2076</v>
      </c>
      <c r="Q2551" s="25">
        <v>58155324010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Kolkata</v>
      </c>
      <c r="W2551" s="56"/>
      <c r="X2551" s="45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45">
        <v>45902</v>
      </c>
      <c r="D2552" s="45">
        <v>45905</v>
      </c>
      <c r="E2552" s="8">
        <v>172</v>
      </c>
      <c r="F2552" s="8">
        <f t="shared" ref="F2552:F2615" si="417">IF(AB2552="DOLLAR",E2552*88,E2552)</f>
        <v>15136</v>
      </c>
      <c r="G2552" s="54">
        <f t="shared" ref="G2552:G2615" si="418">F2552*J2552</f>
        <v>15136</v>
      </c>
      <c r="H2552" s="25" t="s">
        <v>3356</v>
      </c>
      <c r="I2552" s="25" t="s">
        <v>4171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3406</v>
      </c>
      <c r="N2552" s="45">
        <v>45908</v>
      </c>
      <c r="O2552" s="54">
        <v>12642</v>
      </c>
      <c r="P2552" s="25" t="s">
        <v>618</v>
      </c>
      <c r="Q2552" s="25">
        <v>58155355554</v>
      </c>
      <c r="R2552" s="25" t="s">
        <v>41</v>
      </c>
      <c r="S2552" s="3">
        <v>4</v>
      </c>
      <c r="T2552" s="55"/>
      <c r="U2552" s="25" t="s">
        <v>424</v>
      </c>
      <c r="V2552" s="25" t="str">
        <f>VLOOKUP(P2552,'Customer List'!B:C,2,)</f>
        <v>Bhuvneshwar</v>
      </c>
      <c r="W2552" s="56"/>
      <c r="X2552" s="45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3357</v>
      </c>
      <c r="C2553" s="45">
        <v>45902</v>
      </c>
      <c r="D2553" s="45">
        <v>45905</v>
      </c>
      <c r="E2553" s="8">
        <v>514.5</v>
      </c>
      <c r="F2553" s="8">
        <f t="shared" si="417"/>
        <v>45276</v>
      </c>
      <c r="G2553" s="54">
        <f t="shared" si="418"/>
        <v>45276</v>
      </c>
      <c r="H2553" s="25" t="s">
        <v>3358</v>
      </c>
      <c r="I2553" s="25" t="s">
        <v>4172</v>
      </c>
      <c r="J2553" s="25">
        <v>1</v>
      </c>
      <c r="K2553" s="25">
        <v>1</v>
      </c>
      <c r="L2553" s="25">
        <f t="shared" si="419"/>
        <v>0</v>
      </c>
      <c r="M2553" s="25" t="s">
        <v>3416</v>
      </c>
      <c r="N2553" s="45">
        <v>45908</v>
      </c>
      <c r="O2553" s="54">
        <v>72030</v>
      </c>
      <c r="P2553" s="25" t="s">
        <v>946</v>
      </c>
      <c r="Q2553" s="25">
        <v>58155356346</v>
      </c>
      <c r="R2553" s="25" t="s">
        <v>41</v>
      </c>
      <c r="S2553" s="3">
        <v>4</v>
      </c>
      <c r="T2553" s="55"/>
      <c r="U2553" s="25" t="s">
        <v>3360</v>
      </c>
      <c r="V2553" s="25" t="str">
        <f>VLOOKUP(P2553,'Customer List'!B:C,2,)</f>
        <v>Banglore</v>
      </c>
      <c r="W2553" s="56"/>
      <c r="X2553" s="45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3357</v>
      </c>
      <c r="C2554" s="45">
        <v>45902</v>
      </c>
      <c r="D2554" s="45">
        <v>45908</v>
      </c>
      <c r="E2554" s="8">
        <v>1883</v>
      </c>
      <c r="F2554" s="8">
        <f t="shared" si="417"/>
        <v>165704</v>
      </c>
      <c r="G2554" s="54">
        <f t="shared" si="418"/>
        <v>165704</v>
      </c>
      <c r="H2554" s="25" t="s">
        <v>3359</v>
      </c>
      <c r="I2554" s="25" t="s">
        <v>4173</v>
      </c>
      <c r="J2554" s="25">
        <v>1</v>
      </c>
      <c r="K2554" s="25">
        <v>1</v>
      </c>
      <c r="L2554" s="25">
        <f t="shared" si="419"/>
        <v>0</v>
      </c>
      <c r="M2554" s="25" t="s">
        <v>3407</v>
      </c>
      <c r="N2554" s="45">
        <v>45908</v>
      </c>
      <c r="O2554" s="54">
        <v>282450</v>
      </c>
      <c r="P2554" s="25" t="s">
        <v>900</v>
      </c>
      <c r="Q2554" s="25">
        <v>58155355355</v>
      </c>
      <c r="R2554" s="25" t="s">
        <v>41</v>
      </c>
      <c r="S2554" s="3">
        <v>4</v>
      </c>
      <c r="T2554" s="55"/>
      <c r="U2554" s="25" t="s">
        <v>3360</v>
      </c>
      <c r="V2554" s="25" t="str">
        <f>VLOOKUP(P2554,'Customer List'!B:C,2,)</f>
        <v>Mumbai</v>
      </c>
      <c r="W2554" s="56"/>
      <c r="X2554" s="45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3392</v>
      </c>
      <c r="C2555" s="45">
        <v>45903</v>
      </c>
      <c r="D2555" s="45">
        <v>45908</v>
      </c>
      <c r="E2555" s="8">
        <v>40.799999999999997</v>
      </c>
      <c r="F2555" s="8">
        <f t="shared" si="417"/>
        <v>3590.3999999999996</v>
      </c>
      <c r="G2555" s="54">
        <f t="shared" si="418"/>
        <v>3590.3999999999996</v>
      </c>
      <c r="H2555" s="25" t="s">
        <v>3393</v>
      </c>
      <c r="I2555" s="25" t="s">
        <v>4174</v>
      </c>
      <c r="J2555" s="25">
        <v>1</v>
      </c>
      <c r="K2555" s="25">
        <v>1</v>
      </c>
      <c r="L2555" s="25">
        <f t="shared" si="419"/>
        <v>0</v>
      </c>
      <c r="M2555" s="25" t="s">
        <v>3403</v>
      </c>
      <c r="N2555" s="45">
        <v>45908</v>
      </c>
      <c r="O2555" s="54">
        <v>6165.9</v>
      </c>
      <c r="P2555" s="25" t="s">
        <v>3394</v>
      </c>
      <c r="Q2555" s="25">
        <v>58155354983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3392</v>
      </c>
      <c r="C2556" s="45">
        <v>45903</v>
      </c>
      <c r="D2556" s="45">
        <v>45908</v>
      </c>
      <c r="E2556" s="8">
        <v>44.8</v>
      </c>
      <c r="F2556" s="8">
        <f t="shared" si="417"/>
        <v>3942.3999999999996</v>
      </c>
      <c r="G2556" s="54">
        <f t="shared" si="418"/>
        <v>7884.7999999999993</v>
      </c>
      <c r="H2556" s="25" t="s">
        <v>681</v>
      </c>
      <c r="I2556" s="25" t="s">
        <v>4134</v>
      </c>
      <c r="J2556" s="25">
        <v>2</v>
      </c>
      <c r="K2556" s="25">
        <v>2</v>
      </c>
      <c r="L2556" s="25">
        <f t="shared" si="419"/>
        <v>0</v>
      </c>
      <c r="M2556" s="25" t="s">
        <v>3405</v>
      </c>
      <c r="N2556" s="45">
        <v>45908</v>
      </c>
      <c r="O2556" s="54">
        <v>12555</v>
      </c>
      <c r="P2556" s="25" t="s">
        <v>2497</v>
      </c>
      <c r="Q2556" s="25">
        <v>58155354832</v>
      </c>
      <c r="R2556" s="25" t="s">
        <v>41</v>
      </c>
      <c r="S2556" s="3" t="s">
        <v>300</v>
      </c>
      <c r="T2556" s="55"/>
      <c r="U2556" s="25" t="s">
        <v>508</v>
      </c>
      <c r="V2556" s="25" t="str">
        <f>VLOOKUP(P2556,'Customer List'!B:C,2,)</f>
        <v>Chennai</v>
      </c>
      <c r="W2556" s="56"/>
      <c r="X2556" s="45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3396</v>
      </c>
      <c r="C2557" s="45">
        <v>45902</v>
      </c>
      <c r="D2557" s="45">
        <v>45908</v>
      </c>
      <c r="E2557" s="8">
        <v>50</v>
      </c>
      <c r="F2557" s="8">
        <f t="shared" si="417"/>
        <v>4400</v>
      </c>
      <c r="G2557" s="54">
        <f t="shared" si="418"/>
        <v>4400</v>
      </c>
      <c r="H2557" s="25" t="s">
        <v>3397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3413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3396</v>
      </c>
      <c r="C2558" s="45">
        <v>45902</v>
      </c>
      <c r="D2558" s="45">
        <v>45908</v>
      </c>
      <c r="E2558" s="8">
        <v>50</v>
      </c>
      <c r="F2558" s="8">
        <f t="shared" si="417"/>
        <v>4400</v>
      </c>
      <c r="G2558" s="54">
        <f t="shared" si="418"/>
        <v>4400</v>
      </c>
      <c r="H2558" s="25" t="s">
        <v>3398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3413</v>
      </c>
      <c r="N2558" s="45">
        <v>45908</v>
      </c>
      <c r="O2558" s="54">
        <v>7000</v>
      </c>
      <c r="P2558" s="25" t="s">
        <v>173</v>
      </c>
      <c r="Q2558" s="25">
        <v>58155355834</v>
      </c>
      <c r="R2558" s="25" t="s">
        <v>41</v>
      </c>
      <c r="S2558" s="3">
        <v>-20</v>
      </c>
      <c r="T2558" s="55"/>
      <c r="U2558" s="25" t="s">
        <v>576</v>
      </c>
      <c r="V2558" s="25" t="str">
        <f>VLOOKUP(P2558,'Customer List'!B:C,2,)</f>
        <v>Kolkata</v>
      </c>
      <c r="W2558" s="56"/>
      <c r="X2558" s="45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3431</v>
      </c>
      <c r="C2559" s="45">
        <v>45877</v>
      </c>
      <c r="D2559" s="45">
        <v>45877</v>
      </c>
      <c r="E2559" s="8">
        <v>1530</v>
      </c>
      <c r="F2559" s="8">
        <f t="shared" si="417"/>
        <v>134640</v>
      </c>
      <c r="G2559" s="54">
        <f t="shared" si="418"/>
        <v>134640</v>
      </c>
      <c r="H2559" s="25">
        <v>900007707</v>
      </c>
      <c r="I2559" s="25" t="s">
        <v>3113</v>
      </c>
      <c r="J2559" s="25">
        <v>1</v>
      </c>
      <c r="K2559" s="25">
        <v>1</v>
      </c>
      <c r="L2559" s="25">
        <f t="shared" si="419"/>
        <v>0</v>
      </c>
      <c r="M2559" s="25" t="s">
        <v>3670</v>
      </c>
      <c r="N2559" s="45">
        <v>45920</v>
      </c>
      <c r="O2559" s="54">
        <v>214200</v>
      </c>
      <c r="P2559" s="25" t="s">
        <v>2291</v>
      </c>
      <c r="Q2559" s="25">
        <v>58155922436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/>
      <c r="X2559" s="45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3431</v>
      </c>
      <c r="C2560" s="45">
        <v>45877</v>
      </c>
      <c r="D2560" s="45">
        <v>45877</v>
      </c>
      <c r="E2560" s="8">
        <v>1530</v>
      </c>
      <c r="F2560" s="8">
        <f t="shared" si="417"/>
        <v>134640</v>
      </c>
      <c r="G2560" s="54">
        <f t="shared" si="418"/>
        <v>134640</v>
      </c>
      <c r="H2560" s="25">
        <v>900007707</v>
      </c>
      <c r="I2560" s="25" t="s">
        <v>3113</v>
      </c>
      <c r="J2560" s="25">
        <v>1</v>
      </c>
      <c r="K2560" s="25"/>
      <c r="L2560" s="25">
        <f t="shared" si="419"/>
        <v>1</v>
      </c>
      <c r="M2560" s="25"/>
      <c r="N2560" s="45"/>
      <c r="O2560" s="54"/>
      <c r="P2560" s="25" t="s">
        <v>2291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CHENNAI</v>
      </c>
      <c r="W2560" s="56" t="s">
        <v>711</v>
      </c>
      <c r="X2560" s="45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3435</v>
      </c>
      <c r="C2561" s="45">
        <v>45905</v>
      </c>
      <c r="D2561" s="45">
        <v>45910</v>
      </c>
      <c r="E2561" s="8">
        <v>65.8</v>
      </c>
      <c r="F2561" s="8">
        <f t="shared" si="417"/>
        <v>5790.4</v>
      </c>
      <c r="G2561" s="54">
        <f t="shared" si="418"/>
        <v>5790.4</v>
      </c>
      <c r="H2561" s="25">
        <v>100429</v>
      </c>
      <c r="I2561" s="25" t="s">
        <v>3924</v>
      </c>
      <c r="J2561" s="25">
        <v>1</v>
      </c>
      <c r="K2561" s="25">
        <v>1</v>
      </c>
      <c r="L2561" s="25">
        <f t="shared" si="419"/>
        <v>0</v>
      </c>
      <c r="M2561" s="25" t="s">
        <v>3534</v>
      </c>
      <c r="N2561" s="45">
        <v>45913</v>
      </c>
      <c r="O2561" s="54">
        <v>8037</v>
      </c>
      <c r="P2561" s="25" t="s">
        <v>618</v>
      </c>
      <c r="Q2561" s="25">
        <v>58155620725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Bhuvneshwar</v>
      </c>
      <c r="W2561" s="56"/>
      <c r="X2561" s="45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3435</v>
      </c>
      <c r="C2562" s="45">
        <v>45905</v>
      </c>
      <c r="D2562" s="45">
        <v>45910</v>
      </c>
      <c r="E2562" s="8">
        <v>61.6</v>
      </c>
      <c r="F2562" s="8">
        <f t="shared" si="417"/>
        <v>5420.8</v>
      </c>
      <c r="G2562" s="54">
        <f t="shared" si="418"/>
        <v>5420.8</v>
      </c>
      <c r="H2562" s="25">
        <v>100527</v>
      </c>
      <c r="I2562" s="25" t="s">
        <v>3925</v>
      </c>
      <c r="J2562" s="25">
        <v>1</v>
      </c>
      <c r="K2562" s="25">
        <v>1</v>
      </c>
      <c r="L2562" s="25">
        <f t="shared" si="419"/>
        <v>0</v>
      </c>
      <c r="M2562" s="25" t="s">
        <v>3630</v>
      </c>
      <c r="N2562" s="45">
        <v>45917</v>
      </c>
      <c r="O2562" s="54">
        <v>7106</v>
      </c>
      <c r="P2562" s="25" t="s">
        <v>43</v>
      </c>
      <c r="Q2562" s="25" t="s">
        <v>637</v>
      </c>
      <c r="R2562" s="25" t="s">
        <v>725</v>
      </c>
      <c r="S2562" s="3">
        <v>4</v>
      </c>
      <c r="T2562" s="55"/>
      <c r="U2562" s="25" t="s">
        <v>19</v>
      </c>
      <c r="V2562" s="25" t="str">
        <f>VLOOKUP(P2562,'Customer List'!B:C,2,)</f>
        <v>Faridabad</v>
      </c>
      <c r="W2562" s="56"/>
      <c r="X2562" s="45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3435</v>
      </c>
      <c r="C2563" s="45">
        <v>45905</v>
      </c>
      <c r="D2563" s="45">
        <v>45910</v>
      </c>
      <c r="E2563" s="8">
        <v>156.75</v>
      </c>
      <c r="F2563" s="8">
        <f t="shared" si="417"/>
        <v>13794</v>
      </c>
      <c r="G2563" s="54">
        <f t="shared" si="418"/>
        <v>13794</v>
      </c>
      <c r="H2563" s="25">
        <v>100747</v>
      </c>
      <c r="I2563" s="25" t="s">
        <v>3926</v>
      </c>
      <c r="J2563" s="25">
        <v>1</v>
      </c>
      <c r="K2563" s="25">
        <v>1</v>
      </c>
      <c r="L2563" s="25">
        <f t="shared" si="419"/>
        <v>0</v>
      </c>
      <c r="M2563" s="25" t="s">
        <v>3534</v>
      </c>
      <c r="N2563" s="45">
        <v>45913</v>
      </c>
      <c r="O2563" s="54">
        <v>17869.5</v>
      </c>
      <c r="P2563" s="25" t="s">
        <v>618</v>
      </c>
      <c r="Q2563" s="25">
        <v>58155620725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Bhuvneshwar</v>
      </c>
      <c r="W2563" s="56"/>
      <c r="X2563" s="45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3435</v>
      </c>
      <c r="C2564" s="45">
        <v>45905</v>
      </c>
      <c r="D2564" s="45">
        <v>45910</v>
      </c>
      <c r="E2564" s="8">
        <v>73.5</v>
      </c>
      <c r="F2564" s="8">
        <f t="shared" si="417"/>
        <v>6468</v>
      </c>
      <c r="G2564" s="54">
        <f t="shared" si="418"/>
        <v>6468</v>
      </c>
      <c r="H2564" s="25">
        <v>101212</v>
      </c>
      <c r="I2564" s="25" t="s">
        <v>3927</v>
      </c>
      <c r="J2564" s="25">
        <v>1</v>
      </c>
      <c r="K2564" s="25">
        <v>1</v>
      </c>
      <c r="L2564" s="25">
        <f t="shared" si="419"/>
        <v>0</v>
      </c>
      <c r="M2564" s="25" t="s">
        <v>3527</v>
      </c>
      <c r="N2564" s="45">
        <v>45913</v>
      </c>
      <c r="O2564" s="54">
        <v>11718</v>
      </c>
      <c r="P2564" s="25" t="s">
        <v>3436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3435</v>
      </c>
      <c r="C2565" s="45">
        <v>45905</v>
      </c>
      <c r="D2565" s="45">
        <v>45910</v>
      </c>
      <c r="E2565" s="8">
        <v>25.2</v>
      </c>
      <c r="F2565" s="8">
        <f t="shared" si="417"/>
        <v>2217.6</v>
      </c>
      <c r="G2565" s="54">
        <f t="shared" si="418"/>
        <v>2217.6</v>
      </c>
      <c r="H2565" s="25">
        <v>101301</v>
      </c>
      <c r="I2565" s="25" t="s">
        <v>3928</v>
      </c>
      <c r="J2565" s="25">
        <v>1</v>
      </c>
      <c r="K2565" s="25">
        <v>1</v>
      </c>
      <c r="L2565" s="25">
        <f t="shared" si="419"/>
        <v>0</v>
      </c>
      <c r="M2565" s="25" t="s">
        <v>3553</v>
      </c>
      <c r="N2565" s="45">
        <v>45915</v>
      </c>
      <c r="O2565" s="54">
        <v>4464</v>
      </c>
      <c r="P2565" s="25" t="s">
        <v>3437</v>
      </c>
      <c r="Q2565" s="25" t="s">
        <v>637</v>
      </c>
      <c r="R2565" s="25" t="s">
        <v>638</v>
      </c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3435</v>
      </c>
      <c r="C2566" s="45">
        <v>45905</v>
      </c>
      <c r="D2566" s="45">
        <v>45910</v>
      </c>
      <c r="E2566" s="8">
        <v>86.8</v>
      </c>
      <c r="F2566" s="8">
        <f t="shared" si="417"/>
        <v>7638.4</v>
      </c>
      <c r="G2566" s="54">
        <f t="shared" si="418"/>
        <v>7638.4</v>
      </c>
      <c r="H2566" s="25">
        <v>101911</v>
      </c>
      <c r="I2566" s="25" t="s">
        <v>3929</v>
      </c>
      <c r="J2566" s="25">
        <v>1</v>
      </c>
      <c r="K2566" s="25">
        <v>1</v>
      </c>
      <c r="L2566" s="25">
        <f t="shared" si="419"/>
        <v>0</v>
      </c>
      <c r="M2566" s="25" t="s">
        <v>3602</v>
      </c>
      <c r="N2566" s="45">
        <v>45917</v>
      </c>
      <c r="O2566" s="54">
        <v>18259</v>
      </c>
      <c r="P2566" s="25" t="s">
        <v>31</v>
      </c>
      <c r="Q2566" s="25"/>
      <c r="R2566" s="25"/>
      <c r="S2566" s="3">
        <v>4</v>
      </c>
      <c r="T2566" s="55"/>
      <c r="U2566" s="25" t="s">
        <v>19</v>
      </c>
      <c r="V2566" s="25" t="str">
        <f>VLOOKUP(P2566,'Customer List'!B:C,2,)</f>
        <v>Delhi</v>
      </c>
      <c r="W2566" s="56"/>
      <c r="X2566" s="45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3435</v>
      </c>
      <c r="C2567" s="45">
        <v>45905</v>
      </c>
      <c r="D2567" s="45">
        <v>45910</v>
      </c>
      <c r="E2567" s="8">
        <v>109.2</v>
      </c>
      <c r="F2567" s="8">
        <f t="shared" si="417"/>
        <v>9609.6</v>
      </c>
      <c r="G2567" s="54">
        <f t="shared" si="418"/>
        <v>9609.6</v>
      </c>
      <c r="H2567" s="25">
        <v>102012</v>
      </c>
      <c r="I2567" s="25" t="s">
        <v>3930</v>
      </c>
      <c r="J2567" s="25">
        <v>1</v>
      </c>
      <c r="K2567" s="25">
        <v>1</v>
      </c>
      <c r="L2567" s="25">
        <f t="shared" si="419"/>
        <v>0</v>
      </c>
      <c r="M2567" s="25" t="s">
        <v>3532</v>
      </c>
      <c r="N2567" s="45">
        <v>45913</v>
      </c>
      <c r="O2567" s="54">
        <v>11849.76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3435</v>
      </c>
      <c r="C2568" s="45">
        <v>45905</v>
      </c>
      <c r="D2568" s="45">
        <v>45910</v>
      </c>
      <c r="E2568" s="8">
        <v>160.30000000000001</v>
      </c>
      <c r="F2568" s="8">
        <f t="shared" si="417"/>
        <v>14106.400000000001</v>
      </c>
      <c r="G2568" s="54">
        <f t="shared" si="418"/>
        <v>14106.400000000001</v>
      </c>
      <c r="H2568" s="25">
        <v>102020</v>
      </c>
      <c r="I2568" s="25" t="s">
        <v>3931</v>
      </c>
      <c r="J2568" s="25">
        <v>1</v>
      </c>
      <c r="K2568" s="25">
        <v>1</v>
      </c>
      <c r="L2568" s="25">
        <f t="shared" si="419"/>
        <v>0</v>
      </c>
      <c r="M2568" s="25" t="s">
        <v>3532</v>
      </c>
      <c r="N2568" s="45">
        <v>45913</v>
      </c>
      <c r="O2568" s="54">
        <v>17394.84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3435</v>
      </c>
      <c r="C2569" s="45">
        <v>45905</v>
      </c>
      <c r="D2569" s="45">
        <v>45910</v>
      </c>
      <c r="E2569" s="8">
        <v>85.4</v>
      </c>
      <c r="F2569" s="8">
        <f t="shared" si="417"/>
        <v>7515.2000000000007</v>
      </c>
      <c r="G2569" s="54">
        <f t="shared" si="418"/>
        <v>7515.2000000000007</v>
      </c>
      <c r="H2569" s="25">
        <v>102507</v>
      </c>
      <c r="I2569" s="25" t="s">
        <v>3932</v>
      </c>
      <c r="J2569" s="25">
        <v>1</v>
      </c>
      <c r="K2569" s="25">
        <v>1</v>
      </c>
      <c r="L2569" s="25">
        <f t="shared" si="419"/>
        <v>0</v>
      </c>
      <c r="M2569" s="25" t="s">
        <v>3527</v>
      </c>
      <c r="N2569" s="45">
        <v>45913</v>
      </c>
      <c r="O2569" s="54">
        <v>13615.2</v>
      </c>
      <c r="P2569" s="25" t="s">
        <v>3436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3435</v>
      </c>
      <c r="C2570" s="45">
        <v>45905</v>
      </c>
      <c r="D2570" s="45">
        <v>45910</v>
      </c>
      <c r="E2570" s="8">
        <v>123.2</v>
      </c>
      <c r="F2570" s="8">
        <f t="shared" si="417"/>
        <v>10841.6</v>
      </c>
      <c r="G2570" s="54">
        <f t="shared" si="418"/>
        <v>10841.6</v>
      </c>
      <c r="H2570" s="25">
        <v>102913</v>
      </c>
      <c r="I2570" s="25" t="s">
        <v>3933</v>
      </c>
      <c r="J2570" s="25">
        <v>1</v>
      </c>
      <c r="K2570" s="25">
        <v>1</v>
      </c>
      <c r="L2570" s="25">
        <f t="shared" si="419"/>
        <v>0</v>
      </c>
      <c r="M2570" s="25" t="s">
        <v>3527</v>
      </c>
      <c r="N2570" s="45">
        <v>45913</v>
      </c>
      <c r="O2570" s="54">
        <v>19641</v>
      </c>
      <c r="P2570" s="25" t="s">
        <v>3436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3435</v>
      </c>
      <c r="C2571" s="45">
        <v>45905</v>
      </c>
      <c r="D2571" s="45">
        <v>45910</v>
      </c>
      <c r="E2571" s="8">
        <v>32.9</v>
      </c>
      <c r="F2571" s="8">
        <f t="shared" si="417"/>
        <v>2895.2</v>
      </c>
      <c r="G2571" s="54">
        <f t="shared" si="418"/>
        <v>2895.2</v>
      </c>
      <c r="H2571" s="25">
        <v>103005</v>
      </c>
      <c r="I2571" s="25" t="s">
        <v>3934</v>
      </c>
      <c r="J2571" s="25">
        <v>1</v>
      </c>
      <c r="K2571" s="25">
        <v>1</v>
      </c>
      <c r="L2571" s="25">
        <f t="shared" si="419"/>
        <v>0</v>
      </c>
      <c r="M2571" s="25" t="s">
        <v>3630</v>
      </c>
      <c r="N2571" s="45">
        <v>45917</v>
      </c>
      <c r="O2571" s="54">
        <v>3795.25</v>
      </c>
      <c r="P2571" s="25" t="s">
        <v>43</v>
      </c>
      <c r="Q2571" s="25" t="s">
        <v>637</v>
      </c>
      <c r="R2571" s="25" t="s">
        <v>725</v>
      </c>
      <c r="S2571" s="3">
        <v>4</v>
      </c>
      <c r="T2571" s="55"/>
      <c r="U2571" s="25" t="s">
        <v>19</v>
      </c>
      <c r="V2571" s="25" t="str">
        <f>VLOOKUP(P2571,'Customer List'!B:C,2,)</f>
        <v>Faridabad</v>
      </c>
      <c r="W2571" s="56"/>
      <c r="X2571" s="45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67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3435</v>
      </c>
      <c r="C2572" s="45">
        <v>45905</v>
      </c>
      <c r="D2572" s="45">
        <v>45910</v>
      </c>
      <c r="E2572" s="8">
        <v>173.6</v>
      </c>
      <c r="F2572" s="8">
        <f t="shared" si="417"/>
        <v>15276.8</v>
      </c>
      <c r="G2572" s="54">
        <f t="shared" si="418"/>
        <v>15276.8</v>
      </c>
      <c r="H2572" s="25">
        <v>103028</v>
      </c>
      <c r="I2572" s="25" t="s">
        <v>3935</v>
      </c>
      <c r="J2572" s="25">
        <v>1</v>
      </c>
      <c r="K2572" s="25">
        <v>1</v>
      </c>
      <c r="L2572" s="25">
        <f t="shared" si="419"/>
        <v>0</v>
      </c>
      <c r="M2572" s="25" t="s">
        <v>3532</v>
      </c>
      <c r="N2572" s="45">
        <v>45913</v>
      </c>
      <c r="O2572" s="54">
        <v>18838.080000000002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3435</v>
      </c>
      <c r="C2573" s="45">
        <v>45905</v>
      </c>
      <c r="D2573" s="45">
        <v>45910</v>
      </c>
      <c r="E2573" s="8">
        <v>78.400000000000006</v>
      </c>
      <c r="F2573" s="8">
        <f t="shared" si="417"/>
        <v>6899.2000000000007</v>
      </c>
      <c r="G2573" s="54">
        <f t="shared" si="418"/>
        <v>6899.2000000000007</v>
      </c>
      <c r="H2573" s="25">
        <v>103031</v>
      </c>
      <c r="I2573" s="25" t="s">
        <v>3936</v>
      </c>
      <c r="J2573" s="25">
        <v>1</v>
      </c>
      <c r="K2573" s="25">
        <v>1</v>
      </c>
      <c r="L2573" s="25">
        <f t="shared" si="419"/>
        <v>0</v>
      </c>
      <c r="M2573" s="25" t="s">
        <v>3534</v>
      </c>
      <c r="N2573" s="45">
        <v>45913</v>
      </c>
      <c r="O2573" s="54">
        <v>9576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3435</v>
      </c>
      <c r="C2574" s="45">
        <v>45905</v>
      </c>
      <c r="D2574" s="45">
        <v>45910</v>
      </c>
      <c r="E2574" s="8">
        <v>65.8</v>
      </c>
      <c r="F2574" s="8">
        <f t="shared" si="417"/>
        <v>5790.4</v>
      </c>
      <c r="G2574" s="54">
        <f t="shared" si="418"/>
        <v>11580.8</v>
      </c>
      <c r="H2574" s="25">
        <v>103112</v>
      </c>
      <c r="I2574" s="25" t="s">
        <v>3937</v>
      </c>
      <c r="J2574" s="25">
        <v>2</v>
      </c>
      <c r="K2574" s="25">
        <v>2</v>
      </c>
      <c r="L2574" s="25">
        <f t="shared" si="419"/>
        <v>0</v>
      </c>
      <c r="M2574" s="25" t="s">
        <v>3527</v>
      </c>
      <c r="N2574" s="45">
        <v>45913</v>
      </c>
      <c r="O2574" s="54">
        <v>20980.799999999999</v>
      </c>
      <c r="P2574" s="25" t="s">
        <v>3436</v>
      </c>
      <c r="Q2574" s="25">
        <v>58155615291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BANGALORE</v>
      </c>
      <c r="W2574" s="56"/>
      <c r="X2574" s="45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3435</v>
      </c>
      <c r="C2575" s="45">
        <v>45905</v>
      </c>
      <c r="D2575" s="45">
        <v>45910</v>
      </c>
      <c r="E2575" s="8">
        <v>137.19999999999999</v>
      </c>
      <c r="F2575" s="8">
        <f t="shared" si="417"/>
        <v>12073.599999999999</v>
      </c>
      <c r="G2575" s="54">
        <f t="shared" si="418"/>
        <v>12073.599999999999</v>
      </c>
      <c r="H2575" s="25">
        <v>103116</v>
      </c>
      <c r="I2575" s="25" t="s">
        <v>3938</v>
      </c>
      <c r="J2575" s="25">
        <v>1</v>
      </c>
      <c r="K2575" s="25">
        <v>1</v>
      </c>
      <c r="L2575" s="25">
        <f t="shared" si="419"/>
        <v>0</v>
      </c>
      <c r="M2575" s="25" t="s">
        <v>3534</v>
      </c>
      <c r="N2575" s="45">
        <v>45913</v>
      </c>
      <c r="O2575" s="54">
        <v>16758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3435</v>
      </c>
      <c r="C2576" s="45">
        <v>45905</v>
      </c>
      <c r="D2576" s="45">
        <v>45910</v>
      </c>
      <c r="E2576" s="8">
        <v>162.4</v>
      </c>
      <c r="F2576" s="8">
        <f t="shared" si="417"/>
        <v>14291.2</v>
      </c>
      <c r="G2576" s="54">
        <f t="shared" si="418"/>
        <v>14291.2</v>
      </c>
      <c r="H2576" s="25">
        <v>103226</v>
      </c>
      <c r="I2576" s="25" t="s">
        <v>3939</v>
      </c>
      <c r="J2576" s="25">
        <v>1</v>
      </c>
      <c r="K2576" s="25">
        <v>1</v>
      </c>
      <c r="L2576" s="25">
        <f t="shared" si="419"/>
        <v>0</v>
      </c>
      <c r="M2576" s="25" t="s">
        <v>3532</v>
      </c>
      <c r="N2576" s="45">
        <v>45913</v>
      </c>
      <c r="O2576" s="54">
        <v>17622.72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3435</v>
      </c>
      <c r="C2577" s="45">
        <v>45905</v>
      </c>
      <c r="D2577" s="45">
        <v>45910</v>
      </c>
      <c r="E2577" s="8">
        <v>196.5</v>
      </c>
      <c r="F2577" s="8">
        <f t="shared" si="417"/>
        <v>17292</v>
      </c>
      <c r="G2577" s="54">
        <f t="shared" si="418"/>
        <v>17292</v>
      </c>
      <c r="H2577" s="25">
        <v>104543</v>
      </c>
      <c r="I2577" s="25" t="s">
        <v>3940</v>
      </c>
      <c r="J2577" s="25">
        <v>1</v>
      </c>
      <c r="K2577" s="25">
        <v>1</v>
      </c>
      <c r="L2577" s="25">
        <f t="shared" si="419"/>
        <v>0</v>
      </c>
      <c r="M2577" s="25" t="s">
        <v>3532</v>
      </c>
      <c r="N2577" s="45">
        <v>45913</v>
      </c>
      <c r="O2577" s="54">
        <v>19901.52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3435</v>
      </c>
      <c r="C2578" s="45">
        <v>45905</v>
      </c>
      <c r="D2578" s="45">
        <v>45910</v>
      </c>
      <c r="E2578" s="8">
        <v>65.8</v>
      </c>
      <c r="F2578" s="8">
        <f t="shared" si="417"/>
        <v>5790.4</v>
      </c>
      <c r="G2578" s="54">
        <f t="shared" si="418"/>
        <v>5790.4</v>
      </c>
      <c r="H2578" s="25">
        <v>105015</v>
      </c>
      <c r="I2578" s="25" t="s">
        <v>3941</v>
      </c>
      <c r="J2578" s="25">
        <v>1</v>
      </c>
      <c r="K2578" s="25">
        <v>1</v>
      </c>
      <c r="L2578" s="25">
        <f t="shared" si="419"/>
        <v>0</v>
      </c>
      <c r="M2578" s="25" t="s">
        <v>3534</v>
      </c>
      <c r="N2578" s="45">
        <v>45913</v>
      </c>
      <c r="O2578" s="54">
        <v>8037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3435</v>
      </c>
      <c r="C2579" s="45">
        <v>45905</v>
      </c>
      <c r="D2579" s="45">
        <v>45910</v>
      </c>
      <c r="E2579" s="8">
        <v>30.8</v>
      </c>
      <c r="F2579" s="8">
        <f t="shared" si="417"/>
        <v>2710.4</v>
      </c>
      <c r="G2579" s="54">
        <f t="shared" si="418"/>
        <v>2710.4</v>
      </c>
      <c r="H2579" s="25">
        <v>115507</v>
      </c>
      <c r="I2579" s="25" t="s">
        <v>3942</v>
      </c>
      <c r="J2579" s="25">
        <v>1</v>
      </c>
      <c r="K2579" s="25">
        <v>1</v>
      </c>
      <c r="L2579" s="25">
        <f t="shared" si="419"/>
        <v>0</v>
      </c>
      <c r="M2579" s="25" t="s">
        <v>3534</v>
      </c>
      <c r="N2579" s="45">
        <v>45913</v>
      </c>
      <c r="O2579" s="54">
        <v>3762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3435</v>
      </c>
      <c r="C2580" s="45">
        <v>45905</v>
      </c>
      <c r="D2580" s="45">
        <v>45910</v>
      </c>
      <c r="E2580" s="8">
        <v>207.2</v>
      </c>
      <c r="F2580" s="8">
        <f t="shared" si="417"/>
        <v>18233.599999999999</v>
      </c>
      <c r="G2580" s="54">
        <f t="shared" si="418"/>
        <v>18233.599999999999</v>
      </c>
      <c r="H2580" s="25">
        <v>119808</v>
      </c>
      <c r="I2580" s="25" t="s">
        <v>3943</v>
      </c>
      <c r="J2580" s="25">
        <v>1</v>
      </c>
      <c r="K2580" s="25">
        <v>1</v>
      </c>
      <c r="L2580" s="25">
        <f t="shared" si="419"/>
        <v>0</v>
      </c>
      <c r="M2580" s="25" t="s">
        <v>3532</v>
      </c>
      <c r="N2580" s="45">
        <v>45913</v>
      </c>
      <c r="O2580" s="54">
        <v>22484.16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3435</v>
      </c>
      <c r="C2581" s="45">
        <v>45905</v>
      </c>
      <c r="D2581" s="45">
        <v>45910</v>
      </c>
      <c r="E2581" s="8">
        <v>185.5</v>
      </c>
      <c r="F2581" s="8">
        <f t="shared" si="417"/>
        <v>16324</v>
      </c>
      <c r="G2581" s="54">
        <f t="shared" si="418"/>
        <v>16324</v>
      </c>
      <c r="H2581" s="25">
        <v>121908</v>
      </c>
      <c r="I2581" s="25" t="s">
        <v>3944</v>
      </c>
      <c r="J2581" s="25">
        <v>1</v>
      </c>
      <c r="K2581" s="25">
        <v>1</v>
      </c>
      <c r="L2581" s="25">
        <f t="shared" si="419"/>
        <v>0</v>
      </c>
      <c r="M2581" s="25" t="s">
        <v>3532</v>
      </c>
      <c r="N2581" s="45">
        <v>45913</v>
      </c>
      <c r="O2581" s="54">
        <v>20129.400000000001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3435</v>
      </c>
      <c r="C2582" s="45">
        <v>45905</v>
      </c>
      <c r="D2582" s="45">
        <v>45910</v>
      </c>
      <c r="E2582" s="8">
        <v>206.25</v>
      </c>
      <c r="F2582" s="8">
        <f t="shared" si="417"/>
        <v>18150</v>
      </c>
      <c r="G2582" s="54">
        <f t="shared" si="418"/>
        <v>18150</v>
      </c>
      <c r="H2582" s="25">
        <v>123141</v>
      </c>
      <c r="I2582" s="25" t="s">
        <v>3945</v>
      </c>
      <c r="J2582" s="25">
        <v>1</v>
      </c>
      <c r="K2582" s="25">
        <v>1</v>
      </c>
      <c r="L2582" s="25">
        <f t="shared" si="419"/>
        <v>0</v>
      </c>
      <c r="M2582" s="25" t="s">
        <v>3520</v>
      </c>
      <c r="N2582" s="45">
        <v>45913</v>
      </c>
      <c r="O2582" s="54">
        <v>31968.75</v>
      </c>
      <c r="P2582" s="25" t="s">
        <v>2055</v>
      </c>
      <c r="Q2582" s="25">
        <v>58155617516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Hyderabad</v>
      </c>
      <c r="W2582" s="56"/>
      <c r="X2582" s="45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3435</v>
      </c>
      <c r="C2583" s="45">
        <v>45905</v>
      </c>
      <c r="D2583" s="45">
        <v>45910</v>
      </c>
      <c r="E2583" s="8">
        <v>93.8</v>
      </c>
      <c r="F2583" s="8">
        <f t="shared" si="417"/>
        <v>8254.4</v>
      </c>
      <c r="G2583" s="54">
        <f t="shared" si="418"/>
        <v>8254.4</v>
      </c>
      <c r="H2583" s="25">
        <v>127607</v>
      </c>
      <c r="I2583" s="25" t="s">
        <v>3946</v>
      </c>
      <c r="J2583" s="25">
        <v>1</v>
      </c>
      <c r="K2583" s="25">
        <v>1</v>
      </c>
      <c r="L2583" s="25">
        <f t="shared" si="419"/>
        <v>0</v>
      </c>
      <c r="M2583" s="25" t="s">
        <v>3602</v>
      </c>
      <c r="N2583" s="45">
        <v>45917</v>
      </c>
      <c r="O2583" s="54">
        <v>19731.5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3435</v>
      </c>
      <c r="C2584" s="45">
        <v>45905</v>
      </c>
      <c r="D2584" s="45">
        <v>45910</v>
      </c>
      <c r="E2584" s="8">
        <v>93.8</v>
      </c>
      <c r="F2584" s="8">
        <f t="shared" si="417"/>
        <v>8254.4</v>
      </c>
      <c r="G2584" s="54">
        <f t="shared" si="418"/>
        <v>8254.4</v>
      </c>
      <c r="H2584" s="25">
        <v>128007</v>
      </c>
      <c r="I2584" s="25" t="s">
        <v>3947</v>
      </c>
      <c r="J2584" s="25">
        <v>1</v>
      </c>
      <c r="K2584" s="25">
        <v>1</v>
      </c>
      <c r="L2584" s="25">
        <f t="shared" si="419"/>
        <v>0</v>
      </c>
      <c r="M2584" s="25" t="s">
        <v>3534</v>
      </c>
      <c r="N2584" s="45">
        <v>45913</v>
      </c>
      <c r="O2584" s="54">
        <v>11457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3435</v>
      </c>
      <c r="C2585" s="45">
        <v>45905</v>
      </c>
      <c r="D2585" s="45">
        <v>45910</v>
      </c>
      <c r="E2585" s="8">
        <v>179.2</v>
      </c>
      <c r="F2585" s="8">
        <f t="shared" si="417"/>
        <v>15769.599999999999</v>
      </c>
      <c r="G2585" s="54">
        <f t="shared" si="418"/>
        <v>15769.599999999999</v>
      </c>
      <c r="H2585" s="25">
        <v>136402</v>
      </c>
      <c r="I2585" s="25" t="s">
        <v>3948</v>
      </c>
      <c r="J2585" s="25">
        <v>1</v>
      </c>
      <c r="K2585" s="25">
        <v>1</v>
      </c>
      <c r="L2585" s="25">
        <f t="shared" si="419"/>
        <v>0</v>
      </c>
      <c r="M2585" s="25" t="s">
        <v>3532</v>
      </c>
      <c r="N2585" s="45">
        <v>45913</v>
      </c>
      <c r="O2585" s="54">
        <v>19445.759999999998</v>
      </c>
      <c r="P2585" s="25" t="s">
        <v>277</v>
      </c>
      <c r="Q2585" s="25">
        <v>58155615501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Pune</v>
      </c>
      <c r="W2585" s="56"/>
      <c r="X2585" s="45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3435</v>
      </c>
      <c r="C2586" s="45">
        <v>45905</v>
      </c>
      <c r="D2586" s="45">
        <v>45910</v>
      </c>
      <c r="E2586" s="8">
        <v>209.3</v>
      </c>
      <c r="F2586" s="8">
        <f t="shared" si="417"/>
        <v>18418.400000000001</v>
      </c>
      <c r="G2586" s="54">
        <f t="shared" si="418"/>
        <v>18418.400000000001</v>
      </c>
      <c r="H2586" s="25">
        <v>138214</v>
      </c>
      <c r="I2586" s="25" t="s">
        <v>3949</v>
      </c>
      <c r="J2586" s="25">
        <v>1</v>
      </c>
      <c r="K2586" s="25">
        <v>1</v>
      </c>
      <c r="L2586" s="25">
        <f t="shared" si="419"/>
        <v>0</v>
      </c>
      <c r="M2586" s="25" t="s">
        <v>3527</v>
      </c>
      <c r="N2586" s="45">
        <v>45913</v>
      </c>
      <c r="O2586" s="54">
        <v>33368.400000000001</v>
      </c>
      <c r="P2586" s="25" t="s">
        <v>3436</v>
      </c>
      <c r="Q2586" s="25">
        <v>58155615291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BANGALORE</v>
      </c>
      <c r="W2586" s="56"/>
      <c r="X2586" s="45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3435</v>
      </c>
      <c r="C2587" s="45">
        <v>45905</v>
      </c>
      <c r="D2587" s="45">
        <v>45910</v>
      </c>
      <c r="E2587" s="8">
        <v>180.6</v>
      </c>
      <c r="F2587" s="8">
        <f t="shared" si="417"/>
        <v>15892.8</v>
      </c>
      <c r="G2587" s="54">
        <f t="shared" si="418"/>
        <v>15892.8</v>
      </c>
      <c r="H2587" s="25">
        <v>140902</v>
      </c>
      <c r="I2587" s="25" t="s">
        <v>3950</v>
      </c>
      <c r="J2587" s="25">
        <v>1</v>
      </c>
      <c r="K2587" s="25">
        <v>1</v>
      </c>
      <c r="L2587" s="25">
        <f t="shared" si="419"/>
        <v>0</v>
      </c>
      <c r="M2587" s="25" t="s">
        <v>3532</v>
      </c>
      <c r="N2587" s="45">
        <v>45913</v>
      </c>
      <c r="O2587" s="54">
        <v>19597.68</v>
      </c>
      <c r="P2587" s="25" t="s">
        <v>277</v>
      </c>
      <c r="Q2587" s="25">
        <v>58155615501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Pune</v>
      </c>
      <c r="W2587" s="56"/>
      <c r="X2587" s="45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3435</v>
      </c>
      <c r="C2588" s="45">
        <v>45905</v>
      </c>
      <c r="D2588" s="45">
        <v>45910</v>
      </c>
      <c r="E2588" s="8">
        <v>95.2</v>
      </c>
      <c r="F2588" s="8">
        <f t="shared" si="417"/>
        <v>8377.6</v>
      </c>
      <c r="G2588" s="54">
        <f t="shared" si="418"/>
        <v>8377.6</v>
      </c>
      <c r="H2588" s="25">
        <v>141703</v>
      </c>
      <c r="I2588" s="25" t="s">
        <v>3951</v>
      </c>
      <c r="J2588" s="25">
        <v>1</v>
      </c>
      <c r="K2588" s="25">
        <v>1</v>
      </c>
      <c r="L2588" s="25">
        <f t="shared" si="419"/>
        <v>0</v>
      </c>
      <c r="M2588" s="25" t="s">
        <v>3534</v>
      </c>
      <c r="N2588" s="45">
        <v>45913</v>
      </c>
      <c r="O2588" s="54">
        <v>11628</v>
      </c>
      <c r="P2588" s="25" t="s">
        <v>618</v>
      </c>
      <c r="Q2588" s="25">
        <v>58155620725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Bhuvneshwar</v>
      </c>
      <c r="W2588" s="56"/>
      <c r="X2588" s="45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3435</v>
      </c>
      <c r="C2589" s="45">
        <v>45905</v>
      </c>
      <c r="D2589" s="45">
        <v>45910</v>
      </c>
      <c r="E2589" s="8">
        <v>95.2</v>
      </c>
      <c r="F2589" s="8">
        <f t="shared" si="417"/>
        <v>8377.6</v>
      </c>
      <c r="G2589" s="54">
        <f t="shared" si="418"/>
        <v>8377.6</v>
      </c>
      <c r="H2589" s="25">
        <v>155512</v>
      </c>
      <c r="I2589" s="25" t="s">
        <v>3952</v>
      </c>
      <c r="J2589" s="25">
        <v>1</v>
      </c>
      <c r="K2589" s="25">
        <v>1</v>
      </c>
      <c r="L2589" s="25">
        <f t="shared" si="419"/>
        <v>0</v>
      </c>
      <c r="M2589" s="25" t="s">
        <v>3602</v>
      </c>
      <c r="N2589" s="45">
        <v>45917</v>
      </c>
      <c r="O2589" s="54">
        <v>20026</v>
      </c>
      <c r="P2589" s="25" t="s">
        <v>31</v>
      </c>
      <c r="Q2589" s="25"/>
      <c r="R2589" s="25"/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3435</v>
      </c>
      <c r="C2590" s="45">
        <v>45905</v>
      </c>
      <c r="D2590" s="45">
        <v>45910</v>
      </c>
      <c r="E2590" s="8">
        <v>81.900000000000006</v>
      </c>
      <c r="F2590" s="8">
        <f t="shared" si="417"/>
        <v>7207.2000000000007</v>
      </c>
      <c r="G2590" s="54">
        <f t="shared" si="418"/>
        <v>7207.2000000000007</v>
      </c>
      <c r="H2590" s="25">
        <v>155608</v>
      </c>
      <c r="I2590" s="25" t="s">
        <v>3953</v>
      </c>
      <c r="J2590" s="25">
        <v>1</v>
      </c>
      <c r="K2590" s="25">
        <v>1</v>
      </c>
      <c r="L2590" s="25">
        <f t="shared" si="419"/>
        <v>0</v>
      </c>
      <c r="M2590" s="25" t="s">
        <v>3534</v>
      </c>
      <c r="N2590" s="45">
        <v>45913</v>
      </c>
      <c r="O2590" s="54">
        <v>10003.5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3435</v>
      </c>
      <c r="C2591" s="45">
        <v>45905</v>
      </c>
      <c r="D2591" s="45">
        <v>45910</v>
      </c>
      <c r="E2591" s="8">
        <v>93.8</v>
      </c>
      <c r="F2591" s="8">
        <f t="shared" si="417"/>
        <v>8254.4</v>
      </c>
      <c r="G2591" s="54">
        <f t="shared" si="418"/>
        <v>8254.4</v>
      </c>
      <c r="H2591" s="25">
        <v>155903</v>
      </c>
      <c r="I2591" s="25" t="s">
        <v>3954</v>
      </c>
      <c r="J2591" s="25">
        <v>1</v>
      </c>
      <c r="K2591" s="25">
        <v>1</v>
      </c>
      <c r="L2591" s="25">
        <f t="shared" si="419"/>
        <v>0</v>
      </c>
      <c r="M2591" s="25" t="s">
        <v>3630</v>
      </c>
      <c r="N2591" s="45">
        <v>45917</v>
      </c>
      <c r="O2591" s="54">
        <v>10820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3435</v>
      </c>
      <c r="C2592" s="45">
        <v>45905</v>
      </c>
      <c r="D2592" s="45">
        <v>45910</v>
      </c>
      <c r="E2592" s="8">
        <v>193.2</v>
      </c>
      <c r="F2592" s="8">
        <f t="shared" si="417"/>
        <v>17001.599999999999</v>
      </c>
      <c r="G2592" s="54">
        <f t="shared" si="418"/>
        <v>34003.199999999997</v>
      </c>
      <c r="H2592" s="25">
        <v>156604</v>
      </c>
      <c r="I2592" s="25" t="s">
        <v>3955</v>
      </c>
      <c r="J2592" s="25">
        <v>2</v>
      </c>
      <c r="K2592" s="25">
        <v>2</v>
      </c>
      <c r="L2592" s="25">
        <f t="shared" si="419"/>
        <v>0</v>
      </c>
      <c r="M2592" s="25" t="s">
        <v>3519</v>
      </c>
      <c r="N2592" s="45">
        <v>45913</v>
      </c>
      <c r="O2592" s="54">
        <v>58180.800000000003</v>
      </c>
      <c r="P2592" s="25" t="s">
        <v>2055</v>
      </c>
      <c r="Q2592" s="25">
        <v>58155617516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Hyderabad</v>
      </c>
      <c r="W2592" s="56"/>
      <c r="X2592" s="45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3435</v>
      </c>
      <c r="C2593" s="45">
        <v>45905</v>
      </c>
      <c r="D2593" s="45">
        <v>45910</v>
      </c>
      <c r="E2593" s="8">
        <v>47.6</v>
      </c>
      <c r="F2593" s="8">
        <f t="shared" si="417"/>
        <v>4188.8</v>
      </c>
      <c r="G2593" s="54">
        <f t="shared" si="418"/>
        <v>4188.8</v>
      </c>
      <c r="H2593" s="25">
        <v>161203</v>
      </c>
      <c r="I2593" s="25" t="s">
        <v>3956</v>
      </c>
      <c r="J2593" s="25">
        <v>1</v>
      </c>
      <c r="K2593" s="25">
        <v>1</v>
      </c>
      <c r="L2593" s="25">
        <f t="shared" si="419"/>
        <v>0</v>
      </c>
      <c r="M2593" s="25" t="s">
        <v>3630</v>
      </c>
      <c r="N2593" s="45">
        <v>45917</v>
      </c>
      <c r="O2593" s="54">
        <v>5491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3435</v>
      </c>
      <c r="C2594" s="45">
        <v>45905</v>
      </c>
      <c r="D2594" s="45">
        <v>45910</v>
      </c>
      <c r="E2594" s="8">
        <v>30.8</v>
      </c>
      <c r="F2594" s="8">
        <f t="shared" si="417"/>
        <v>2710.4</v>
      </c>
      <c r="G2594" s="54">
        <f t="shared" si="418"/>
        <v>2710.4</v>
      </c>
      <c r="H2594" s="25">
        <v>163503</v>
      </c>
      <c r="I2594" s="25" t="s">
        <v>3957</v>
      </c>
      <c r="J2594" s="25">
        <v>1</v>
      </c>
      <c r="K2594" s="25">
        <v>1</v>
      </c>
      <c r="L2594" s="25">
        <f t="shared" si="419"/>
        <v>0</v>
      </c>
      <c r="M2594" s="25" t="s">
        <v>3630</v>
      </c>
      <c r="N2594" s="45">
        <v>45917</v>
      </c>
      <c r="O2594" s="54">
        <v>3553</v>
      </c>
      <c r="P2594" s="25" t="s">
        <v>43</v>
      </c>
      <c r="Q2594" s="25" t="s">
        <v>637</v>
      </c>
      <c r="R2594" s="25" t="s">
        <v>725</v>
      </c>
      <c r="S2594" s="3">
        <v>4</v>
      </c>
      <c r="T2594" s="55"/>
      <c r="U2594" s="25" t="s">
        <v>19</v>
      </c>
      <c r="V2594" s="25" t="str">
        <f>VLOOKUP(P2594,'Customer List'!B:C,2,)</f>
        <v>Faridabad</v>
      </c>
      <c r="W2594" s="56"/>
      <c r="X2594" s="45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3435</v>
      </c>
      <c r="C2595" s="45">
        <v>45905</v>
      </c>
      <c r="D2595" s="45">
        <v>45910</v>
      </c>
      <c r="E2595" s="8">
        <v>50.4</v>
      </c>
      <c r="F2595" s="8">
        <f t="shared" si="417"/>
        <v>4435.2</v>
      </c>
      <c r="G2595" s="54">
        <f t="shared" si="418"/>
        <v>4435.2</v>
      </c>
      <c r="H2595" s="25">
        <v>300412</v>
      </c>
      <c r="I2595" s="25" t="s">
        <v>3958</v>
      </c>
      <c r="J2595" s="25">
        <v>1</v>
      </c>
      <c r="K2595" s="25">
        <v>1</v>
      </c>
      <c r="L2595" s="25">
        <f t="shared" si="419"/>
        <v>0</v>
      </c>
      <c r="M2595" s="25" t="s">
        <v>3453</v>
      </c>
      <c r="N2595" s="45">
        <v>45911</v>
      </c>
      <c r="O2595" s="54">
        <v>6912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3435</v>
      </c>
      <c r="C2596" s="45">
        <v>45905</v>
      </c>
      <c r="D2596" s="45">
        <v>45910</v>
      </c>
      <c r="E2596" s="8">
        <v>234.5</v>
      </c>
      <c r="F2596" s="8">
        <f t="shared" si="417"/>
        <v>20636</v>
      </c>
      <c r="G2596" s="54">
        <f t="shared" si="418"/>
        <v>20636</v>
      </c>
      <c r="H2596" s="25">
        <v>300428</v>
      </c>
      <c r="I2596" s="25" t="s">
        <v>3959</v>
      </c>
      <c r="J2596" s="25">
        <v>1</v>
      </c>
      <c r="K2596" s="25">
        <v>1</v>
      </c>
      <c r="L2596" s="25">
        <f t="shared" si="419"/>
        <v>0</v>
      </c>
      <c r="M2596" s="25" t="s">
        <v>3535</v>
      </c>
      <c r="N2596" s="45">
        <v>45913</v>
      </c>
      <c r="O2596" s="54">
        <v>31825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3435</v>
      </c>
      <c r="C2597" s="45">
        <v>45905</v>
      </c>
      <c r="D2597" s="45">
        <v>45910</v>
      </c>
      <c r="E2597" s="8">
        <v>46.2</v>
      </c>
      <c r="F2597" s="8">
        <f t="shared" si="417"/>
        <v>4065.6000000000004</v>
      </c>
      <c r="G2597" s="54">
        <f t="shared" si="418"/>
        <v>4065.6000000000004</v>
      </c>
      <c r="H2597" s="25">
        <v>300508</v>
      </c>
      <c r="I2597" s="25" t="s">
        <v>3960</v>
      </c>
      <c r="J2597" s="25">
        <v>1</v>
      </c>
      <c r="K2597" s="25">
        <v>1</v>
      </c>
      <c r="L2597" s="25">
        <f t="shared" si="419"/>
        <v>0</v>
      </c>
      <c r="M2597" s="25" t="s">
        <v>3453</v>
      </c>
      <c r="N2597" s="45">
        <v>45911</v>
      </c>
      <c r="O2597" s="54">
        <v>6336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3435</v>
      </c>
      <c r="C2598" s="45">
        <v>45905</v>
      </c>
      <c r="D2598" s="45">
        <v>45910</v>
      </c>
      <c r="E2598" s="8">
        <v>35</v>
      </c>
      <c r="F2598" s="8">
        <f t="shared" si="417"/>
        <v>3080</v>
      </c>
      <c r="G2598" s="54">
        <f t="shared" si="418"/>
        <v>3080</v>
      </c>
      <c r="H2598" s="25">
        <v>301006</v>
      </c>
      <c r="I2598" s="25" t="s">
        <v>3961</v>
      </c>
      <c r="J2598" s="25">
        <v>1</v>
      </c>
      <c r="K2598" s="25">
        <v>1</v>
      </c>
      <c r="L2598" s="25">
        <f t="shared" si="419"/>
        <v>0</v>
      </c>
      <c r="M2598" s="25" t="s">
        <v>3453</v>
      </c>
      <c r="N2598" s="45">
        <v>45911</v>
      </c>
      <c r="O2598" s="54">
        <v>4800</v>
      </c>
      <c r="P2598" s="25" t="s">
        <v>209</v>
      </c>
      <c r="Q2598" s="25" t="s">
        <v>1131</v>
      </c>
      <c r="R2598" s="25" t="s">
        <v>1131</v>
      </c>
      <c r="S2598" s="3">
        <v>4</v>
      </c>
      <c r="T2598" s="55"/>
      <c r="U2598" s="25" t="s">
        <v>19</v>
      </c>
      <c r="V2598" s="25" t="str">
        <f>VLOOKUP(P2598,'Customer List'!B:C,2,)</f>
        <v>Delhi</v>
      </c>
      <c r="W2598" s="56"/>
      <c r="X2598" s="45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67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3435</v>
      </c>
      <c r="C2599" s="45">
        <v>45905</v>
      </c>
      <c r="D2599" s="45">
        <v>45910</v>
      </c>
      <c r="E2599" s="8">
        <v>318</v>
      </c>
      <c r="F2599" s="8">
        <f t="shared" si="417"/>
        <v>27984</v>
      </c>
      <c r="G2599" s="54">
        <f t="shared" si="418"/>
        <v>27984</v>
      </c>
      <c r="H2599" s="25">
        <v>302262</v>
      </c>
      <c r="I2599" s="25" t="s">
        <v>3962</v>
      </c>
      <c r="J2599" s="25">
        <v>1</v>
      </c>
      <c r="K2599" s="25">
        <v>1</v>
      </c>
      <c r="L2599" s="25">
        <f t="shared" si="419"/>
        <v>0</v>
      </c>
      <c r="M2599" s="25" t="s">
        <v>3533</v>
      </c>
      <c r="N2599" s="45">
        <v>45913</v>
      </c>
      <c r="O2599" s="54">
        <v>40280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3435</v>
      </c>
      <c r="C2600" s="45">
        <v>45905</v>
      </c>
      <c r="D2600" s="45">
        <v>45910</v>
      </c>
      <c r="E2600" s="8">
        <v>267.39999999999998</v>
      </c>
      <c r="F2600" s="8">
        <f t="shared" si="417"/>
        <v>23531.199999999997</v>
      </c>
      <c r="G2600" s="54">
        <f t="shared" si="418"/>
        <v>23531.199999999997</v>
      </c>
      <c r="H2600" s="25">
        <v>303550</v>
      </c>
      <c r="I2600" s="25" t="s">
        <v>3963</v>
      </c>
      <c r="J2600" s="25">
        <v>1</v>
      </c>
      <c r="K2600" s="25">
        <v>1</v>
      </c>
      <c r="L2600" s="25">
        <f t="shared" si="419"/>
        <v>0</v>
      </c>
      <c r="M2600" s="25" t="s">
        <v>3533</v>
      </c>
      <c r="N2600" s="45">
        <v>45913</v>
      </c>
      <c r="O2600" s="54">
        <v>36290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3435</v>
      </c>
      <c r="C2601" s="45">
        <v>45905</v>
      </c>
      <c r="D2601" s="45">
        <v>45910</v>
      </c>
      <c r="E2601" s="8">
        <v>50.4</v>
      </c>
      <c r="F2601" s="8">
        <f t="shared" si="417"/>
        <v>4435.2</v>
      </c>
      <c r="G2601" s="54">
        <f t="shared" si="418"/>
        <v>8870.4</v>
      </c>
      <c r="H2601" s="25">
        <v>304006</v>
      </c>
      <c r="I2601" s="25" t="s">
        <v>3964</v>
      </c>
      <c r="J2601" s="25">
        <v>2</v>
      </c>
      <c r="K2601" s="25">
        <v>2</v>
      </c>
      <c r="L2601" s="25">
        <f t="shared" si="419"/>
        <v>0</v>
      </c>
      <c r="M2601" s="25" t="s">
        <v>3541</v>
      </c>
      <c r="N2601" s="45">
        <v>45913</v>
      </c>
      <c r="O2601" s="54">
        <v>15177.6</v>
      </c>
      <c r="P2601" s="25" t="s">
        <v>192</v>
      </c>
      <c r="Q2601" s="25" t="s">
        <v>3557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Chandigarh</v>
      </c>
      <c r="W2601" s="56"/>
      <c r="X2601" s="45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3435</v>
      </c>
      <c r="C2602" s="45">
        <v>45905</v>
      </c>
      <c r="D2602" s="45">
        <v>45910</v>
      </c>
      <c r="E2602" s="8">
        <v>300.75</v>
      </c>
      <c r="F2602" s="8">
        <f t="shared" si="417"/>
        <v>26466</v>
      </c>
      <c r="G2602" s="54">
        <f t="shared" si="418"/>
        <v>26466</v>
      </c>
      <c r="H2602" s="25">
        <v>304044</v>
      </c>
      <c r="I2602" s="25" t="s">
        <v>3965</v>
      </c>
      <c r="J2602" s="25">
        <v>1</v>
      </c>
      <c r="K2602" s="25">
        <v>1</v>
      </c>
      <c r="L2602" s="25">
        <f t="shared" si="419"/>
        <v>0</v>
      </c>
      <c r="M2602" s="25" t="s">
        <v>3535</v>
      </c>
      <c r="N2602" s="45">
        <v>45913</v>
      </c>
      <c r="O2602" s="54">
        <v>38095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3435</v>
      </c>
      <c r="C2603" s="45">
        <v>45905</v>
      </c>
      <c r="D2603" s="45">
        <v>45910</v>
      </c>
      <c r="E2603" s="8">
        <v>205.1</v>
      </c>
      <c r="F2603" s="8">
        <f t="shared" si="417"/>
        <v>18048.8</v>
      </c>
      <c r="G2603" s="54">
        <f t="shared" si="418"/>
        <v>18048.8</v>
      </c>
      <c r="H2603" s="25">
        <v>305210</v>
      </c>
      <c r="I2603" s="25" t="s">
        <v>3966</v>
      </c>
      <c r="J2603" s="25">
        <v>1</v>
      </c>
      <c r="K2603" s="25">
        <v>1</v>
      </c>
      <c r="L2603" s="25">
        <f t="shared" si="419"/>
        <v>0</v>
      </c>
      <c r="M2603" s="25" t="s">
        <v>3533</v>
      </c>
      <c r="N2603" s="45">
        <v>45913</v>
      </c>
      <c r="O2603" s="54">
        <v>27835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3435</v>
      </c>
      <c r="C2604" s="45">
        <v>45905</v>
      </c>
      <c r="D2604" s="45">
        <v>45910</v>
      </c>
      <c r="E2604" s="8">
        <v>185.5</v>
      </c>
      <c r="F2604" s="8">
        <f t="shared" si="417"/>
        <v>16324</v>
      </c>
      <c r="G2604" s="54">
        <f t="shared" si="418"/>
        <v>16324</v>
      </c>
      <c r="H2604" s="25">
        <v>308110</v>
      </c>
      <c r="I2604" s="25" t="s">
        <v>3967</v>
      </c>
      <c r="J2604" s="25">
        <v>1</v>
      </c>
      <c r="K2604" s="25">
        <v>1</v>
      </c>
      <c r="L2604" s="25">
        <f t="shared" si="419"/>
        <v>0</v>
      </c>
      <c r="M2604" s="25" t="s">
        <v>3535</v>
      </c>
      <c r="N2604" s="45">
        <v>45913</v>
      </c>
      <c r="O2604" s="54">
        <v>25175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3435</v>
      </c>
      <c r="C2605" s="45">
        <v>45905</v>
      </c>
      <c r="D2605" s="45">
        <v>45910</v>
      </c>
      <c r="E2605" s="8">
        <v>259</v>
      </c>
      <c r="F2605" s="8">
        <f t="shared" si="417"/>
        <v>22792</v>
      </c>
      <c r="G2605" s="54">
        <f t="shared" si="418"/>
        <v>22792</v>
      </c>
      <c r="H2605" s="25">
        <v>309816</v>
      </c>
      <c r="I2605" s="25" t="s">
        <v>3968</v>
      </c>
      <c r="J2605" s="25">
        <v>1</v>
      </c>
      <c r="K2605" s="25">
        <v>1</v>
      </c>
      <c r="L2605" s="25">
        <f t="shared" si="419"/>
        <v>0</v>
      </c>
      <c r="M2605" s="25" t="s">
        <v>3454</v>
      </c>
      <c r="N2605" s="45">
        <v>45911</v>
      </c>
      <c r="O2605" s="54">
        <v>35150</v>
      </c>
      <c r="P2605" s="25" t="s">
        <v>214</v>
      </c>
      <c r="Q2605" s="25" t="s">
        <v>1131</v>
      </c>
      <c r="R2605" s="25" t="s">
        <v>1131</v>
      </c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3435</v>
      </c>
      <c r="C2606" s="45">
        <v>45905</v>
      </c>
      <c r="D2606" s="45">
        <v>45910</v>
      </c>
      <c r="E2606" s="8">
        <v>165.9</v>
      </c>
      <c r="F2606" s="8">
        <f t="shared" si="417"/>
        <v>14599.2</v>
      </c>
      <c r="G2606" s="54">
        <f t="shared" si="418"/>
        <v>14599.2</v>
      </c>
      <c r="H2606" s="25">
        <v>310916</v>
      </c>
      <c r="I2606" s="25" t="s">
        <v>3969</v>
      </c>
      <c r="J2606" s="25">
        <v>1</v>
      </c>
      <c r="K2606" s="25">
        <v>1</v>
      </c>
      <c r="L2606" s="25">
        <f t="shared" si="419"/>
        <v>0</v>
      </c>
      <c r="M2606" s="25" t="s">
        <v>3535</v>
      </c>
      <c r="N2606" s="45">
        <v>45913</v>
      </c>
      <c r="O2606" s="54">
        <v>22515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3435</v>
      </c>
      <c r="C2607" s="45">
        <v>45905</v>
      </c>
      <c r="D2607" s="45">
        <v>45910</v>
      </c>
      <c r="E2607" s="8">
        <v>297</v>
      </c>
      <c r="F2607" s="8">
        <f t="shared" si="417"/>
        <v>26136</v>
      </c>
      <c r="G2607" s="54">
        <f t="shared" si="418"/>
        <v>26136</v>
      </c>
      <c r="H2607" s="25">
        <v>310944</v>
      </c>
      <c r="I2607" s="25" t="s">
        <v>3970</v>
      </c>
      <c r="J2607" s="25">
        <v>1</v>
      </c>
      <c r="K2607" s="25">
        <v>1</v>
      </c>
      <c r="L2607" s="25">
        <f t="shared" si="419"/>
        <v>0</v>
      </c>
      <c r="M2607" s="25" t="s">
        <v>3454</v>
      </c>
      <c r="N2607" s="45">
        <v>45911</v>
      </c>
      <c r="O2607" s="54">
        <v>37620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3435</v>
      </c>
      <c r="C2608" s="45">
        <v>45905</v>
      </c>
      <c r="D2608" s="45">
        <v>45910</v>
      </c>
      <c r="E2608" s="8">
        <v>141.4</v>
      </c>
      <c r="F2608" s="8">
        <f t="shared" si="417"/>
        <v>12443.2</v>
      </c>
      <c r="G2608" s="54">
        <f t="shared" si="418"/>
        <v>12443.2</v>
      </c>
      <c r="H2608" s="25">
        <v>320007</v>
      </c>
      <c r="I2608" s="25" t="s">
        <v>3971</v>
      </c>
      <c r="J2608" s="25">
        <v>1</v>
      </c>
      <c r="K2608" s="25">
        <v>1</v>
      </c>
      <c r="L2608" s="25">
        <f t="shared" si="419"/>
        <v>0</v>
      </c>
      <c r="M2608" s="25" t="s">
        <v>3602</v>
      </c>
      <c r="N2608" s="45">
        <v>45917</v>
      </c>
      <c r="O2608" s="54">
        <v>29744.5</v>
      </c>
      <c r="P2608" s="25" t="s">
        <v>31</v>
      </c>
      <c r="Q2608" s="25"/>
      <c r="R2608" s="25"/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3435</v>
      </c>
      <c r="C2609" s="45">
        <v>45905</v>
      </c>
      <c r="D2609" s="45">
        <v>45910</v>
      </c>
      <c r="E2609" s="8">
        <v>313.5</v>
      </c>
      <c r="F2609" s="8">
        <f t="shared" si="417"/>
        <v>27588</v>
      </c>
      <c r="G2609" s="54">
        <f t="shared" si="418"/>
        <v>27588</v>
      </c>
      <c r="H2609" s="25">
        <v>323034</v>
      </c>
      <c r="I2609" s="25" t="s">
        <v>3972</v>
      </c>
      <c r="J2609" s="25">
        <v>1</v>
      </c>
      <c r="K2609" s="25">
        <v>1</v>
      </c>
      <c r="L2609" s="25">
        <f t="shared" si="419"/>
        <v>0</v>
      </c>
      <c r="M2609" s="25" t="s">
        <v>3533</v>
      </c>
      <c r="N2609" s="45">
        <v>45913</v>
      </c>
      <c r="O2609" s="54">
        <v>39710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3435</v>
      </c>
      <c r="C2610" s="45">
        <v>45905</v>
      </c>
      <c r="D2610" s="45">
        <v>45910</v>
      </c>
      <c r="E2610" s="8">
        <v>164.5</v>
      </c>
      <c r="F2610" s="8">
        <f t="shared" si="417"/>
        <v>14476</v>
      </c>
      <c r="G2610" s="54">
        <f t="shared" si="418"/>
        <v>14476</v>
      </c>
      <c r="H2610" s="25">
        <v>324004</v>
      </c>
      <c r="I2610" s="25" t="s">
        <v>3973</v>
      </c>
      <c r="J2610" s="25">
        <v>1</v>
      </c>
      <c r="K2610" s="25">
        <v>1</v>
      </c>
      <c r="L2610" s="25">
        <f t="shared" si="419"/>
        <v>0</v>
      </c>
      <c r="M2610" s="25" t="s">
        <v>3526</v>
      </c>
      <c r="N2610" s="45">
        <v>45913</v>
      </c>
      <c r="O2610" s="54">
        <v>25498</v>
      </c>
      <c r="P2610" s="25" t="s">
        <v>631</v>
      </c>
      <c r="Q2610" s="25">
        <v>58155620983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Telangana</v>
      </c>
      <c r="W2610" s="56"/>
      <c r="X2610" s="45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3435</v>
      </c>
      <c r="C2611" s="45">
        <v>45905</v>
      </c>
      <c r="D2611" s="45">
        <v>45910</v>
      </c>
      <c r="E2611" s="8">
        <v>267.39999999999998</v>
      </c>
      <c r="F2611" s="8">
        <f t="shared" si="417"/>
        <v>23531.199999999997</v>
      </c>
      <c r="G2611" s="54">
        <f t="shared" si="418"/>
        <v>23531.199999999997</v>
      </c>
      <c r="H2611" s="25">
        <v>329918</v>
      </c>
      <c r="I2611" s="25" t="s">
        <v>3974</v>
      </c>
      <c r="J2611" s="25">
        <v>1</v>
      </c>
      <c r="K2611" s="25">
        <v>1</v>
      </c>
      <c r="L2611" s="25">
        <f t="shared" si="419"/>
        <v>0</v>
      </c>
      <c r="M2611" s="25" t="s">
        <v>3524</v>
      </c>
      <c r="N2611" s="45">
        <v>45913</v>
      </c>
      <c r="O2611" s="54">
        <v>35526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3435</v>
      </c>
      <c r="C2612" s="45">
        <v>45905</v>
      </c>
      <c r="D2612" s="45">
        <v>45910</v>
      </c>
      <c r="E2612" s="8">
        <v>334.5</v>
      </c>
      <c r="F2612" s="8">
        <f t="shared" si="417"/>
        <v>29436</v>
      </c>
      <c r="G2612" s="54">
        <f t="shared" si="418"/>
        <v>29436</v>
      </c>
      <c r="H2612" s="25">
        <v>329930</v>
      </c>
      <c r="I2612" s="25" t="s">
        <v>3759</v>
      </c>
      <c r="J2612" s="25">
        <v>1</v>
      </c>
      <c r="K2612" s="25">
        <v>1</v>
      </c>
      <c r="L2612" s="25">
        <f t="shared" si="419"/>
        <v>0</v>
      </c>
      <c r="M2612" s="25" t="s">
        <v>3454</v>
      </c>
      <c r="N2612" s="45">
        <v>45911</v>
      </c>
      <c r="O2612" s="54">
        <v>42370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3435</v>
      </c>
      <c r="C2613" s="45">
        <v>45905</v>
      </c>
      <c r="D2613" s="45">
        <v>45910</v>
      </c>
      <c r="E2613" s="8">
        <v>301.5</v>
      </c>
      <c r="F2613" s="8">
        <f t="shared" si="417"/>
        <v>26532</v>
      </c>
      <c r="G2613" s="54">
        <f t="shared" si="418"/>
        <v>26532</v>
      </c>
      <c r="H2613" s="25">
        <v>329932</v>
      </c>
      <c r="I2613" s="25" t="s">
        <v>3800</v>
      </c>
      <c r="J2613" s="25">
        <v>1</v>
      </c>
      <c r="K2613" s="25">
        <v>1</v>
      </c>
      <c r="L2613" s="25">
        <f t="shared" si="419"/>
        <v>0</v>
      </c>
      <c r="M2613" s="25" t="s">
        <v>3533</v>
      </c>
      <c r="N2613" s="45">
        <v>45913</v>
      </c>
      <c r="O2613" s="54">
        <v>38190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3435</v>
      </c>
      <c r="C2614" s="45">
        <v>45905</v>
      </c>
      <c r="D2614" s="45">
        <v>45910</v>
      </c>
      <c r="E2614" s="8">
        <v>254.8</v>
      </c>
      <c r="F2614" s="8">
        <f t="shared" si="417"/>
        <v>22422.400000000001</v>
      </c>
      <c r="G2614" s="54">
        <f t="shared" si="418"/>
        <v>22422.400000000001</v>
      </c>
      <c r="H2614" s="25">
        <v>330116</v>
      </c>
      <c r="I2614" s="25" t="s">
        <v>3975</v>
      </c>
      <c r="J2614" s="25">
        <v>1</v>
      </c>
      <c r="K2614" s="25">
        <v>1</v>
      </c>
      <c r="L2614" s="25">
        <f t="shared" si="419"/>
        <v>0</v>
      </c>
      <c r="M2614" s="25" t="s">
        <v>3533</v>
      </c>
      <c r="N2614" s="45">
        <v>45913</v>
      </c>
      <c r="O2614" s="54">
        <v>34580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3435</v>
      </c>
      <c r="C2615" s="45">
        <v>45905</v>
      </c>
      <c r="D2615" s="45">
        <v>45910</v>
      </c>
      <c r="E2615" s="8">
        <v>285</v>
      </c>
      <c r="F2615" s="8">
        <f t="shared" si="417"/>
        <v>25080</v>
      </c>
      <c r="G2615" s="54">
        <f t="shared" si="418"/>
        <v>25080</v>
      </c>
      <c r="H2615" s="25">
        <v>333628</v>
      </c>
      <c r="I2615" s="25" t="s">
        <v>3976</v>
      </c>
      <c r="J2615" s="25">
        <v>1</v>
      </c>
      <c r="K2615" s="25">
        <v>1</v>
      </c>
      <c r="L2615" s="25">
        <f t="shared" si="419"/>
        <v>0</v>
      </c>
      <c r="M2615" s="25" t="s">
        <v>3533</v>
      </c>
      <c r="N2615" s="45">
        <v>45913</v>
      </c>
      <c r="O2615" s="54">
        <v>36100</v>
      </c>
      <c r="P2615" s="25" t="s">
        <v>618</v>
      </c>
      <c r="Q2615" s="25">
        <v>58155620725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Bhuvneshwar</v>
      </c>
      <c r="W2615" s="56"/>
      <c r="X2615" s="45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3435</v>
      </c>
      <c r="C2616" s="45">
        <v>45905</v>
      </c>
      <c r="D2616" s="45">
        <v>45910</v>
      </c>
      <c r="E2616" s="8">
        <v>70.7</v>
      </c>
      <c r="F2616" s="8">
        <f t="shared" ref="F2616:F2679" si="428">IF(AB2616="DOLLAR",E2616*88,E2616)</f>
        <v>6221.6</v>
      </c>
      <c r="G2616" s="54">
        <f t="shared" ref="G2616:G2679" si="429">F2616*J2616</f>
        <v>6221.6</v>
      </c>
      <c r="H2616" s="25">
        <v>334103</v>
      </c>
      <c r="I2616" s="25" t="s">
        <v>3977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3455</v>
      </c>
      <c r="N2616" s="45">
        <v>45911</v>
      </c>
      <c r="O2616" s="54">
        <v>9595</v>
      </c>
      <c r="P2616" s="25" t="s">
        <v>214</v>
      </c>
      <c r="Q2616" s="25" t="s">
        <v>1131</v>
      </c>
      <c r="R2616" s="25" t="s">
        <v>1131</v>
      </c>
      <c r="S2616" s="3">
        <v>4</v>
      </c>
      <c r="T2616" s="55"/>
      <c r="U2616" s="25" t="s">
        <v>19</v>
      </c>
      <c r="V2616" s="25" t="str">
        <f>VLOOKUP(P2616,'Customer List'!B:C,2,)</f>
        <v>Delhi</v>
      </c>
      <c r="W2616" s="56"/>
      <c r="X2616" s="45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67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3435</v>
      </c>
      <c r="C2617" s="45">
        <v>45905</v>
      </c>
      <c r="D2617" s="45">
        <v>45910</v>
      </c>
      <c r="E2617" s="8">
        <v>304.5</v>
      </c>
      <c r="F2617" s="8">
        <f t="shared" si="428"/>
        <v>26796</v>
      </c>
      <c r="G2617" s="54">
        <f t="shared" si="429"/>
        <v>26796</v>
      </c>
      <c r="H2617" s="25">
        <v>344836</v>
      </c>
      <c r="I2617" s="25" t="s">
        <v>3978</v>
      </c>
      <c r="J2617" s="25">
        <v>1</v>
      </c>
      <c r="K2617" s="25">
        <v>1</v>
      </c>
      <c r="L2617" s="25">
        <f t="shared" si="430"/>
        <v>0</v>
      </c>
      <c r="M2617" s="25" t="s">
        <v>3524</v>
      </c>
      <c r="N2617" s="45">
        <v>45913</v>
      </c>
      <c r="O2617" s="54">
        <v>37758</v>
      </c>
      <c r="P2617" s="25" t="s">
        <v>893</v>
      </c>
      <c r="Q2617" s="25">
        <v>58155620762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Banglore</v>
      </c>
      <c r="W2617" s="56"/>
      <c r="X2617" s="45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3435</v>
      </c>
      <c r="C2618" s="45">
        <v>45905</v>
      </c>
      <c r="D2618" s="45">
        <v>45910</v>
      </c>
      <c r="E2618" s="8">
        <v>267.39999999999998</v>
      </c>
      <c r="F2618" s="8">
        <f t="shared" si="428"/>
        <v>23531.199999999997</v>
      </c>
      <c r="G2618" s="54">
        <f t="shared" si="429"/>
        <v>23531.199999999997</v>
      </c>
      <c r="H2618" s="25">
        <v>345016</v>
      </c>
      <c r="I2618" s="25" t="s">
        <v>3979</v>
      </c>
      <c r="J2618" s="25">
        <v>1</v>
      </c>
      <c r="K2618" s="25">
        <v>1</v>
      </c>
      <c r="L2618" s="25">
        <f t="shared" si="430"/>
        <v>0</v>
      </c>
      <c r="M2618" s="25" t="s">
        <v>3454</v>
      </c>
      <c r="N2618" s="45">
        <v>45911</v>
      </c>
      <c r="O2618" s="54">
        <v>36290</v>
      </c>
      <c r="P2618" s="25" t="s">
        <v>214</v>
      </c>
      <c r="Q2618" s="25" t="s">
        <v>1131</v>
      </c>
      <c r="R2618" s="25" t="s">
        <v>1131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3435</v>
      </c>
      <c r="C2619" s="45">
        <v>45905</v>
      </c>
      <c r="D2619" s="45">
        <v>45910</v>
      </c>
      <c r="E2619" s="8">
        <v>318</v>
      </c>
      <c r="F2619" s="8">
        <f t="shared" si="428"/>
        <v>27984</v>
      </c>
      <c r="G2619" s="54">
        <f t="shared" si="429"/>
        <v>27984</v>
      </c>
      <c r="H2619" s="25">
        <v>345030</v>
      </c>
      <c r="I2619" s="25" t="s">
        <v>3980</v>
      </c>
      <c r="J2619" s="25">
        <v>1</v>
      </c>
      <c r="K2619" s="25">
        <v>1</v>
      </c>
      <c r="L2619" s="25">
        <f t="shared" si="430"/>
        <v>0</v>
      </c>
      <c r="M2619" s="25" t="s">
        <v>3524</v>
      </c>
      <c r="N2619" s="45">
        <v>45913</v>
      </c>
      <c r="O2619" s="54">
        <v>39432</v>
      </c>
      <c r="P2619" s="25" t="s">
        <v>893</v>
      </c>
      <c r="Q2619" s="25">
        <v>58155620762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Banglore</v>
      </c>
      <c r="W2619" s="56"/>
      <c r="X2619" s="45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3435</v>
      </c>
      <c r="C2620" s="45">
        <v>45905</v>
      </c>
      <c r="D2620" s="45">
        <v>45910</v>
      </c>
      <c r="E2620" s="8">
        <v>318</v>
      </c>
      <c r="F2620" s="8">
        <f t="shared" si="428"/>
        <v>27984</v>
      </c>
      <c r="G2620" s="54">
        <f t="shared" si="429"/>
        <v>27984</v>
      </c>
      <c r="H2620" s="25">
        <v>345030</v>
      </c>
      <c r="I2620" s="25" t="s">
        <v>3980</v>
      </c>
      <c r="J2620" s="25">
        <v>1</v>
      </c>
      <c r="K2620" s="25">
        <v>1</v>
      </c>
      <c r="L2620" s="25">
        <f t="shared" si="430"/>
        <v>0</v>
      </c>
      <c r="M2620" s="25" t="s">
        <v>3539</v>
      </c>
      <c r="N2620" s="45">
        <v>45913</v>
      </c>
      <c r="O2620" s="54">
        <v>36252</v>
      </c>
      <c r="P2620" s="25" t="s">
        <v>243</v>
      </c>
      <c r="Q2620" s="25">
        <v>58155615103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Mumbai</v>
      </c>
      <c r="W2620" s="56"/>
      <c r="X2620" s="45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3435</v>
      </c>
      <c r="C2621" s="45">
        <v>45905</v>
      </c>
      <c r="D2621" s="45">
        <v>45910</v>
      </c>
      <c r="E2621" s="8">
        <v>72.8</v>
      </c>
      <c r="F2621" s="8">
        <f t="shared" si="428"/>
        <v>6406.4</v>
      </c>
      <c r="G2621" s="54">
        <f t="shared" si="429"/>
        <v>6406.4</v>
      </c>
      <c r="H2621" s="25">
        <v>349505</v>
      </c>
      <c r="I2621" s="25" t="s">
        <v>3981</v>
      </c>
      <c r="J2621" s="25">
        <v>1</v>
      </c>
      <c r="K2621" s="25">
        <v>1</v>
      </c>
      <c r="L2621" s="25">
        <f t="shared" si="430"/>
        <v>0</v>
      </c>
      <c r="M2621" s="25" t="s">
        <v>3546</v>
      </c>
      <c r="N2621" s="45">
        <v>45915</v>
      </c>
      <c r="O2621" s="54">
        <v>11284</v>
      </c>
      <c r="P2621" s="25" t="s">
        <v>225</v>
      </c>
      <c r="Q2621" s="25" t="s">
        <v>3561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Punjab</v>
      </c>
      <c r="W2621" s="56"/>
      <c r="X2621" s="45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3435</v>
      </c>
      <c r="C2622" s="45">
        <v>45905</v>
      </c>
      <c r="D2622" s="45">
        <v>45910</v>
      </c>
      <c r="E2622" s="8">
        <v>267.39999999999998</v>
      </c>
      <c r="F2622" s="8">
        <f t="shared" si="428"/>
        <v>23531.199999999997</v>
      </c>
      <c r="G2622" s="54">
        <f t="shared" si="429"/>
        <v>23531.199999999997</v>
      </c>
      <c r="H2622" s="25">
        <v>349914</v>
      </c>
      <c r="I2622" s="25" t="s">
        <v>3982</v>
      </c>
      <c r="J2622" s="25">
        <v>1</v>
      </c>
      <c r="K2622" s="25">
        <v>1</v>
      </c>
      <c r="L2622" s="25">
        <f t="shared" si="430"/>
        <v>0</v>
      </c>
      <c r="M2622" s="25" t="s">
        <v>3535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3435</v>
      </c>
      <c r="C2623" s="45">
        <v>45905</v>
      </c>
      <c r="D2623" s="45">
        <v>45910</v>
      </c>
      <c r="E2623" s="8">
        <v>86.8</v>
      </c>
      <c r="F2623" s="8">
        <f t="shared" si="428"/>
        <v>7638.4</v>
      </c>
      <c r="G2623" s="54">
        <f t="shared" si="429"/>
        <v>7638.4</v>
      </c>
      <c r="H2623" s="25">
        <v>351703</v>
      </c>
      <c r="I2623" s="25" t="s">
        <v>3983</v>
      </c>
      <c r="J2623" s="25">
        <v>1</v>
      </c>
      <c r="K2623" s="25">
        <v>1</v>
      </c>
      <c r="L2623" s="25">
        <f t="shared" si="430"/>
        <v>0</v>
      </c>
      <c r="M2623" s="25" t="s">
        <v>3542</v>
      </c>
      <c r="N2623" s="45">
        <v>45913</v>
      </c>
      <c r="O2623" s="54">
        <v>13454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3435</v>
      </c>
      <c r="C2624" s="45">
        <v>45905</v>
      </c>
      <c r="D2624" s="45">
        <v>45910</v>
      </c>
      <c r="E2624" s="8">
        <v>267.39999999999998</v>
      </c>
      <c r="F2624" s="8">
        <f t="shared" si="428"/>
        <v>23531.199999999997</v>
      </c>
      <c r="G2624" s="54">
        <f t="shared" si="429"/>
        <v>23531.199999999997</v>
      </c>
      <c r="H2624" s="25">
        <v>354510</v>
      </c>
      <c r="I2624" s="25" t="s">
        <v>3984</v>
      </c>
      <c r="J2624" s="25">
        <v>1</v>
      </c>
      <c r="K2624" s="25">
        <v>1</v>
      </c>
      <c r="L2624" s="25">
        <f t="shared" si="430"/>
        <v>0</v>
      </c>
      <c r="M2624" s="25" t="s">
        <v>3628</v>
      </c>
      <c r="N2624" s="45">
        <v>45916</v>
      </c>
      <c r="O2624" s="54">
        <v>44407.5</v>
      </c>
      <c r="P2624" s="25" t="s">
        <v>3438</v>
      </c>
      <c r="Q2624" s="25" t="s">
        <v>637</v>
      </c>
      <c r="R2624" s="25" t="s">
        <v>638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3435</v>
      </c>
      <c r="C2625" s="45">
        <v>45905</v>
      </c>
      <c r="D2625" s="45">
        <v>45910</v>
      </c>
      <c r="E2625" s="8">
        <v>116.2</v>
      </c>
      <c r="F2625" s="8">
        <f t="shared" si="428"/>
        <v>10225.6</v>
      </c>
      <c r="G2625" s="54">
        <f t="shared" si="429"/>
        <v>10225.6</v>
      </c>
      <c r="H2625" s="25">
        <v>357408</v>
      </c>
      <c r="I2625" s="25" t="s">
        <v>3985</v>
      </c>
      <c r="J2625" s="25">
        <v>1</v>
      </c>
      <c r="K2625" s="25">
        <v>1</v>
      </c>
      <c r="L2625" s="25">
        <f t="shared" si="430"/>
        <v>0</v>
      </c>
      <c r="M2625" s="25" t="s">
        <v>3535</v>
      </c>
      <c r="N2625" s="45">
        <v>45913</v>
      </c>
      <c r="O2625" s="54">
        <v>15770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3435</v>
      </c>
      <c r="C2626" s="45">
        <v>45905</v>
      </c>
      <c r="D2626" s="45">
        <v>45910</v>
      </c>
      <c r="E2626" s="8">
        <v>267.39999999999998</v>
      </c>
      <c r="F2626" s="8">
        <f t="shared" si="428"/>
        <v>23531.199999999997</v>
      </c>
      <c r="G2626" s="54">
        <f t="shared" si="429"/>
        <v>23531.199999999997</v>
      </c>
      <c r="H2626" s="25">
        <v>362578</v>
      </c>
      <c r="I2626" s="25" t="s">
        <v>3986</v>
      </c>
      <c r="J2626" s="25">
        <v>1</v>
      </c>
      <c r="K2626" s="25">
        <v>1</v>
      </c>
      <c r="L2626" s="25">
        <f t="shared" si="430"/>
        <v>0</v>
      </c>
      <c r="M2626" s="25" t="s">
        <v>3533</v>
      </c>
      <c r="N2626" s="45">
        <v>45913</v>
      </c>
      <c r="O2626" s="54">
        <v>36290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3435</v>
      </c>
      <c r="C2627" s="45">
        <v>45905</v>
      </c>
      <c r="D2627" s="45">
        <v>45910</v>
      </c>
      <c r="E2627" s="8">
        <v>111.3</v>
      </c>
      <c r="F2627" s="8">
        <f t="shared" si="428"/>
        <v>9794.4</v>
      </c>
      <c r="G2627" s="54">
        <f t="shared" si="429"/>
        <v>9794.4</v>
      </c>
      <c r="H2627" s="25">
        <v>369307</v>
      </c>
      <c r="I2627" s="25" t="s">
        <v>3987</v>
      </c>
      <c r="J2627" s="25">
        <v>1</v>
      </c>
      <c r="K2627" s="25">
        <v>1</v>
      </c>
      <c r="L2627" s="25">
        <f t="shared" si="430"/>
        <v>0</v>
      </c>
      <c r="M2627" s="25" t="s">
        <v>3526</v>
      </c>
      <c r="N2627" s="45">
        <v>45913</v>
      </c>
      <c r="O2627" s="54">
        <v>17252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3435</v>
      </c>
      <c r="C2628" s="45">
        <v>45905</v>
      </c>
      <c r="D2628" s="45">
        <v>45910</v>
      </c>
      <c r="E2628" s="8">
        <v>275.10000000000002</v>
      </c>
      <c r="F2628" s="8">
        <f t="shared" si="428"/>
        <v>24208.800000000003</v>
      </c>
      <c r="G2628" s="54">
        <f t="shared" si="429"/>
        <v>24208.800000000003</v>
      </c>
      <c r="H2628" s="25">
        <v>369308</v>
      </c>
      <c r="I2628" s="25" t="s">
        <v>3988</v>
      </c>
      <c r="J2628" s="25">
        <v>1</v>
      </c>
      <c r="K2628" s="25">
        <v>1</v>
      </c>
      <c r="L2628" s="25">
        <f t="shared" si="430"/>
        <v>0</v>
      </c>
      <c r="M2628" s="25" t="s">
        <v>3526</v>
      </c>
      <c r="N2628" s="45">
        <v>45913</v>
      </c>
      <c r="O2628" s="54">
        <v>42641</v>
      </c>
      <c r="P2628" s="25" t="s">
        <v>631</v>
      </c>
      <c r="Q2628" s="25">
        <v>58155620983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Telangana</v>
      </c>
      <c r="W2628" s="56"/>
      <c r="X2628" s="45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3435</v>
      </c>
      <c r="C2629" s="45">
        <v>45905</v>
      </c>
      <c r="D2629" s="45">
        <v>45910</v>
      </c>
      <c r="E2629" s="8">
        <v>326.25</v>
      </c>
      <c r="F2629" s="8">
        <f t="shared" si="428"/>
        <v>28710</v>
      </c>
      <c r="G2629" s="54">
        <f t="shared" si="429"/>
        <v>28710</v>
      </c>
      <c r="H2629" s="25">
        <v>369624</v>
      </c>
      <c r="I2629" s="25" t="s">
        <v>3989</v>
      </c>
      <c r="J2629" s="25">
        <v>1</v>
      </c>
      <c r="K2629" s="25">
        <v>1</v>
      </c>
      <c r="L2629" s="25">
        <f t="shared" si="430"/>
        <v>0</v>
      </c>
      <c r="M2629" s="25" t="s">
        <v>3633</v>
      </c>
      <c r="N2629" s="45">
        <v>45918</v>
      </c>
      <c r="O2629" s="54">
        <v>43826.25</v>
      </c>
      <c r="P2629" s="25" t="s">
        <v>3439</v>
      </c>
      <c r="Q2629" s="25" t="s">
        <v>1131</v>
      </c>
      <c r="R2629" s="25" t="s">
        <v>1131</v>
      </c>
      <c r="S2629" s="3">
        <v>4</v>
      </c>
      <c r="T2629" s="55"/>
      <c r="U2629" s="25" t="s">
        <v>19</v>
      </c>
      <c r="V2629" s="25" t="str">
        <f>VLOOKUP(P2629,'Customer List'!B:C,2,)</f>
        <v>DELHI</v>
      </c>
      <c r="W2629" s="56"/>
      <c r="X2629" s="45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3435</v>
      </c>
      <c r="C2630" s="45">
        <v>45905</v>
      </c>
      <c r="D2630" s="45">
        <v>45910</v>
      </c>
      <c r="E2630" s="8">
        <v>234.5</v>
      </c>
      <c r="F2630" s="8">
        <f t="shared" si="428"/>
        <v>20636</v>
      </c>
      <c r="G2630" s="54">
        <f t="shared" si="429"/>
        <v>20636</v>
      </c>
      <c r="H2630" s="25">
        <v>372208</v>
      </c>
      <c r="I2630" s="25" t="s">
        <v>3990</v>
      </c>
      <c r="J2630" s="25">
        <v>1</v>
      </c>
      <c r="K2630" s="25">
        <v>1</v>
      </c>
      <c r="L2630" s="25">
        <f t="shared" si="430"/>
        <v>0</v>
      </c>
      <c r="M2630" s="25" t="s">
        <v>3535</v>
      </c>
      <c r="N2630" s="45">
        <v>45913</v>
      </c>
      <c r="O2630" s="54">
        <v>31825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3435</v>
      </c>
      <c r="C2631" s="45">
        <v>45905</v>
      </c>
      <c r="D2631" s="45">
        <v>45910</v>
      </c>
      <c r="E2631" s="8">
        <v>1</v>
      </c>
      <c r="F2631" s="8">
        <f t="shared" si="428"/>
        <v>88</v>
      </c>
      <c r="G2631" s="54">
        <f t="shared" si="429"/>
        <v>88</v>
      </c>
      <c r="H2631" s="25">
        <v>387103</v>
      </c>
      <c r="I2631" s="25" t="s">
        <v>3991</v>
      </c>
      <c r="J2631" s="25">
        <v>1</v>
      </c>
      <c r="K2631" s="25">
        <v>1</v>
      </c>
      <c r="L2631" s="25">
        <f t="shared" si="430"/>
        <v>0</v>
      </c>
      <c r="M2631" s="25" t="s">
        <v>3679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3440</v>
      </c>
      <c r="U2631" s="25" t="s">
        <v>19</v>
      </c>
      <c r="V2631" s="25" t="str">
        <f>VLOOKUP(P2631,'Customer List'!B:C,2,)</f>
        <v>Delhi</v>
      </c>
      <c r="W2631" s="56"/>
      <c r="X2631" s="45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3435</v>
      </c>
      <c r="C2632" s="45">
        <v>45905</v>
      </c>
      <c r="D2632" s="45">
        <v>45910</v>
      </c>
      <c r="E2632" s="8">
        <v>1</v>
      </c>
      <c r="F2632" s="8">
        <f t="shared" si="428"/>
        <v>88</v>
      </c>
      <c r="G2632" s="54">
        <f t="shared" si="429"/>
        <v>88</v>
      </c>
      <c r="H2632" s="25">
        <v>387203</v>
      </c>
      <c r="I2632" s="25" t="s">
        <v>3992</v>
      </c>
      <c r="J2632" s="25">
        <v>1</v>
      </c>
      <c r="K2632" s="25">
        <v>1</v>
      </c>
      <c r="L2632" s="25">
        <f t="shared" si="430"/>
        <v>0</v>
      </c>
      <c r="M2632" s="25" t="s">
        <v>3679</v>
      </c>
      <c r="N2632" s="45">
        <v>45916</v>
      </c>
      <c r="O2632" s="54">
        <v>0</v>
      </c>
      <c r="P2632" s="25" t="s">
        <v>17</v>
      </c>
      <c r="Q2632" s="25" t="s">
        <v>637</v>
      </c>
      <c r="R2632" s="25" t="s">
        <v>638</v>
      </c>
      <c r="S2632" s="3">
        <v>4</v>
      </c>
      <c r="T2632" s="55" t="s">
        <v>3440</v>
      </c>
      <c r="U2632" s="25" t="s">
        <v>19</v>
      </c>
      <c r="V2632" s="25" t="str">
        <f>VLOOKUP(P2632,'Customer List'!B:C,2,)</f>
        <v>Delhi</v>
      </c>
      <c r="W2632" s="56"/>
      <c r="X2632" s="45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67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3435</v>
      </c>
      <c r="C2633" s="45">
        <v>45905</v>
      </c>
      <c r="D2633" s="45">
        <v>45910</v>
      </c>
      <c r="E2633" s="8">
        <v>246.4</v>
      </c>
      <c r="F2633" s="8">
        <f t="shared" si="428"/>
        <v>21683.200000000001</v>
      </c>
      <c r="G2633" s="54">
        <f t="shared" si="429"/>
        <v>21683.200000000001</v>
      </c>
      <c r="H2633" s="25">
        <v>392918</v>
      </c>
      <c r="I2633" s="25" t="s">
        <v>3993</v>
      </c>
      <c r="J2633" s="25">
        <v>1</v>
      </c>
      <c r="K2633" s="25">
        <v>1</v>
      </c>
      <c r="L2633" s="25">
        <f t="shared" si="430"/>
        <v>0</v>
      </c>
      <c r="M2633" s="25" t="s">
        <v>3533</v>
      </c>
      <c r="N2633" s="45">
        <v>45913</v>
      </c>
      <c r="O2633" s="54">
        <v>33440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3435</v>
      </c>
      <c r="C2634" s="45">
        <v>45905</v>
      </c>
      <c r="D2634" s="45">
        <v>45910</v>
      </c>
      <c r="E2634" s="8">
        <v>53.9</v>
      </c>
      <c r="F2634" s="8">
        <f t="shared" si="428"/>
        <v>4743.2</v>
      </c>
      <c r="G2634" s="54">
        <f t="shared" si="429"/>
        <v>4743.2</v>
      </c>
      <c r="H2634" s="25">
        <v>400112</v>
      </c>
      <c r="I2634" s="25" t="s">
        <v>3994</v>
      </c>
      <c r="J2634" s="25">
        <v>1</v>
      </c>
      <c r="K2634" s="25">
        <v>1</v>
      </c>
      <c r="L2634" s="25">
        <f t="shared" si="430"/>
        <v>0</v>
      </c>
      <c r="M2634" s="25" t="s">
        <v>3519</v>
      </c>
      <c r="N2634" s="45">
        <v>45913</v>
      </c>
      <c r="O2634" s="54">
        <v>8115.8</v>
      </c>
      <c r="P2634" s="25" t="s">
        <v>2055</v>
      </c>
      <c r="Q2634" s="25">
        <v>58155617516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Hyderabad</v>
      </c>
      <c r="W2634" s="56"/>
      <c r="X2634" s="45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3435</v>
      </c>
      <c r="C2635" s="45">
        <v>45905</v>
      </c>
      <c r="D2635" s="45">
        <v>45910</v>
      </c>
      <c r="E2635" s="8">
        <v>125.3</v>
      </c>
      <c r="F2635" s="8">
        <f t="shared" si="428"/>
        <v>11026.4</v>
      </c>
      <c r="G2635" s="54">
        <f t="shared" si="429"/>
        <v>11026.4</v>
      </c>
      <c r="H2635" s="25">
        <v>400126</v>
      </c>
      <c r="I2635" s="25" t="s">
        <v>3995</v>
      </c>
      <c r="J2635" s="25">
        <v>1</v>
      </c>
      <c r="K2635" s="25">
        <v>1</v>
      </c>
      <c r="L2635" s="25">
        <f t="shared" si="430"/>
        <v>0</v>
      </c>
      <c r="M2635" s="25" t="s">
        <v>3535</v>
      </c>
      <c r="N2635" s="45">
        <v>45913</v>
      </c>
      <c r="O2635" s="54">
        <v>17005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3435</v>
      </c>
      <c r="C2636" s="45">
        <v>45905</v>
      </c>
      <c r="D2636" s="45">
        <v>45910</v>
      </c>
      <c r="E2636" s="8">
        <v>146.30000000000001</v>
      </c>
      <c r="F2636" s="8">
        <f t="shared" si="428"/>
        <v>12874.400000000001</v>
      </c>
      <c r="G2636" s="54">
        <f t="shared" si="429"/>
        <v>12874.400000000001</v>
      </c>
      <c r="H2636" s="25">
        <v>400129</v>
      </c>
      <c r="I2636" s="25" t="s">
        <v>3996</v>
      </c>
      <c r="J2636" s="25">
        <v>1</v>
      </c>
      <c r="K2636" s="25">
        <v>1</v>
      </c>
      <c r="L2636" s="25">
        <f t="shared" si="430"/>
        <v>0</v>
      </c>
      <c r="M2636" s="25" t="s">
        <v>3535</v>
      </c>
      <c r="N2636" s="45">
        <v>45913</v>
      </c>
      <c r="O2636" s="54">
        <v>19855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3435</v>
      </c>
      <c r="C2637" s="45">
        <v>45905</v>
      </c>
      <c r="D2637" s="45">
        <v>45910</v>
      </c>
      <c r="E2637" s="8">
        <v>90.3</v>
      </c>
      <c r="F2637" s="8">
        <f t="shared" si="428"/>
        <v>7946.4</v>
      </c>
      <c r="G2637" s="54">
        <f t="shared" si="429"/>
        <v>7946.4</v>
      </c>
      <c r="H2637" s="25">
        <v>400140</v>
      </c>
      <c r="I2637" s="25" t="s">
        <v>3997</v>
      </c>
      <c r="J2637" s="25">
        <v>1</v>
      </c>
      <c r="K2637" s="25">
        <v>1</v>
      </c>
      <c r="L2637" s="25">
        <f t="shared" si="430"/>
        <v>0</v>
      </c>
      <c r="M2637" s="25" t="s">
        <v>3535</v>
      </c>
      <c r="N2637" s="45">
        <v>45913</v>
      </c>
      <c r="O2637" s="54">
        <v>12255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3435</v>
      </c>
      <c r="C2638" s="45">
        <v>45905</v>
      </c>
      <c r="D2638" s="45">
        <v>45910</v>
      </c>
      <c r="E2638" s="8">
        <v>135.1</v>
      </c>
      <c r="F2638" s="8">
        <f t="shared" si="428"/>
        <v>11888.8</v>
      </c>
      <c r="G2638" s="54">
        <f t="shared" si="429"/>
        <v>11888.8</v>
      </c>
      <c r="H2638" s="25">
        <v>400144</v>
      </c>
      <c r="I2638" s="25" t="s">
        <v>3998</v>
      </c>
      <c r="J2638" s="25">
        <v>1</v>
      </c>
      <c r="K2638" s="25">
        <v>1</v>
      </c>
      <c r="L2638" s="25">
        <f t="shared" si="430"/>
        <v>0</v>
      </c>
      <c r="M2638" s="25" t="s">
        <v>3523</v>
      </c>
      <c r="N2638" s="45">
        <v>45913</v>
      </c>
      <c r="O2638" s="54">
        <v>20940.5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3435</v>
      </c>
      <c r="C2639" s="45">
        <v>45905</v>
      </c>
      <c r="D2639" s="45">
        <v>45910</v>
      </c>
      <c r="E2639" s="8">
        <v>147.69999999999999</v>
      </c>
      <c r="F2639" s="8">
        <f t="shared" si="428"/>
        <v>12997.599999999999</v>
      </c>
      <c r="G2639" s="54">
        <f t="shared" si="429"/>
        <v>12997.599999999999</v>
      </c>
      <c r="H2639" s="25">
        <v>400148</v>
      </c>
      <c r="I2639" s="25" t="s">
        <v>3999</v>
      </c>
      <c r="J2639" s="25">
        <v>1</v>
      </c>
      <c r="K2639" s="25">
        <v>1</v>
      </c>
      <c r="L2639" s="25">
        <f t="shared" si="430"/>
        <v>0</v>
      </c>
      <c r="M2639" s="25" t="s">
        <v>3535</v>
      </c>
      <c r="N2639" s="45">
        <v>45913</v>
      </c>
      <c r="O2639" s="54">
        <v>20045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3435</v>
      </c>
      <c r="C2640" s="45">
        <v>45905</v>
      </c>
      <c r="D2640" s="45">
        <v>45910</v>
      </c>
      <c r="E2640" s="8">
        <v>268.5</v>
      </c>
      <c r="F2640" s="8">
        <f t="shared" si="428"/>
        <v>23628</v>
      </c>
      <c r="G2640" s="54">
        <f t="shared" si="429"/>
        <v>23628</v>
      </c>
      <c r="H2640" s="25">
        <v>400158</v>
      </c>
      <c r="I2640" s="25" t="s">
        <v>3819</v>
      </c>
      <c r="J2640" s="25">
        <v>1</v>
      </c>
      <c r="K2640" s="25">
        <v>1</v>
      </c>
      <c r="L2640" s="25">
        <f t="shared" si="430"/>
        <v>0</v>
      </c>
      <c r="M2640" s="25" t="s">
        <v>3523</v>
      </c>
      <c r="N2640" s="45">
        <v>45913</v>
      </c>
      <c r="O2640" s="54">
        <v>38843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3435</v>
      </c>
      <c r="C2641" s="45">
        <v>45905</v>
      </c>
      <c r="D2641" s="45">
        <v>45910</v>
      </c>
      <c r="E2641" s="8">
        <v>309.75</v>
      </c>
      <c r="F2641" s="8">
        <f t="shared" si="428"/>
        <v>27258</v>
      </c>
      <c r="G2641" s="54">
        <f t="shared" si="429"/>
        <v>54516</v>
      </c>
      <c r="H2641" s="25">
        <v>400162</v>
      </c>
      <c r="I2641" s="25" t="s">
        <v>3820</v>
      </c>
      <c r="J2641" s="25">
        <v>2</v>
      </c>
      <c r="K2641" s="25">
        <v>2</v>
      </c>
      <c r="L2641" s="25">
        <f t="shared" si="430"/>
        <v>0</v>
      </c>
      <c r="M2641" s="25" t="s">
        <v>3519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3435</v>
      </c>
      <c r="C2642" s="45">
        <v>45905</v>
      </c>
      <c r="D2642" s="45">
        <v>45910</v>
      </c>
      <c r="E2642" s="8">
        <v>309.75</v>
      </c>
      <c r="F2642" s="8">
        <f t="shared" si="428"/>
        <v>27258</v>
      </c>
      <c r="G2642" s="54">
        <f t="shared" si="429"/>
        <v>27258</v>
      </c>
      <c r="H2642" s="25">
        <v>400162</v>
      </c>
      <c r="I2642" s="25" t="s">
        <v>3820</v>
      </c>
      <c r="J2642" s="25">
        <v>1</v>
      </c>
      <c r="K2642" s="25">
        <v>1</v>
      </c>
      <c r="L2642" s="25">
        <f t="shared" si="430"/>
        <v>0</v>
      </c>
      <c r="M2642" s="25" t="s">
        <v>3523</v>
      </c>
      <c r="N2642" s="45">
        <v>45913</v>
      </c>
      <c r="O2642" s="54">
        <v>44810.5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3435</v>
      </c>
      <c r="C2643" s="45">
        <v>45905</v>
      </c>
      <c r="D2643" s="45">
        <v>45910</v>
      </c>
      <c r="E2643" s="8">
        <v>309.75</v>
      </c>
      <c r="F2643" s="8">
        <f t="shared" si="428"/>
        <v>27258</v>
      </c>
      <c r="G2643" s="54">
        <f t="shared" si="429"/>
        <v>27258</v>
      </c>
      <c r="H2643" s="25">
        <v>400164</v>
      </c>
      <c r="I2643" s="25" t="s">
        <v>4000</v>
      </c>
      <c r="J2643" s="25">
        <v>1</v>
      </c>
      <c r="K2643" s="25">
        <v>1</v>
      </c>
      <c r="L2643" s="25">
        <f t="shared" si="430"/>
        <v>0</v>
      </c>
      <c r="M2643" s="25" t="s">
        <v>3535</v>
      </c>
      <c r="N2643" s="45">
        <v>45913</v>
      </c>
      <c r="O2643" s="54">
        <v>39235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3435</v>
      </c>
      <c r="C2644" s="45">
        <v>45905</v>
      </c>
      <c r="D2644" s="45">
        <v>45910</v>
      </c>
      <c r="E2644" s="8">
        <v>309.75</v>
      </c>
      <c r="F2644" s="8">
        <f t="shared" si="428"/>
        <v>27258</v>
      </c>
      <c r="G2644" s="54">
        <f t="shared" si="429"/>
        <v>54516</v>
      </c>
      <c r="H2644" s="25">
        <v>400168</v>
      </c>
      <c r="I2644" s="25" t="s">
        <v>4001</v>
      </c>
      <c r="J2644" s="25">
        <v>2</v>
      </c>
      <c r="K2644" s="25">
        <v>2</v>
      </c>
      <c r="L2644" s="25">
        <f t="shared" si="430"/>
        <v>0</v>
      </c>
      <c r="M2644" s="25" t="s">
        <v>3519</v>
      </c>
      <c r="N2644" s="45">
        <v>45913</v>
      </c>
      <c r="O2644" s="54">
        <v>87060.4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3435</v>
      </c>
      <c r="C2645" s="45">
        <v>45905</v>
      </c>
      <c r="D2645" s="45">
        <v>45910</v>
      </c>
      <c r="E2645" s="8">
        <v>288.75</v>
      </c>
      <c r="F2645" s="8">
        <f t="shared" si="428"/>
        <v>25410</v>
      </c>
      <c r="G2645" s="54">
        <f t="shared" si="429"/>
        <v>25410</v>
      </c>
      <c r="H2645" s="25">
        <v>400172</v>
      </c>
      <c r="I2645" s="25" t="s">
        <v>3821</v>
      </c>
      <c r="J2645" s="25">
        <v>1</v>
      </c>
      <c r="K2645" s="25">
        <v>1</v>
      </c>
      <c r="L2645" s="25">
        <f t="shared" si="430"/>
        <v>0</v>
      </c>
      <c r="M2645" s="25" t="s">
        <v>3523</v>
      </c>
      <c r="N2645" s="45">
        <v>45913</v>
      </c>
      <c r="O2645" s="54">
        <v>41772.5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3435</v>
      </c>
      <c r="C2646" s="45">
        <v>45905</v>
      </c>
      <c r="D2646" s="45">
        <v>45910</v>
      </c>
      <c r="E2646" s="8">
        <v>160.30000000000001</v>
      </c>
      <c r="F2646" s="8">
        <f t="shared" si="428"/>
        <v>14106.400000000001</v>
      </c>
      <c r="G2646" s="54">
        <f t="shared" si="429"/>
        <v>14106.400000000001</v>
      </c>
      <c r="H2646" s="25">
        <v>400176</v>
      </c>
      <c r="I2646" s="25" t="s">
        <v>4002</v>
      </c>
      <c r="J2646" s="25">
        <v>1</v>
      </c>
      <c r="K2646" s="25">
        <v>1</v>
      </c>
      <c r="L2646" s="25">
        <f t="shared" si="430"/>
        <v>0</v>
      </c>
      <c r="M2646" s="25" t="s">
        <v>3523</v>
      </c>
      <c r="N2646" s="45">
        <v>45913</v>
      </c>
      <c r="O2646" s="54">
        <v>24846.5</v>
      </c>
      <c r="P2646" s="25" t="s">
        <v>893</v>
      </c>
      <c r="Q2646" s="25">
        <v>58155620762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Banglore</v>
      </c>
      <c r="W2646" s="56"/>
      <c r="X2646" s="45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3435</v>
      </c>
      <c r="C2647" s="45">
        <v>45905</v>
      </c>
      <c r="D2647" s="45">
        <v>45910</v>
      </c>
      <c r="E2647" s="8">
        <v>144.19999999999999</v>
      </c>
      <c r="F2647" s="8">
        <f t="shared" si="428"/>
        <v>12689.599999999999</v>
      </c>
      <c r="G2647" s="54">
        <f t="shared" si="429"/>
        <v>12689.599999999999</v>
      </c>
      <c r="H2647" s="25">
        <v>400330</v>
      </c>
      <c r="I2647" s="25" t="s">
        <v>4003</v>
      </c>
      <c r="J2647" s="25">
        <v>1</v>
      </c>
      <c r="K2647" s="25">
        <v>1</v>
      </c>
      <c r="L2647" s="25">
        <f t="shared" si="430"/>
        <v>0</v>
      </c>
      <c r="M2647" s="25" t="s">
        <v>3535</v>
      </c>
      <c r="N2647" s="45">
        <v>45913</v>
      </c>
      <c r="O2647" s="54">
        <v>19570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3435</v>
      </c>
      <c r="C2648" s="45">
        <v>45905</v>
      </c>
      <c r="D2648" s="45">
        <v>45910</v>
      </c>
      <c r="E2648" s="8">
        <v>74.2</v>
      </c>
      <c r="F2648" s="8">
        <f t="shared" si="428"/>
        <v>6529.6</v>
      </c>
      <c r="G2648" s="54">
        <f t="shared" si="429"/>
        <v>6529.6</v>
      </c>
      <c r="H2648" s="25">
        <v>400506</v>
      </c>
      <c r="I2648" s="25" t="s">
        <v>4004</v>
      </c>
      <c r="J2648" s="25">
        <v>1</v>
      </c>
      <c r="K2648" s="25">
        <v>1</v>
      </c>
      <c r="L2648" s="25">
        <f t="shared" si="430"/>
        <v>0</v>
      </c>
      <c r="M2648" s="25" t="s">
        <v>3519</v>
      </c>
      <c r="N2648" s="45">
        <v>45913</v>
      </c>
      <c r="O2648" s="54">
        <v>11172.4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3435</v>
      </c>
      <c r="C2649" s="45">
        <v>45905</v>
      </c>
      <c r="D2649" s="45">
        <v>45910</v>
      </c>
      <c r="E2649" s="8">
        <v>123.2</v>
      </c>
      <c r="F2649" s="8">
        <f t="shared" si="428"/>
        <v>10841.6</v>
      </c>
      <c r="G2649" s="54">
        <f t="shared" si="429"/>
        <v>21683.200000000001</v>
      </c>
      <c r="H2649" s="25">
        <v>400522</v>
      </c>
      <c r="I2649" s="25" t="s">
        <v>4005</v>
      </c>
      <c r="J2649" s="25">
        <v>2</v>
      </c>
      <c r="K2649" s="25">
        <v>2</v>
      </c>
      <c r="L2649" s="25">
        <f t="shared" si="430"/>
        <v>0</v>
      </c>
      <c r="M2649" s="25" t="s">
        <v>3519</v>
      </c>
      <c r="N2649" s="45">
        <v>45913</v>
      </c>
      <c r="O2649" s="54">
        <v>37100.800000000003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3435</v>
      </c>
      <c r="C2650" s="45">
        <v>45905</v>
      </c>
      <c r="D2650" s="45">
        <v>45910</v>
      </c>
      <c r="E2650" s="8">
        <v>123.2</v>
      </c>
      <c r="F2650" s="8">
        <f t="shared" si="428"/>
        <v>10841.6</v>
      </c>
      <c r="G2650" s="54">
        <f t="shared" si="429"/>
        <v>10841.6</v>
      </c>
      <c r="H2650" s="25">
        <v>400524</v>
      </c>
      <c r="I2650" s="25" t="s">
        <v>4006</v>
      </c>
      <c r="J2650" s="25">
        <v>1</v>
      </c>
      <c r="K2650" s="25">
        <v>1</v>
      </c>
      <c r="L2650" s="25">
        <f t="shared" si="430"/>
        <v>0</v>
      </c>
      <c r="M2650" s="25" t="s">
        <v>3519</v>
      </c>
      <c r="N2650" s="45">
        <v>45913</v>
      </c>
      <c r="O2650" s="54">
        <v>18550.400000000001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3435</v>
      </c>
      <c r="C2651" s="45">
        <v>45905</v>
      </c>
      <c r="D2651" s="45">
        <v>45910</v>
      </c>
      <c r="E2651" s="8">
        <v>123.2</v>
      </c>
      <c r="F2651" s="8">
        <f t="shared" si="428"/>
        <v>10841.6</v>
      </c>
      <c r="G2651" s="54">
        <f t="shared" si="429"/>
        <v>21683.200000000001</v>
      </c>
      <c r="H2651" s="25">
        <v>400528</v>
      </c>
      <c r="I2651" s="25" t="s">
        <v>4007</v>
      </c>
      <c r="J2651" s="25">
        <v>2</v>
      </c>
      <c r="K2651" s="25">
        <v>2</v>
      </c>
      <c r="L2651" s="25">
        <f t="shared" si="430"/>
        <v>0</v>
      </c>
      <c r="M2651" s="25" t="s">
        <v>3519</v>
      </c>
      <c r="N2651" s="45">
        <v>45913</v>
      </c>
      <c r="O2651" s="54">
        <v>37100.800000000003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3435</v>
      </c>
      <c r="C2652" s="45">
        <v>45905</v>
      </c>
      <c r="D2652" s="45">
        <v>45910</v>
      </c>
      <c r="E2652" s="8">
        <v>202.5</v>
      </c>
      <c r="F2652" s="8">
        <f t="shared" si="428"/>
        <v>17820</v>
      </c>
      <c r="G2652" s="54">
        <f t="shared" si="429"/>
        <v>53460</v>
      </c>
      <c r="H2652" s="25">
        <v>400551</v>
      </c>
      <c r="I2652" s="25" t="s">
        <v>4008</v>
      </c>
      <c r="J2652" s="25">
        <v>3</v>
      </c>
      <c r="K2652" s="25">
        <v>3</v>
      </c>
      <c r="L2652" s="25">
        <f t="shared" si="430"/>
        <v>0</v>
      </c>
      <c r="M2652" s="25" t="s">
        <v>3519</v>
      </c>
      <c r="N2652" s="45">
        <v>45913</v>
      </c>
      <c r="O2652" s="54">
        <v>85374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3435</v>
      </c>
      <c r="C2653" s="45">
        <v>45905</v>
      </c>
      <c r="D2653" s="45">
        <v>45910</v>
      </c>
      <c r="E2653" s="8">
        <v>79.099999999999994</v>
      </c>
      <c r="F2653" s="8">
        <f t="shared" si="428"/>
        <v>6960.7999999999993</v>
      </c>
      <c r="G2653" s="54">
        <f t="shared" si="429"/>
        <v>6960.7999999999993</v>
      </c>
      <c r="H2653" s="25">
        <v>400612</v>
      </c>
      <c r="I2653" s="25" t="s">
        <v>4009</v>
      </c>
      <c r="J2653" s="25">
        <v>1</v>
      </c>
      <c r="K2653" s="25">
        <v>1</v>
      </c>
      <c r="L2653" s="25">
        <f t="shared" si="430"/>
        <v>0</v>
      </c>
      <c r="M2653" s="25" t="s">
        <v>3535</v>
      </c>
      <c r="N2653" s="45">
        <v>45913</v>
      </c>
      <c r="O2653" s="54">
        <v>10735</v>
      </c>
      <c r="P2653" s="25" t="s">
        <v>618</v>
      </c>
      <c r="Q2653" s="25">
        <v>58155620725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Bhuvneshwar</v>
      </c>
      <c r="W2653" s="56"/>
      <c r="X2653" s="45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3435</v>
      </c>
      <c r="C2654" s="45">
        <v>45905</v>
      </c>
      <c r="D2654" s="45">
        <v>45910</v>
      </c>
      <c r="E2654" s="8">
        <v>79.099999999999994</v>
      </c>
      <c r="F2654" s="8">
        <f t="shared" si="428"/>
        <v>6960.7999999999993</v>
      </c>
      <c r="G2654" s="54">
        <f t="shared" si="429"/>
        <v>6960.7999999999993</v>
      </c>
      <c r="H2654" s="25">
        <v>400612</v>
      </c>
      <c r="I2654" s="25" t="s">
        <v>4009</v>
      </c>
      <c r="J2654" s="25">
        <v>1</v>
      </c>
      <c r="K2654" s="25">
        <v>1</v>
      </c>
      <c r="L2654" s="25">
        <f t="shared" si="430"/>
        <v>0</v>
      </c>
      <c r="M2654" s="25" t="s">
        <v>3519</v>
      </c>
      <c r="N2654" s="45">
        <v>45913</v>
      </c>
      <c r="O2654" s="54">
        <v>11910.2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3435</v>
      </c>
      <c r="C2655" s="45">
        <v>45905</v>
      </c>
      <c r="D2655" s="45">
        <v>45910</v>
      </c>
      <c r="E2655" s="8">
        <v>68.600000000000009</v>
      </c>
      <c r="F2655" s="8">
        <f t="shared" si="428"/>
        <v>6036.8000000000011</v>
      </c>
      <c r="G2655" s="54">
        <f t="shared" si="429"/>
        <v>18110.400000000001</v>
      </c>
      <c r="H2655" s="25">
        <v>400636</v>
      </c>
      <c r="I2655" s="25" t="s">
        <v>4010</v>
      </c>
      <c r="J2655" s="25">
        <v>3</v>
      </c>
      <c r="K2655" s="25">
        <v>3</v>
      </c>
      <c r="L2655" s="25">
        <f t="shared" si="430"/>
        <v>0</v>
      </c>
      <c r="M2655" s="25" t="s">
        <v>3519</v>
      </c>
      <c r="N2655" s="45">
        <v>45913</v>
      </c>
      <c r="O2655" s="54">
        <v>30987.599999999999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3435</v>
      </c>
      <c r="C2656" s="45">
        <v>45905</v>
      </c>
      <c r="D2656" s="45">
        <v>45910</v>
      </c>
      <c r="E2656" s="8">
        <v>65.8</v>
      </c>
      <c r="F2656" s="8">
        <f t="shared" si="428"/>
        <v>5790.4</v>
      </c>
      <c r="G2656" s="54">
        <f t="shared" si="429"/>
        <v>11580.8</v>
      </c>
      <c r="H2656" s="25">
        <v>400723</v>
      </c>
      <c r="I2656" s="25" t="s">
        <v>4011</v>
      </c>
      <c r="J2656" s="25">
        <v>2</v>
      </c>
      <c r="K2656" s="25">
        <v>2</v>
      </c>
      <c r="L2656" s="25">
        <f t="shared" si="430"/>
        <v>0</v>
      </c>
      <c r="M2656" s="25" t="s">
        <v>3519</v>
      </c>
      <c r="N2656" s="45">
        <v>45913</v>
      </c>
      <c r="O2656" s="54">
        <v>19815.2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3435</v>
      </c>
      <c r="C2657" s="45">
        <v>45905</v>
      </c>
      <c r="D2657" s="45">
        <v>45910</v>
      </c>
      <c r="E2657" s="8">
        <v>206.25</v>
      </c>
      <c r="F2657" s="8">
        <f t="shared" si="428"/>
        <v>18150</v>
      </c>
      <c r="G2657" s="54">
        <f t="shared" si="429"/>
        <v>18150</v>
      </c>
      <c r="H2657" s="25">
        <v>400944</v>
      </c>
      <c r="I2657" s="25" t="s">
        <v>4012</v>
      </c>
      <c r="J2657" s="25">
        <v>1</v>
      </c>
      <c r="K2657" s="25">
        <v>1</v>
      </c>
      <c r="L2657" s="25">
        <f t="shared" si="430"/>
        <v>0</v>
      </c>
      <c r="M2657" s="25" t="s">
        <v>3519</v>
      </c>
      <c r="N2657" s="45">
        <v>45913</v>
      </c>
      <c r="O2657" s="54">
        <v>28985</v>
      </c>
      <c r="P2657" s="25" t="s">
        <v>2055</v>
      </c>
      <c r="Q2657" s="25">
        <v>58155617516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Hyderabad</v>
      </c>
      <c r="W2657" s="56"/>
      <c r="X2657" s="45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3435</v>
      </c>
      <c r="C2658" s="45">
        <v>45905</v>
      </c>
      <c r="D2658" s="45">
        <v>45910</v>
      </c>
      <c r="E2658" s="8">
        <v>123.2</v>
      </c>
      <c r="F2658" s="8">
        <f t="shared" si="428"/>
        <v>10841.6</v>
      </c>
      <c r="G2658" s="54">
        <f t="shared" si="429"/>
        <v>10841.6</v>
      </c>
      <c r="H2658" s="25">
        <v>402210</v>
      </c>
      <c r="I2658" s="25" t="s">
        <v>4013</v>
      </c>
      <c r="J2658" s="25">
        <v>1</v>
      </c>
      <c r="K2658" s="25">
        <v>1</v>
      </c>
      <c r="L2658" s="25">
        <f t="shared" si="430"/>
        <v>0</v>
      </c>
      <c r="M2658" s="25" t="s">
        <v>3523</v>
      </c>
      <c r="N2658" s="45">
        <v>45913</v>
      </c>
      <c r="O2658" s="54">
        <v>19096</v>
      </c>
      <c r="P2658" s="25" t="s">
        <v>893</v>
      </c>
      <c r="Q2658" s="25">
        <v>58155620762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3435</v>
      </c>
      <c r="C2659" s="45">
        <v>45905</v>
      </c>
      <c r="D2659" s="45">
        <v>45910</v>
      </c>
      <c r="E2659" s="8">
        <v>346.5</v>
      </c>
      <c r="F2659" s="8">
        <f t="shared" si="428"/>
        <v>30492</v>
      </c>
      <c r="G2659" s="54">
        <f t="shared" si="429"/>
        <v>304920</v>
      </c>
      <c r="H2659" s="25">
        <v>403702</v>
      </c>
      <c r="I2659" s="25" t="s">
        <v>4014</v>
      </c>
      <c r="J2659" s="25">
        <v>10</v>
      </c>
      <c r="K2659" s="25">
        <v>10</v>
      </c>
      <c r="L2659" s="25">
        <f t="shared" si="430"/>
        <v>0</v>
      </c>
      <c r="M2659" s="25" t="s">
        <v>3624</v>
      </c>
      <c r="N2659" s="45">
        <v>45913</v>
      </c>
      <c r="O2659" s="54">
        <v>537075</v>
      </c>
      <c r="P2659" s="25" t="s">
        <v>38</v>
      </c>
      <c r="Q2659" s="25">
        <v>58155621156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3435</v>
      </c>
      <c r="C2660" s="45">
        <v>45905</v>
      </c>
      <c r="D2660" s="45">
        <v>45910</v>
      </c>
      <c r="E2660" s="8">
        <v>144.75</v>
      </c>
      <c r="F2660" s="8">
        <f t="shared" si="428"/>
        <v>12738</v>
      </c>
      <c r="G2660" s="54">
        <f t="shared" si="429"/>
        <v>12738</v>
      </c>
      <c r="H2660" s="25">
        <v>405226</v>
      </c>
      <c r="I2660" s="25" t="s">
        <v>4015</v>
      </c>
      <c r="J2660" s="25">
        <v>1</v>
      </c>
      <c r="K2660" s="25">
        <v>1</v>
      </c>
      <c r="L2660" s="25">
        <f t="shared" si="430"/>
        <v>0</v>
      </c>
      <c r="M2660" s="25" t="s">
        <v>3518</v>
      </c>
      <c r="N2660" s="45">
        <v>45913</v>
      </c>
      <c r="O2660" s="54">
        <v>20940.5</v>
      </c>
      <c r="P2660" s="25" t="s">
        <v>2053</v>
      </c>
      <c r="Q2660" s="25">
        <v>58155618231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Banglore</v>
      </c>
      <c r="W2660" s="56"/>
      <c r="X2660" s="45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3435</v>
      </c>
      <c r="C2661" s="45">
        <v>45905</v>
      </c>
      <c r="D2661" s="45">
        <v>45910</v>
      </c>
      <c r="E2661" s="8">
        <v>245</v>
      </c>
      <c r="F2661" s="8">
        <f t="shared" si="428"/>
        <v>21560</v>
      </c>
      <c r="G2661" s="54">
        <f t="shared" si="429"/>
        <v>21560</v>
      </c>
      <c r="H2661" s="25">
        <v>405243</v>
      </c>
      <c r="I2661" s="25" t="s">
        <v>4016</v>
      </c>
      <c r="J2661" s="25">
        <v>1</v>
      </c>
      <c r="K2661" s="25">
        <v>1</v>
      </c>
      <c r="L2661" s="25">
        <f t="shared" si="430"/>
        <v>0</v>
      </c>
      <c r="M2661" s="25" t="s">
        <v>3527</v>
      </c>
      <c r="N2661" s="45">
        <v>45913</v>
      </c>
      <c r="O2661" s="54">
        <v>39060</v>
      </c>
      <c r="P2661" s="25" t="s">
        <v>3436</v>
      </c>
      <c r="Q2661" s="25">
        <v>58155615291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BANGALORE</v>
      </c>
      <c r="W2661" s="56"/>
      <c r="X2661" s="45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3435</v>
      </c>
      <c r="C2662" s="45">
        <v>45905</v>
      </c>
      <c r="D2662" s="45">
        <v>45910</v>
      </c>
      <c r="E2662" s="8">
        <v>430.5</v>
      </c>
      <c r="F2662" s="8">
        <f t="shared" si="428"/>
        <v>37884</v>
      </c>
      <c r="G2662" s="54">
        <f t="shared" si="429"/>
        <v>37884</v>
      </c>
      <c r="H2662" s="25">
        <v>422604</v>
      </c>
      <c r="I2662" s="25" t="s">
        <v>4017</v>
      </c>
      <c r="J2662" s="25">
        <v>1</v>
      </c>
      <c r="K2662" s="25">
        <v>1</v>
      </c>
      <c r="L2662" s="25">
        <f t="shared" si="430"/>
        <v>0</v>
      </c>
      <c r="M2662" s="25" t="s">
        <v>3542</v>
      </c>
      <c r="N2662" s="45">
        <v>45913</v>
      </c>
      <c r="O2662" s="54">
        <v>66728</v>
      </c>
      <c r="P2662" s="25" t="s">
        <v>631</v>
      </c>
      <c r="Q2662" s="25">
        <v>58155620983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Telangana</v>
      </c>
      <c r="W2662" s="56"/>
      <c r="X2662" s="45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3435</v>
      </c>
      <c r="C2663" s="45">
        <v>45905</v>
      </c>
      <c r="D2663" s="45">
        <v>45910</v>
      </c>
      <c r="E2663" s="8">
        <v>164.5</v>
      </c>
      <c r="F2663" s="8">
        <f t="shared" si="428"/>
        <v>14476</v>
      </c>
      <c r="G2663" s="54">
        <f t="shared" si="429"/>
        <v>14476</v>
      </c>
      <c r="H2663" s="25">
        <v>424602</v>
      </c>
      <c r="I2663" s="25" t="s">
        <v>3912</v>
      </c>
      <c r="J2663" s="25">
        <v>1</v>
      </c>
      <c r="K2663" s="25">
        <v>1</v>
      </c>
      <c r="L2663" s="25">
        <f t="shared" si="430"/>
        <v>0</v>
      </c>
      <c r="M2663" s="25" t="s">
        <v>3532</v>
      </c>
      <c r="N2663" s="45">
        <v>45913</v>
      </c>
      <c r="O2663" s="54">
        <v>17850.599999999999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3435</v>
      </c>
      <c r="C2664" s="45">
        <v>45905</v>
      </c>
      <c r="D2664" s="45">
        <v>45910</v>
      </c>
      <c r="E2664" s="8">
        <v>164.5</v>
      </c>
      <c r="F2664" s="8">
        <f t="shared" si="428"/>
        <v>14476</v>
      </c>
      <c r="G2664" s="54">
        <f t="shared" si="429"/>
        <v>14476</v>
      </c>
      <c r="H2664" s="25">
        <v>424602</v>
      </c>
      <c r="I2664" s="25" t="s">
        <v>3912</v>
      </c>
      <c r="J2664" s="25">
        <v>1</v>
      </c>
      <c r="K2664" s="25">
        <v>1</v>
      </c>
      <c r="L2664" s="25">
        <f t="shared" si="430"/>
        <v>0</v>
      </c>
      <c r="M2664" s="25" t="s">
        <v>3534</v>
      </c>
      <c r="N2664" s="45">
        <v>45913</v>
      </c>
      <c r="O2664" s="54">
        <v>20092.5</v>
      </c>
      <c r="P2664" s="25" t="s">
        <v>618</v>
      </c>
      <c r="Q2664" s="25">
        <v>58155620725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Bhuvneshwar</v>
      </c>
      <c r="W2664" s="56"/>
      <c r="X2664" s="45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3435</v>
      </c>
      <c r="C2665" s="45">
        <v>45905</v>
      </c>
      <c r="D2665" s="45">
        <v>45910</v>
      </c>
      <c r="E2665" s="8">
        <v>213.5</v>
      </c>
      <c r="F2665" s="8">
        <f t="shared" si="428"/>
        <v>18788</v>
      </c>
      <c r="G2665" s="54">
        <f t="shared" si="429"/>
        <v>18788</v>
      </c>
      <c r="H2665" s="25">
        <v>430204</v>
      </c>
      <c r="I2665" s="25" t="s">
        <v>4018</v>
      </c>
      <c r="J2665" s="25">
        <v>1</v>
      </c>
      <c r="K2665" s="25">
        <v>1</v>
      </c>
      <c r="L2665" s="25">
        <f t="shared" si="430"/>
        <v>0</v>
      </c>
      <c r="M2665" s="25" t="s">
        <v>3522</v>
      </c>
      <c r="N2665" s="45">
        <v>45913</v>
      </c>
      <c r="O2665" s="54">
        <v>33792.5</v>
      </c>
      <c r="P2665" s="25" t="s">
        <v>1909</v>
      </c>
      <c r="Q2665" s="25">
        <v>58155614985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Kolkata</v>
      </c>
      <c r="W2665" s="56"/>
      <c r="X2665" s="45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3435</v>
      </c>
      <c r="C2666" s="45">
        <v>45905</v>
      </c>
      <c r="D2666" s="45">
        <v>45910</v>
      </c>
      <c r="E2666" s="8">
        <v>213.5</v>
      </c>
      <c r="F2666" s="8">
        <f t="shared" si="428"/>
        <v>18788</v>
      </c>
      <c r="G2666" s="54">
        <f t="shared" si="429"/>
        <v>18788</v>
      </c>
      <c r="H2666" s="25">
        <v>430804</v>
      </c>
      <c r="I2666" s="25" t="s">
        <v>4019</v>
      </c>
      <c r="J2666" s="25">
        <v>1</v>
      </c>
      <c r="K2666" s="25">
        <v>1</v>
      </c>
      <c r="L2666" s="25">
        <f t="shared" si="430"/>
        <v>0</v>
      </c>
      <c r="M2666" s="25" t="s">
        <v>3532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3435</v>
      </c>
      <c r="C2667" s="45">
        <v>45905</v>
      </c>
      <c r="D2667" s="45">
        <v>45910</v>
      </c>
      <c r="E2667" s="8">
        <v>213.5</v>
      </c>
      <c r="F2667" s="8">
        <f t="shared" si="428"/>
        <v>18788</v>
      </c>
      <c r="G2667" s="54">
        <f t="shared" si="429"/>
        <v>18788</v>
      </c>
      <c r="H2667" s="25">
        <v>430904</v>
      </c>
      <c r="I2667" s="25" t="s">
        <v>4020</v>
      </c>
      <c r="J2667" s="25">
        <v>1</v>
      </c>
      <c r="K2667" s="25">
        <v>1</v>
      </c>
      <c r="L2667" s="25">
        <f t="shared" si="430"/>
        <v>0</v>
      </c>
      <c r="M2667" s="25" t="s">
        <v>3532</v>
      </c>
      <c r="N2667" s="45">
        <v>45913</v>
      </c>
      <c r="O2667" s="54">
        <v>23167.8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3435</v>
      </c>
      <c r="C2668" s="45">
        <v>45905</v>
      </c>
      <c r="D2668" s="45">
        <v>45910</v>
      </c>
      <c r="E2668" s="8">
        <v>242.9</v>
      </c>
      <c r="F2668" s="8">
        <f t="shared" si="428"/>
        <v>21375.200000000001</v>
      </c>
      <c r="G2668" s="54">
        <f t="shared" si="429"/>
        <v>21375.200000000001</v>
      </c>
      <c r="H2668" s="25">
        <v>436204</v>
      </c>
      <c r="I2668" s="25" t="s">
        <v>4021</v>
      </c>
      <c r="J2668" s="25">
        <v>1</v>
      </c>
      <c r="K2668" s="25">
        <v>1</v>
      </c>
      <c r="L2668" s="25">
        <f t="shared" si="430"/>
        <v>0</v>
      </c>
      <c r="M2668" s="25" t="s">
        <v>3532</v>
      </c>
      <c r="N2668" s="45">
        <v>45913</v>
      </c>
      <c r="O2668" s="54">
        <v>26358.12</v>
      </c>
      <c r="P2668" s="25" t="s">
        <v>277</v>
      </c>
      <c r="Q2668" s="25">
        <v>58155615501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Pune</v>
      </c>
      <c r="W2668" s="56"/>
      <c r="X2668" s="45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3435</v>
      </c>
      <c r="C2669" s="45">
        <v>45905</v>
      </c>
      <c r="D2669" s="45">
        <v>45910</v>
      </c>
      <c r="E2669" s="8">
        <v>226.1</v>
      </c>
      <c r="F2669" s="8">
        <f t="shared" si="428"/>
        <v>19896.8</v>
      </c>
      <c r="G2669" s="54">
        <f t="shared" si="429"/>
        <v>19896.8</v>
      </c>
      <c r="H2669" s="25">
        <v>501114</v>
      </c>
      <c r="I2669" s="25" t="s">
        <v>4022</v>
      </c>
      <c r="J2669" s="25">
        <v>1</v>
      </c>
      <c r="K2669" s="25">
        <v>1</v>
      </c>
      <c r="L2669" s="25">
        <f t="shared" si="430"/>
        <v>0</v>
      </c>
      <c r="M2669" s="25" t="s">
        <v>3525</v>
      </c>
      <c r="N2669" s="45">
        <v>45913</v>
      </c>
      <c r="O2669" s="54">
        <v>35046</v>
      </c>
      <c r="P2669" s="25" t="s">
        <v>631</v>
      </c>
      <c r="Q2669" s="25">
        <v>58155620983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Telangana</v>
      </c>
      <c r="W2669" s="56"/>
      <c r="X2669" s="45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3435</v>
      </c>
      <c r="C2670" s="45">
        <v>45905</v>
      </c>
      <c r="D2670" s="45">
        <v>45910</v>
      </c>
      <c r="E2670" s="8">
        <v>267.39999999999998</v>
      </c>
      <c r="F2670" s="8">
        <f t="shared" si="428"/>
        <v>23531.199999999997</v>
      </c>
      <c r="G2670" s="54">
        <f t="shared" si="429"/>
        <v>23531.199999999997</v>
      </c>
      <c r="H2670" s="25">
        <v>501418</v>
      </c>
      <c r="I2670" s="25" t="s">
        <v>4023</v>
      </c>
      <c r="J2670" s="25">
        <v>1</v>
      </c>
      <c r="K2670" s="25">
        <v>1</v>
      </c>
      <c r="L2670" s="25">
        <f t="shared" si="430"/>
        <v>0</v>
      </c>
      <c r="M2670" s="25" t="s">
        <v>3544</v>
      </c>
      <c r="N2670" s="45">
        <v>45915</v>
      </c>
      <c r="O2670" s="54">
        <v>41447</v>
      </c>
      <c r="P2670" s="25" t="s">
        <v>899</v>
      </c>
      <c r="Q2670" s="25" t="s">
        <v>3560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Chandigarh</v>
      </c>
      <c r="W2670" s="56"/>
      <c r="X2670" s="45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3435</v>
      </c>
      <c r="C2671" s="45">
        <v>45905</v>
      </c>
      <c r="D2671" s="45">
        <v>45910</v>
      </c>
      <c r="E2671" s="8">
        <v>334.5</v>
      </c>
      <c r="F2671" s="8">
        <f t="shared" si="428"/>
        <v>29436</v>
      </c>
      <c r="G2671" s="54">
        <f t="shared" si="429"/>
        <v>58872</v>
      </c>
      <c r="H2671" s="25">
        <v>502536</v>
      </c>
      <c r="I2671" s="25" t="s">
        <v>4024</v>
      </c>
      <c r="J2671" s="25">
        <v>2</v>
      </c>
      <c r="K2671" s="25">
        <v>2</v>
      </c>
      <c r="L2671" s="25">
        <f t="shared" si="430"/>
        <v>0</v>
      </c>
      <c r="M2671" s="25" t="s">
        <v>3533</v>
      </c>
      <c r="N2671" s="45">
        <v>45913</v>
      </c>
      <c r="O2671" s="54">
        <v>84740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3435</v>
      </c>
      <c r="C2672" s="45">
        <v>45905</v>
      </c>
      <c r="D2672" s="45">
        <v>45910</v>
      </c>
      <c r="E2672" s="8">
        <v>61.6</v>
      </c>
      <c r="F2672" s="8">
        <f t="shared" si="428"/>
        <v>5420.8</v>
      </c>
      <c r="G2672" s="54">
        <f t="shared" si="429"/>
        <v>5420.8</v>
      </c>
      <c r="H2672" s="25">
        <v>504105</v>
      </c>
      <c r="I2672" s="25" t="s">
        <v>4025</v>
      </c>
      <c r="J2672" s="25">
        <v>1</v>
      </c>
      <c r="K2672" s="25">
        <v>1</v>
      </c>
      <c r="L2672" s="25">
        <f t="shared" si="430"/>
        <v>0</v>
      </c>
      <c r="M2672" s="25" t="s">
        <v>3553</v>
      </c>
      <c r="N2672" s="45">
        <v>45915</v>
      </c>
      <c r="O2672" s="54">
        <v>10912</v>
      </c>
      <c r="P2672" s="25" t="s">
        <v>3437</v>
      </c>
      <c r="Q2672" s="25" t="s">
        <v>637</v>
      </c>
      <c r="R2672" s="25" t="s">
        <v>638</v>
      </c>
      <c r="S2672" s="3">
        <v>4</v>
      </c>
      <c r="T2672" s="55"/>
      <c r="U2672" s="25" t="s">
        <v>19</v>
      </c>
      <c r="V2672" s="25" t="str">
        <f>VLOOKUP(P2672,'Customer List'!B:C,2,)</f>
        <v>DELHI</v>
      </c>
      <c r="W2672" s="56"/>
      <c r="X2672" s="45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67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3435</v>
      </c>
      <c r="C2673" s="45">
        <v>45905</v>
      </c>
      <c r="D2673" s="45">
        <v>45910</v>
      </c>
      <c r="E2673" s="8">
        <v>158.19999999999999</v>
      </c>
      <c r="F2673" s="8">
        <f t="shared" si="428"/>
        <v>13921.599999999999</v>
      </c>
      <c r="G2673" s="54">
        <f t="shared" si="429"/>
        <v>13921.599999999999</v>
      </c>
      <c r="H2673" s="25">
        <v>505008</v>
      </c>
      <c r="I2673" s="25" t="s">
        <v>4026</v>
      </c>
      <c r="J2673" s="25">
        <v>1</v>
      </c>
      <c r="K2673" s="25">
        <v>1</v>
      </c>
      <c r="L2673" s="25">
        <f t="shared" si="430"/>
        <v>0</v>
      </c>
      <c r="M2673" s="25" t="s">
        <v>3533</v>
      </c>
      <c r="N2673" s="45">
        <v>45913</v>
      </c>
      <c r="O2673" s="54">
        <v>21470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3435</v>
      </c>
      <c r="C2674" s="45">
        <v>45905</v>
      </c>
      <c r="D2674" s="45">
        <v>45910</v>
      </c>
      <c r="E2674" s="8">
        <v>30.8</v>
      </c>
      <c r="F2674" s="8">
        <f t="shared" si="428"/>
        <v>2710.4</v>
      </c>
      <c r="G2674" s="54">
        <f t="shared" si="429"/>
        <v>2710.4</v>
      </c>
      <c r="H2674" s="25">
        <v>505809</v>
      </c>
      <c r="I2674" s="25" t="s">
        <v>4027</v>
      </c>
      <c r="J2674" s="25">
        <v>1</v>
      </c>
      <c r="K2674" s="25">
        <v>1</v>
      </c>
      <c r="L2674" s="25">
        <f t="shared" si="430"/>
        <v>0</v>
      </c>
      <c r="M2674" s="25" t="s">
        <v>3553</v>
      </c>
      <c r="N2674" s="45">
        <v>45915</v>
      </c>
      <c r="O2674" s="54">
        <v>5456</v>
      </c>
      <c r="P2674" s="25" t="s">
        <v>3437</v>
      </c>
      <c r="Q2674" s="25" t="s">
        <v>637</v>
      </c>
      <c r="R2674" s="25" t="s">
        <v>638</v>
      </c>
      <c r="S2674" s="3">
        <v>4</v>
      </c>
      <c r="T2674" s="55"/>
      <c r="U2674" s="25" t="s">
        <v>19</v>
      </c>
      <c r="V2674" s="25" t="str">
        <f>VLOOKUP(P2674,'Customer List'!B:C,2,)</f>
        <v>DELHI</v>
      </c>
      <c r="W2674" s="56"/>
      <c r="X2674" s="45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3435</v>
      </c>
      <c r="C2675" s="45">
        <v>45905</v>
      </c>
      <c r="D2675" s="45">
        <v>45910</v>
      </c>
      <c r="E2675" s="8">
        <v>92.4</v>
      </c>
      <c r="F2675" s="8">
        <f t="shared" si="428"/>
        <v>8131.2000000000007</v>
      </c>
      <c r="G2675" s="54">
        <f t="shared" si="429"/>
        <v>8131.2000000000007</v>
      </c>
      <c r="H2675" s="25">
        <v>505810</v>
      </c>
      <c r="I2675" s="25" t="s">
        <v>4028</v>
      </c>
      <c r="J2675" s="25">
        <v>1</v>
      </c>
      <c r="K2675" s="25">
        <v>1</v>
      </c>
      <c r="L2675" s="25">
        <f t="shared" si="430"/>
        <v>0</v>
      </c>
      <c r="M2675" s="25" t="s">
        <v>3534</v>
      </c>
      <c r="N2675" s="45">
        <v>45913</v>
      </c>
      <c r="O2675" s="54">
        <v>11286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3435</v>
      </c>
      <c r="C2676" s="45">
        <v>45905</v>
      </c>
      <c r="D2676" s="45">
        <v>45910</v>
      </c>
      <c r="E2676" s="8">
        <v>177.75</v>
      </c>
      <c r="F2676" s="8">
        <f t="shared" si="428"/>
        <v>15642</v>
      </c>
      <c r="G2676" s="54">
        <f t="shared" si="429"/>
        <v>15642</v>
      </c>
      <c r="H2676" s="25">
        <v>505837</v>
      </c>
      <c r="I2676" s="25" t="s">
        <v>4029</v>
      </c>
      <c r="J2676" s="25">
        <v>1</v>
      </c>
      <c r="K2676" s="25">
        <v>1</v>
      </c>
      <c r="L2676" s="25">
        <f t="shared" si="430"/>
        <v>0</v>
      </c>
      <c r="M2676" s="25" t="s">
        <v>3534</v>
      </c>
      <c r="N2676" s="45">
        <v>45913</v>
      </c>
      <c r="O2676" s="54">
        <v>20263.5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3435</v>
      </c>
      <c r="C2677" s="45">
        <v>45905</v>
      </c>
      <c r="D2677" s="45">
        <v>45910</v>
      </c>
      <c r="E2677" s="8">
        <v>204.75</v>
      </c>
      <c r="F2677" s="8">
        <f t="shared" si="428"/>
        <v>18018</v>
      </c>
      <c r="G2677" s="54">
        <f t="shared" si="429"/>
        <v>18018</v>
      </c>
      <c r="H2677" s="25">
        <v>506333</v>
      </c>
      <c r="I2677" s="25" t="s">
        <v>4030</v>
      </c>
      <c r="J2677" s="25">
        <v>1</v>
      </c>
      <c r="K2677" s="25">
        <v>1</v>
      </c>
      <c r="L2677" s="25">
        <f t="shared" si="430"/>
        <v>0</v>
      </c>
      <c r="M2677" s="25" t="s">
        <v>3534</v>
      </c>
      <c r="N2677" s="45">
        <v>45913</v>
      </c>
      <c r="O2677" s="54">
        <v>23341.5</v>
      </c>
      <c r="P2677" s="25" t="s">
        <v>618</v>
      </c>
      <c r="Q2677" s="25">
        <v>58155620725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3435</v>
      </c>
      <c r="C2678" s="45">
        <v>45905</v>
      </c>
      <c r="D2678" s="45">
        <v>45910</v>
      </c>
      <c r="E2678" s="8">
        <v>204.75</v>
      </c>
      <c r="F2678" s="8">
        <f t="shared" si="428"/>
        <v>18018</v>
      </c>
      <c r="G2678" s="54">
        <f t="shared" si="429"/>
        <v>18018</v>
      </c>
      <c r="H2678" s="25">
        <v>506349</v>
      </c>
      <c r="I2678" s="25" t="s">
        <v>4031</v>
      </c>
      <c r="J2678" s="25">
        <v>1</v>
      </c>
      <c r="K2678" s="25">
        <v>1</v>
      </c>
      <c r="L2678" s="25">
        <f t="shared" si="430"/>
        <v>0</v>
      </c>
      <c r="M2678" s="25" t="s">
        <v>3532</v>
      </c>
      <c r="N2678" s="45">
        <v>45913</v>
      </c>
      <c r="O2678" s="54">
        <v>20737.080000000002</v>
      </c>
      <c r="P2678" s="25" t="s">
        <v>277</v>
      </c>
      <c r="Q2678" s="25">
        <v>58155615501</v>
      </c>
      <c r="R2678" s="25" t="s">
        <v>41</v>
      </c>
      <c r="S2678" s="3">
        <v>4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3435</v>
      </c>
      <c r="C2679" s="45">
        <v>45905</v>
      </c>
      <c r="D2679" s="45">
        <v>45910</v>
      </c>
      <c r="E2679" s="8">
        <v>91.7</v>
      </c>
      <c r="F2679" s="8">
        <f t="shared" si="428"/>
        <v>8069.6</v>
      </c>
      <c r="G2679" s="54">
        <f t="shared" si="429"/>
        <v>8069.6</v>
      </c>
      <c r="H2679" s="25">
        <v>506915</v>
      </c>
      <c r="I2679" s="25" t="s">
        <v>4032</v>
      </c>
      <c r="J2679" s="25">
        <v>1</v>
      </c>
      <c r="K2679" s="25">
        <v>1</v>
      </c>
      <c r="L2679" s="25">
        <f t="shared" si="430"/>
        <v>0</v>
      </c>
      <c r="M2679" s="25" t="s">
        <v>3630</v>
      </c>
      <c r="N2679" s="45">
        <v>45917</v>
      </c>
      <c r="O2679" s="54">
        <v>10578.25</v>
      </c>
      <c r="P2679" s="25" t="s">
        <v>43</v>
      </c>
      <c r="Q2679" s="25" t="s">
        <v>637</v>
      </c>
      <c r="R2679" s="25" t="s">
        <v>725</v>
      </c>
      <c r="S2679" s="3">
        <v>4</v>
      </c>
      <c r="T2679" s="55"/>
      <c r="U2679" s="25" t="s">
        <v>19</v>
      </c>
      <c r="V2679" s="25" t="str">
        <f>VLOOKUP(P2679,'Customer List'!B:C,2,)</f>
        <v>Faridabad</v>
      </c>
      <c r="W2679" s="56"/>
      <c r="X2679" s="45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67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3435</v>
      </c>
      <c r="C2680" s="45">
        <v>45905</v>
      </c>
      <c r="D2680" s="45">
        <v>45910</v>
      </c>
      <c r="E2680" s="8">
        <v>115.5</v>
      </c>
      <c r="F2680" s="8">
        <f t="shared" ref="F2680:F2743" si="436">IF(AB2680="DOLLAR",E2680*88,E2680)</f>
        <v>10164</v>
      </c>
      <c r="G2680" s="54">
        <f t="shared" ref="G2680:G2743" si="437">F2680*J2680</f>
        <v>10164</v>
      </c>
      <c r="H2680" s="25">
        <v>510003</v>
      </c>
      <c r="I2680" s="25" t="s">
        <v>4033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3532</v>
      </c>
      <c r="N2680" s="45">
        <v>45913</v>
      </c>
      <c r="O2680" s="54">
        <v>12533.4</v>
      </c>
      <c r="P2680" s="25" t="s">
        <v>277</v>
      </c>
      <c r="Q2680" s="25">
        <v>58155615501</v>
      </c>
      <c r="R2680" s="25" t="s">
        <v>41</v>
      </c>
      <c r="S2680" s="3">
        <v>4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3435</v>
      </c>
      <c r="C2681" s="45">
        <v>45905</v>
      </c>
      <c r="D2681" s="45">
        <v>45910</v>
      </c>
      <c r="E2681" s="8">
        <v>248.5</v>
      </c>
      <c r="F2681" s="8">
        <f t="shared" si="436"/>
        <v>21868</v>
      </c>
      <c r="G2681" s="54">
        <f t="shared" si="437"/>
        <v>21868</v>
      </c>
      <c r="H2681" s="25">
        <v>514106</v>
      </c>
      <c r="I2681" s="25" t="s">
        <v>4034</v>
      </c>
      <c r="J2681" s="25">
        <v>1</v>
      </c>
      <c r="K2681" s="25">
        <v>1</v>
      </c>
      <c r="L2681" s="25">
        <f t="shared" si="438"/>
        <v>0</v>
      </c>
      <c r="M2681" s="25" t="s">
        <v>3633</v>
      </c>
      <c r="N2681" s="45">
        <v>45918</v>
      </c>
      <c r="O2681" s="54">
        <v>35766.25</v>
      </c>
      <c r="P2681" s="25" t="s">
        <v>3439</v>
      </c>
      <c r="Q2681" s="25" t="s">
        <v>1131</v>
      </c>
      <c r="R2681" s="25" t="s">
        <v>1131</v>
      </c>
      <c r="S2681" s="3">
        <v>4</v>
      </c>
      <c r="T2681" s="55"/>
      <c r="U2681" s="25" t="s">
        <v>19</v>
      </c>
      <c r="V2681" s="25" t="str">
        <f>VLOOKUP(P2681,'Customer List'!B:C,2,)</f>
        <v>DELHI</v>
      </c>
      <c r="W2681" s="56"/>
      <c r="X2681" s="45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67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3435</v>
      </c>
      <c r="C2682" s="45">
        <v>45905</v>
      </c>
      <c r="D2682" s="45">
        <v>45910</v>
      </c>
      <c r="E2682" s="8">
        <v>102.9</v>
      </c>
      <c r="F2682" s="8">
        <f t="shared" si="436"/>
        <v>9055.2000000000007</v>
      </c>
      <c r="G2682" s="54">
        <f t="shared" si="437"/>
        <v>9055.2000000000007</v>
      </c>
      <c r="H2682" s="25">
        <v>574302</v>
      </c>
      <c r="I2682" s="25" t="s">
        <v>4035</v>
      </c>
      <c r="J2682" s="25">
        <v>1</v>
      </c>
      <c r="K2682" s="25">
        <v>1</v>
      </c>
      <c r="L2682" s="25">
        <f t="shared" si="438"/>
        <v>0</v>
      </c>
      <c r="M2682" s="25" t="s">
        <v>3534</v>
      </c>
      <c r="N2682" s="45">
        <v>45913</v>
      </c>
      <c r="O2682" s="54">
        <v>12568.5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3435</v>
      </c>
      <c r="C2683" s="45">
        <v>45905</v>
      </c>
      <c r="D2683" s="45">
        <v>45910</v>
      </c>
      <c r="E2683" s="8">
        <v>78.400000000000006</v>
      </c>
      <c r="F2683" s="8">
        <f t="shared" si="436"/>
        <v>6899.2000000000007</v>
      </c>
      <c r="G2683" s="54">
        <f t="shared" si="437"/>
        <v>6899.2000000000007</v>
      </c>
      <c r="H2683" s="25">
        <v>575304</v>
      </c>
      <c r="I2683" s="25" t="s">
        <v>4036</v>
      </c>
      <c r="J2683" s="25">
        <v>1</v>
      </c>
      <c r="K2683" s="25">
        <v>1</v>
      </c>
      <c r="L2683" s="25">
        <f t="shared" si="438"/>
        <v>0</v>
      </c>
      <c r="M2683" s="25" t="s">
        <v>3534</v>
      </c>
      <c r="N2683" s="45">
        <v>45913</v>
      </c>
      <c r="O2683" s="54">
        <v>9576</v>
      </c>
      <c r="P2683" s="25" t="s">
        <v>618</v>
      </c>
      <c r="Q2683" s="25">
        <v>58155620725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Bhuvneshwar</v>
      </c>
      <c r="W2683" s="56"/>
      <c r="X2683" s="45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3435</v>
      </c>
      <c r="C2684" s="45">
        <v>45905</v>
      </c>
      <c r="D2684" s="45">
        <v>45910</v>
      </c>
      <c r="E2684" s="8">
        <v>107.1</v>
      </c>
      <c r="F2684" s="8">
        <f t="shared" si="436"/>
        <v>9424.7999999999993</v>
      </c>
      <c r="G2684" s="54">
        <f t="shared" si="437"/>
        <v>9424.7999999999993</v>
      </c>
      <c r="H2684" s="25">
        <v>576404</v>
      </c>
      <c r="I2684" s="25" t="s">
        <v>4037</v>
      </c>
      <c r="J2684" s="25">
        <v>1</v>
      </c>
      <c r="K2684" s="25">
        <v>1</v>
      </c>
      <c r="L2684" s="25">
        <f t="shared" si="438"/>
        <v>0</v>
      </c>
      <c r="M2684" s="25" t="s">
        <v>3532</v>
      </c>
      <c r="N2684" s="45">
        <v>45913</v>
      </c>
      <c r="O2684" s="54">
        <v>11621.88</v>
      </c>
      <c r="P2684" s="25" t="s">
        <v>277</v>
      </c>
      <c r="Q2684" s="25">
        <v>58155615501</v>
      </c>
      <c r="R2684" s="25" t="s">
        <v>41</v>
      </c>
      <c r="S2684" s="3">
        <v>-20</v>
      </c>
      <c r="T2684" s="55"/>
      <c r="U2684" s="25" t="s">
        <v>19</v>
      </c>
      <c r="V2684" s="25" t="str">
        <f>VLOOKUP(P2684,'Customer List'!B:C,2,)</f>
        <v>Pune</v>
      </c>
      <c r="W2684" s="56"/>
      <c r="X2684" s="45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3435</v>
      </c>
      <c r="C2685" s="45">
        <v>45905</v>
      </c>
      <c r="D2685" s="45">
        <v>45910</v>
      </c>
      <c r="E2685" s="8">
        <v>0.33333333333333331</v>
      </c>
      <c r="F2685" s="8">
        <f t="shared" si="436"/>
        <v>29.333333333333332</v>
      </c>
      <c r="G2685" s="54">
        <f t="shared" si="437"/>
        <v>58.666666666666664</v>
      </c>
      <c r="H2685" s="25">
        <v>740811</v>
      </c>
      <c r="I2685" s="25" t="s">
        <v>4038</v>
      </c>
      <c r="J2685" s="25">
        <v>2</v>
      </c>
      <c r="K2685" s="25"/>
      <c r="L2685" s="25">
        <f t="shared" si="438"/>
        <v>2</v>
      </c>
      <c r="M2685" s="25"/>
      <c r="N2685" s="45"/>
      <c r="O2685" s="54"/>
      <c r="P2685" s="25" t="s">
        <v>3702</v>
      </c>
      <c r="Q2685" s="25"/>
      <c r="R2685" s="25"/>
      <c r="S2685" s="3">
        <v>4</v>
      </c>
      <c r="T2685" s="55" t="s">
        <v>3616</v>
      </c>
      <c r="U2685" s="25" t="s">
        <v>19</v>
      </c>
      <c r="V2685" s="25" t="str">
        <f>VLOOKUP(P2685,'Customer List'!B:C,2,)</f>
        <v>Unknown</v>
      </c>
      <c r="W2685" s="56" t="s">
        <v>3605</v>
      </c>
      <c r="X2685" s="45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67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3435</v>
      </c>
      <c r="C2686" s="45">
        <v>45905</v>
      </c>
      <c r="D2686" s="45">
        <v>45910</v>
      </c>
      <c r="E2686" s="8">
        <v>0.33333333333333331</v>
      </c>
      <c r="F2686" s="8">
        <f t="shared" si="436"/>
        <v>29.333333333333332</v>
      </c>
      <c r="G2686" s="54">
        <f t="shared" si="437"/>
        <v>29.333333333333332</v>
      </c>
      <c r="H2686" s="25">
        <v>740811</v>
      </c>
      <c r="I2686" s="25" t="s">
        <v>4038</v>
      </c>
      <c r="J2686" s="25">
        <v>1</v>
      </c>
      <c r="K2686" s="25">
        <v>1</v>
      </c>
      <c r="L2686" s="25">
        <f t="shared" si="438"/>
        <v>0</v>
      </c>
      <c r="M2686" s="25" t="s">
        <v>3678</v>
      </c>
      <c r="N2686" s="45">
        <v>45920</v>
      </c>
      <c r="O2686" s="54">
        <v>0</v>
      </c>
      <c r="P2686" s="25" t="s">
        <v>2053</v>
      </c>
      <c r="Q2686" s="25">
        <v>58155918682</v>
      </c>
      <c r="R2686" s="25" t="s">
        <v>41</v>
      </c>
      <c r="S2686" s="3">
        <v>4</v>
      </c>
      <c r="T2686" s="55" t="s">
        <v>3616</v>
      </c>
      <c r="U2686" s="25" t="s">
        <v>19</v>
      </c>
      <c r="V2686" s="25" t="str">
        <f>VLOOKUP(P2686,'Customer List'!B:C,2,)</f>
        <v>Banglore</v>
      </c>
      <c r="W2686" s="56"/>
      <c r="X2686" s="45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3435</v>
      </c>
      <c r="C2687" s="45">
        <v>45905</v>
      </c>
      <c r="D2687" s="45">
        <v>45910</v>
      </c>
      <c r="E2687" s="8">
        <v>205.8</v>
      </c>
      <c r="F2687" s="8">
        <f t="shared" si="436"/>
        <v>18110.400000000001</v>
      </c>
      <c r="G2687" s="54">
        <f t="shared" si="437"/>
        <v>18110.400000000001</v>
      </c>
      <c r="H2687" s="25">
        <v>741094</v>
      </c>
      <c r="I2687" s="25" t="s">
        <v>4039</v>
      </c>
      <c r="J2687" s="25">
        <v>1</v>
      </c>
      <c r="K2687" s="25">
        <v>1</v>
      </c>
      <c r="L2687" s="25">
        <f t="shared" si="438"/>
        <v>0</v>
      </c>
      <c r="M2687" s="25" t="s">
        <v>3517</v>
      </c>
      <c r="N2687" s="45">
        <v>45913</v>
      </c>
      <c r="O2687" s="54">
        <v>31899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3435</v>
      </c>
      <c r="C2688" s="45">
        <v>45905</v>
      </c>
      <c r="D2688" s="45">
        <v>45910</v>
      </c>
      <c r="E2688" s="8">
        <v>41.3</v>
      </c>
      <c r="F2688" s="8">
        <f t="shared" si="436"/>
        <v>3634.3999999999996</v>
      </c>
      <c r="G2688" s="54">
        <f t="shared" si="437"/>
        <v>3634.3999999999996</v>
      </c>
      <c r="H2688" s="25">
        <v>741095</v>
      </c>
      <c r="I2688" s="25" t="s">
        <v>4040</v>
      </c>
      <c r="J2688" s="25">
        <v>1</v>
      </c>
      <c r="K2688" s="25">
        <v>1</v>
      </c>
      <c r="L2688" s="25">
        <f t="shared" si="438"/>
        <v>0</v>
      </c>
      <c r="M2688" s="25" t="s">
        <v>3517</v>
      </c>
      <c r="N2688" s="45">
        <v>45913</v>
      </c>
      <c r="O2688" s="54">
        <v>6401.5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3435</v>
      </c>
      <c r="C2689" s="45">
        <v>45905</v>
      </c>
      <c r="D2689" s="45">
        <v>45910</v>
      </c>
      <c r="E2689" s="8">
        <v>82.6</v>
      </c>
      <c r="F2689" s="8">
        <f t="shared" si="436"/>
        <v>7268.7999999999993</v>
      </c>
      <c r="G2689" s="54">
        <f t="shared" si="437"/>
        <v>7268.7999999999993</v>
      </c>
      <c r="H2689" s="25">
        <v>741096</v>
      </c>
      <c r="I2689" s="25" t="s">
        <v>4041</v>
      </c>
      <c r="J2689" s="25">
        <v>1</v>
      </c>
      <c r="K2689" s="25">
        <v>1</v>
      </c>
      <c r="L2689" s="25">
        <f t="shared" si="438"/>
        <v>0</v>
      </c>
      <c r="M2689" s="25" t="s">
        <v>3517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3435</v>
      </c>
      <c r="C2690" s="45">
        <v>45905</v>
      </c>
      <c r="D2690" s="45">
        <v>45910</v>
      </c>
      <c r="E2690" s="8">
        <v>82.6</v>
      </c>
      <c r="F2690" s="8">
        <f t="shared" si="436"/>
        <v>7268.7999999999993</v>
      </c>
      <c r="G2690" s="54">
        <f t="shared" si="437"/>
        <v>7268.7999999999993</v>
      </c>
      <c r="H2690" s="25">
        <v>741100</v>
      </c>
      <c r="I2690" s="25" t="s">
        <v>4042</v>
      </c>
      <c r="J2690" s="25">
        <v>1</v>
      </c>
      <c r="K2690" s="25">
        <v>1</v>
      </c>
      <c r="L2690" s="25">
        <f t="shared" si="438"/>
        <v>0</v>
      </c>
      <c r="M2690" s="25" t="s">
        <v>3517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3435</v>
      </c>
      <c r="C2691" s="45">
        <v>45905</v>
      </c>
      <c r="D2691" s="45">
        <v>45910</v>
      </c>
      <c r="E2691" s="8">
        <v>82.6</v>
      </c>
      <c r="F2691" s="8">
        <f t="shared" si="436"/>
        <v>7268.7999999999993</v>
      </c>
      <c r="G2691" s="54">
        <f t="shared" si="437"/>
        <v>7268.7999999999993</v>
      </c>
      <c r="H2691" s="25">
        <v>741101</v>
      </c>
      <c r="I2691" s="25" t="s">
        <v>4043</v>
      </c>
      <c r="J2691" s="25">
        <v>1</v>
      </c>
      <c r="K2691" s="25">
        <v>1</v>
      </c>
      <c r="L2691" s="25">
        <f t="shared" si="438"/>
        <v>0</v>
      </c>
      <c r="M2691" s="25" t="s">
        <v>3517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3435</v>
      </c>
      <c r="C2692" s="45">
        <v>45905</v>
      </c>
      <c r="D2692" s="45">
        <v>45910</v>
      </c>
      <c r="E2692" s="8">
        <v>82.6</v>
      </c>
      <c r="F2692" s="8">
        <f t="shared" si="436"/>
        <v>7268.7999999999993</v>
      </c>
      <c r="G2692" s="54">
        <f t="shared" si="437"/>
        <v>7268.7999999999993</v>
      </c>
      <c r="H2692" s="25">
        <v>741105</v>
      </c>
      <c r="I2692" s="25" t="s">
        <v>4044</v>
      </c>
      <c r="J2692" s="25">
        <v>1</v>
      </c>
      <c r="K2692" s="25">
        <v>1</v>
      </c>
      <c r="L2692" s="25">
        <f t="shared" si="438"/>
        <v>0</v>
      </c>
      <c r="M2692" s="25" t="s">
        <v>3517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3435</v>
      </c>
      <c r="C2693" s="45">
        <v>45905</v>
      </c>
      <c r="D2693" s="45">
        <v>45910</v>
      </c>
      <c r="E2693" s="8">
        <v>82.6</v>
      </c>
      <c r="F2693" s="8">
        <f t="shared" si="436"/>
        <v>7268.7999999999993</v>
      </c>
      <c r="G2693" s="54">
        <f t="shared" si="437"/>
        <v>7268.7999999999993</v>
      </c>
      <c r="H2693" s="25">
        <v>741108</v>
      </c>
      <c r="I2693" s="25" t="s">
        <v>4045</v>
      </c>
      <c r="J2693" s="25">
        <v>1</v>
      </c>
      <c r="K2693" s="25">
        <v>1</v>
      </c>
      <c r="L2693" s="25">
        <f t="shared" si="438"/>
        <v>0</v>
      </c>
      <c r="M2693" s="25" t="s">
        <v>3517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3435</v>
      </c>
      <c r="C2694" s="45">
        <v>45905</v>
      </c>
      <c r="D2694" s="45">
        <v>45910</v>
      </c>
      <c r="E2694" s="8">
        <v>82.6</v>
      </c>
      <c r="F2694" s="8">
        <f t="shared" si="436"/>
        <v>7268.7999999999993</v>
      </c>
      <c r="G2694" s="54">
        <f t="shared" si="437"/>
        <v>7268.7999999999993</v>
      </c>
      <c r="H2694" s="25">
        <v>741114</v>
      </c>
      <c r="I2694" s="25" t="s">
        <v>4046</v>
      </c>
      <c r="J2694" s="25">
        <v>1</v>
      </c>
      <c r="K2694" s="25">
        <v>1</v>
      </c>
      <c r="L2694" s="25">
        <f t="shared" si="438"/>
        <v>0</v>
      </c>
      <c r="M2694" s="25" t="s">
        <v>3517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3435</v>
      </c>
      <c r="C2695" s="45">
        <v>45905</v>
      </c>
      <c r="D2695" s="45">
        <v>45910</v>
      </c>
      <c r="E2695" s="8">
        <v>82.6</v>
      </c>
      <c r="F2695" s="8">
        <f t="shared" si="436"/>
        <v>7268.7999999999993</v>
      </c>
      <c r="G2695" s="54">
        <f t="shared" si="437"/>
        <v>7268.7999999999993</v>
      </c>
      <c r="H2695" s="25">
        <v>741121</v>
      </c>
      <c r="I2695" s="25" t="s">
        <v>4047</v>
      </c>
      <c r="J2695" s="25">
        <v>1</v>
      </c>
      <c r="K2695" s="25">
        <v>1</v>
      </c>
      <c r="L2695" s="25">
        <f t="shared" si="438"/>
        <v>0</v>
      </c>
      <c r="M2695" s="25" t="s">
        <v>3517</v>
      </c>
      <c r="N2695" s="45">
        <v>45913</v>
      </c>
      <c r="O2695" s="54">
        <v>12803</v>
      </c>
      <c r="P2695" s="25" t="s">
        <v>2053</v>
      </c>
      <c r="Q2695" s="25">
        <v>58155618231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3435</v>
      </c>
      <c r="C2696" s="45">
        <v>45905</v>
      </c>
      <c r="D2696" s="45">
        <v>45910</v>
      </c>
      <c r="E2696" s="8">
        <v>0.33333333333333331</v>
      </c>
      <c r="F2696" s="8">
        <f t="shared" si="436"/>
        <v>29.333333333333332</v>
      </c>
      <c r="G2696" s="54">
        <f t="shared" si="437"/>
        <v>58.666666666666664</v>
      </c>
      <c r="H2696" s="25">
        <v>741146</v>
      </c>
      <c r="I2696" s="25" t="s">
        <v>4048</v>
      </c>
      <c r="J2696" s="25">
        <v>2</v>
      </c>
      <c r="K2696" s="25"/>
      <c r="L2696" s="25">
        <f t="shared" si="438"/>
        <v>2</v>
      </c>
      <c r="M2696" s="25"/>
      <c r="N2696" s="45"/>
      <c r="O2696" s="54"/>
      <c r="P2696" s="25" t="s">
        <v>3702</v>
      </c>
      <c r="Q2696" s="25"/>
      <c r="R2696" s="25"/>
      <c r="S2696" s="3">
        <v>4</v>
      </c>
      <c r="T2696" s="55" t="s">
        <v>3616</v>
      </c>
      <c r="U2696" s="25" t="s">
        <v>19</v>
      </c>
      <c r="V2696" s="25" t="str">
        <f>VLOOKUP(P2696,'Customer List'!B:C,2,)</f>
        <v>Unknown</v>
      </c>
      <c r="W2696" s="56" t="s">
        <v>3605</v>
      </c>
      <c r="X2696" s="45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67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3435</v>
      </c>
      <c r="C2697" s="45">
        <v>45905</v>
      </c>
      <c r="D2697" s="45">
        <v>45910</v>
      </c>
      <c r="E2697" s="8">
        <v>0.33333333333333331</v>
      </c>
      <c r="F2697" s="8">
        <f t="shared" si="436"/>
        <v>29.333333333333332</v>
      </c>
      <c r="G2697" s="54">
        <f t="shared" si="437"/>
        <v>29.333333333333332</v>
      </c>
      <c r="H2697" s="25">
        <v>741146</v>
      </c>
      <c r="I2697" s="25" t="s">
        <v>4048</v>
      </c>
      <c r="J2697" s="25">
        <v>1</v>
      </c>
      <c r="K2697" s="25">
        <v>1</v>
      </c>
      <c r="L2697" s="25">
        <f t="shared" si="438"/>
        <v>0</v>
      </c>
      <c r="M2697" s="25" t="s">
        <v>3678</v>
      </c>
      <c r="N2697" s="45">
        <v>45920</v>
      </c>
      <c r="O2697" s="54">
        <v>0</v>
      </c>
      <c r="P2697" s="25" t="s">
        <v>2053</v>
      </c>
      <c r="Q2697" s="25">
        <v>58155918682</v>
      </c>
      <c r="R2697" s="25" t="s">
        <v>41</v>
      </c>
      <c r="S2697" s="3">
        <v>4</v>
      </c>
      <c r="T2697" s="55" t="s">
        <v>3616</v>
      </c>
      <c r="U2697" s="25" t="s">
        <v>19</v>
      </c>
      <c r="V2697" s="25" t="str">
        <f>VLOOKUP(P2697,'Customer List'!B:C,2,)</f>
        <v>Banglore</v>
      </c>
      <c r="W2697" s="56"/>
      <c r="X2697" s="45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3435</v>
      </c>
      <c r="C2698" s="45">
        <v>45905</v>
      </c>
      <c r="D2698" s="45">
        <v>45910</v>
      </c>
      <c r="E2698" s="8">
        <v>246.4</v>
      </c>
      <c r="F2698" s="8">
        <f t="shared" si="436"/>
        <v>21683.200000000001</v>
      </c>
      <c r="G2698" s="54">
        <f t="shared" si="437"/>
        <v>21683.200000000001</v>
      </c>
      <c r="H2698" s="25">
        <v>769404</v>
      </c>
      <c r="I2698" s="25" t="s">
        <v>4049</v>
      </c>
      <c r="J2698" s="25">
        <v>1</v>
      </c>
      <c r="K2698" s="25">
        <v>1</v>
      </c>
      <c r="L2698" s="25">
        <f t="shared" si="438"/>
        <v>0</v>
      </c>
      <c r="M2698" s="25" t="s">
        <v>3532</v>
      </c>
      <c r="N2698" s="45">
        <v>45913</v>
      </c>
      <c r="O2698" s="54">
        <v>26737.919999999998</v>
      </c>
      <c r="P2698" s="25" t="s">
        <v>277</v>
      </c>
      <c r="Q2698" s="25">
        <v>58155615501</v>
      </c>
      <c r="R2698" s="25" t="s">
        <v>41</v>
      </c>
      <c r="S2698" s="3">
        <v>-20</v>
      </c>
      <c r="T2698" s="55"/>
      <c r="U2698" s="25" t="s">
        <v>19</v>
      </c>
      <c r="V2698" s="25" t="str">
        <f>VLOOKUP(P2698,'Customer List'!B:C,2,)</f>
        <v>Pune</v>
      </c>
      <c r="W2698" s="56"/>
      <c r="X2698" s="45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3435</v>
      </c>
      <c r="C2699" s="45">
        <v>45905</v>
      </c>
      <c r="D2699" s="45">
        <v>45910</v>
      </c>
      <c r="E2699" s="8">
        <v>389.2</v>
      </c>
      <c r="F2699" s="8">
        <f t="shared" si="436"/>
        <v>34249.599999999999</v>
      </c>
      <c r="G2699" s="54">
        <f t="shared" si="437"/>
        <v>34249.599999999999</v>
      </c>
      <c r="H2699" s="25">
        <v>902602</v>
      </c>
      <c r="I2699" s="25" t="s">
        <v>4050</v>
      </c>
      <c r="J2699" s="25">
        <v>1</v>
      </c>
      <c r="K2699" s="25">
        <v>1</v>
      </c>
      <c r="L2699" s="25">
        <f t="shared" si="438"/>
        <v>0</v>
      </c>
      <c r="M2699" s="25" t="s">
        <v>3521</v>
      </c>
      <c r="N2699" s="45">
        <v>45913</v>
      </c>
      <c r="O2699" s="54">
        <v>62049.599999999999</v>
      </c>
      <c r="P2699" s="25" t="s">
        <v>212</v>
      </c>
      <c r="Q2699" s="25">
        <v>58155613880</v>
      </c>
      <c r="R2699" s="25" t="s">
        <v>41</v>
      </c>
      <c r="S2699" s="3">
        <v>4</v>
      </c>
      <c r="T2699" s="55"/>
      <c r="U2699" s="25" t="s">
        <v>19</v>
      </c>
      <c r="V2699" s="25" t="str">
        <f>VLOOKUP(P2699,'Customer List'!B:C,2,)</f>
        <v>Banglore</v>
      </c>
      <c r="W2699" s="56"/>
      <c r="X2699" s="45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67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3435</v>
      </c>
      <c r="C2700" s="45">
        <v>45905</v>
      </c>
      <c r="D2700" s="45">
        <v>45910</v>
      </c>
      <c r="E2700" s="8">
        <v>93.1</v>
      </c>
      <c r="F2700" s="8">
        <f t="shared" si="436"/>
        <v>8192.7999999999993</v>
      </c>
      <c r="G2700" s="54">
        <f t="shared" si="437"/>
        <v>8192.7999999999993</v>
      </c>
      <c r="H2700" s="25">
        <v>926506</v>
      </c>
      <c r="I2700" s="25" t="s">
        <v>4051</v>
      </c>
      <c r="J2700" s="25">
        <v>1</v>
      </c>
      <c r="K2700" s="25">
        <v>1</v>
      </c>
      <c r="L2700" s="25">
        <f t="shared" si="438"/>
        <v>0</v>
      </c>
      <c r="M2700" s="25" t="s">
        <v>3453</v>
      </c>
      <c r="N2700" s="45">
        <v>45911</v>
      </c>
      <c r="O2700" s="54">
        <v>12768</v>
      </c>
      <c r="P2700" s="25" t="s">
        <v>209</v>
      </c>
      <c r="Q2700" s="25" t="s">
        <v>1131</v>
      </c>
      <c r="R2700" s="25" t="s">
        <v>1131</v>
      </c>
      <c r="S2700" s="3">
        <v>4</v>
      </c>
      <c r="T2700" s="55"/>
      <c r="U2700" s="25" t="s">
        <v>19</v>
      </c>
      <c r="V2700" s="25" t="str">
        <f>VLOOKUP(P2700,'Customer List'!B:C,2,)</f>
        <v>Delhi</v>
      </c>
      <c r="W2700" s="56"/>
      <c r="X2700" s="45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3463</v>
      </c>
      <c r="C2701" s="45">
        <v>45904</v>
      </c>
      <c r="D2701" s="45">
        <v>45911</v>
      </c>
      <c r="E2701" s="8">
        <v>10248</v>
      </c>
      <c r="F2701" s="8">
        <f t="shared" si="436"/>
        <v>10248</v>
      </c>
      <c r="G2701" s="54">
        <f t="shared" si="437"/>
        <v>10248</v>
      </c>
      <c r="H2701" s="25" t="s">
        <v>3461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3536</v>
      </c>
      <c r="N2701" s="45">
        <v>45913</v>
      </c>
      <c r="O2701" s="54">
        <v>17526.32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3464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3463</v>
      </c>
      <c r="C2702" s="45">
        <v>45904</v>
      </c>
      <c r="D2702" s="45">
        <v>45911</v>
      </c>
      <c r="E2702" s="8">
        <v>15540</v>
      </c>
      <c r="F2702" s="8">
        <f t="shared" si="436"/>
        <v>15540</v>
      </c>
      <c r="G2702" s="54">
        <f t="shared" si="437"/>
        <v>15540</v>
      </c>
      <c r="H2702" s="25" t="s">
        <v>3462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3536</v>
      </c>
      <c r="N2702" s="45">
        <v>45913</v>
      </c>
      <c r="O2702" s="54">
        <v>1157.9000000000001</v>
      </c>
      <c r="P2702" s="25" t="s">
        <v>461</v>
      </c>
      <c r="Q2702" s="25">
        <v>58155620121</v>
      </c>
      <c r="R2702" s="25" t="s">
        <v>41</v>
      </c>
      <c r="S2702" s="3">
        <v>-20</v>
      </c>
      <c r="T2702" s="55"/>
      <c r="U2702" s="25" t="s">
        <v>3464</v>
      </c>
      <c r="V2702" s="25" t="str">
        <f>VLOOKUP(P2702,'Customer List'!B:C,2,)</f>
        <v>Hyderabad</v>
      </c>
      <c r="W2702" s="56"/>
      <c r="X2702" s="45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67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45">
        <v>45905</v>
      </c>
      <c r="D2703" s="45">
        <v>45911</v>
      </c>
      <c r="E2703" s="8">
        <v>72</v>
      </c>
      <c r="F2703" s="8">
        <f t="shared" si="436"/>
        <v>6336</v>
      </c>
      <c r="G2703" s="54">
        <f t="shared" si="437"/>
        <v>12672</v>
      </c>
      <c r="H2703" s="25" t="s">
        <v>3465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3567</v>
      </c>
      <c r="N2703" s="45">
        <v>45916</v>
      </c>
      <c r="O2703" s="54">
        <v>10416</v>
      </c>
      <c r="P2703" s="25" t="s">
        <v>634</v>
      </c>
      <c r="Q2703" s="25" t="s">
        <v>637</v>
      </c>
      <c r="R2703" s="25" t="s">
        <v>725</v>
      </c>
      <c r="S2703" s="3" t="s">
        <v>300</v>
      </c>
      <c r="T2703" s="55"/>
      <c r="U2703" s="25" t="s">
        <v>512</v>
      </c>
      <c r="V2703" s="25" t="str">
        <f>VLOOKUP(P2703,'Customer List'!B:C,2,)</f>
        <v>Manesar</v>
      </c>
      <c r="W2703" s="56"/>
      <c r="X2703" s="45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45">
        <v>45905</v>
      </c>
      <c r="D2704" s="45">
        <v>45911</v>
      </c>
      <c r="E2704" s="8">
        <v>146.25</v>
      </c>
      <c r="F2704" s="8">
        <f t="shared" si="436"/>
        <v>12870</v>
      </c>
      <c r="G2704" s="54">
        <f t="shared" si="437"/>
        <v>12870</v>
      </c>
      <c r="H2704" s="25" t="s">
        <v>3466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3554</v>
      </c>
      <c r="N2704" s="45">
        <v>45915</v>
      </c>
      <c r="O2704" s="54">
        <v>21762</v>
      </c>
      <c r="P2704" s="25" t="s">
        <v>50</v>
      </c>
      <c r="Q2704" s="25" t="s">
        <v>637</v>
      </c>
      <c r="R2704" s="25" t="s">
        <v>638</v>
      </c>
      <c r="S2704" s="3">
        <v>4</v>
      </c>
      <c r="T2704" s="55"/>
      <c r="U2704" s="25" t="s">
        <v>512</v>
      </c>
      <c r="V2704" s="25" t="str">
        <f>VLOOKUP(P2704,'Customer List'!B:C,2,)</f>
        <v>Delhi</v>
      </c>
      <c r="W2704" s="56"/>
      <c r="X2704" s="45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1956</v>
      </c>
      <c r="C2705" s="45" t="s">
        <v>14</v>
      </c>
      <c r="D2705" s="45">
        <v>45911</v>
      </c>
      <c r="E2705" s="8">
        <v>25.2</v>
      </c>
      <c r="F2705" s="8">
        <f t="shared" si="436"/>
        <v>2217.6</v>
      </c>
      <c r="G2705" s="54">
        <f t="shared" si="437"/>
        <v>6652.7999999999993</v>
      </c>
      <c r="H2705" s="25">
        <v>421101</v>
      </c>
      <c r="I2705" s="25" t="s">
        <v>4360</v>
      </c>
      <c r="J2705" s="25">
        <v>3</v>
      </c>
      <c r="K2705" s="25"/>
      <c r="L2705" s="25">
        <f t="shared" si="438"/>
        <v>3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1956</v>
      </c>
      <c r="C2706" s="45" t="s">
        <v>14</v>
      </c>
      <c r="D2706" s="45">
        <v>45911</v>
      </c>
      <c r="E2706" s="8">
        <v>141</v>
      </c>
      <c r="F2706" s="8">
        <f t="shared" si="436"/>
        <v>12408</v>
      </c>
      <c r="G2706" s="54">
        <f t="shared" si="437"/>
        <v>12408</v>
      </c>
      <c r="H2706" s="25">
        <v>424602</v>
      </c>
      <c r="I2706" s="25" t="s">
        <v>3912</v>
      </c>
      <c r="J2706" s="25">
        <v>1</v>
      </c>
      <c r="K2706" s="25"/>
      <c r="L2706" s="25">
        <f t="shared" si="438"/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1956</v>
      </c>
      <c r="C2707" s="45" t="s">
        <v>14</v>
      </c>
      <c r="D2707" s="45">
        <v>45911</v>
      </c>
      <c r="E2707" s="8">
        <v>45.5</v>
      </c>
      <c r="F2707" s="8">
        <f t="shared" si="436"/>
        <v>4004</v>
      </c>
      <c r="G2707" s="54">
        <f t="shared" si="437"/>
        <v>8008</v>
      </c>
      <c r="H2707" s="25">
        <v>420301</v>
      </c>
      <c r="I2707" s="25" t="s">
        <v>2898</v>
      </c>
      <c r="J2707" s="25">
        <v>2</v>
      </c>
      <c r="K2707" s="25">
        <v>2</v>
      </c>
      <c r="L2707" s="25">
        <f t="shared" si="438"/>
        <v>0</v>
      </c>
      <c r="M2707" s="25" t="s">
        <v>3719</v>
      </c>
      <c r="N2707" s="45">
        <v>45924</v>
      </c>
      <c r="O2707" s="54">
        <v>13299</v>
      </c>
      <c r="P2707" s="25" t="s">
        <v>624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436"/>
        <v>3374.8</v>
      </c>
      <c r="G2708" s="54">
        <f t="shared" si="437"/>
        <v>3374.8</v>
      </c>
      <c r="H2708" s="25">
        <v>420801</v>
      </c>
      <c r="I2708" s="25" t="s">
        <v>1247</v>
      </c>
      <c r="J2708" s="25">
        <v>1</v>
      </c>
      <c r="K2708" s="25">
        <v>1</v>
      </c>
      <c r="L2708" s="25">
        <f t="shared" si="438"/>
        <v>0</v>
      </c>
      <c r="M2708" s="25" t="s">
        <v>4690</v>
      </c>
      <c r="N2708" s="45">
        <v>45933</v>
      </c>
      <c r="O2708" s="54">
        <v>0</v>
      </c>
      <c r="P2708" s="25" t="s">
        <v>17</v>
      </c>
      <c r="Q2708" s="25" t="s">
        <v>637</v>
      </c>
      <c r="R2708" s="25" t="s">
        <v>638</v>
      </c>
      <c r="S2708" s="3">
        <v>4</v>
      </c>
      <c r="T2708" s="55"/>
      <c r="U2708" s="25" t="s">
        <v>19</v>
      </c>
      <c r="V2708" s="25" t="str">
        <f>VLOOKUP(P2708,'Customer List'!B:C,2,)</f>
        <v>Delhi</v>
      </c>
      <c r="W2708" s="56"/>
      <c r="X2708" s="45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67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1956</v>
      </c>
      <c r="C2709" s="45" t="s">
        <v>14</v>
      </c>
      <c r="D2709" s="45">
        <v>45911</v>
      </c>
      <c r="E2709" s="8">
        <v>38.35</v>
      </c>
      <c r="F2709" s="8">
        <f t="shared" si="436"/>
        <v>3374.8</v>
      </c>
      <c r="G2709" s="54">
        <f t="shared" si="437"/>
        <v>3374.8</v>
      </c>
      <c r="H2709" s="25">
        <v>420801</v>
      </c>
      <c r="I2709" s="25" t="s">
        <v>1247</v>
      </c>
      <c r="J2709" s="25">
        <v>1</v>
      </c>
      <c r="K2709" s="25"/>
      <c r="L2709" s="25">
        <f t="shared" si="438"/>
        <v>1</v>
      </c>
      <c r="M2709" s="25"/>
      <c r="N2709" s="45"/>
      <c r="O2709" s="54"/>
      <c r="P2709" s="25" t="s">
        <v>2364</v>
      </c>
      <c r="Q2709" s="25"/>
      <c r="R2709" s="25"/>
      <c r="S2709" s="3">
        <v>4</v>
      </c>
      <c r="T2709" s="55"/>
      <c r="U2709" s="25" t="s">
        <v>19</v>
      </c>
      <c r="V2709" s="25" t="str">
        <f>VLOOKUP(P2709,'Customer List'!B:C,2,)</f>
        <v>Pune</v>
      </c>
      <c r="W2709" s="56"/>
      <c r="X2709" s="45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45">
        <v>45909</v>
      </c>
      <c r="D2710" s="45">
        <v>45912</v>
      </c>
      <c r="E2710" s="8">
        <v>870.98</v>
      </c>
      <c r="F2710" s="8">
        <f t="shared" si="436"/>
        <v>76646.240000000005</v>
      </c>
      <c r="G2710" s="54">
        <f t="shared" si="437"/>
        <v>76646.240000000005</v>
      </c>
      <c r="H2710" s="25" t="s">
        <v>3467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3654</v>
      </c>
      <c r="N2710" s="45">
        <v>45920</v>
      </c>
      <c r="O2710" s="54">
        <v>107835.52</v>
      </c>
      <c r="P2710" s="25" t="s">
        <v>3468</v>
      </c>
      <c r="Q2710" s="25">
        <v>58155920362</v>
      </c>
      <c r="R2710" s="25" t="s">
        <v>41</v>
      </c>
      <c r="S2710" s="3">
        <v>4</v>
      </c>
      <c r="T2710" s="55"/>
      <c r="U2710" s="25" t="s">
        <v>612</v>
      </c>
      <c r="V2710" s="25" t="str">
        <f>VLOOKUP(P2710,'Customer List'!B:C,2,)</f>
        <v>PUNE</v>
      </c>
      <c r="W2710" s="56"/>
      <c r="X2710" s="45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3469</v>
      </c>
      <c r="C2711" s="45">
        <v>45910</v>
      </c>
      <c r="D2711" s="45">
        <v>45912</v>
      </c>
      <c r="E2711" s="8">
        <v>27</v>
      </c>
      <c r="F2711" s="8">
        <f t="shared" si="436"/>
        <v>2376</v>
      </c>
      <c r="G2711" s="54">
        <f t="shared" si="437"/>
        <v>2376</v>
      </c>
      <c r="H2711" s="25" t="s">
        <v>3470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3538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3469</v>
      </c>
      <c r="C2712" s="45">
        <v>45910</v>
      </c>
      <c r="D2712" s="45">
        <v>45912</v>
      </c>
      <c r="E2712" s="8">
        <v>25.8</v>
      </c>
      <c r="F2712" s="8">
        <f t="shared" si="436"/>
        <v>2270.4</v>
      </c>
      <c r="G2712" s="54">
        <f t="shared" si="437"/>
        <v>2270.4</v>
      </c>
      <c r="H2712" s="25" t="s">
        <v>3471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3538</v>
      </c>
      <c r="N2712" s="45">
        <v>45913</v>
      </c>
      <c r="O2712" s="54">
        <v>4364.5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3469</v>
      </c>
      <c r="C2713" s="45">
        <v>45910</v>
      </c>
      <c r="D2713" s="45">
        <v>45912</v>
      </c>
      <c r="E2713" s="8">
        <v>43.8</v>
      </c>
      <c r="F2713" s="8">
        <f t="shared" si="436"/>
        <v>3854.3999999999996</v>
      </c>
      <c r="G2713" s="54">
        <f t="shared" si="437"/>
        <v>3854.3999999999996</v>
      </c>
      <c r="H2713" s="25" t="s">
        <v>3472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3538</v>
      </c>
      <c r="N2713" s="45">
        <v>45913</v>
      </c>
      <c r="O2713" s="54">
        <v>7409.5</v>
      </c>
      <c r="P2713" s="25" t="s">
        <v>1034</v>
      </c>
      <c r="Q2713" s="25">
        <v>58155614005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Kerala</v>
      </c>
      <c r="W2713" s="56"/>
      <c r="X2713" s="45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3469</v>
      </c>
      <c r="C2714" s="45">
        <v>45910</v>
      </c>
      <c r="D2714" s="45">
        <v>45912</v>
      </c>
      <c r="E2714" s="8">
        <v>18</v>
      </c>
      <c r="F2714" s="8">
        <f t="shared" si="436"/>
        <v>1584</v>
      </c>
      <c r="G2714" s="54">
        <f t="shared" si="437"/>
        <v>1584</v>
      </c>
      <c r="H2714" s="25" t="s">
        <v>3473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3531</v>
      </c>
      <c r="N2714" s="45">
        <v>45913</v>
      </c>
      <c r="O2714" s="54">
        <v>3360</v>
      </c>
      <c r="P2714" s="25" t="s">
        <v>3474</v>
      </c>
      <c r="Q2714" s="25">
        <v>58155614370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PUNE</v>
      </c>
      <c r="W2714" s="56"/>
      <c r="X2714" s="45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3475</v>
      </c>
      <c r="C2715" s="45">
        <v>45910</v>
      </c>
      <c r="D2715" s="45">
        <v>45912</v>
      </c>
      <c r="E2715" s="8">
        <v>193.2</v>
      </c>
      <c r="F2715" s="8">
        <f t="shared" si="436"/>
        <v>17001.599999999999</v>
      </c>
      <c r="G2715" s="54">
        <f t="shared" si="437"/>
        <v>17001.599999999999</v>
      </c>
      <c r="H2715" s="25" t="s">
        <v>3476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3529</v>
      </c>
      <c r="N2715" s="45">
        <v>45913</v>
      </c>
      <c r="O2715" s="54">
        <v>30348.5</v>
      </c>
      <c r="P2715" s="25" t="s">
        <v>630</v>
      </c>
      <c r="Q2715" s="25">
        <v>58155619712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Gujrat</v>
      </c>
      <c r="W2715" s="56"/>
      <c r="X2715" s="45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3477</v>
      </c>
      <c r="C2716" s="45">
        <v>45910</v>
      </c>
      <c r="D2716" s="45">
        <v>45912</v>
      </c>
      <c r="E2716" s="8">
        <v>21</v>
      </c>
      <c r="F2716" s="8">
        <f t="shared" si="436"/>
        <v>1848</v>
      </c>
      <c r="G2716" s="54">
        <f t="shared" si="437"/>
        <v>1848</v>
      </c>
      <c r="H2716" s="25" t="s">
        <v>3478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3537</v>
      </c>
      <c r="N2716" s="45">
        <v>45913</v>
      </c>
      <c r="O2716" s="54">
        <v>3298.75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3477</v>
      </c>
      <c r="C2717" s="45">
        <v>45910</v>
      </c>
      <c r="D2717" s="45">
        <v>45912</v>
      </c>
      <c r="E2717" s="8">
        <v>88.2</v>
      </c>
      <c r="F2717" s="8">
        <f t="shared" si="436"/>
        <v>7761.6</v>
      </c>
      <c r="G2717" s="54">
        <f t="shared" si="437"/>
        <v>7761.6</v>
      </c>
      <c r="H2717" s="25" t="s">
        <v>3479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3537</v>
      </c>
      <c r="N2717" s="45">
        <v>45913</v>
      </c>
      <c r="O2717" s="54">
        <v>13854.75</v>
      </c>
      <c r="P2717" s="25" t="s">
        <v>461</v>
      </c>
      <c r="Q2717" s="25">
        <v>58155620121</v>
      </c>
      <c r="R2717" s="25" t="s">
        <v>41</v>
      </c>
      <c r="S2717" s="3">
        <v>-20</v>
      </c>
      <c r="T2717" s="55"/>
      <c r="U2717" s="25" t="s">
        <v>521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45">
        <v>45909</v>
      </c>
      <c r="D2718" s="45">
        <v>45912</v>
      </c>
      <c r="E2718" s="8">
        <v>492</v>
      </c>
      <c r="F2718" s="8">
        <f t="shared" si="436"/>
        <v>43296</v>
      </c>
      <c r="G2718" s="54">
        <f t="shared" si="437"/>
        <v>43296</v>
      </c>
      <c r="H2718" s="25" t="s">
        <v>3485</v>
      </c>
      <c r="I2718" s="25" t="s">
        <v>4175</v>
      </c>
      <c r="J2718" s="25">
        <v>1</v>
      </c>
      <c r="K2718" s="25">
        <v>1</v>
      </c>
      <c r="L2718" s="25">
        <f t="shared" si="438"/>
        <v>0</v>
      </c>
      <c r="M2718" s="25" t="s">
        <v>3540</v>
      </c>
      <c r="N2718" s="45">
        <v>45913</v>
      </c>
      <c r="O2718" s="54">
        <v>12642</v>
      </c>
      <c r="P2718" s="25" t="s">
        <v>461</v>
      </c>
      <c r="Q2718" s="25">
        <v>58155620121</v>
      </c>
      <c r="R2718" s="25" t="s">
        <v>41</v>
      </c>
      <c r="S2718" s="3">
        <v>4</v>
      </c>
      <c r="T2718" s="55"/>
      <c r="U2718" s="25" t="s">
        <v>424</v>
      </c>
      <c r="V2718" s="25" t="str">
        <f>VLOOKUP(P2718,'Customer List'!B:C,2,)</f>
        <v>Hyderabad</v>
      </c>
      <c r="W2718" s="56"/>
      <c r="X2718" s="45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45">
        <v>45909</v>
      </c>
      <c r="D2719" s="45">
        <v>45912</v>
      </c>
      <c r="E2719" s="8">
        <v>103.2</v>
      </c>
      <c r="F2719" s="8">
        <f t="shared" si="436"/>
        <v>9081.6</v>
      </c>
      <c r="G2719" s="54">
        <f t="shared" si="437"/>
        <v>9081.6</v>
      </c>
      <c r="H2719" s="25" t="s">
        <v>3486</v>
      </c>
      <c r="I2719" s="25" t="s">
        <v>4176</v>
      </c>
      <c r="J2719" s="25">
        <v>1</v>
      </c>
      <c r="K2719" s="25">
        <v>1</v>
      </c>
      <c r="L2719" s="25">
        <f t="shared" si="438"/>
        <v>0</v>
      </c>
      <c r="M2719" s="25" t="s">
        <v>3632</v>
      </c>
      <c r="N2719" s="45">
        <v>45917</v>
      </c>
      <c r="O2719" s="54">
        <v>68880.36</v>
      </c>
      <c r="P2719" s="25" t="s">
        <v>255</v>
      </c>
      <c r="Q2719" s="25" t="s">
        <v>637</v>
      </c>
      <c r="R2719" s="25" t="s">
        <v>725</v>
      </c>
      <c r="S2719" s="3">
        <v>4</v>
      </c>
      <c r="T2719" s="55"/>
      <c r="U2719" s="25" t="s">
        <v>424</v>
      </c>
      <c r="V2719" s="25" t="str">
        <f>VLOOKUP(P2719,'Customer List'!B:C,2,)</f>
        <v>Delhi</v>
      </c>
      <c r="W2719" s="56"/>
      <c r="X2719" s="45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67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3514</v>
      </c>
      <c r="C2720" s="45">
        <v>45911</v>
      </c>
      <c r="D2720" s="45">
        <v>45913</v>
      </c>
      <c r="E2720" s="8">
        <v>105.46</v>
      </c>
      <c r="F2720" s="8">
        <f t="shared" si="436"/>
        <v>9280.48</v>
      </c>
      <c r="G2720" s="54">
        <f t="shared" si="437"/>
        <v>9280.48</v>
      </c>
      <c r="H2720" s="25" t="s">
        <v>3487</v>
      </c>
      <c r="I2720" s="25" t="s">
        <v>4177</v>
      </c>
      <c r="J2720" s="25">
        <v>1</v>
      </c>
      <c r="K2720" s="25">
        <v>1</v>
      </c>
      <c r="L2720" s="25">
        <f t="shared" si="438"/>
        <v>0</v>
      </c>
      <c r="M2720" s="25" t="s">
        <v>3549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3514</v>
      </c>
      <c r="C2721" s="45">
        <v>45911</v>
      </c>
      <c r="D2721" s="45">
        <v>45913</v>
      </c>
      <c r="E2721" s="8">
        <v>105.46</v>
      </c>
      <c r="F2721" s="8">
        <f t="shared" si="436"/>
        <v>9280.48</v>
      </c>
      <c r="G2721" s="54">
        <f t="shared" si="437"/>
        <v>9280.48</v>
      </c>
      <c r="H2721" s="25" t="s">
        <v>3488</v>
      </c>
      <c r="I2721" s="25" t="s">
        <v>4178</v>
      </c>
      <c r="J2721" s="25">
        <v>1</v>
      </c>
      <c r="K2721" s="25">
        <v>1</v>
      </c>
      <c r="L2721" s="25">
        <f t="shared" si="438"/>
        <v>0</v>
      </c>
      <c r="M2721" s="25" t="s">
        <v>3549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3514</v>
      </c>
      <c r="C2722" s="45">
        <v>45911</v>
      </c>
      <c r="D2722" s="45">
        <v>45913</v>
      </c>
      <c r="E2722" s="8">
        <v>105.46</v>
      </c>
      <c r="F2722" s="8">
        <f t="shared" si="436"/>
        <v>9280.48</v>
      </c>
      <c r="G2722" s="54">
        <f t="shared" si="437"/>
        <v>9280.48</v>
      </c>
      <c r="H2722" s="25" t="s">
        <v>3489</v>
      </c>
      <c r="I2722" s="25" t="s">
        <v>4179</v>
      </c>
      <c r="J2722" s="25">
        <v>1</v>
      </c>
      <c r="K2722" s="25">
        <v>1</v>
      </c>
      <c r="L2722" s="25">
        <f t="shared" si="438"/>
        <v>0</v>
      </c>
      <c r="M2722" s="25" t="s">
        <v>3549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3514</v>
      </c>
      <c r="C2723" s="45">
        <v>45911</v>
      </c>
      <c r="D2723" s="45">
        <v>45913</v>
      </c>
      <c r="E2723" s="8">
        <v>105.46</v>
      </c>
      <c r="F2723" s="8">
        <f t="shared" si="436"/>
        <v>9280.48</v>
      </c>
      <c r="G2723" s="54">
        <f t="shared" si="437"/>
        <v>9280.48</v>
      </c>
      <c r="H2723" s="25" t="s">
        <v>3490</v>
      </c>
      <c r="I2723" s="25" t="s">
        <v>4180</v>
      </c>
      <c r="J2723" s="25">
        <v>1</v>
      </c>
      <c r="K2723" s="25">
        <v>1</v>
      </c>
      <c r="L2723" s="25">
        <f t="shared" si="438"/>
        <v>0</v>
      </c>
      <c r="M2723" s="25" t="s">
        <v>3549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3514</v>
      </c>
      <c r="C2724" s="45">
        <v>45911</v>
      </c>
      <c r="D2724" s="45">
        <v>45913</v>
      </c>
      <c r="E2724" s="8">
        <v>105.46</v>
      </c>
      <c r="F2724" s="8">
        <f t="shared" si="436"/>
        <v>9280.48</v>
      </c>
      <c r="G2724" s="54">
        <f t="shared" si="437"/>
        <v>9280.48</v>
      </c>
      <c r="H2724" s="25" t="s">
        <v>3491</v>
      </c>
      <c r="I2724" s="25" t="s">
        <v>4181</v>
      </c>
      <c r="J2724" s="25">
        <v>1</v>
      </c>
      <c r="K2724" s="25">
        <v>1</v>
      </c>
      <c r="L2724" s="25">
        <f t="shared" si="438"/>
        <v>0</v>
      </c>
      <c r="M2724" s="25" t="s">
        <v>3549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3514</v>
      </c>
      <c r="C2725" s="45">
        <v>45911</v>
      </c>
      <c r="D2725" s="45">
        <v>45913</v>
      </c>
      <c r="E2725" s="8">
        <v>105.46</v>
      </c>
      <c r="F2725" s="8">
        <f t="shared" si="436"/>
        <v>9280.48</v>
      </c>
      <c r="G2725" s="54">
        <f t="shared" si="437"/>
        <v>9280.48</v>
      </c>
      <c r="H2725" s="25" t="s">
        <v>3492</v>
      </c>
      <c r="I2725" s="25" t="s">
        <v>4182</v>
      </c>
      <c r="J2725" s="25">
        <v>1</v>
      </c>
      <c r="K2725" s="25">
        <v>1</v>
      </c>
      <c r="L2725" s="25">
        <f t="shared" si="438"/>
        <v>0</v>
      </c>
      <c r="M2725" s="25" t="s">
        <v>3549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3514</v>
      </c>
      <c r="C2726" s="45">
        <v>45911</v>
      </c>
      <c r="D2726" s="45">
        <v>45913</v>
      </c>
      <c r="E2726" s="8">
        <v>105.46</v>
      </c>
      <c r="F2726" s="8">
        <f t="shared" si="436"/>
        <v>9280.48</v>
      </c>
      <c r="G2726" s="54">
        <f t="shared" si="437"/>
        <v>9280.48</v>
      </c>
      <c r="H2726" s="25" t="s">
        <v>3493</v>
      </c>
      <c r="I2726" s="25" t="s">
        <v>4183</v>
      </c>
      <c r="J2726" s="25">
        <v>1</v>
      </c>
      <c r="K2726" s="25">
        <v>1</v>
      </c>
      <c r="L2726" s="25">
        <f t="shared" si="438"/>
        <v>0</v>
      </c>
      <c r="M2726" s="25" t="s">
        <v>3549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3514</v>
      </c>
      <c r="C2727" s="45">
        <v>45911</v>
      </c>
      <c r="D2727" s="45">
        <v>45913</v>
      </c>
      <c r="E2727" s="8">
        <v>105.46</v>
      </c>
      <c r="F2727" s="8">
        <f t="shared" si="436"/>
        <v>9280.48</v>
      </c>
      <c r="G2727" s="54">
        <f t="shared" si="437"/>
        <v>9280.48</v>
      </c>
      <c r="H2727" s="25" t="s">
        <v>3494</v>
      </c>
      <c r="I2727" s="25" t="s">
        <v>4184</v>
      </c>
      <c r="J2727" s="25">
        <v>1</v>
      </c>
      <c r="K2727" s="25">
        <v>1</v>
      </c>
      <c r="L2727" s="25">
        <f t="shared" si="438"/>
        <v>0</v>
      </c>
      <c r="M2727" s="25" t="s">
        <v>3549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3514</v>
      </c>
      <c r="C2728" s="45">
        <v>45911</v>
      </c>
      <c r="D2728" s="45">
        <v>45913</v>
      </c>
      <c r="E2728" s="8">
        <v>105.46</v>
      </c>
      <c r="F2728" s="8">
        <f t="shared" si="436"/>
        <v>9280.48</v>
      </c>
      <c r="G2728" s="54">
        <f t="shared" si="437"/>
        <v>9280.48</v>
      </c>
      <c r="H2728" s="25" t="s">
        <v>3495</v>
      </c>
      <c r="I2728" s="25" t="s">
        <v>4185</v>
      </c>
      <c r="J2728" s="25">
        <v>1</v>
      </c>
      <c r="K2728" s="25">
        <v>1</v>
      </c>
      <c r="L2728" s="25">
        <f t="shared" si="438"/>
        <v>0</v>
      </c>
      <c r="M2728" s="25" t="s">
        <v>3549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3514</v>
      </c>
      <c r="C2729" s="45">
        <v>45911</v>
      </c>
      <c r="D2729" s="45">
        <v>45913</v>
      </c>
      <c r="E2729" s="8">
        <v>105.46</v>
      </c>
      <c r="F2729" s="8">
        <f t="shared" si="436"/>
        <v>9280.48</v>
      </c>
      <c r="G2729" s="54">
        <f t="shared" si="437"/>
        <v>9280.48</v>
      </c>
      <c r="H2729" s="25" t="s">
        <v>3496</v>
      </c>
      <c r="I2729" s="25" t="s">
        <v>4186</v>
      </c>
      <c r="J2729" s="25">
        <v>1</v>
      </c>
      <c r="K2729" s="25">
        <v>1</v>
      </c>
      <c r="L2729" s="25">
        <f t="shared" si="438"/>
        <v>0</v>
      </c>
      <c r="M2729" s="25" t="s">
        <v>3549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3514</v>
      </c>
      <c r="C2730" s="45">
        <v>45911</v>
      </c>
      <c r="D2730" s="45">
        <v>45913</v>
      </c>
      <c r="E2730" s="8">
        <v>105.46</v>
      </c>
      <c r="F2730" s="8">
        <f t="shared" si="436"/>
        <v>9280.48</v>
      </c>
      <c r="G2730" s="54">
        <f t="shared" si="437"/>
        <v>9280.48</v>
      </c>
      <c r="H2730" s="25" t="s">
        <v>3497</v>
      </c>
      <c r="I2730" s="25" t="s">
        <v>4187</v>
      </c>
      <c r="J2730" s="25">
        <v>1</v>
      </c>
      <c r="K2730" s="25">
        <v>1</v>
      </c>
      <c r="L2730" s="25">
        <f t="shared" si="438"/>
        <v>0</v>
      </c>
      <c r="M2730" s="25" t="s">
        <v>3549</v>
      </c>
      <c r="N2730" s="45">
        <v>45915</v>
      </c>
      <c r="O2730" s="54">
        <v>15140.33</v>
      </c>
      <c r="P2730" s="25" t="s">
        <v>384</v>
      </c>
      <c r="Q2730" s="25">
        <v>58155668325</v>
      </c>
      <c r="R2730" s="25" t="s">
        <v>41</v>
      </c>
      <c r="S2730" s="3">
        <v>-20</v>
      </c>
      <c r="T2730" s="55"/>
      <c r="U2730" s="25" t="s">
        <v>321</v>
      </c>
      <c r="V2730" s="25" t="str">
        <f>VLOOKUP(P2730,'Customer List'!B:C,2,)</f>
        <v>Pune</v>
      </c>
      <c r="W2730" s="56"/>
      <c r="X2730" s="45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67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3514</v>
      </c>
      <c r="C2731" s="45">
        <v>45911</v>
      </c>
      <c r="D2731" s="45">
        <v>45913</v>
      </c>
      <c r="E2731" s="8">
        <v>126.88</v>
      </c>
      <c r="F2731" s="8">
        <f t="shared" si="436"/>
        <v>11165.439999999999</v>
      </c>
      <c r="G2731" s="54">
        <f t="shared" si="437"/>
        <v>11165.439999999999</v>
      </c>
      <c r="H2731" s="25" t="s">
        <v>3498</v>
      </c>
      <c r="I2731" s="25" t="s">
        <v>4188</v>
      </c>
      <c r="J2731" s="25">
        <v>1</v>
      </c>
      <c r="K2731" s="25">
        <v>1</v>
      </c>
      <c r="L2731" s="25">
        <f t="shared" si="438"/>
        <v>0</v>
      </c>
      <c r="M2731" s="25" t="s">
        <v>3631</v>
      </c>
      <c r="N2731" s="45">
        <v>45917</v>
      </c>
      <c r="O2731" s="54">
        <v>15496.88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3514</v>
      </c>
      <c r="C2732" s="45">
        <v>45911</v>
      </c>
      <c r="D2732" s="45">
        <v>45913</v>
      </c>
      <c r="E2732" s="8">
        <v>137.58000000000001</v>
      </c>
      <c r="F2732" s="8">
        <f t="shared" si="436"/>
        <v>12107.04</v>
      </c>
      <c r="G2732" s="54">
        <f t="shared" si="437"/>
        <v>12107.04</v>
      </c>
      <c r="H2732" s="25" t="s">
        <v>3499</v>
      </c>
      <c r="I2732" s="25" t="s">
        <v>4189</v>
      </c>
      <c r="J2732" s="25">
        <v>1</v>
      </c>
      <c r="K2732" s="25">
        <v>1</v>
      </c>
      <c r="L2732" s="25">
        <f t="shared" si="438"/>
        <v>0</v>
      </c>
      <c r="M2732" s="25" t="s">
        <v>3631</v>
      </c>
      <c r="N2732" s="45">
        <v>45917</v>
      </c>
      <c r="O2732" s="54">
        <v>16805.03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3514</v>
      </c>
      <c r="C2733" s="45">
        <v>45911</v>
      </c>
      <c r="D2733" s="45">
        <v>45913</v>
      </c>
      <c r="E2733" s="8">
        <v>126.88</v>
      </c>
      <c r="F2733" s="8">
        <f t="shared" si="436"/>
        <v>11165.439999999999</v>
      </c>
      <c r="G2733" s="54">
        <f t="shared" si="437"/>
        <v>11165.439999999999</v>
      </c>
      <c r="H2733" s="25" t="s">
        <v>3500</v>
      </c>
      <c r="I2733" s="25" t="s">
        <v>4190</v>
      </c>
      <c r="J2733" s="25">
        <v>1</v>
      </c>
      <c r="K2733" s="25">
        <v>1</v>
      </c>
      <c r="L2733" s="25">
        <f t="shared" si="438"/>
        <v>0</v>
      </c>
      <c r="M2733" s="25" t="s">
        <v>3631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3514</v>
      </c>
      <c r="C2734" s="45">
        <v>45911</v>
      </c>
      <c r="D2734" s="45">
        <v>45913</v>
      </c>
      <c r="E2734" s="8">
        <v>105.46</v>
      </c>
      <c r="F2734" s="8">
        <f t="shared" si="436"/>
        <v>9280.48</v>
      </c>
      <c r="G2734" s="54">
        <f t="shared" si="437"/>
        <v>9280.48</v>
      </c>
      <c r="H2734" s="25" t="s">
        <v>3501</v>
      </c>
      <c r="I2734" s="25" t="s">
        <v>4191</v>
      </c>
      <c r="J2734" s="25">
        <v>1</v>
      </c>
      <c r="K2734" s="25">
        <v>1</v>
      </c>
      <c r="L2734" s="25">
        <f t="shared" si="438"/>
        <v>0</v>
      </c>
      <c r="M2734" s="25" t="s">
        <v>3631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3514</v>
      </c>
      <c r="C2735" s="45">
        <v>45911</v>
      </c>
      <c r="D2735" s="45">
        <v>45913</v>
      </c>
      <c r="E2735" s="8">
        <v>116.16</v>
      </c>
      <c r="F2735" s="8">
        <f t="shared" si="436"/>
        <v>10222.08</v>
      </c>
      <c r="G2735" s="54">
        <f t="shared" si="437"/>
        <v>10222.08</v>
      </c>
      <c r="H2735" s="25" t="s">
        <v>3502</v>
      </c>
      <c r="I2735" s="25" t="s">
        <v>4192</v>
      </c>
      <c r="J2735" s="25">
        <v>1</v>
      </c>
      <c r="K2735" s="25">
        <v>1</v>
      </c>
      <c r="L2735" s="25">
        <f t="shared" si="438"/>
        <v>0</v>
      </c>
      <c r="M2735" s="25" t="s">
        <v>3631</v>
      </c>
      <c r="N2735" s="45">
        <v>45917</v>
      </c>
      <c r="O2735" s="54">
        <v>14188.73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3514</v>
      </c>
      <c r="C2736" s="45">
        <v>45911</v>
      </c>
      <c r="D2736" s="45">
        <v>45913</v>
      </c>
      <c r="E2736" s="8">
        <v>126.88</v>
      </c>
      <c r="F2736" s="8">
        <f t="shared" si="436"/>
        <v>11165.439999999999</v>
      </c>
      <c r="G2736" s="54">
        <f t="shared" si="437"/>
        <v>11165.439999999999</v>
      </c>
      <c r="H2736" s="25" t="s">
        <v>3503</v>
      </c>
      <c r="I2736" s="25" t="s">
        <v>4193</v>
      </c>
      <c r="J2736" s="25">
        <v>1</v>
      </c>
      <c r="K2736" s="25">
        <v>1</v>
      </c>
      <c r="L2736" s="25">
        <f t="shared" si="438"/>
        <v>0</v>
      </c>
      <c r="M2736" s="25" t="s">
        <v>3631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3514</v>
      </c>
      <c r="C2737" s="45">
        <v>45911</v>
      </c>
      <c r="D2737" s="45">
        <v>45913</v>
      </c>
      <c r="E2737" s="8">
        <v>279.82</v>
      </c>
      <c r="F2737" s="8">
        <f t="shared" si="436"/>
        <v>24624.16</v>
      </c>
      <c r="G2737" s="54">
        <f t="shared" si="437"/>
        <v>24624.16</v>
      </c>
      <c r="H2737" s="25" t="s">
        <v>3504</v>
      </c>
      <c r="I2737" s="25" t="s">
        <v>4194</v>
      </c>
      <c r="J2737" s="25">
        <v>1</v>
      </c>
      <c r="K2737" s="25">
        <v>1</v>
      </c>
      <c r="L2737" s="25">
        <f t="shared" si="438"/>
        <v>0</v>
      </c>
      <c r="M2737" s="25" t="s">
        <v>3631</v>
      </c>
      <c r="N2737" s="45">
        <v>45917</v>
      </c>
      <c r="O2737" s="54">
        <v>34177.769999999997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3514</v>
      </c>
      <c r="C2738" s="45">
        <v>45911</v>
      </c>
      <c r="D2738" s="45">
        <v>45913</v>
      </c>
      <c r="E2738" s="8">
        <v>269.11</v>
      </c>
      <c r="F2738" s="8">
        <f t="shared" si="436"/>
        <v>23681.68</v>
      </c>
      <c r="G2738" s="54">
        <f t="shared" si="437"/>
        <v>23681.68</v>
      </c>
      <c r="H2738" s="25" t="s">
        <v>3505</v>
      </c>
      <c r="I2738" s="25" t="s">
        <v>4195</v>
      </c>
      <c r="J2738" s="25">
        <v>1</v>
      </c>
      <c r="K2738" s="25">
        <v>1</v>
      </c>
      <c r="L2738" s="25">
        <f t="shared" si="438"/>
        <v>0</v>
      </c>
      <c r="M2738" s="25" t="s">
        <v>3631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3514</v>
      </c>
      <c r="C2739" s="45">
        <v>45911</v>
      </c>
      <c r="D2739" s="45">
        <v>45913</v>
      </c>
      <c r="E2739" s="8">
        <v>269.11</v>
      </c>
      <c r="F2739" s="8">
        <f t="shared" si="436"/>
        <v>23681.68</v>
      </c>
      <c r="G2739" s="54">
        <f t="shared" si="437"/>
        <v>23681.68</v>
      </c>
      <c r="H2739" s="25" t="s">
        <v>3506</v>
      </c>
      <c r="I2739" s="25" t="s">
        <v>4196</v>
      </c>
      <c r="J2739" s="25">
        <v>1</v>
      </c>
      <c r="K2739" s="25">
        <v>1</v>
      </c>
      <c r="L2739" s="25">
        <f t="shared" si="438"/>
        <v>0</v>
      </c>
      <c r="M2739" s="25" t="s">
        <v>3631</v>
      </c>
      <c r="N2739" s="45">
        <v>45917</v>
      </c>
      <c r="O2739" s="54">
        <v>32869.620000000003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3514</v>
      </c>
      <c r="C2740" s="45">
        <v>45911</v>
      </c>
      <c r="D2740" s="45">
        <v>45913</v>
      </c>
      <c r="E2740" s="8">
        <v>105.46</v>
      </c>
      <c r="F2740" s="8">
        <f t="shared" si="436"/>
        <v>9280.48</v>
      </c>
      <c r="G2740" s="54">
        <f t="shared" si="437"/>
        <v>9280.48</v>
      </c>
      <c r="H2740" s="25" t="s">
        <v>3507</v>
      </c>
      <c r="I2740" s="25" t="s">
        <v>4197</v>
      </c>
      <c r="J2740" s="25">
        <v>1</v>
      </c>
      <c r="K2740" s="25">
        <v>1</v>
      </c>
      <c r="L2740" s="25">
        <f t="shared" si="438"/>
        <v>0</v>
      </c>
      <c r="M2740" s="25" t="s">
        <v>3631</v>
      </c>
      <c r="N2740" s="45">
        <v>45917</v>
      </c>
      <c r="O2740" s="54">
        <v>12880.58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3514</v>
      </c>
      <c r="C2741" s="45">
        <v>45911</v>
      </c>
      <c r="D2741" s="45">
        <v>45913</v>
      </c>
      <c r="E2741" s="8">
        <v>148.30000000000001</v>
      </c>
      <c r="F2741" s="8">
        <f t="shared" si="436"/>
        <v>13050.400000000001</v>
      </c>
      <c r="G2741" s="54">
        <f t="shared" si="437"/>
        <v>13050.400000000001</v>
      </c>
      <c r="H2741" s="25" t="s">
        <v>3508</v>
      </c>
      <c r="I2741" s="25" t="s">
        <v>4198</v>
      </c>
      <c r="J2741" s="25">
        <v>1</v>
      </c>
      <c r="K2741" s="25">
        <v>1</v>
      </c>
      <c r="L2741" s="25">
        <f t="shared" si="438"/>
        <v>0</v>
      </c>
      <c r="M2741" s="25" t="s">
        <v>3631</v>
      </c>
      <c r="N2741" s="45">
        <v>45917</v>
      </c>
      <c r="O2741" s="54">
        <v>18113.18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3514</v>
      </c>
      <c r="C2742" s="45">
        <v>45911</v>
      </c>
      <c r="D2742" s="45">
        <v>45913</v>
      </c>
      <c r="E2742" s="8">
        <v>126.88</v>
      </c>
      <c r="F2742" s="8">
        <f t="shared" si="436"/>
        <v>11165.439999999999</v>
      </c>
      <c r="G2742" s="54">
        <f t="shared" si="437"/>
        <v>11165.439999999999</v>
      </c>
      <c r="H2742" s="25" t="s">
        <v>3509</v>
      </c>
      <c r="I2742" s="25" t="s">
        <v>4199</v>
      </c>
      <c r="J2742" s="25">
        <v>1</v>
      </c>
      <c r="K2742" s="25">
        <v>1</v>
      </c>
      <c r="L2742" s="25">
        <f t="shared" si="438"/>
        <v>0</v>
      </c>
      <c r="M2742" s="25" t="s">
        <v>3631</v>
      </c>
      <c r="N2742" s="45">
        <v>45917</v>
      </c>
      <c r="O2742" s="54">
        <v>15496.88</v>
      </c>
      <c r="P2742" s="25" t="s">
        <v>255</v>
      </c>
      <c r="Q2742" s="25" t="s">
        <v>637</v>
      </c>
      <c r="R2742" s="25" t="s">
        <v>725</v>
      </c>
      <c r="S2742" s="3">
        <v>-20</v>
      </c>
      <c r="T2742" s="55"/>
      <c r="U2742" s="25" t="s">
        <v>321</v>
      </c>
      <c r="V2742" s="25" t="str">
        <f>VLOOKUP(P2742,'Customer List'!B:C,2,)</f>
        <v>Delhi</v>
      </c>
      <c r="W2742" s="56"/>
      <c r="X2742" s="45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67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3514</v>
      </c>
      <c r="C2743" s="45">
        <v>45911</v>
      </c>
      <c r="D2743" s="45">
        <v>45913</v>
      </c>
      <c r="E2743" s="8">
        <v>374</v>
      </c>
      <c r="F2743" s="8">
        <f t="shared" si="436"/>
        <v>32912</v>
      </c>
      <c r="G2743" s="54">
        <f t="shared" si="437"/>
        <v>32912</v>
      </c>
      <c r="H2743" s="25" t="s">
        <v>3510</v>
      </c>
      <c r="I2743" s="25" t="s">
        <v>4200</v>
      </c>
      <c r="J2743" s="25">
        <v>1</v>
      </c>
      <c r="K2743" s="25">
        <v>1</v>
      </c>
      <c r="L2743" s="25">
        <f t="shared" si="438"/>
        <v>0</v>
      </c>
      <c r="M2743" s="25" t="s">
        <v>3545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3514</v>
      </c>
      <c r="C2744" s="45">
        <v>45911</v>
      </c>
      <c r="D2744" s="45">
        <v>45913</v>
      </c>
      <c r="E2744" s="8">
        <v>374</v>
      </c>
      <c r="F2744" s="8">
        <f t="shared" ref="F2744:F2807" si="445">IF(AB2744="DOLLAR",E2744*88,E2744)</f>
        <v>32912</v>
      </c>
      <c r="G2744" s="54">
        <f t="shared" ref="G2744:G2807" si="446">F2744*J2744</f>
        <v>32912</v>
      </c>
      <c r="H2744" s="25" t="s">
        <v>3511</v>
      </c>
      <c r="I2744" s="25" t="s">
        <v>4201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3545</v>
      </c>
      <c r="N2744" s="45">
        <v>45915</v>
      </c>
      <c r="O2744" s="54">
        <v>48060</v>
      </c>
      <c r="P2744" s="25" t="s">
        <v>2052</v>
      </c>
      <c r="Q2744" s="25">
        <v>58155667533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Pune</v>
      </c>
      <c r="W2744" s="56"/>
      <c r="X2744" s="45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3514</v>
      </c>
      <c r="C2745" s="45">
        <v>45911</v>
      </c>
      <c r="D2745" s="45">
        <v>45913</v>
      </c>
      <c r="E2745" s="8">
        <v>587</v>
      </c>
      <c r="F2745" s="8">
        <f t="shared" si="445"/>
        <v>51656</v>
      </c>
      <c r="G2745" s="54">
        <f t="shared" si="446"/>
        <v>51656</v>
      </c>
      <c r="H2745" s="25" t="s">
        <v>3512</v>
      </c>
      <c r="I2745" s="25" t="s">
        <v>4202</v>
      </c>
      <c r="J2745" s="25">
        <v>1</v>
      </c>
      <c r="K2745" s="25">
        <v>1</v>
      </c>
      <c r="L2745" s="25">
        <f t="shared" si="447"/>
        <v>0</v>
      </c>
      <c r="M2745" s="25" t="s">
        <v>3543</v>
      </c>
      <c r="N2745" s="45">
        <v>45915</v>
      </c>
      <c r="O2745" s="54">
        <v>84088.77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3514</v>
      </c>
      <c r="C2746" s="45">
        <v>45911</v>
      </c>
      <c r="D2746" s="45">
        <v>45913</v>
      </c>
      <c r="E2746" s="8">
        <v>185</v>
      </c>
      <c r="F2746" s="8">
        <f t="shared" si="445"/>
        <v>16280</v>
      </c>
      <c r="G2746" s="54">
        <f t="shared" si="446"/>
        <v>16280</v>
      </c>
      <c r="H2746" s="25" t="s">
        <v>373</v>
      </c>
      <c r="I2746" s="25" t="s">
        <v>4138</v>
      </c>
      <c r="J2746" s="25">
        <v>1</v>
      </c>
      <c r="K2746" s="25">
        <v>1</v>
      </c>
      <c r="L2746" s="25">
        <f t="shared" si="447"/>
        <v>0</v>
      </c>
      <c r="M2746" s="25" t="s">
        <v>3543</v>
      </c>
      <c r="N2746" s="45">
        <v>45915</v>
      </c>
      <c r="O2746" s="54">
        <v>26960.53</v>
      </c>
      <c r="P2746" s="25" t="s">
        <v>629</v>
      </c>
      <c r="Q2746" s="25">
        <v>58155667113</v>
      </c>
      <c r="R2746" s="25" t="s">
        <v>41</v>
      </c>
      <c r="S2746" s="3">
        <v>-20</v>
      </c>
      <c r="T2746" s="55"/>
      <c r="U2746" s="25" t="s">
        <v>321</v>
      </c>
      <c r="V2746" s="25" t="str">
        <f>VLOOKUP(P2746,'Customer List'!B:C,2,)</f>
        <v>Banglore</v>
      </c>
      <c r="W2746" s="56"/>
      <c r="X2746" s="45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3514</v>
      </c>
      <c r="C2747" s="45">
        <v>45911</v>
      </c>
      <c r="D2747" s="45">
        <v>45913</v>
      </c>
      <c r="E2747" s="8">
        <v>393</v>
      </c>
      <c r="F2747" s="8">
        <f t="shared" si="445"/>
        <v>34584</v>
      </c>
      <c r="G2747" s="54">
        <f t="shared" si="446"/>
        <v>69168</v>
      </c>
      <c r="H2747" s="25" t="s">
        <v>365</v>
      </c>
      <c r="I2747" s="25" t="s">
        <v>4146</v>
      </c>
      <c r="J2747" s="25">
        <v>2</v>
      </c>
      <c r="K2747" s="25">
        <v>2</v>
      </c>
      <c r="L2747" s="25">
        <f t="shared" si="447"/>
        <v>0</v>
      </c>
      <c r="M2747" s="25" t="s">
        <v>3631</v>
      </c>
      <c r="N2747" s="45">
        <v>45917</v>
      </c>
      <c r="O2747" s="54">
        <v>96102</v>
      </c>
      <c r="P2747" s="25" t="s">
        <v>255</v>
      </c>
      <c r="Q2747" s="25" t="s">
        <v>637</v>
      </c>
      <c r="R2747" s="25" t="s">
        <v>725</v>
      </c>
      <c r="S2747" s="3">
        <v>4</v>
      </c>
      <c r="T2747" s="55"/>
      <c r="U2747" s="25" t="s">
        <v>321</v>
      </c>
      <c r="V2747" s="25" t="str">
        <f>VLOOKUP(P2747,'Customer List'!B:C,2,)</f>
        <v>Delhi</v>
      </c>
      <c r="W2747" s="56"/>
      <c r="X2747" s="45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3514</v>
      </c>
      <c r="C2748" s="45">
        <v>45911</v>
      </c>
      <c r="D2748" s="45">
        <v>45913</v>
      </c>
      <c r="E2748" s="8">
        <v>3</v>
      </c>
      <c r="F2748" s="8">
        <f t="shared" si="445"/>
        <v>264</v>
      </c>
      <c r="G2748" s="54">
        <f t="shared" si="446"/>
        <v>264</v>
      </c>
      <c r="H2748" s="25" t="s">
        <v>3513</v>
      </c>
      <c r="I2748" s="25" t="s">
        <v>4436</v>
      </c>
      <c r="J2748" s="25">
        <v>1</v>
      </c>
      <c r="K2748" s="25">
        <v>1</v>
      </c>
      <c r="L2748" s="25">
        <f t="shared" si="447"/>
        <v>0</v>
      </c>
      <c r="M2748" s="25" t="s">
        <v>3677</v>
      </c>
      <c r="N2748" s="45">
        <v>45920</v>
      </c>
      <c r="O2748" s="54">
        <v>0</v>
      </c>
      <c r="P2748" s="25" t="s">
        <v>841</v>
      </c>
      <c r="Q2748" s="25">
        <v>58155927664</v>
      </c>
      <c r="R2748" s="25" t="s">
        <v>41</v>
      </c>
      <c r="S2748" s="3">
        <v>-20</v>
      </c>
      <c r="T2748" s="55" t="s">
        <v>610</v>
      </c>
      <c r="U2748" s="25" t="s">
        <v>321</v>
      </c>
      <c r="V2748" s="25" t="str">
        <f>VLOOKUP(P2748,'Customer List'!B:C,2,)</f>
        <v>Hyderabad</v>
      </c>
      <c r="W2748" s="56"/>
      <c r="X2748" s="45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3515</v>
      </c>
      <c r="C2749" s="45">
        <v>45912</v>
      </c>
      <c r="D2749" s="45">
        <v>45915</v>
      </c>
      <c r="E2749" s="8">
        <v>104.8</v>
      </c>
      <c r="F2749" s="8">
        <f t="shared" si="445"/>
        <v>9222.4</v>
      </c>
      <c r="G2749" s="54">
        <f t="shared" si="446"/>
        <v>9222.4</v>
      </c>
      <c r="H2749" s="25" t="s">
        <v>667</v>
      </c>
      <c r="I2749" s="25" t="s">
        <v>4135</v>
      </c>
      <c r="J2749" s="25">
        <v>1</v>
      </c>
      <c r="K2749" s="25">
        <v>1</v>
      </c>
      <c r="L2749" s="25">
        <f t="shared" si="447"/>
        <v>0</v>
      </c>
      <c r="M2749" s="25" t="s">
        <v>3548</v>
      </c>
      <c r="N2749" s="45">
        <v>45915</v>
      </c>
      <c r="O2749" s="54">
        <v>16244</v>
      </c>
      <c r="P2749" s="25" t="s">
        <v>3516</v>
      </c>
      <c r="Q2749" s="25">
        <v>58155667743</v>
      </c>
      <c r="R2749" s="25" t="s">
        <v>41</v>
      </c>
      <c r="S2749" s="3">
        <v>4</v>
      </c>
      <c r="T2749" s="55"/>
      <c r="U2749" s="25" t="s">
        <v>508</v>
      </c>
      <c r="V2749" s="25" t="str">
        <f>VLOOKUP(P2749,'Customer List'!B:C,2,)</f>
        <v>Mumbai</v>
      </c>
      <c r="W2749" s="56"/>
      <c r="X2749" s="45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67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3515</v>
      </c>
      <c r="C2750" s="45">
        <v>45912</v>
      </c>
      <c r="D2750" s="45">
        <v>45915</v>
      </c>
      <c r="E2750" s="8">
        <v>112.8</v>
      </c>
      <c r="F2750" s="8">
        <f t="shared" si="445"/>
        <v>9926.4</v>
      </c>
      <c r="G2750" s="54">
        <f t="shared" si="446"/>
        <v>39705.599999999999</v>
      </c>
      <c r="H2750" s="25">
        <v>41003</v>
      </c>
      <c r="I2750" s="25" t="s">
        <v>4144</v>
      </c>
      <c r="J2750" s="25">
        <v>4</v>
      </c>
      <c r="K2750" s="25"/>
      <c r="L2750" s="25">
        <f t="shared" si="447"/>
        <v>4</v>
      </c>
      <c r="M2750" s="25"/>
      <c r="N2750" s="45"/>
      <c r="O2750" s="54"/>
      <c r="P2750" s="25" t="s">
        <v>1149</v>
      </c>
      <c r="Q2750" s="25"/>
      <c r="R2750" s="25"/>
      <c r="S2750" s="3" t="s">
        <v>300</v>
      </c>
      <c r="T2750" s="55"/>
      <c r="U2750" s="25" t="s">
        <v>508</v>
      </c>
      <c r="V2750" s="25" t="str">
        <f>VLOOKUP(P2750,'Customer List'!B:C,2,)</f>
        <v>STOCK</v>
      </c>
      <c r="W2750" s="56" t="s">
        <v>1149</v>
      </c>
      <c r="X2750" s="45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67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2663</v>
      </c>
      <c r="C2751" s="45">
        <v>45912</v>
      </c>
      <c r="D2751" s="45">
        <v>45916</v>
      </c>
      <c r="E2751" s="8">
        <v>0</v>
      </c>
      <c r="F2751" s="8">
        <f t="shared" si="445"/>
        <v>0</v>
      </c>
      <c r="G2751" s="54">
        <f t="shared" si="446"/>
        <v>0</v>
      </c>
      <c r="H2751" s="25" t="s">
        <v>3568</v>
      </c>
      <c r="I2751" s="25"/>
      <c r="J2751" s="25">
        <v>1</v>
      </c>
      <c r="K2751" s="25"/>
      <c r="L2751" s="25">
        <f t="shared" si="447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2663</v>
      </c>
      <c r="X2751" s="45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2663</v>
      </c>
      <c r="C2752" s="45">
        <v>45912</v>
      </c>
      <c r="D2752" s="45">
        <v>45916</v>
      </c>
      <c r="E2752" s="8">
        <v>0</v>
      </c>
      <c r="F2752" s="8">
        <f t="shared" si="445"/>
        <v>0</v>
      </c>
      <c r="G2752" s="54">
        <f t="shared" si="446"/>
        <v>0</v>
      </c>
      <c r="H2752" s="25" t="s">
        <v>3569</v>
      </c>
      <c r="I2752" s="25"/>
      <c r="J2752" s="25">
        <v>1</v>
      </c>
      <c r="K2752" s="25"/>
      <c r="L2752" s="25">
        <f t="shared" si="447"/>
        <v>1</v>
      </c>
      <c r="M2752" s="25"/>
      <c r="N2752" s="45"/>
      <c r="O2752" s="54"/>
      <c r="P2752" s="25" t="s">
        <v>623</v>
      </c>
      <c r="Q2752" s="25"/>
      <c r="R2752" s="25"/>
      <c r="S2752" s="3" t="s">
        <v>300</v>
      </c>
      <c r="T2752" s="55"/>
      <c r="U2752" s="25" t="s">
        <v>2303</v>
      </c>
      <c r="V2752" s="25" t="str">
        <f>VLOOKUP(P2752,'Customer List'!B:C,2,)</f>
        <v>Delhi</v>
      </c>
      <c r="W2752" s="56" t="s">
        <v>2663</v>
      </c>
      <c r="X2752" s="45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3576</v>
      </c>
      <c r="C2753" s="45">
        <v>45912</v>
      </c>
      <c r="D2753" s="45">
        <v>45916</v>
      </c>
      <c r="E2753" s="8">
        <v>5747.5</v>
      </c>
      <c r="F2753" s="8">
        <f t="shared" si="445"/>
        <v>505780</v>
      </c>
      <c r="G2753" s="54">
        <f t="shared" si="446"/>
        <v>505780</v>
      </c>
      <c r="H2753" s="25">
        <v>78176</v>
      </c>
      <c r="I2753" s="25" t="s">
        <v>4203</v>
      </c>
      <c r="J2753" s="25">
        <v>1</v>
      </c>
      <c r="K2753" s="25">
        <v>1</v>
      </c>
      <c r="L2753" s="25">
        <f t="shared" si="447"/>
        <v>0</v>
      </c>
      <c r="M2753" s="25" t="s">
        <v>3634</v>
      </c>
      <c r="N2753" s="45">
        <v>45918</v>
      </c>
      <c r="O2753" s="54">
        <v>1005812.5</v>
      </c>
      <c r="P2753" s="25" t="s">
        <v>3578</v>
      </c>
      <c r="Q2753" s="25" t="s">
        <v>637</v>
      </c>
      <c r="R2753" s="25" t="s">
        <v>3635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3576</v>
      </c>
      <c r="C2754" s="45">
        <v>45912</v>
      </c>
      <c r="D2754" s="45">
        <v>45916</v>
      </c>
      <c r="E2754" s="8">
        <v>6112.5</v>
      </c>
      <c r="F2754" s="8">
        <f t="shared" si="445"/>
        <v>537900</v>
      </c>
      <c r="G2754" s="54">
        <f t="shared" si="446"/>
        <v>537900</v>
      </c>
      <c r="H2754" s="25">
        <v>78589</v>
      </c>
      <c r="I2754" s="25" t="s">
        <v>4204</v>
      </c>
      <c r="J2754" s="25">
        <v>1</v>
      </c>
      <c r="K2754" s="25">
        <v>1</v>
      </c>
      <c r="L2754" s="25">
        <f t="shared" si="447"/>
        <v>0</v>
      </c>
      <c r="M2754" s="25" t="s">
        <v>3634</v>
      </c>
      <c r="N2754" s="45">
        <v>45918</v>
      </c>
      <c r="O2754" s="54">
        <v>1069687.5</v>
      </c>
      <c r="P2754" s="25" t="s">
        <v>3578</v>
      </c>
      <c r="Q2754" s="25" t="s">
        <v>637</v>
      </c>
      <c r="R2754" s="25" t="s">
        <v>3635</v>
      </c>
      <c r="S2754" s="3">
        <v>-80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3576</v>
      </c>
      <c r="C2755" s="45">
        <v>45912</v>
      </c>
      <c r="D2755" s="45">
        <v>45916</v>
      </c>
      <c r="E2755" s="8">
        <v>5</v>
      </c>
      <c r="F2755" s="8">
        <f t="shared" si="445"/>
        <v>440</v>
      </c>
      <c r="G2755" s="54">
        <f t="shared" si="446"/>
        <v>1320</v>
      </c>
      <c r="H2755" s="25" t="s">
        <v>3570</v>
      </c>
      <c r="I2755" s="25" t="s">
        <v>4205</v>
      </c>
      <c r="J2755" s="25">
        <v>3</v>
      </c>
      <c r="K2755" s="25">
        <v>3</v>
      </c>
      <c r="L2755" s="25">
        <f t="shared" si="447"/>
        <v>0</v>
      </c>
      <c r="M2755" s="25" t="s">
        <v>3634</v>
      </c>
      <c r="N2755" s="45">
        <v>45918</v>
      </c>
      <c r="O2755" s="54">
        <v>44625</v>
      </c>
      <c r="P2755" s="25" t="s">
        <v>3578</v>
      </c>
      <c r="Q2755" s="25" t="s">
        <v>637</v>
      </c>
      <c r="R2755" s="25" t="s">
        <v>3635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3576</v>
      </c>
      <c r="C2756" s="45">
        <v>45912</v>
      </c>
      <c r="D2756" s="45">
        <v>45916</v>
      </c>
      <c r="E2756" s="8">
        <v>392.5</v>
      </c>
      <c r="F2756" s="8">
        <f t="shared" si="445"/>
        <v>34540</v>
      </c>
      <c r="G2756" s="54">
        <f t="shared" si="446"/>
        <v>103620</v>
      </c>
      <c r="H2756" s="25" t="s">
        <v>3571</v>
      </c>
      <c r="I2756" s="25" t="s">
        <v>4206</v>
      </c>
      <c r="J2756" s="25">
        <v>3</v>
      </c>
      <c r="K2756" s="25">
        <v>3</v>
      </c>
      <c r="L2756" s="25">
        <f t="shared" si="447"/>
        <v>0</v>
      </c>
      <c r="M2756" s="25" t="s">
        <v>3634</v>
      </c>
      <c r="N2756" s="45">
        <v>45918</v>
      </c>
      <c r="O2756" s="54">
        <v>206062.5</v>
      </c>
      <c r="P2756" s="25" t="s">
        <v>3578</v>
      </c>
      <c r="Q2756" s="25" t="s">
        <v>637</v>
      </c>
      <c r="R2756" s="25" t="s">
        <v>3635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3576</v>
      </c>
      <c r="C2757" s="45">
        <v>45912</v>
      </c>
      <c r="D2757" s="45">
        <v>45916</v>
      </c>
      <c r="E2757" s="8">
        <v>415</v>
      </c>
      <c r="F2757" s="8">
        <f t="shared" si="445"/>
        <v>36520</v>
      </c>
      <c r="G2757" s="54">
        <f t="shared" si="446"/>
        <v>109560</v>
      </c>
      <c r="H2757" s="25" t="s">
        <v>3572</v>
      </c>
      <c r="I2757" s="25" t="s">
        <v>4207</v>
      </c>
      <c r="J2757" s="25">
        <v>3</v>
      </c>
      <c r="K2757" s="25">
        <v>3</v>
      </c>
      <c r="L2757" s="25">
        <f t="shared" si="447"/>
        <v>0</v>
      </c>
      <c r="M2757" s="25" t="s">
        <v>3634</v>
      </c>
      <c r="N2757" s="45">
        <v>45918</v>
      </c>
      <c r="O2757" s="54">
        <v>217875</v>
      </c>
      <c r="P2757" s="25" t="s">
        <v>3578</v>
      </c>
      <c r="Q2757" s="25" t="s">
        <v>637</v>
      </c>
      <c r="R2757" s="25" t="s">
        <v>3635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3576</v>
      </c>
      <c r="C2758" s="45">
        <v>45912</v>
      </c>
      <c r="D2758" s="45">
        <v>45916</v>
      </c>
      <c r="E2758" s="8">
        <v>165</v>
      </c>
      <c r="F2758" s="8">
        <f t="shared" si="445"/>
        <v>14520</v>
      </c>
      <c r="G2758" s="54">
        <f t="shared" si="446"/>
        <v>43560</v>
      </c>
      <c r="H2758" s="25" t="s">
        <v>3573</v>
      </c>
      <c r="I2758" s="25" t="s">
        <v>4208</v>
      </c>
      <c r="J2758" s="25">
        <v>3</v>
      </c>
      <c r="K2758" s="25">
        <v>3</v>
      </c>
      <c r="L2758" s="25">
        <f t="shared" si="447"/>
        <v>0</v>
      </c>
      <c r="M2758" s="25" t="s">
        <v>3634</v>
      </c>
      <c r="N2758" s="45">
        <v>45918</v>
      </c>
      <c r="O2758" s="54">
        <v>86625</v>
      </c>
      <c r="P2758" s="25" t="s">
        <v>3578</v>
      </c>
      <c r="Q2758" s="25" t="s">
        <v>637</v>
      </c>
      <c r="R2758" s="25" t="s">
        <v>3635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3576</v>
      </c>
      <c r="C2759" s="45">
        <v>45912</v>
      </c>
      <c r="D2759" s="45">
        <v>45916</v>
      </c>
      <c r="E2759" s="8">
        <v>522.5</v>
      </c>
      <c r="F2759" s="8">
        <f t="shared" si="445"/>
        <v>45980</v>
      </c>
      <c r="G2759" s="54">
        <f t="shared" si="446"/>
        <v>229900</v>
      </c>
      <c r="H2759" s="25" t="s">
        <v>3574</v>
      </c>
      <c r="I2759" s="25" t="s">
        <v>4209</v>
      </c>
      <c r="J2759" s="25">
        <v>5</v>
      </c>
      <c r="K2759" s="25">
        <v>5</v>
      </c>
      <c r="L2759" s="25">
        <f t="shared" si="447"/>
        <v>0</v>
      </c>
      <c r="M2759" s="25" t="s">
        <v>3634</v>
      </c>
      <c r="N2759" s="45">
        <v>45918</v>
      </c>
      <c r="O2759" s="54">
        <v>457187.5</v>
      </c>
      <c r="P2759" s="25" t="s">
        <v>3578</v>
      </c>
      <c r="Q2759" s="25" t="s">
        <v>637</v>
      </c>
      <c r="R2759" s="25" t="s">
        <v>3635</v>
      </c>
      <c r="S2759" s="3">
        <v>-20</v>
      </c>
      <c r="T2759" s="55"/>
      <c r="U2759" s="25" t="s">
        <v>493</v>
      </c>
      <c r="V2759" s="25" t="str">
        <f>VLOOKUP(P2759,'Customer List'!B:C,2,)</f>
        <v>DELHI</v>
      </c>
      <c r="W2759" s="56"/>
      <c r="X2759" s="45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3576</v>
      </c>
      <c r="C2760" s="45">
        <v>45912</v>
      </c>
      <c r="D2760" s="45">
        <v>45916</v>
      </c>
      <c r="E2760" s="8">
        <v>310</v>
      </c>
      <c r="F2760" s="8">
        <f t="shared" si="445"/>
        <v>27280</v>
      </c>
      <c r="G2760" s="54">
        <f t="shared" si="446"/>
        <v>27280</v>
      </c>
      <c r="H2760" s="25">
        <v>79700</v>
      </c>
      <c r="I2760" s="25" t="s">
        <v>4210</v>
      </c>
      <c r="J2760" s="25">
        <v>1</v>
      </c>
      <c r="K2760" s="25">
        <v>1</v>
      </c>
      <c r="L2760" s="25">
        <f t="shared" si="447"/>
        <v>0</v>
      </c>
      <c r="M2760" s="25" t="s">
        <v>3666</v>
      </c>
      <c r="N2760" s="45">
        <v>45920</v>
      </c>
      <c r="O2760" s="54">
        <v>75950</v>
      </c>
      <c r="P2760" s="25" t="s">
        <v>3577</v>
      </c>
      <c r="Q2760" s="25">
        <v>58155923000</v>
      </c>
      <c r="R2760" s="25" t="s">
        <v>41</v>
      </c>
      <c r="S2760" s="3">
        <v>-80</v>
      </c>
      <c r="T2760" s="55"/>
      <c r="U2760" s="25" t="s">
        <v>493</v>
      </c>
      <c r="V2760" s="25" t="str">
        <f>VLOOKUP(P2760,'Customer List'!B:C,2,)</f>
        <v>JAIPUR</v>
      </c>
      <c r="W2760" s="56"/>
      <c r="X2760" s="45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3576</v>
      </c>
      <c r="C2761" s="45">
        <v>45912</v>
      </c>
      <c r="D2761" s="45">
        <v>45916</v>
      </c>
      <c r="E2761" s="8">
        <v>152.5</v>
      </c>
      <c r="F2761" s="8">
        <f t="shared" si="445"/>
        <v>13420</v>
      </c>
      <c r="G2761" s="54">
        <f t="shared" si="446"/>
        <v>13420</v>
      </c>
      <c r="H2761" s="25" t="s">
        <v>3575</v>
      </c>
      <c r="I2761" s="25" t="s">
        <v>4211</v>
      </c>
      <c r="J2761" s="25">
        <v>1</v>
      </c>
      <c r="K2761" s="25">
        <v>1</v>
      </c>
      <c r="L2761" s="25">
        <f t="shared" si="447"/>
        <v>0</v>
      </c>
      <c r="M2761" s="25" t="s">
        <v>3681</v>
      </c>
      <c r="N2761" s="45">
        <v>45918</v>
      </c>
      <c r="O2761" s="54">
        <v>0</v>
      </c>
      <c r="P2761" s="25" t="s">
        <v>3578</v>
      </c>
      <c r="Q2761" s="25" t="s">
        <v>637</v>
      </c>
      <c r="R2761" s="25" t="s">
        <v>3635</v>
      </c>
      <c r="S2761" s="3">
        <v>-80</v>
      </c>
      <c r="T2761" s="55" t="s">
        <v>610</v>
      </c>
      <c r="U2761" s="25" t="s">
        <v>493</v>
      </c>
      <c r="V2761" s="25" t="str">
        <f>VLOOKUP(P2761,'Customer List'!B:C,2,)</f>
        <v>DELHI</v>
      </c>
      <c r="W2761" s="56"/>
      <c r="X2761" s="45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45">
        <v>45911</v>
      </c>
      <c r="D2762" s="45">
        <v>45916</v>
      </c>
      <c r="E2762" s="8">
        <v>136.80000000000001</v>
      </c>
      <c r="F2762" s="8">
        <f t="shared" si="445"/>
        <v>12038.400000000001</v>
      </c>
      <c r="G2762" s="54">
        <f t="shared" si="446"/>
        <v>48153.600000000006</v>
      </c>
      <c r="H2762" s="25" t="s">
        <v>565</v>
      </c>
      <c r="I2762" s="25" t="s">
        <v>566</v>
      </c>
      <c r="J2762" s="25">
        <v>4</v>
      </c>
      <c r="K2762" s="25">
        <v>4</v>
      </c>
      <c r="L2762" s="25">
        <f t="shared" si="447"/>
        <v>0</v>
      </c>
      <c r="M2762" s="25" t="s">
        <v>3625</v>
      </c>
      <c r="N2762" s="45">
        <v>45920</v>
      </c>
      <c r="O2762" s="54">
        <v>60000</v>
      </c>
      <c r="P2762" s="25" t="s">
        <v>946</v>
      </c>
      <c r="Q2762" s="25">
        <v>58155928950</v>
      </c>
      <c r="R2762" s="25" t="s">
        <v>41</v>
      </c>
      <c r="S2762" s="3">
        <v>-20</v>
      </c>
      <c r="T2762" s="55"/>
      <c r="U2762" s="25" t="s">
        <v>3360</v>
      </c>
      <c r="V2762" s="25" t="str">
        <f>VLOOKUP(P2762,'Customer List'!B:C,2,)</f>
        <v>Banglore</v>
      </c>
      <c r="W2762" s="56"/>
      <c r="X2762" s="45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45">
        <v>45911</v>
      </c>
      <c r="D2763" s="45">
        <v>45916</v>
      </c>
      <c r="E2763" s="8">
        <v>160</v>
      </c>
      <c r="F2763" s="8">
        <f t="shared" si="445"/>
        <v>14080</v>
      </c>
      <c r="G2763" s="54">
        <f t="shared" si="446"/>
        <v>56320</v>
      </c>
      <c r="H2763" s="25" t="s">
        <v>2793</v>
      </c>
      <c r="I2763" s="25" t="s">
        <v>4149</v>
      </c>
      <c r="J2763" s="25">
        <v>4</v>
      </c>
      <c r="K2763" s="25">
        <v>4</v>
      </c>
      <c r="L2763" s="25">
        <f t="shared" si="447"/>
        <v>0</v>
      </c>
      <c r="M2763" s="25" t="s">
        <v>3627</v>
      </c>
      <c r="N2763" s="45">
        <v>45916</v>
      </c>
      <c r="O2763" s="54">
        <v>84000</v>
      </c>
      <c r="P2763" s="25" t="s">
        <v>17</v>
      </c>
      <c r="Q2763" s="25" t="s">
        <v>637</v>
      </c>
      <c r="R2763" s="25" t="s">
        <v>638</v>
      </c>
      <c r="S2763" s="3">
        <v>-20</v>
      </c>
      <c r="T2763" s="55"/>
      <c r="U2763" s="25" t="s">
        <v>3360</v>
      </c>
      <c r="V2763" s="25" t="str">
        <f>VLOOKUP(P2763,'Customer List'!B:C,2,)</f>
        <v>Delhi</v>
      </c>
      <c r="W2763" s="56"/>
      <c r="X2763" s="45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45">
        <v>45911</v>
      </c>
      <c r="D2764" s="45">
        <v>45916</v>
      </c>
      <c r="E2764" s="8">
        <v>682.5</v>
      </c>
      <c r="F2764" s="8">
        <f t="shared" si="445"/>
        <v>60060</v>
      </c>
      <c r="G2764" s="54">
        <f t="shared" si="446"/>
        <v>60060</v>
      </c>
      <c r="H2764" s="25" t="s">
        <v>3582</v>
      </c>
      <c r="I2764" s="25" t="s">
        <v>4212</v>
      </c>
      <c r="J2764" s="25">
        <v>1</v>
      </c>
      <c r="K2764" s="25">
        <v>1</v>
      </c>
      <c r="L2764" s="25">
        <f t="shared" si="447"/>
        <v>0</v>
      </c>
      <c r="M2764" s="25" t="s">
        <v>4691</v>
      </c>
      <c r="N2764" s="45">
        <v>45933</v>
      </c>
      <c r="O2764" s="54">
        <v>140562</v>
      </c>
      <c r="P2764" s="25" t="s">
        <v>1148</v>
      </c>
      <c r="Q2764" s="25" t="s">
        <v>637</v>
      </c>
      <c r="R2764" s="25" t="s">
        <v>638</v>
      </c>
      <c r="S2764" s="3">
        <v>4</v>
      </c>
      <c r="T2764" s="55" t="s">
        <v>4692</v>
      </c>
      <c r="U2764" s="25" t="s">
        <v>3360</v>
      </c>
      <c r="V2764" s="25" t="str">
        <f>VLOOKUP(P2764,'Customer List'!B:C,2,)</f>
        <v>DELHI</v>
      </c>
      <c r="W2764" s="56"/>
      <c r="X2764" s="45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45">
        <v>45915</v>
      </c>
      <c r="D2765" s="45">
        <v>45918</v>
      </c>
      <c r="E2765" s="8">
        <v>548.25</v>
      </c>
      <c r="F2765" s="8">
        <f t="shared" si="445"/>
        <v>48246</v>
      </c>
      <c r="G2765" s="54">
        <f t="shared" si="446"/>
        <v>48246</v>
      </c>
      <c r="H2765" s="25" t="s">
        <v>3603</v>
      </c>
      <c r="I2765" s="25" t="s">
        <v>4213</v>
      </c>
      <c r="J2765" s="25">
        <v>1</v>
      </c>
      <c r="K2765" s="25">
        <v>1</v>
      </c>
      <c r="L2765" s="25">
        <f t="shared" si="447"/>
        <v>0</v>
      </c>
      <c r="M2765" s="25" t="s">
        <v>3669</v>
      </c>
      <c r="N2765" s="45">
        <v>45920</v>
      </c>
      <c r="O2765" s="54">
        <v>60952.5</v>
      </c>
      <c r="P2765" s="25" t="s">
        <v>621</v>
      </c>
      <c r="Q2765" s="25">
        <v>58155921924</v>
      </c>
      <c r="R2765" s="25" t="s">
        <v>41</v>
      </c>
      <c r="S2765" s="3">
        <v>4</v>
      </c>
      <c r="T2765" s="55"/>
      <c r="U2765" s="25" t="s">
        <v>3604</v>
      </c>
      <c r="V2765" s="25" t="str">
        <f>VLOOKUP(P2765,'Customer List'!B:C,2,)</f>
        <v>Mumbai</v>
      </c>
      <c r="W2765" s="56"/>
      <c r="X2765" s="45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3583</v>
      </c>
      <c r="C2766" s="45">
        <v>45913</v>
      </c>
      <c r="D2766" s="45">
        <v>45918</v>
      </c>
      <c r="E2766" s="8">
        <v>3348.95</v>
      </c>
      <c r="F2766" s="8">
        <f t="shared" si="445"/>
        <v>294707.59999999998</v>
      </c>
      <c r="G2766" s="54">
        <f t="shared" si="446"/>
        <v>294707.59999999998</v>
      </c>
      <c r="H2766" s="25" t="s">
        <v>3586</v>
      </c>
      <c r="I2766" s="25" t="s">
        <v>4214</v>
      </c>
      <c r="J2766" s="25">
        <v>1</v>
      </c>
      <c r="K2766" s="25">
        <v>1</v>
      </c>
      <c r="L2766" s="25">
        <f t="shared" si="447"/>
        <v>0</v>
      </c>
      <c r="M2766" s="25" t="s">
        <v>3623</v>
      </c>
      <c r="N2766" s="45">
        <v>45920</v>
      </c>
      <c r="O2766" s="54">
        <v>502342.05</v>
      </c>
      <c r="P2766" s="25" t="s">
        <v>371</v>
      </c>
      <c r="Q2766" s="25">
        <v>58155927841</v>
      </c>
      <c r="R2766" s="25" t="s">
        <v>41</v>
      </c>
      <c r="S2766" s="3">
        <v>-20</v>
      </c>
      <c r="T2766" s="55"/>
      <c r="U2766" s="25" t="s">
        <v>3595</v>
      </c>
      <c r="V2766" s="25" t="str">
        <f>VLOOKUP(P2766,'Customer List'!B:C,2,)</f>
        <v>Gujrat</v>
      </c>
      <c r="W2766" s="56"/>
      <c r="X2766" s="45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3583</v>
      </c>
      <c r="C2767" s="45">
        <v>45913</v>
      </c>
      <c r="D2767" s="45">
        <v>45918</v>
      </c>
      <c r="E2767" s="8">
        <v>1679</v>
      </c>
      <c r="F2767" s="8">
        <f t="shared" si="445"/>
        <v>147752</v>
      </c>
      <c r="G2767" s="54">
        <f t="shared" si="446"/>
        <v>147752</v>
      </c>
      <c r="H2767" s="25" t="s">
        <v>3587</v>
      </c>
      <c r="I2767" s="25" t="s">
        <v>4215</v>
      </c>
      <c r="J2767" s="25">
        <v>1</v>
      </c>
      <c r="K2767" s="25">
        <v>1</v>
      </c>
      <c r="L2767" s="25">
        <f t="shared" si="447"/>
        <v>0</v>
      </c>
      <c r="M2767" s="25" t="s">
        <v>3636</v>
      </c>
      <c r="N2767" s="45">
        <v>45919</v>
      </c>
      <c r="O2767" s="54">
        <v>169150</v>
      </c>
      <c r="P2767" s="25" t="s">
        <v>255</v>
      </c>
      <c r="Q2767" s="25" t="s">
        <v>2078</v>
      </c>
      <c r="R2767" s="25" t="s">
        <v>849</v>
      </c>
      <c r="S2767" s="3">
        <v>-20</v>
      </c>
      <c r="T2767" s="55"/>
      <c r="U2767" s="25" t="s">
        <v>3595</v>
      </c>
      <c r="V2767" s="25" t="str">
        <f>VLOOKUP(P2767,'Customer List'!B:C,2,)</f>
        <v>Delhi</v>
      </c>
      <c r="W2767" s="56"/>
      <c r="X2767" s="45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67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3583</v>
      </c>
      <c r="C2768" s="45">
        <v>45913</v>
      </c>
      <c r="D2768" s="45">
        <v>45918</v>
      </c>
      <c r="E2768" s="8">
        <v>1144</v>
      </c>
      <c r="F2768" s="8">
        <f t="shared" si="445"/>
        <v>100672</v>
      </c>
      <c r="G2768" s="54">
        <f t="shared" si="446"/>
        <v>100672</v>
      </c>
      <c r="H2768" s="25" t="s">
        <v>3588</v>
      </c>
      <c r="I2768" s="25" t="s">
        <v>4216</v>
      </c>
      <c r="J2768" s="25">
        <v>1</v>
      </c>
      <c r="K2768" s="25">
        <v>1</v>
      </c>
      <c r="L2768" s="25">
        <f t="shared" si="447"/>
        <v>0</v>
      </c>
      <c r="M2768" s="25" t="s">
        <v>3671</v>
      </c>
      <c r="N2768" s="45">
        <v>45920</v>
      </c>
      <c r="O2768" s="54">
        <v>162800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3595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3583</v>
      </c>
      <c r="C2769" s="45">
        <v>45913</v>
      </c>
      <c r="D2769" s="45">
        <v>45918</v>
      </c>
      <c r="E2769" s="8">
        <v>1040</v>
      </c>
      <c r="F2769" s="8">
        <f t="shared" si="445"/>
        <v>91520</v>
      </c>
      <c r="G2769" s="54">
        <f t="shared" si="446"/>
        <v>91520</v>
      </c>
      <c r="H2769" s="25" t="s">
        <v>3589</v>
      </c>
      <c r="I2769" s="25" t="s">
        <v>4217</v>
      </c>
      <c r="J2769" s="25">
        <v>1</v>
      </c>
      <c r="K2769" s="25">
        <v>1</v>
      </c>
      <c r="L2769" s="25">
        <f t="shared" si="447"/>
        <v>0</v>
      </c>
      <c r="M2769" s="25" t="s">
        <v>3672</v>
      </c>
      <c r="N2769" s="45">
        <v>45920</v>
      </c>
      <c r="O2769" s="54">
        <v>148000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3595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3583</v>
      </c>
      <c r="C2770" s="45">
        <v>45913</v>
      </c>
      <c r="D2770" s="45">
        <v>45918</v>
      </c>
      <c r="E2770" s="8">
        <v>188</v>
      </c>
      <c r="F2770" s="8">
        <f t="shared" si="445"/>
        <v>16544</v>
      </c>
      <c r="G2770" s="54">
        <f t="shared" si="446"/>
        <v>33088</v>
      </c>
      <c r="H2770" s="25" t="s">
        <v>373</v>
      </c>
      <c r="I2770" s="25" t="s">
        <v>4138</v>
      </c>
      <c r="J2770" s="25">
        <v>2</v>
      </c>
      <c r="K2770" s="25">
        <v>2</v>
      </c>
      <c r="L2770" s="25">
        <f t="shared" si="447"/>
        <v>0</v>
      </c>
      <c r="M2770" s="25" t="s">
        <v>3673</v>
      </c>
      <c r="N2770" s="45">
        <v>45920</v>
      </c>
      <c r="O2770" s="54">
        <v>53800</v>
      </c>
      <c r="P2770" s="25" t="s">
        <v>841</v>
      </c>
      <c r="Q2770" s="25">
        <v>58155927664</v>
      </c>
      <c r="R2770" s="25" t="s">
        <v>41</v>
      </c>
      <c r="S2770" s="3">
        <v>-20</v>
      </c>
      <c r="T2770" s="55"/>
      <c r="U2770" s="25" t="s">
        <v>3595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3583</v>
      </c>
      <c r="C2771" s="45">
        <v>45913</v>
      </c>
      <c r="D2771" s="45">
        <v>45918</v>
      </c>
      <c r="E2771" s="8">
        <v>132</v>
      </c>
      <c r="F2771" s="8">
        <f t="shared" si="445"/>
        <v>11616</v>
      </c>
      <c r="G2771" s="54">
        <f t="shared" si="446"/>
        <v>11616</v>
      </c>
      <c r="H2771" s="25" t="s">
        <v>3590</v>
      </c>
      <c r="I2771" s="25" t="s">
        <v>4218</v>
      </c>
      <c r="J2771" s="25">
        <v>1</v>
      </c>
      <c r="K2771" s="25">
        <v>1</v>
      </c>
      <c r="L2771" s="25">
        <f t="shared" si="447"/>
        <v>0</v>
      </c>
      <c r="M2771" s="25" t="s">
        <v>3664</v>
      </c>
      <c r="N2771" s="45">
        <v>45920</v>
      </c>
      <c r="O2771" s="54">
        <v>19740</v>
      </c>
      <c r="P2771" s="25" t="s">
        <v>166</v>
      </c>
      <c r="Q2771" s="25">
        <v>58155920130</v>
      </c>
      <c r="R2771" s="25" t="s">
        <v>41</v>
      </c>
      <c r="S2771" s="3">
        <v>-20</v>
      </c>
      <c r="T2771" s="55"/>
      <c r="U2771" s="25" t="s">
        <v>3595</v>
      </c>
      <c r="V2771" s="25" t="str">
        <f>VLOOKUP(P2771,'Customer List'!B:C,2,)</f>
        <v>Lucknow</v>
      </c>
      <c r="W2771" s="56"/>
      <c r="X2771" s="45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3583</v>
      </c>
      <c r="C2772" s="45">
        <v>45913</v>
      </c>
      <c r="D2772" s="45">
        <v>45918</v>
      </c>
      <c r="E2772" s="8">
        <v>603</v>
      </c>
      <c r="F2772" s="8">
        <f t="shared" si="445"/>
        <v>53064</v>
      </c>
      <c r="G2772" s="54">
        <f t="shared" si="446"/>
        <v>53064</v>
      </c>
      <c r="H2772" s="25" t="s">
        <v>3591</v>
      </c>
      <c r="I2772" s="25" t="s">
        <v>4219</v>
      </c>
      <c r="J2772" s="25">
        <v>1</v>
      </c>
      <c r="K2772" s="25">
        <v>1</v>
      </c>
      <c r="L2772" s="25">
        <f t="shared" si="447"/>
        <v>0</v>
      </c>
      <c r="M2772" s="25" t="s">
        <v>3626</v>
      </c>
      <c r="N2772" s="45">
        <v>45920</v>
      </c>
      <c r="O2772" s="54">
        <v>90510</v>
      </c>
      <c r="P2772" s="25" t="s">
        <v>303</v>
      </c>
      <c r="Q2772" s="25">
        <v>58155928736</v>
      </c>
      <c r="R2772" s="25" t="s">
        <v>41</v>
      </c>
      <c r="S2772" s="3">
        <v>-80</v>
      </c>
      <c r="T2772" s="55"/>
      <c r="U2772" s="25" t="s">
        <v>3595</v>
      </c>
      <c r="V2772" s="25" t="str">
        <f>VLOOKUP(P2772,'Customer List'!B:C,2,)</f>
        <v>Banglore</v>
      </c>
      <c r="W2772" s="56"/>
      <c r="X2772" s="45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3583</v>
      </c>
      <c r="C2773" s="45">
        <v>45913</v>
      </c>
      <c r="D2773" s="45">
        <v>45918</v>
      </c>
      <c r="E2773" s="8">
        <v>909</v>
      </c>
      <c r="F2773" s="8">
        <f t="shared" si="445"/>
        <v>79992</v>
      </c>
      <c r="G2773" s="54">
        <f t="shared" si="446"/>
        <v>79992</v>
      </c>
      <c r="H2773" s="25" t="s">
        <v>3592</v>
      </c>
      <c r="I2773" s="25" t="s">
        <v>4220</v>
      </c>
      <c r="J2773" s="25">
        <v>1</v>
      </c>
      <c r="K2773" s="25">
        <v>1</v>
      </c>
      <c r="L2773" s="25">
        <f t="shared" si="447"/>
        <v>0</v>
      </c>
      <c r="M2773" s="25" t="s">
        <v>3620</v>
      </c>
      <c r="N2773" s="45">
        <v>45920</v>
      </c>
      <c r="O2773" s="54">
        <v>146137.5</v>
      </c>
      <c r="P2773" s="25" t="s">
        <v>371</v>
      </c>
      <c r="Q2773" s="25">
        <v>58155927432</v>
      </c>
      <c r="R2773" s="25" t="s">
        <v>41</v>
      </c>
      <c r="S2773" s="3">
        <v>-80</v>
      </c>
      <c r="T2773" s="55"/>
      <c r="U2773" s="25" t="s">
        <v>3595</v>
      </c>
      <c r="V2773" s="25" t="str">
        <f>VLOOKUP(P2773,'Customer List'!B:C,2,)</f>
        <v>Gujrat</v>
      </c>
      <c r="W2773" s="56"/>
      <c r="X2773" s="45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3583</v>
      </c>
      <c r="C2774" s="45">
        <v>45913</v>
      </c>
      <c r="D2774" s="45">
        <v>45918</v>
      </c>
      <c r="E2774" s="8">
        <v>69</v>
      </c>
      <c r="F2774" s="8">
        <f t="shared" si="445"/>
        <v>6072</v>
      </c>
      <c r="G2774" s="54">
        <f t="shared" si="446"/>
        <v>6072</v>
      </c>
      <c r="H2774" s="25" t="s">
        <v>356</v>
      </c>
      <c r="I2774" s="25" t="s">
        <v>4139</v>
      </c>
      <c r="J2774" s="25">
        <v>1</v>
      </c>
      <c r="K2774" s="25">
        <v>1</v>
      </c>
      <c r="L2774" s="25">
        <f t="shared" si="447"/>
        <v>0</v>
      </c>
      <c r="M2774" s="25" t="s">
        <v>3672</v>
      </c>
      <c r="N2774" s="45">
        <v>45920</v>
      </c>
      <c r="O2774" s="54">
        <v>9900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3595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3583</v>
      </c>
      <c r="C2775" s="45">
        <v>45913</v>
      </c>
      <c r="D2775" s="45">
        <v>45918</v>
      </c>
      <c r="E2775" s="8">
        <v>237</v>
      </c>
      <c r="F2775" s="8">
        <f t="shared" si="445"/>
        <v>20856</v>
      </c>
      <c r="G2775" s="54">
        <f t="shared" si="446"/>
        <v>62568</v>
      </c>
      <c r="H2775" s="25" t="s">
        <v>3593</v>
      </c>
      <c r="I2775" s="25" t="s">
        <v>4221</v>
      </c>
      <c r="J2775" s="25">
        <v>3</v>
      </c>
      <c r="K2775" s="25">
        <v>3</v>
      </c>
      <c r="L2775" s="25">
        <f t="shared" si="447"/>
        <v>0</v>
      </c>
      <c r="M2775" s="25" t="s">
        <v>3674</v>
      </c>
      <c r="N2775" s="45">
        <v>45920</v>
      </c>
      <c r="O2775" s="54">
        <v>101400</v>
      </c>
      <c r="P2775" s="25" t="s">
        <v>841</v>
      </c>
      <c r="Q2775" s="25">
        <v>58155927664</v>
      </c>
      <c r="R2775" s="25" t="s">
        <v>41</v>
      </c>
      <c r="S2775" s="3">
        <v>4</v>
      </c>
      <c r="T2775" s="55"/>
      <c r="U2775" s="25" t="s">
        <v>3595</v>
      </c>
      <c r="V2775" s="25" t="str">
        <f>VLOOKUP(P2775,'Customer List'!B:C,2,)</f>
        <v>Hyderabad</v>
      </c>
      <c r="W2775" s="56"/>
      <c r="X2775" s="45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67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3583</v>
      </c>
      <c r="C2776" s="45">
        <v>45913</v>
      </c>
      <c r="D2776" s="45">
        <v>45918</v>
      </c>
      <c r="E2776" s="8">
        <v>393</v>
      </c>
      <c r="F2776" s="8">
        <f t="shared" si="445"/>
        <v>34584</v>
      </c>
      <c r="G2776" s="54">
        <f t="shared" si="446"/>
        <v>34584</v>
      </c>
      <c r="H2776" s="25" t="s">
        <v>365</v>
      </c>
      <c r="I2776" s="25" t="s">
        <v>4146</v>
      </c>
      <c r="J2776" s="25">
        <v>1</v>
      </c>
      <c r="K2776" s="25">
        <v>1</v>
      </c>
      <c r="L2776" s="25">
        <f t="shared" si="447"/>
        <v>0</v>
      </c>
      <c r="M2776" s="25" t="s">
        <v>3637</v>
      </c>
      <c r="N2776" s="45">
        <v>45919</v>
      </c>
      <c r="O2776" s="54">
        <v>50580</v>
      </c>
      <c r="P2776" s="25" t="s">
        <v>255</v>
      </c>
      <c r="Q2776" s="25" t="s">
        <v>2078</v>
      </c>
      <c r="R2776" s="25" t="s">
        <v>849</v>
      </c>
      <c r="S2776" s="3">
        <v>4</v>
      </c>
      <c r="T2776" s="55"/>
      <c r="U2776" s="25" t="s">
        <v>3595</v>
      </c>
      <c r="V2776" s="25" t="str">
        <f>VLOOKUP(P2776,'Customer List'!B:C,2,)</f>
        <v>Delhi</v>
      </c>
      <c r="W2776" s="56"/>
      <c r="X2776" s="45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3584</v>
      </c>
      <c r="C2777" s="45">
        <v>45912</v>
      </c>
      <c r="D2777" s="45">
        <v>45918</v>
      </c>
      <c r="E2777" s="8">
        <v>169.4</v>
      </c>
      <c r="F2777" s="8">
        <f t="shared" si="445"/>
        <v>14907.2</v>
      </c>
      <c r="G2777" s="54">
        <f t="shared" si="446"/>
        <v>14907.2</v>
      </c>
      <c r="H2777" s="25">
        <v>100222</v>
      </c>
      <c r="I2777" s="25" t="s">
        <v>4052</v>
      </c>
      <c r="J2777" s="25">
        <v>1</v>
      </c>
      <c r="K2777" s="25">
        <v>1</v>
      </c>
      <c r="L2777" s="25">
        <f t="shared" si="447"/>
        <v>0</v>
      </c>
      <c r="M2777" s="25" t="s">
        <v>3641</v>
      </c>
      <c r="N2777" s="45">
        <v>45919</v>
      </c>
      <c r="O2777" s="54">
        <v>18190.84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3584</v>
      </c>
      <c r="C2778" s="45">
        <v>45912</v>
      </c>
      <c r="D2778" s="45">
        <v>45918</v>
      </c>
      <c r="E2778" s="8">
        <v>231.75</v>
      </c>
      <c r="F2778" s="8">
        <f t="shared" si="445"/>
        <v>20394</v>
      </c>
      <c r="G2778" s="54">
        <f t="shared" si="446"/>
        <v>20394</v>
      </c>
      <c r="H2778" s="25">
        <v>101243</v>
      </c>
      <c r="I2778" s="25" t="s">
        <v>4053</v>
      </c>
      <c r="J2778" s="25">
        <v>1</v>
      </c>
      <c r="K2778" s="25">
        <v>1</v>
      </c>
      <c r="L2778" s="25">
        <f t="shared" si="447"/>
        <v>0</v>
      </c>
      <c r="M2778" s="25" t="s">
        <v>3641</v>
      </c>
      <c r="N2778" s="45">
        <v>45919</v>
      </c>
      <c r="O2778" s="54">
        <v>23227.14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3584</v>
      </c>
      <c r="C2779" s="45">
        <v>45912</v>
      </c>
      <c r="D2779" s="45">
        <v>45918</v>
      </c>
      <c r="E2779" s="8">
        <v>226.8</v>
      </c>
      <c r="F2779" s="8">
        <f t="shared" si="445"/>
        <v>19958.400000000001</v>
      </c>
      <c r="G2779" s="54">
        <f t="shared" si="446"/>
        <v>19958.400000000001</v>
      </c>
      <c r="H2779" s="25">
        <v>103056</v>
      </c>
      <c r="I2779" s="25" t="s">
        <v>4054</v>
      </c>
      <c r="J2779" s="25">
        <v>1</v>
      </c>
      <c r="K2779" s="25">
        <v>1</v>
      </c>
      <c r="L2779" s="25">
        <f t="shared" si="447"/>
        <v>0</v>
      </c>
      <c r="M2779" s="25" t="s">
        <v>3641</v>
      </c>
      <c r="N2779" s="45">
        <v>45919</v>
      </c>
      <c r="O2779" s="54">
        <v>24354.68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3584</v>
      </c>
      <c r="C2780" s="45">
        <v>45912</v>
      </c>
      <c r="D2780" s="45">
        <v>45918</v>
      </c>
      <c r="E2780" s="8">
        <v>215.6</v>
      </c>
      <c r="F2780" s="8">
        <f t="shared" si="445"/>
        <v>18972.8</v>
      </c>
      <c r="G2780" s="54">
        <f t="shared" si="446"/>
        <v>18972.8</v>
      </c>
      <c r="H2780" s="25">
        <v>106310</v>
      </c>
      <c r="I2780" s="25" t="s">
        <v>4055</v>
      </c>
      <c r="J2780" s="25">
        <v>1</v>
      </c>
      <c r="K2780" s="25">
        <v>1</v>
      </c>
      <c r="L2780" s="25">
        <f t="shared" si="447"/>
        <v>0</v>
      </c>
      <c r="M2780" s="25" t="s">
        <v>3641</v>
      </c>
      <c r="N2780" s="45">
        <v>45919</v>
      </c>
      <c r="O2780" s="54">
        <v>23151.98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3584</v>
      </c>
      <c r="C2781" s="45">
        <v>45912</v>
      </c>
      <c r="D2781" s="45">
        <v>45918</v>
      </c>
      <c r="E2781" s="8">
        <v>177.75</v>
      </c>
      <c r="F2781" s="8">
        <f t="shared" si="445"/>
        <v>15642</v>
      </c>
      <c r="G2781" s="54">
        <f t="shared" si="446"/>
        <v>15642</v>
      </c>
      <c r="H2781" s="25">
        <v>107632</v>
      </c>
      <c r="I2781" s="25" t="s">
        <v>4056</v>
      </c>
      <c r="J2781" s="25">
        <v>1</v>
      </c>
      <c r="K2781" s="25">
        <v>1</v>
      </c>
      <c r="L2781" s="25">
        <f t="shared" si="447"/>
        <v>0</v>
      </c>
      <c r="M2781" s="25" t="s">
        <v>3641</v>
      </c>
      <c r="N2781" s="45">
        <v>45919</v>
      </c>
      <c r="O2781" s="54">
        <v>17814.990000000002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3584</v>
      </c>
      <c r="C2782" s="45">
        <v>45912</v>
      </c>
      <c r="D2782" s="45">
        <v>45918</v>
      </c>
      <c r="E2782" s="8">
        <v>37.799999999999997</v>
      </c>
      <c r="F2782" s="8">
        <f t="shared" si="445"/>
        <v>3326.3999999999996</v>
      </c>
      <c r="G2782" s="54">
        <f t="shared" si="446"/>
        <v>3326.3999999999996</v>
      </c>
      <c r="H2782" s="25">
        <v>115505</v>
      </c>
      <c r="I2782" s="25" t="s">
        <v>4057</v>
      </c>
      <c r="J2782" s="25">
        <v>1</v>
      </c>
      <c r="K2782" s="25">
        <v>1</v>
      </c>
      <c r="L2782" s="25">
        <f t="shared" si="447"/>
        <v>0</v>
      </c>
      <c r="M2782" s="25" t="s">
        <v>3641</v>
      </c>
      <c r="N2782" s="45">
        <v>45919</v>
      </c>
      <c r="O2782" s="54">
        <v>4059.11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3584</v>
      </c>
      <c r="C2783" s="45">
        <v>45912</v>
      </c>
      <c r="D2783" s="45">
        <v>45918</v>
      </c>
      <c r="E2783" s="8">
        <v>161.69999999999999</v>
      </c>
      <c r="F2783" s="8">
        <f t="shared" si="445"/>
        <v>14229.599999999999</v>
      </c>
      <c r="G2783" s="54">
        <f t="shared" si="446"/>
        <v>14229.599999999999</v>
      </c>
      <c r="H2783" s="25">
        <v>117318</v>
      </c>
      <c r="I2783" s="25" t="s">
        <v>4058</v>
      </c>
      <c r="J2783" s="25">
        <v>1</v>
      </c>
      <c r="K2783" s="25">
        <v>1</v>
      </c>
      <c r="L2783" s="25">
        <f t="shared" si="447"/>
        <v>0</v>
      </c>
      <c r="M2783" s="25" t="s">
        <v>3641</v>
      </c>
      <c r="N2783" s="45">
        <v>45919</v>
      </c>
      <c r="O2783" s="54">
        <v>17363.98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3584</v>
      </c>
      <c r="C2784" s="45">
        <v>45912</v>
      </c>
      <c r="D2784" s="45">
        <v>45918</v>
      </c>
      <c r="E2784" s="8">
        <v>227.25</v>
      </c>
      <c r="F2784" s="8">
        <f t="shared" si="445"/>
        <v>19998</v>
      </c>
      <c r="G2784" s="54">
        <f t="shared" si="446"/>
        <v>19998</v>
      </c>
      <c r="H2784" s="25">
        <v>119721</v>
      </c>
      <c r="I2784" s="25" t="s">
        <v>4059</v>
      </c>
      <c r="J2784" s="25">
        <v>1</v>
      </c>
      <c r="K2784" s="25">
        <v>1</v>
      </c>
      <c r="L2784" s="25">
        <f t="shared" si="447"/>
        <v>0</v>
      </c>
      <c r="M2784" s="25" t="s">
        <v>3641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3584</v>
      </c>
      <c r="C2785" s="45">
        <v>45912</v>
      </c>
      <c r="D2785" s="45">
        <v>45918</v>
      </c>
      <c r="E2785" s="8">
        <v>160.30000000000001</v>
      </c>
      <c r="F2785" s="8">
        <f t="shared" si="445"/>
        <v>14106.400000000001</v>
      </c>
      <c r="G2785" s="54">
        <f t="shared" si="446"/>
        <v>14106.400000000001</v>
      </c>
      <c r="H2785" s="25">
        <v>121610</v>
      </c>
      <c r="I2785" s="25" t="s">
        <v>4060</v>
      </c>
      <c r="J2785" s="25">
        <v>1</v>
      </c>
      <c r="K2785" s="25">
        <v>1</v>
      </c>
      <c r="L2785" s="25">
        <f t="shared" si="447"/>
        <v>0</v>
      </c>
      <c r="M2785" s="25" t="s">
        <v>3641</v>
      </c>
      <c r="N2785" s="45">
        <v>45919</v>
      </c>
      <c r="O2785" s="54">
        <v>17213.64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3584</v>
      </c>
      <c r="C2786" s="45">
        <v>45912</v>
      </c>
      <c r="D2786" s="45">
        <v>45918</v>
      </c>
      <c r="E2786" s="8">
        <v>30.1</v>
      </c>
      <c r="F2786" s="8">
        <f t="shared" si="445"/>
        <v>2648.8</v>
      </c>
      <c r="G2786" s="54">
        <f t="shared" si="446"/>
        <v>2648.8</v>
      </c>
      <c r="H2786" s="25">
        <v>123109</v>
      </c>
      <c r="I2786" s="25" t="s">
        <v>4061</v>
      </c>
      <c r="J2786" s="25">
        <v>1</v>
      </c>
      <c r="K2786" s="25">
        <v>1</v>
      </c>
      <c r="L2786" s="25">
        <f t="shared" si="447"/>
        <v>0</v>
      </c>
      <c r="M2786" s="25" t="s">
        <v>3641</v>
      </c>
      <c r="N2786" s="45">
        <v>45919</v>
      </c>
      <c r="O2786" s="54">
        <v>3232.36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3584</v>
      </c>
      <c r="C2787" s="45">
        <v>45912</v>
      </c>
      <c r="D2787" s="45">
        <v>45918</v>
      </c>
      <c r="E2787" s="8">
        <v>222.75</v>
      </c>
      <c r="F2787" s="8">
        <f t="shared" si="445"/>
        <v>19602</v>
      </c>
      <c r="G2787" s="54">
        <f t="shared" si="446"/>
        <v>39204</v>
      </c>
      <c r="H2787" s="25">
        <v>125219</v>
      </c>
      <c r="I2787" s="25" t="s">
        <v>4062</v>
      </c>
      <c r="J2787" s="25">
        <v>2</v>
      </c>
      <c r="K2787" s="25">
        <v>2</v>
      </c>
      <c r="L2787" s="25">
        <f t="shared" si="447"/>
        <v>0</v>
      </c>
      <c r="M2787" s="25" t="s">
        <v>3641</v>
      </c>
      <c r="N2787" s="45">
        <v>45919</v>
      </c>
      <c r="O2787" s="54">
        <f>22325.12*2</f>
        <v>44650.239999999998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3584</v>
      </c>
      <c r="C2788" s="45">
        <v>45912</v>
      </c>
      <c r="D2788" s="45">
        <v>45918</v>
      </c>
      <c r="E2788" s="8">
        <v>95.2</v>
      </c>
      <c r="F2788" s="8">
        <f t="shared" si="445"/>
        <v>8377.6</v>
      </c>
      <c r="G2788" s="54">
        <f t="shared" si="446"/>
        <v>8377.6</v>
      </c>
      <c r="H2788" s="25">
        <v>127647</v>
      </c>
      <c r="I2788" s="25" t="s">
        <v>4063</v>
      </c>
      <c r="J2788" s="25">
        <v>1</v>
      </c>
      <c r="K2788" s="25">
        <v>1</v>
      </c>
      <c r="L2788" s="25">
        <f t="shared" si="447"/>
        <v>0</v>
      </c>
      <c r="M2788" s="25" t="s">
        <v>3641</v>
      </c>
      <c r="N2788" s="45">
        <v>45919</v>
      </c>
      <c r="O2788" s="54">
        <v>10222.950000000001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3584</v>
      </c>
      <c r="C2789" s="45">
        <v>45912</v>
      </c>
      <c r="D2789" s="45">
        <v>45918</v>
      </c>
      <c r="E2789" s="8">
        <v>200.2</v>
      </c>
      <c r="F2789" s="8">
        <f t="shared" si="445"/>
        <v>17617.599999999999</v>
      </c>
      <c r="G2789" s="54">
        <f t="shared" si="446"/>
        <v>17617.599999999999</v>
      </c>
      <c r="H2789" s="25">
        <v>128016</v>
      </c>
      <c r="I2789" s="25" t="s">
        <v>4064</v>
      </c>
      <c r="J2789" s="25">
        <v>1</v>
      </c>
      <c r="K2789" s="25">
        <v>1</v>
      </c>
      <c r="L2789" s="25">
        <f t="shared" si="447"/>
        <v>0</v>
      </c>
      <c r="M2789" s="25" t="s">
        <v>3641</v>
      </c>
      <c r="N2789" s="45">
        <v>45919</v>
      </c>
      <c r="O2789" s="54">
        <v>21498.26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3584</v>
      </c>
      <c r="C2790" s="45">
        <v>45912</v>
      </c>
      <c r="D2790" s="45">
        <v>45918</v>
      </c>
      <c r="E2790" s="8">
        <v>212.1</v>
      </c>
      <c r="F2790" s="8">
        <f t="shared" si="445"/>
        <v>18664.8</v>
      </c>
      <c r="G2790" s="54">
        <f t="shared" si="446"/>
        <v>18664.8</v>
      </c>
      <c r="H2790" s="25">
        <v>133518</v>
      </c>
      <c r="I2790" s="25" t="s">
        <v>4065</v>
      </c>
      <c r="J2790" s="25">
        <v>1</v>
      </c>
      <c r="K2790" s="25">
        <v>1</v>
      </c>
      <c r="L2790" s="25">
        <f t="shared" si="447"/>
        <v>0</v>
      </c>
      <c r="M2790" s="25" t="s">
        <v>3641</v>
      </c>
      <c r="N2790" s="45">
        <v>45919</v>
      </c>
      <c r="O2790" s="54">
        <v>22776.13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3584</v>
      </c>
      <c r="C2791" s="45">
        <v>45912</v>
      </c>
      <c r="D2791" s="45">
        <v>45918</v>
      </c>
      <c r="E2791" s="8">
        <v>194.25</v>
      </c>
      <c r="F2791" s="8">
        <f t="shared" si="445"/>
        <v>17094</v>
      </c>
      <c r="G2791" s="54">
        <f t="shared" si="446"/>
        <v>17094</v>
      </c>
      <c r="H2791" s="25">
        <v>135221</v>
      </c>
      <c r="I2791" s="25" t="s">
        <v>4066</v>
      </c>
      <c r="J2791" s="25">
        <v>1</v>
      </c>
      <c r="K2791" s="25">
        <v>1</v>
      </c>
      <c r="L2791" s="25">
        <f t="shared" si="447"/>
        <v>0</v>
      </c>
      <c r="M2791" s="25" t="s">
        <v>3641</v>
      </c>
      <c r="N2791" s="45">
        <v>45919</v>
      </c>
      <c r="O2791" s="54">
        <v>19468.71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3584</v>
      </c>
      <c r="C2792" s="45">
        <v>45912</v>
      </c>
      <c r="D2792" s="45">
        <v>45918</v>
      </c>
      <c r="E2792" s="8">
        <v>259</v>
      </c>
      <c r="F2792" s="8">
        <f t="shared" si="445"/>
        <v>22792</v>
      </c>
      <c r="G2792" s="54">
        <f t="shared" si="446"/>
        <v>22792</v>
      </c>
      <c r="H2792" s="25">
        <v>149014</v>
      </c>
      <c r="I2792" s="25" t="s">
        <v>4067</v>
      </c>
      <c r="J2792" s="25">
        <v>1</v>
      </c>
      <c r="K2792" s="25">
        <v>1</v>
      </c>
      <c r="L2792" s="25">
        <f t="shared" si="447"/>
        <v>0</v>
      </c>
      <c r="M2792" s="25" t="s">
        <v>3641</v>
      </c>
      <c r="N2792" s="45">
        <v>45919</v>
      </c>
      <c r="O2792" s="54">
        <v>27812.44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3584</v>
      </c>
      <c r="C2793" s="45">
        <v>45912</v>
      </c>
      <c r="D2793" s="45">
        <v>45918</v>
      </c>
      <c r="E2793" s="8">
        <v>202.5</v>
      </c>
      <c r="F2793" s="8">
        <f t="shared" si="445"/>
        <v>17820</v>
      </c>
      <c r="G2793" s="54">
        <f t="shared" si="446"/>
        <v>17820</v>
      </c>
      <c r="H2793" s="25">
        <v>154319</v>
      </c>
      <c r="I2793" s="25" t="s">
        <v>4068</v>
      </c>
      <c r="J2793" s="25">
        <v>1</v>
      </c>
      <c r="K2793" s="25">
        <v>1</v>
      </c>
      <c r="L2793" s="25">
        <f t="shared" si="447"/>
        <v>0</v>
      </c>
      <c r="M2793" s="25" t="s">
        <v>3641</v>
      </c>
      <c r="N2793" s="45">
        <v>45919</v>
      </c>
      <c r="O2793" s="54">
        <v>20295.560000000001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3584</v>
      </c>
      <c r="C2794" s="45">
        <v>45912</v>
      </c>
      <c r="D2794" s="45">
        <v>45918</v>
      </c>
      <c r="E2794" s="8">
        <v>234.5</v>
      </c>
      <c r="F2794" s="8">
        <f t="shared" si="445"/>
        <v>20636</v>
      </c>
      <c r="G2794" s="54">
        <f t="shared" si="446"/>
        <v>20636</v>
      </c>
      <c r="H2794" s="25">
        <v>156104</v>
      </c>
      <c r="I2794" s="25" t="s">
        <v>4069</v>
      </c>
      <c r="J2794" s="25">
        <v>1</v>
      </c>
      <c r="K2794" s="25">
        <v>1</v>
      </c>
      <c r="L2794" s="25">
        <f t="shared" si="447"/>
        <v>0</v>
      </c>
      <c r="M2794" s="25" t="s">
        <v>3641</v>
      </c>
      <c r="N2794" s="45">
        <v>45919</v>
      </c>
      <c r="O2794" s="54">
        <v>25181.53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3584</v>
      </c>
      <c r="C2795" s="45">
        <v>45912</v>
      </c>
      <c r="D2795" s="45">
        <v>45918</v>
      </c>
      <c r="E2795" s="8">
        <v>210</v>
      </c>
      <c r="F2795" s="8">
        <f t="shared" si="445"/>
        <v>18480</v>
      </c>
      <c r="G2795" s="54">
        <f t="shared" si="446"/>
        <v>18480</v>
      </c>
      <c r="H2795" s="25">
        <v>156543</v>
      </c>
      <c r="I2795" s="25" t="s">
        <v>4070</v>
      </c>
      <c r="J2795" s="25">
        <v>1</v>
      </c>
      <c r="K2795" s="25">
        <v>1</v>
      </c>
      <c r="L2795" s="25">
        <f t="shared" si="447"/>
        <v>0</v>
      </c>
      <c r="M2795" s="25" t="s">
        <v>3641</v>
      </c>
      <c r="N2795" s="45">
        <v>45919</v>
      </c>
      <c r="O2795" s="54">
        <v>21047.25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3584</v>
      </c>
      <c r="C2796" s="45">
        <v>45912</v>
      </c>
      <c r="D2796" s="45">
        <v>45918</v>
      </c>
      <c r="E2796" s="8">
        <v>147</v>
      </c>
      <c r="F2796" s="8">
        <f t="shared" si="445"/>
        <v>12936</v>
      </c>
      <c r="G2796" s="54">
        <f t="shared" si="446"/>
        <v>12936</v>
      </c>
      <c r="H2796" s="25">
        <v>161214</v>
      </c>
      <c r="I2796" s="25" t="s">
        <v>4071</v>
      </c>
      <c r="J2796" s="25">
        <v>1</v>
      </c>
      <c r="K2796" s="25">
        <v>1</v>
      </c>
      <c r="L2796" s="25">
        <f t="shared" si="447"/>
        <v>0</v>
      </c>
      <c r="M2796" s="25" t="s">
        <v>3641</v>
      </c>
      <c r="N2796" s="45">
        <v>45919</v>
      </c>
      <c r="O2796" s="54">
        <v>15785.44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3584</v>
      </c>
      <c r="C2797" s="45">
        <v>45912</v>
      </c>
      <c r="D2797" s="45">
        <v>45918</v>
      </c>
      <c r="E2797" s="8">
        <v>90.3</v>
      </c>
      <c r="F2797" s="8">
        <f t="shared" si="445"/>
        <v>7946.4</v>
      </c>
      <c r="G2797" s="54">
        <f t="shared" si="446"/>
        <v>7946.4</v>
      </c>
      <c r="H2797" s="25">
        <v>302645</v>
      </c>
      <c r="I2797" s="25" t="s">
        <v>4072</v>
      </c>
      <c r="J2797" s="25">
        <v>1</v>
      </c>
      <c r="K2797" s="25">
        <v>1</v>
      </c>
      <c r="L2797" s="25">
        <f t="shared" si="447"/>
        <v>0</v>
      </c>
      <c r="M2797" s="25" t="s">
        <v>3640</v>
      </c>
      <c r="N2797" s="45">
        <v>45919</v>
      </c>
      <c r="O2797" s="54">
        <v>11636.12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3584</v>
      </c>
      <c r="C2798" s="45">
        <v>45912</v>
      </c>
      <c r="D2798" s="45">
        <v>45918</v>
      </c>
      <c r="E2798" s="8">
        <v>148.5</v>
      </c>
      <c r="F2798" s="8">
        <f t="shared" si="445"/>
        <v>13068</v>
      </c>
      <c r="G2798" s="54">
        <f t="shared" si="446"/>
        <v>13068</v>
      </c>
      <c r="H2798" s="25">
        <v>304035</v>
      </c>
      <c r="I2798" s="25" t="s">
        <v>4073</v>
      </c>
      <c r="J2798" s="25">
        <v>1</v>
      </c>
      <c r="K2798" s="25">
        <v>1</v>
      </c>
      <c r="L2798" s="25">
        <f t="shared" si="447"/>
        <v>0</v>
      </c>
      <c r="M2798" s="25" t="s">
        <v>3640</v>
      </c>
      <c r="N2798" s="45">
        <v>45919</v>
      </c>
      <c r="O2798" s="54">
        <v>17860.099999999999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3584</v>
      </c>
      <c r="C2799" s="45">
        <v>45912</v>
      </c>
      <c r="D2799" s="45">
        <v>45918</v>
      </c>
      <c r="E2799" s="8">
        <v>165</v>
      </c>
      <c r="F2799" s="8">
        <f t="shared" si="445"/>
        <v>14520</v>
      </c>
      <c r="G2799" s="54">
        <f t="shared" si="446"/>
        <v>14520</v>
      </c>
      <c r="H2799" s="25">
        <v>310933</v>
      </c>
      <c r="I2799" s="25" t="s">
        <v>4074</v>
      </c>
      <c r="J2799" s="25">
        <v>1</v>
      </c>
      <c r="K2799" s="25">
        <v>1</v>
      </c>
      <c r="L2799" s="25">
        <f t="shared" si="447"/>
        <v>0</v>
      </c>
      <c r="M2799" s="25" t="s">
        <v>3640</v>
      </c>
      <c r="N2799" s="45">
        <v>45919</v>
      </c>
      <c r="O2799" s="54">
        <v>19844.55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3584</v>
      </c>
      <c r="C2800" s="45">
        <v>45912</v>
      </c>
      <c r="D2800" s="45">
        <v>45918</v>
      </c>
      <c r="E2800" s="8">
        <v>86.8</v>
      </c>
      <c r="F2800" s="8">
        <f t="shared" si="445"/>
        <v>7638.4</v>
      </c>
      <c r="G2800" s="54">
        <f t="shared" si="446"/>
        <v>7638.4</v>
      </c>
      <c r="H2800" s="25">
        <v>317417</v>
      </c>
      <c r="I2800" s="25" t="s">
        <v>4075</v>
      </c>
      <c r="J2800" s="25">
        <v>1</v>
      </c>
      <c r="K2800" s="25">
        <v>1</v>
      </c>
      <c r="L2800" s="25">
        <f t="shared" si="447"/>
        <v>0</v>
      </c>
      <c r="M2800" s="25" t="s">
        <v>3640</v>
      </c>
      <c r="N2800" s="45">
        <v>45919</v>
      </c>
      <c r="O2800" s="54">
        <v>11185.11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3584</v>
      </c>
      <c r="C2801" s="45">
        <v>45912</v>
      </c>
      <c r="D2801" s="45">
        <v>45918</v>
      </c>
      <c r="E2801" s="8">
        <v>83.3</v>
      </c>
      <c r="F2801" s="8">
        <f t="shared" si="445"/>
        <v>7330.4</v>
      </c>
      <c r="G2801" s="54">
        <f t="shared" si="446"/>
        <v>7330.4</v>
      </c>
      <c r="H2801" s="25">
        <v>364102</v>
      </c>
      <c r="I2801" s="25" t="s">
        <v>4076</v>
      </c>
      <c r="J2801" s="25">
        <v>1</v>
      </c>
      <c r="K2801" s="25">
        <v>1</v>
      </c>
      <c r="L2801" s="25">
        <f t="shared" si="447"/>
        <v>0</v>
      </c>
      <c r="M2801" s="25" t="s">
        <v>3638</v>
      </c>
      <c r="N2801" s="45">
        <v>45919</v>
      </c>
      <c r="O2801" s="54">
        <v>10734.1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3584</v>
      </c>
      <c r="C2802" s="45">
        <v>45912</v>
      </c>
      <c r="D2802" s="45">
        <v>45918</v>
      </c>
      <c r="E2802" s="8">
        <v>430.5</v>
      </c>
      <c r="F2802" s="8">
        <f t="shared" si="445"/>
        <v>37884</v>
      </c>
      <c r="G2802" s="54">
        <f t="shared" si="446"/>
        <v>37884</v>
      </c>
      <c r="H2802" s="25">
        <v>422604</v>
      </c>
      <c r="I2802" s="25" t="s">
        <v>4017</v>
      </c>
      <c r="J2802" s="25">
        <v>1</v>
      </c>
      <c r="K2802" s="25">
        <v>1</v>
      </c>
      <c r="L2802" s="25">
        <f t="shared" si="447"/>
        <v>0</v>
      </c>
      <c r="M2802" s="25" t="s">
        <v>3638</v>
      </c>
      <c r="N2802" s="45">
        <v>45919</v>
      </c>
      <c r="O2802" s="54">
        <v>55474.54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3584</v>
      </c>
      <c r="C2803" s="45">
        <v>45912</v>
      </c>
      <c r="D2803" s="45">
        <v>45918</v>
      </c>
      <c r="E2803" s="8">
        <v>193.20000000000002</v>
      </c>
      <c r="F2803" s="8">
        <f t="shared" si="445"/>
        <v>17001.600000000002</v>
      </c>
      <c r="G2803" s="54">
        <f t="shared" si="446"/>
        <v>51004.800000000003</v>
      </c>
      <c r="H2803" s="25">
        <v>426803</v>
      </c>
      <c r="I2803" s="25" t="s">
        <v>4077</v>
      </c>
      <c r="J2803" s="25">
        <v>3</v>
      </c>
      <c r="K2803" s="25">
        <v>3</v>
      </c>
      <c r="L2803" s="25">
        <f t="shared" si="447"/>
        <v>0</v>
      </c>
      <c r="M2803" s="25" t="s">
        <v>3641</v>
      </c>
      <c r="N2803" s="45">
        <v>45919</v>
      </c>
      <c r="O2803" s="54">
        <v>62239.74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3584</v>
      </c>
      <c r="C2804" s="45">
        <v>45912</v>
      </c>
      <c r="D2804" s="45">
        <v>45918</v>
      </c>
      <c r="E2804" s="8">
        <v>212.25</v>
      </c>
      <c r="F2804" s="8">
        <f t="shared" si="445"/>
        <v>18678</v>
      </c>
      <c r="G2804" s="54">
        <f t="shared" si="446"/>
        <v>18678</v>
      </c>
      <c r="H2804" s="25">
        <v>505836</v>
      </c>
      <c r="I2804" s="25" t="s">
        <v>4078</v>
      </c>
      <c r="J2804" s="25">
        <v>1</v>
      </c>
      <c r="K2804" s="25">
        <v>1</v>
      </c>
      <c r="L2804" s="25">
        <f t="shared" si="447"/>
        <v>0</v>
      </c>
      <c r="M2804" s="25" t="s">
        <v>3641</v>
      </c>
      <c r="N2804" s="45">
        <v>45919</v>
      </c>
      <c r="O2804" s="54">
        <v>21272.76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3584</v>
      </c>
      <c r="C2805" s="45">
        <v>45912</v>
      </c>
      <c r="D2805" s="45">
        <v>45918</v>
      </c>
      <c r="E2805" s="8">
        <v>137.9</v>
      </c>
      <c r="F2805" s="8">
        <f t="shared" si="445"/>
        <v>12135.2</v>
      </c>
      <c r="G2805" s="54">
        <f t="shared" si="446"/>
        <v>12135.2</v>
      </c>
      <c r="H2805" s="25">
        <v>506304</v>
      </c>
      <c r="I2805" s="25" t="s">
        <v>4079</v>
      </c>
      <c r="J2805" s="25">
        <v>1</v>
      </c>
      <c r="K2805" s="25">
        <v>1</v>
      </c>
      <c r="L2805" s="25">
        <f t="shared" si="447"/>
        <v>0</v>
      </c>
      <c r="M2805" s="25" t="s">
        <v>3641</v>
      </c>
      <c r="N2805" s="45">
        <v>45919</v>
      </c>
      <c r="O2805" s="54">
        <v>14808.24</v>
      </c>
      <c r="P2805" s="25" t="s">
        <v>50</v>
      </c>
      <c r="Q2805" s="25" t="s">
        <v>2078</v>
      </c>
      <c r="R2805" s="25" t="s">
        <v>638</v>
      </c>
      <c r="S2805" s="3">
        <v>4</v>
      </c>
      <c r="T2805" s="55"/>
      <c r="U2805" s="25" t="s">
        <v>19</v>
      </c>
      <c r="V2805" s="25" t="str">
        <f>VLOOKUP(P2805,'Customer List'!B:C,2,)</f>
        <v>Delhi</v>
      </c>
      <c r="W2805" s="56"/>
      <c r="X2805" s="45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3584</v>
      </c>
      <c r="C2806" s="45">
        <v>45912</v>
      </c>
      <c r="D2806" s="45">
        <v>45918</v>
      </c>
      <c r="E2806" s="8">
        <v>349.3</v>
      </c>
      <c r="F2806" s="8">
        <f t="shared" si="445"/>
        <v>30738.400000000001</v>
      </c>
      <c r="G2806" s="54">
        <f t="shared" si="446"/>
        <v>30738.400000000001</v>
      </c>
      <c r="H2806" s="25">
        <v>576406</v>
      </c>
      <c r="I2806" s="25" t="s">
        <v>4080</v>
      </c>
      <c r="J2806" s="25">
        <v>1</v>
      </c>
      <c r="K2806" s="25">
        <v>1</v>
      </c>
      <c r="L2806" s="25">
        <f t="shared" si="447"/>
        <v>0</v>
      </c>
      <c r="M2806" s="25" t="s">
        <v>3639</v>
      </c>
      <c r="N2806" s="45">
        <v>45919</v>
      </c>
      <c r="O2806" s="54">
        <v>45011.05</v>
      </c>
      <c r="P2806" s="25" t="s">
        <v>50</v>
      </c>
      <c r="Q2806" s="25" t="s">
        <v>2078</v>
      </c>
      <c r="R2806" s="25" t="s">
        <v>638</v>
      </c>
      <c r="S2806" s="3">
        <v>-20</v>
      </c>
      <c r="T2806" s="55"/>
      <c r="U2806" s="25" t="s">
        <v>19</v>
      </c>
      <c r="V2806" s="25" t="str">
        <f>VLOOKUP(P2806,'Customer List'!B:C,2,)</f>
        <v>Delhi</v>
      </c>
      <c r="W2806" s="56"/>
      <c r="X2806" s="45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67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3585</v>
      </c>
      <c r="C2807" s="45">
        <v>45912</v>
      </c>
      <c r="D2807" s="45">
        <v>45918</v>
      </c>
      <c r="E2807" s="8">
        <v>121.1</v>
      </c>
      <c r="F2807" s="8">
        <f t="shared" si="445"/>
        <v>10656.8</v>
      </c>
      <c r="G2807" s="54">
        <f t="shared" si="446"/>
        <v>10656.8</v>
      </c>
      <c r="H2807" s="25">
        <v>101208</v>
      </c>
      <c r="I2807" s="25" t="s">
        <v>4081</v>
      </c>
      <c r="J2807" s="25">
        <v>1</v>
      </c>
      <c r="K2807" s="25">
        <v>1</v>
      </c>
      <c r="L2807" s="25">
        <f t="shared" si="447"/>
        <v>0</v>
      </c>
      <c r="M2807" s="25" t="s">
        <v>3648</v>
      </c>
      <c r="N2807" s="45">
        <v>45920</v>
      </c>
      <c r="O2807" s="54">
        <v>17429.75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3585</v>
      </c>
      <c r="C2808" s="45">
        <v>45912</v>
      </c>
      <c r="D2808" s="45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54">
        <f t="shared" ref="G2808:G2871" si="456">F2808*J2808</f>
        <v>28212.800000000003</v>
      </c>
      <c r="H2808" s="25">
        <v>101320</v>
      </c>
      <c r="I2808" s="25" t="s">
        <v>4082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3665</v>
      </c>
      <c r="N2808" s="45">
        <v>45920</v>
      </c>
      <c r="O2808" s="54">
        <v>42594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3585</v>
      </c>
      <c r="C2809" s="45">
        <v>45912</v>
      </c>
      <c r="D2809" s="45">
        <v>45918</v>
      </c>
      <c r="E2809" s="8">
        <v>65.8</v>
      </c>
      <c r="F2809" s="8">
        <f t="shared" si="455"/>
        <v>5790.4</v>
      </c>
      <c r="G2809" s="54">
        <f t="shared" si="456"/>
        <v>5790.4</v>
      </c>
      <c r="H2809" s="25">
        <v>103112</v>
      </c>
      <c r="I2809" s="25" t="s">
        <v>3937</v>
      </c>
      <c r="J2809" s="25">
        <v>1</v>
      </c>
      <c r="K2809" s="25">
        <v>1</v>
      </c>
      <c r="L2809" s="25">
        <f t="shared" si="457"/>
        <v>0</v>
      </c>
      <c r="M2809" s="25" t="s">
        <v>3648</v>
      </c>
      <c r="N2809" s="45">
        <v>45920</v>
      </c>
      <c r="O2809" s="54">
        <v>9470.5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3585</v>
      </c>
      <c r="C2810" s="45">
        <v>45912</v>
      </c>
      <c r="D2810" s="45">
        <v>45918</v>
      </c>
      <c r="E2810" s="8">
        <v>137.19999999999999</v>
      </c>
      <c r="F2810" s="8">
        <f t="shared" si="455"/>
        <v>12073.599999999999</v>
      </c>
      <c r="G2810" s="54">
        <f t="shared" si="456"/>
        <v>12073.599999999999</v>
      </c>
      <c r="H2810" s="25">
        <v>103116</v>
      </c>
      <c r="I2810" s="25" t="s">
        <v>3938</v>
      </c>
      <c r="J2810" s="25">
        <v>1</v>
      </c>
      <c r="K2810" s="25">
        <v>1</v>
      </c>
      <c r="L2810" s="25">
        <f t="shared" si="457"/>
        <v>0</v>
      </c>
      <c r="M2810" s="25" t="s">
        <v>3665</v>
      </c>
      <c r="N2810" s="45">
        <v>45920</v>
      </c>
      <c r="O2810" s="54">
        <v>18228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3585</v>
      </c>
      <c r="C2811" s="45">
        <v>45912</v>
      </c>
      <c r="D2811" s="45">
        <v>45918</v>
      </c>
      <c r="E2811" s="8">
        <v>150.5</v>
      </c>
      <c r="F2811" s="8">
        <f t="shared" si="455"/>
        <v>13244</v>
      </c>
      <c r="G2811" s="54">
        <f t="shared" si="456"/>
        <v>39732</v>
      </c>
      <c r="H2811" s="25">
        <v>103227</v>
      </c>
      <c r="I2811" s="25" t="s">
        <v>4083</v>
      </c>
      <c r="J2811" s="25">
        <v>3</v>
      </c>
      <c r="K2811" s="25">
        <v>3</v>
      </c>
      <c r="L2811" s="25">
        <f t="shared" si="457"/>
        <v>0</v>
      </c>
      <c r="M2811" s="25" t="s">
        <v>3665</v>
      </c>
      <c r="N2811" s="45">
        <v>45920</v>
      </c>
      <c r="O2811" s="54">
        <v>59985</v>
      </c>
      <c r="P2811" s="25" t="s">
        <v>2052</v>
      </c>
      <c r="Q2811" s="25">
        <v>58155920056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3585</v>
      </c>
      <c r="C2812" s="45">
        <v>45912</v>
      </c>
      <c r="D2812" s="45">
        <v>45918</v>
      </c>
      <c r="E2812" s="8">
        <v>226.1</v>
      </c>
      <c r="F2812" s="8">
        <f t="shared" si="455"/>
        <v>19896.8</v>
      </c>
      <c r="G2812" s="54">
        <f t="shared" si="456"/>
        <v>19896.8</v>
      </c>
      <c r="H2812" s="25">
        <v>116420</v>
      </c>
      <c r="I2812" s="25" t="s">
        <v>4084</v>
      </c>
      <c r="J2812" s="25">
        <v>1</v>
      </c>
      <c r="K2812" s="25">
        <v>1</v>
      </c>
      <c r="L2812" s="25">
        <f t="shared" si="457"/>
        <v>0</v>
      </c>
      <c r="M2812" s="25" t="s">
        <v>3648</v>
      </c>
      <c r="N2812" s="45">
        <v>45920</v>
      </c>
      <c r="O2812" s="54">
        <v>32542.25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3585</v>
      </c>
      <c r="C2813" s="45">
        <v>45912</v>
      </c>
      <c r="D2813" s="45">
        <v>45918</v>
      </c>
      <c r="E2813" s="8">
        <v>231.75</v>
      </c>
      <c r="F2813" s="8">
        <f t="shared" si="455"/>
        <v>20394</v>
      </c>
      <c r="G2813" s="54">
        <f t="shared" si="456"/>
        <v>20394</v>
      </c>
      <c r="H2813" s="25">
        <v>117334</v>
      </c>
      <c r="I2813" s="25" t="s">
        <v>4085</v>
      </c>
      <c r="J2813" s="25">
        <v>1</v>
      </c>
      <c r="K2813" s="25">
        <v>1</v>
      </c>
      <c r="L2813" s="25">
        <f t="shared" si="457"/>
        <v>0</v>
      </c>
      <c r="M2813" s="25" t="s">
        <v>3648</v>
      </c>
      <c r="N2813" s="45">
        <v>45920</v>
      </c>
      <c r="O2813" s="54">
        <v>31131.75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3585</v>
      </c>
      <c r="C2814" s="45">
        <v>45912</v>
      </c>
      <c r="D2814" s="45">
        <v>45918</v>
      </c>
      <c r="E2814" s="8">
        <v>129.5</v>
      </c>
      <c r="F2814" s="8">
        <f t="shared" si="455"/>
        <v>11396</v>
      </c>
      <c r="G2814" s="54">
        <f t="shared" si="456"/>
        <v>11396</v>
      </c>
      <c r="H2814" s="25">
        <v>123108</v>
      </c>
      <c r="I2814" s="25" t="s">
        <v>4086</v>
      </c>
      <c r="J2814" s="25">
        <v>1</v>
      </c>
      <c r="K2814" s="25">
        <v>1</v>
      </c>
      <c r="L2814" s="25">
        <f t="shared" si="457"/>
        <v>0</v>
      </c>
      <c r="M2814" s="25" t="s">
        <v>3648</v>
      </c>
      <c r="N2814" s="45">
        <v>45920</v>
      </c>
      <c r="O2814" s="54">
        <v>18638.75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3585</v>
      </c>
      <c r="C2815" s="45">
        <v>45912</v>
      </c>
      <c r="D2815" s="45">
        <v>45918</v>
      </c>
      <c r="E2815" s="8">
        <v>212.1</v>
      </c>
      <c r="F2815" s="8">
        <f t="shared" si="455"/>
        <v>18664.8</v>
      </c>
      <c r="G2815" s="54">
        <f t="shared" si="456"/>
        <v>18664.8</v>
      </c>
      <c r="H2815" s="25">
        <v>127624</v>
      </c>
      <c r="I2815" s="25" t="s">
        <v>4087</v>
      </c>
      <c r="J2815" s="25">
        <v>1</v>
      </c>
      <c r="K2815" s="25">
        <v>1</v>
      </c>
      <c r="L2815" s="25">
        <f t="shared" si="457"/>
        <v>0</v>
      </c>
      <c r="M2815" s="25" t="s">
        <v>3648</v>
      </c>
      <c r="N2815" s="45">
        <v>45920</v>
      </c>
      <c r="O2815" s="54">
        <v>30527.25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3585</v>
      </c>
      <c r="C2816" s="45">
        <v>45912</v>
      </c>
      <c r="D2816" s="45">
        <v>45918</v>
      </c>
      <c r="E2816" s="8">
        <v>234.5</v>
      </c>
      <c r="F2816" s="8">
        <f t="shared" si="455"/>
        <v>20636</v>
      </c>
      <c r="G2816" s="54">
        <f t="shared" si="456"/>
        <v>20636</v>
      </c>
      <c r="H2816" s="25">
        <v>128012</v>
      </c>
      <c r="I2816" s="25" t="s">
        <v>4088</v>
      </c>
      <c r="J2816" s="25">
        <v>1</v>
      </c>
      <c r="K2816" s="25">
        <v>1</v>
      </c>
      <c r="L2816" s="25">
        <f t="shared" si="457"/>
        <v>0</v>
      </c>
      <c r="M2816" s="25" t="s">
        <v>3648</v>
      </c>
      <c r="N2816" s="45">
        <v>45920</v>
      </c>
      <c r="O2816" s="54">
        <v>33751.25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3585</v>
      </c>
      <c r="C2817" s="45">
        <v>45912</v>
      </c>
      <c r="D2817" s="45">
        <v>45918</v>
      </c>
      <c r="E2817" s="8">
        <v>227.25</v>
      </c>
      <c r="F2817" s="8">
        <f t="shared" si="455"/>
        <v>19998</v>
      </c>
      <c r="G2817" s="54">
        <f t="shared" si="456"/>
        <v>19998</v>
      </c>
      <c r="H2817" s="25">
        <v>141727</v>
      </c>
      <c r="I2817" s="25" t="s">
        <v>4089</v>
      </c>
      <c r="J2817" s="25">
        <v>1</v>
      </c>
      <c r="K2817" s="25">
        <v>1</v>
      </c>
      <c r="L2817" s="25">
        <f t="shared" si="457"/>
        <v>0</v>
      </c>
      <c r="M2817" s="25" t="s">
        <v>3648</v>
      </c>
      <c r="N2817" s="45">
        <v>45920</v>
      </c>
      <c r="O2817" s="54">
        <v>30527.25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3585</v>
      </c>
      <c r="C2818" s="45">
        <v>45912</v>
      </c>
      <c r="D2818" s="45">
        <v>45918</v>
      </c>
      <c r="E2818" s="8">
        <v>193.2</v>
      </c>
      <c r="F2818" s="8">
        <f t="shared" si="455"/>
        <v>17001.599999999999</v>
      </c>
      <c r="G2818" s="54">
        <f t="shared" si="456"/>
        <v>17001.599999999999</v>
      </c>
      <c r="H2818" s="25">
        <v>156604</v>
      </c>
      <c r="I2818" s="25" t="s">
        <v>3955</v>
      </c>
      <c r="J2818" s="25">
        <v>1</v>
      </c>
      <c r="K2818" s="25">
        <v>1</v>
      </c>
      <c r="L2818" s="25">
        <f t="shared" si="457"/>
        <v>0</v>
      </c>
      <c r="M2818" s="25" t="s">
        <v>3661</v>
      </c>
      <c r="N2818" s="45">
        <v>45920</v>
      </c>
      <c r="O2818" s="54">
        <v>20964.96</v>
      </c>
      <c r="P2818" s="25" t="s">
        <v>277</v>
      </c>
      <c r="Q2818" s="25">
        <v>58155927303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Pune</v>
      </c>
      <c r="W2818" s="56"/>
      <c r="X2818" s="45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3585</v>
      </c>
      <c r="C2819" s="45">
        <v>45912</v>
      </c>
      <c r="D2819" s="45">
        <v>45918</v>
      </c>
      <c r="E2819" s="8">
        <v>157.5</v>
      </c>
      <c r="F2819" s="8">
        <f t="shared" si="455"/>
        <v>13860</v>
      </c>
      <c r="G2819" s="54">
        <f t="shared" si="456"/>
        <v>27720</v>
      </c>
      <c r="H2819" s="25">
        <v>159214</v>
      </c>
      <c r="I2819" s="25" t="s">
        <v>4090</v>
      </c>
      <c r="J2819" s="25">
        <v>2</v>
      </c>
      <c r="K2819" s="25">
        <v>2</v>
      </c>
      <c r="L2819" s="25">
        <f t="shared" si="457"/>
        <v>0</v>
      </c>
      <c r="M2819" s="25" t="s">
        <v>3648</v>
      </c>
      <c r="N2819" s="45">
        <v>45920</v>
      </c>
      <c r="O2819" s="54">
        <v>45337.5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3585</v>
      </c>
      <c r="C2820" s="45">
        <v>45912</v>
      </c>
      <c r="D2820" s="45">
        <v>45918</v>
      </c>
      <c r="E2820" s="8">
        <v>68.599999999999994</v>
      </c>
      <c r="F2820" s="8">
        <f t="shared" si="455"/>
        <v>6036.7999999999993</v>
      </c>
      <c r="G2820" s="54">
        <f t="shared" si="456"/>
        <v>30183.999999999996</v>
      </c>
      <c r="H2820" s="25">
        <v>300602</v>
      </c>
      <c r="I2820" s="25" t="s">
        <v>4091</v>
      </c>
      <c r="J2820" s="25">
        <v>5</v>
      </c>
      <c r="K2820" s="25">
        <v>5</v>
      </c>
      <c r="L2820" s="25">
        <f t="shared" si="457"/>
        <v>0</v>
      </c>
      <c r="M2820" s="25" t="s">
        <v>3663</v>
      </c>
      <c r="N2820" s="45">
        <v>45920</v>
      </c>
      <c r="O2820" s="54">
        <v>53165</v>
      </c>
      <c r="P2820" s="25" t="s">
        <v>631</v>
      </c>
      <c r="Q2820" s="25">
        <v>58155919651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Telangana</v>
      </c>
      <c r="W2820" s="56"/>
      <c r="X2820" s="45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3585</v>
      </c>
      <c r="C2821" s="45">
        <v>45912</v>
      </c>
      <c r="D2821" s="45">
        <v>45918</v>
      </c>
      <c r="E2821" s="8">
        <v>297</v>
      </c>
      <c r="F2821" s="8">
        <f t="shared" si="455"/>
        <v>26136</v>
      </c>
      <c r="G2821" s="54">
        <f t="shared" si="456"/>
        <v>78408</v>
      </c>
      <c r="H2821" s="25">
        <v>301044</v>
      </c>
      <c r="I2821" s="25" t="s">
        <v>4092</v>
      </c>
      <c r="J2821" s="25">
        <v>3</v>
      </c>
      <c r="K2821" s="25">
        <v>3</v>
      </c>
      <c r="L2821" s="25">
        <f t="shared" si="457"/>
        <v>0</v>
      </c>
      <c r="M2821" s="25" t="s">
        <v>3648</v>
      </c>
      <c r="N2821" s="45">
        <v>45920</v>
      </c>
      <c r="O2821" s="54">
        <v>119691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3585</v>
      </c>
      <c r="C2822" s="45">
        <v>45912</v>
      </c>
      <c r="D2822" s="45">
        <v>45918</v>
      </c>
      <c r="E2822" s="8">
        <v>207.9</v>
      </c>
      <c r="F2822" s="8">
        <f t="shared" si="455"/>
        <v>18295.2</v>
      </c>
      <c r="G2822" s="54">
        <f t="shared" si="456"/>
        <v>54885.600000000006</v>
      </c>
      <c r="H2822" s="25">
        <v>302910</v>
      </c>
      <c r="I2822" s="25" t="s">
        <v>4093</v>
      </c>
      <c r="J2822" s="25">
        <v>3</v>
      </c>
      <c r="K2822" s="25">
        <v>3</v>
      </c>
      <c r="L2822" s="25">
        <f t="shared" si="457"/>
        <v>0</v>
      </c>
      <c r="M2822" s="25" t="s">
        <v>3648</v>
      </c>
      <c r="N2822" s="45">
        <v>45920</v>
      </c>
      <c r="O2822" s="54">
        <v>89768.25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3585</v>
      </c>
      <c r="C2823" s="45">
        <v>45912</v>
      </c>
      <c r="D2823" s="45">
        <v>45918</v>
      </c>
      <c r="E2823" s="8">
        <v>153</v>
      </c>
      <c r="F2823" s="8">
        <f t="shared" si="455"/>
        <v>13464</v>
      </c>
      <c r="G2823" s="54">
        <f t="shared" si="456"/>
        <v>26928</v>
      </c>
      <c r="H2823" s="25">
        <v>303529</v>
      </c>
      <c r="I2823" s="25" t="s">
        <v>4094</v>
      </c>
      <c r="J2823" s="25">
        <v>2</v>
      </c>
      <c r="K2823" s="25">
        <v>2</v>
      </c>
      <c r="L2823" s="25">
        <f t="shared" si="457"/>
        <v>0</v>
      </c>
      <c r="M2823" s="25" t="s">
        <v>3642</v>
      </c>
      <c r="N2823" s="45">
        <v>45923</v>
      </c>
      <c r="O2823" s="54">
        <v>46165</v>
      </c>
      <c r="P2823" s="25" t="s">
        <v>654</v>
      </c>
      <c r="Q2823" s="25" t="s">
        <v>2078</v>
      </c>
      <c r="R2823" s="25" t="s">
        <v>638</v>
      </c>
      <c r="S2823" s="3">
        <v>4</v>
      </c>
      <c r="T2823" s="55" t="s">
        <v>3696</v>
      </c>
      <c r="U2823" s="25" t="s">
        <v>19</v>
      </c>
      <c r="V2823" s="25" t="str">
        <f>VLOOKUP(P2823,'Customer List'!B:C,2,)</f>
        <v>Delhi</v>
      </c>
      <c r="W2823" s="56"/>
      <c r="X2823" s="45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67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3585</v>
      </c>
      <c r="C2824" s="45">
        <v>45912</v>
      </c>
      <c r="D2824" s="45">
        <v>45918</v>
      </c>
      <c r="E2824" s="8">
        <v>300.75</v>
      </c>
      <c r="F2824" s="8">
        <f t="shared" si="455"/>
        <v>26466</v>
      </c>
      <c r="G2824" s="54">
        <f t="shared" si="456"/>
        <v>79398</v>
      </c>
      <c r="H2824" s="25">
        <v>304042</v>
      </c>
      <c r="I2824" s="25" t="s">
        <v>3905</v>
      </c>
      <c r="J2824" s="25">
        <v>3</v>
      </c>
      <c r="K2824" s="25">
        <v>3</v>
      </c>
      <c r="L2824" s="25">
        <f t="shared" si="457"/>
        <v>0</v>
      </c>
      <c r="M2824" s="25" t="s">
        <v>3648</v>
      </c>
      <c r="N2824" s="45">
        <v>45920</v>
      </c>
      <c r="O2824" s="54">
        <v>121202.25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3585</v>
      </c>
      <c r="C2825" s="45">
        <v>45912</v>
      </c>
      <c r="D2825" s="45">
        <v>45918</v>
      </c>
      <c r="E2825" s="8">
        <v>185.5</v>
      </c>
      <c r="F2825" s="8">
        <f t="shared" si="455"/>
        <v>16324</v>
      </c>
      <c r="G2825" s="54">
        <f t="shared" si="456"/>
        <v>32648</v>
      </c>
      <c r="H2825" s="25">
        <v>304120</v>
      </c>
      <c r="I2825" s="25" t="s">
        <v>4095</v>
      </c>
      <c r="J2825" s="25">
        <v>2</v>
      </c>
      <c r="K2825" s="25">
        <v>2</v>
      </c>
      <c r="L2825" s="25">
        <f t="shared" si="457"/>
        <v>0</v>
      </c>
      <c r="M2825" s="25" t="s">
        <v>3648</v>
      </c>
      <c r="N2825" s="45">
        <v>45920</v>
      </c>
      <c r="O2825" s="54">
        <v>53397.5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3585</v>
      </c>
      <c r="C2826" s="45">
        <v>45912</v>
      </c>
      <c r="D2826" s="45">
        <v>45918</v>
      </c>
      <c r="E2826" s="8">
        <v>226.1</v>
      </c>
      <c r="F2826" s="8">
        <f t="shared" si="455"/>
        <v>19896.8</v>
      </c>
      <c r="G2826" s="54">
        <f t="shared" si="456"/>
        <v>59690.399999999994</v>
      </c>
      <c r="H2826" s="25">
        <v>305636</v>
      </c>
      <c r="I2826" s="25" t="s">
        <v>4096</v>
      </c>
      <c r="J2826" s="25">
        <v>3</v>
      </c>
      <c r="K2826" s="25">
        <v>3</v>
      </c>
      <c r="L2826" s="25">
        <f t="shared" si="457"/>
        <v>0</v>
      </c>
      <c r="M2826" s="25" t="s">
        <v>3648</v>
      </c>
      <c r="N2826" s="45">
        <v>45920</v>
      </c>
      <c r="O2826" s="54">
        <v>97626.75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3585</v>
      </c>
      <c r="C2827" s="45">
        <v>45912</v>
      </c>
      <c r="D2827" s="45">
        <v>45918</v>
      </c>
      <c r="E2827" s="8">
        <v>318</v>
      </c>
      <c r="F2827" s="8">
        <f t="shared" si="455"/>
        <v>27984</v>
      </c>
      <c r="G2827" s="54">
        <f t="shared" si="456"/>
        <v>27984</v>
      </c>
      <c r="H2827" s="25">
        <v>308120</v>
      </c>
      <c r="I2827" s="25" t="s">
        <v>4097</v>
      </c>
      <c r="J2827" s="25">
        <v>1</v>
      </c>
      <c r="K2827" s="25">
        <v>1</v>
      </c>
      <c r="L2827" s="25">
        <f t="shared" si="457"/>
        <v>0</v>
      </c>
      <c r="M2827" s="25" t="s">
        <v>3680</v>
      </c>
      <c r="N2827" s="45">
        <v>45920</v>
      </c>
      <c r="O2827" s="54">
        <v>36252</v>
      </c>
      <c r="P2827" s="25" t="s">
        <v>243</v>
      </c>
      <c r="Q2827" s="25">
        <v>58155920465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Mumbai</v>
      </c>
      <c r="W2827" s="56"/>
      <c r="X2827" s="45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3585</v>
      </c>
      <c r="C2828" s="45">
        <v>45912</v>
      </c>
      <c r="D2828" s="45">
        <v>45918</v>
      </c>
      <c r="E2828" s="8">
        <v>204.4</v>
      </c>
      <c r="F2828" s="8">
        <f t="shared" si="455"/>
        <v>17987.2</v>
      </c>
      <c r="G2828" s="54">
        <f t="shared" si="456"/>
        <v>53961.600000000006</v>
      </c>
      <c r="H2828" s="25">
        <v>324406</v>
      </c>
      <c r="I2828" s="25" t="s">
        <v>4098</v>
      </c>
      <c r="J2828" s="25">
        <v>3</v>
      </c>
      <c r="K2828" s="25">
        <v>3</v>
      </c>
      <c r="L2828" s="25">
        <f t="shared" si="457"/>
        <v>0</v>
      </c>
      <c r="M2828" s="25" t="s">
        <v>3648</v>
      </c>
      <c r="N2828" s="45">
        <v>45920</v>
      </c>
      <c r="O2828" s="54">
        <v>88257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3585</v>
      </c>
      <c r="C2829" s="45">
        <v>45912</v>
      </c>
      <c r="D2829" s="45">
        <v>45918</v>
      </c>
      <c r="E2829" s="8">
        <v>334.5</v>
      </c>
      <c r="F2829" s="8">
        <f t="shared" si="455"/>
        <v>29436</v>
      </c>
      <c r="G2829" s="54">
        <f t="shared" si="456"/>
        <v>88308</v>
      </c>
      <c r="H2829" s="25">
        <v>353230</v>
      </c>
      <c r="I2829" s="25" t="s">
        <v>4099</v>
      </c>
      <c r="J2829" s="25">
        <v>3</v>
      </c>
      <c r="K2829" s="25">
        <v>3</v>
      </c>
      <c r="L2829" s="25">
        <f t="shared" si="457"/>
        <v>0</v>
      </c>
      <c r="M2829" s="25" t="s">
        <v>3648</v>
      </c>
      <c r="N2829" s="45">
        <v>45920</v>
      </c>
      <c r="O2829" s="54">
        <v>134803.5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3585</v>
      </c>
      <c r="C2830" s="45">
        <v>45912</v>
      </c>
      <c r="D2830" s="45">
        <v>45918</v>
      </c>
      <c r="E2830" s="8">
        <v>156.75</v>
      </c>
      <c r="F2830" s="8">
        <f t="shared" si="455"/>
        <v>13794</v>
      </c>
      <c r="G2830" s="54">
        <f t="shared" si="456"/>
        <v>13794</v>
      </c>
      <c r="H2830" s="25">
        <v>356619</v>
      </c>
      <c r="I2830" s="25" t="s">
        <v>4100</v>
      </c>
      <c r="J2830" s="25">
        <v>1</v>
      </c>
      <c r="K2830" s="25">
        <v>1</v>
      </c>
      <c r="L2830" s="25">
        <f t="shared" si="457"/>
        <v>0</v>
      </c>
      <c r="M2830" s="25" t="s">
        <v>3653</v>
      </c>
      <c r="N2830" s="45">
        <v>45920</v>
      </c>
      <c r="O2830" s="54">
        <v>22676.5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3585</v>
      </c>
      <c r="C2831" s="45">
        <v>45912</v>
      </c>
      <c r="D2831" s="45">
        <v>45918</v>
      </c>
      <c r="E2831" s="8">
        <v>136.5</v>
      </c>
      <c r="F2831" s="8">
        <f t="shared" si="455"/>
        <v>12012</v>
      </c>
      <c r="G2831" s="54">
        <f t="shared" si="456"/>
        <v>12012</v>
      </c>
      <c r="H2831" s="25">
        <v>359413</v>
      </c>
      <c r="I2831" s="25" t="s">
        <v>4101</v>
      </c>
      <c r="J2831" s="25">
        <v>1</v>
      </c>
      <c r="K2831" s="25">
        <v>1</v>
      </c>
      <c r="L2831" s="25">
        <f t="shared" si="457"/>
        <v>0</v>
      </c>
      <c r="M2831" s="25" t="s">
        <v>3653</v>
      </c>
      <c r="N2831" s="45">
        <v>45920</v>
      </c>
      <c r="O2831" s="54">
        <v>19747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3585</v>
      </c>
      <c r="C2832" s="45">
        <v>45912</v>
      </c>
      <c r="D2832" s="45">
        <v>45918</v>
      </c>
      <c r="E2832" s="8">
        <v>177.75</v>
      </c>
      <c r="F2832" s="8">
        <f t="shared" si="455"/>
        <v>15642</v>
      </c>
      <c r="G2832" s="54">
        <f t="shared" si="456"/>
        <v>15642</v>
      </c>
      <c r="H2832" s="25">
        <v>360731</v>
      </c>
      <c r="I2832" s="25" t="s">
        <v>4102</v>
      </c>
      <c r="J2832" s="25">
        <v>1</v>
      </c>
      <c r="K2832" s="25">
        <v>1</v>
      </c>
      <c r="L2832" s="25">
        <f t="shared" si="457"/>
        <v>0</v>
      </c>
      <c r="M2832" s="25" t="s">
        <v>3653</v>
      </c>
      <c r="N2832" s="45">
        <v>45920</v>
      </c>
      <c r="O2832" s="54">
        <v>25714.5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3585</v>
      </c>
      <c r="C2833" s="45">
        <v>45912</v>
      </c>
      <c r="D2833" s="45">
        <v>45918</v>
      </c>
      <c r="E2833" s="8">
        <v>259</v>
      </c>
      <c r="F2833" s="8">
        <f t="shared" si="455"/>
        <v>22792</v>
      </c>
      <c r="G2833" s="54">
        <f t="shared" si="456"/>
        <v>22792</v>
      </c>
      <c r="H2833" s="25">
        <v>369616</v>
      </c>
      <c r="I2833" s="25" t="s">
        <v>4103</v>
      </c>
      <c r="J2833" s="25">
        <v>1</v>
      </c>
      <c r="K2833" s="25">
        <v>1</v>
      </c>
      <c r="L2833" s="25">
        <f t="shared" si="457"/>
        <v>0</v>
      </c>
      <c r="M2833" s="25" t="s">
        <v>3657</v>
      </c>
      <c r="N2833" s="45">
        <v>45920</v>
      </c>
      <c r="O2833" s="54">
        <v>34410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3585</v>
      </c>
      <c r="C2834" s="45">
        <v>45912</v>
      </c>
      <c r="D2834" s="45">
        <v>45918</v>
      </c>
      <c r="E2834" s="8">
        <v>316.5</v>
      </c>
      <c r="F2834" s="8">
        <f t="shared" si="455"/>
        <v>27852</v>
      </c>
      <c r="G2834" s="54">
        <f t="shared" si="456"/>
        <v>55704</v>
      </c>
      <c r="H2834" s="25">
        <v>373746</v>
      </c>
      <c r="I2834" s="25" t="s">
        <v>4104</v>
      </c>
      <c r="J2834" s="25">
        <v>2</v>
      </c>
      <c r="K2834" s="25">
        <v>2</v>
      </c>
      <c r="L2834" s="25">
        <f t="shared" si="457"/>
        <v>0</v>
      </c>
      <c r="M2834" s="25" t="s">
        <v>3658</v>
      </c>
      <c r="N2834" s="45">
        <v>45920</v>
      </c>
      <c r="O2834" s="54">
        <v>91574</v>
      </c>
      <c r="P2834" s="25" t="s">
        <v>893</v>
      </c>
      <c r="Q2834" s="25">
        <v>58155919286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Banglore</v>
      </c>
      <c r="W2834" s="56"/>
      <c r="X2834" s="45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3585</v>
      </c>
      <c r="C2835" s="45">
        <v>45912</v>
      </c>
      <c r="D2835" s="45">
        <v>45918</v>
      </c>
      <c r="E2835" s="8">
        <v>99.4</v>
      </c>
      <c r="F2835" s="8">
        <f t="shared" si="455"/>
        <v>8747.2000000000007</v>
      </c>
      <c r="G2835" s="54">
        <f t="shared" si="456"/>
        <v>8747.2000000000007</v>
      </c>
      <c r="H2835" s="25">
        <v>379207</v>
      </c>
      <c r="I2835" s="25" t="s">
        <v>4105</v>
      </c>
      <c r="J2835" s="25">
        <v>1</v>
      </c>
      <c r="K2835" s="25">
        <v>1</v>
      </c>
      <c r="L2835" s="25">
        <f t="shared" si="457"/>
        <v>0</v>
      </c>
      <c r="M2835" s="25" t="s">
        <v>3653</v>
      </c>
      <c r="N2835" s="45">
        <v>45920</v>
      </c>
      <c r="O2835" s="54">
        <v>15407</v>
      </c>
      <c r="P2835" s="25" t="s">
        <v>267</v>
      </c>
      <c r="Q2835" s="25">
        <v>58155923210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Pune</v>
      </c>
      <c r="W2835" s="56"/>
      <c r="X2835" s="45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3585</v>
      </c>
      <c r="C2836" s="45">
        <v>45912</v>
      </c>
      <c r="D2836" s="45">
        <v>45918</v>
      </c>
      <c r="E2836" s="8">
        <v>199.5</v>
      </c>
      <c r="F2836" s="8">
        <f t="shared" si="455"/>
        <v>17556</v>
      </c>
      <c r="G2836" s="54">
        <f t="shared" si="456"/>
        <v>52668</v>
      </c>
      <c r="H2836" s="25">
        <v>384808</v>
      </c>
      <c r="I2836" s="25" t="s">
        <v>4106</v>
      </c>
      <c r="J2836" s="25">
        <v>3</v>
      </c>
      <c r="K2836" s="25">
        <v>3</v>
      </c>
      <c r="L2836" s="25">
        <f t="shared" si="457"/>
        <v>0</v>
      </c>
      <c r="M2836" s="25" t="s">
        <v>3648</v>
      </c>
      <c r="N2836" s="45">
        <v>45920</v>
      </c>
      <c r="O2836" s="54">
        <v>86141.25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3585</v>
      </c>
      <c r="C2837" s="45">
        <v>45912</v>
      </c>
      <c r="D2837" s="45">
        <v>45918</v>
      </c>
      <c r="E2837" s="8">
        <v>250.6</v>
      </c>
      <c r="F2837" s="8">
        <f t="shared" si="455"/>
        <v>22052.799999999999</v>
      </c>
      <c r="G2837" s="54">
        <f t="shared" si="456"/>
        <v>22052.799999999999</v>
      </c>
      <c r="H2837" s="25">
        <v>395004</v>
      </c>
      <c r="I2837" s="25" t="s">
        <v>4107</v>
      </c>
      <c r="J2837" s="25">
        <v>1</v>
      </c>
      <c r="K2837" s="25">
        <v>1</v>
      </c>
      <c r="L2837" s="25">
        <f t="shared" si="457"/>
        <v>0</v>
      </c>
      <c r="M2837" s="25" t="s">
        <v>3738</v>
      </c>
      <c r="N2837" s="45">
        <v>45929</v>
      </c>
      <c r="O2837" s="54">
        <v>38843</v>
      </c>
      <c r="P2837" s="25" t="s">
        <v>3737</v>
      </c>
      <c r="Q2837" s="25" t="s">
        <v>2078</v>
      </c>
      <c r="R2837" s="25" t="s">
        <v>638</v>
      </c>
      <c r="S2837" s="3">
        <v>4</v>
      </c>
      <c r="T2837" s="55"/>
      <c r="U2837" s="25" t="s">
        <v>19</v>
      </c>
      <c r="V2837" s="25" t="str">
        <f>VLOOKUP(P2837,'Customer List'!B:C,2,)</f>
        <v>Delhi</v>
      </c>
      <c r="W2837" s="56"/>
      <c r="X2837" s="45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67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3585</v>
      </c>
      <c r="C2838" s="45">
        <v>45912</v>
      </c>
      <c r="D2838" s="45">
        <v>45918</v>
      </c>
      <c r="E2838" s="8">
        <v>116.89999999999999</v>
      </c>
      <c r="F2838" s="8">
        <f t="shared" si="455"/>
        <v>10287.199999999999</v>
      </c>
      <c r="G2838" s="54">
        <f t="shared" si="456"/>
        <v>30861.599999999999</v>
      </c>
      <c r="H2838" s="25">
        <v>400118</v>
      </c>
      <c r="I2838" s="25" t="s">
        <v>4108</v>
      </c>
      <c r="J2838" s="25">
        <v>3</v>
      </c>
      <c r="K2838" s="25">
        <v>3</v>
      </c>
      <c r="L2838" s="25">
        <f t="shared" si="457"/>
        <v>0</v>
      </c>
      <c r="M2838" s="25" t="s">
        <v>3648</v>
      </c>
      <c r="N2838" s="45">
        <v>45920</v>
      </c>
      <c r="O2838" s="54">
        <v>50475.75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3585</v>
      </c>
      <c r="C2839" s="45">
        <v>45912</v>
      </c>
      <c r="D2839" s="45">
        <v>45918</v>
      </c>
      <c r="E2839" s="8">
        <v>125.3</v>
      </c>
      <c r="F2839" s="8">
        <f t="shared" si="455"/>
        <v>11026.4</v>
      </c>
      <c r="G2839" s="54">
        <f t="shared" si="456"/>
        <v>33079.199999999997</v>
      </c>
      <c r="H2839" s="25">
        <v>400128</v>
      </c>
      <c r="I2839" s="25" t="s">
        <v>3817</v>
      </c>
      <c r="J2839" s="25">
        <v>3</v>
      </c>
      <c r="K2839" s="25">
        <v>3</v>
      </c>
      <c r="L2839" s="25">
        <f t="shared" si="457"/>
        <v>0</v>
      </c>
      <c r="M2839" s="25" t="s">
        <v>3648</v>
      </c>
      <c r="N2839" s="45">
        <v>45920</v>
      </c>
      <c r="O2839" s="54">
        <v>54102.75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3585</v>
      </c>
      <c r="C2840" s="45">
        <v>45912</v>
      </c>
      <c r="D2840" s="45">
        <v>45918</v>
      </c>
      <c r="E2840" s="8">
        <v>32.9</v>
      </c>
      <c r="F2840" s="8">
        <f t="shared" si="455"/>
        <v>2895.2</v>
      </c>
      <c r="G2840" s="54">
        <f t="shared" si="456"/>
        <v>2895.2</v>
      </c>
      <c r="H2840" s="25">
        <v>400137</v>
      </c>
      <c r="I2840" s="25" t="s">
        <v>4109</v>
      </c>
      <c r="J2840" s="25">
        <v>1</v>
      </c>
      <c r="K2840" s="25">
        <v>1</v>
      </c>
      <c r="L2840" s="25">
        <f t="shared" si="457"/>
        <v>0</v>
      </c>
      <c r="M2840" s="25" t="s">
        <v>3667</v>
      </c>
      <c r="N2840" s="45">
        <v>45920</v>
      </c>
      <c r="O2840" s="54">
        <v>4794</v>
      </c>
      <c r="P2840" s="25" t="s">
        <v>630</v>
      </c>
      <c r="Q2840" s="25">
        <v>58155918612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Gujrat</v>
      </c>
      <c r="W2840" s="56"/>
      <c r="X2840" s="45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3585</v>
      </c>
      <c r="C2841" s="45">
        <v>45912</v>
      </c>
      <c r="D2841" s="45">
        <v>45918</v>
      </c>
      <c r="E2841" s="8">
        <v>82.6</v>
      </c>
      <c r="F2841" s="8">
        <f t="shared" si="455"/>
        <v>7268.7999999999993</v>
      </c>
      <c r="G2841" s="54">
        <f t="shared" si="456"/>
        <v>7268.7999999999993</v>
      </c>
      <c r="H2841" s="25">
        <v>400208</v>
      </c>
      <c r="I2841" s="25" t="s">
        <v>4110</v>
      </c>
      <c r="J2841" s="25">
        <v>1</v>
      </c>
      <c r="K2841" s="25">
        <v>1</v>
      </c>
      <c r="L2841" s="25">
        <f t="shared" si="457"/>
        <v>0</v>
      </c>
      <c r="M2841" s="25" t="s">
        <v>3648</v>
      </c>
      <c r="N2841" s="45">
        <v>45920</v>
      </c>
      <c r="O2841" s="54">
        <v>11888.5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3585</v>
      </c>
      <c r="C2842" s="45">
        <v>45912</v>
      </c>
      <c r="D2842" s="45">
        <v>45918</v>
      </c>
      <c r="E2842" s="8">
        <v>309.75</v>
      </c>
      <c r="F2842" s="8">
        <f t="shared" si="455"/>
        <v>27258</v>
      </c>
      <c r="G2842" s="54">
        <f t="shared" si="456"/>
        <v>81774</v>
      </c>
      <c r="H2842" s="25">
        <v>400274</v>
      </c>
      <c r="I2842" s="25" t="s">
        <v>4111</v>
      </c>
      <c r="J2842" s="25">
        <v>3</v>
      </c>
      <c r="K2842" s="25">
        <v>3</v>
      </c>
      <c r="L2842" s="25">
        <f t="shared" si="457"/>
        <v>0</v>
      </c>
      <c r="M2842" s="25" t="s">
        <v>3648</v>
      </c>
      <c r="N2842" s="45">
        <v>45920</v>
      </c>
      <c r="O2842" s="54">
        <v>124829.25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3585</v>
      </c>
      <c r="C2843" s="45">
        <v>45912</v>
      </c>
      <c r="D2843" s="45">
        <v>45918</v>
      </c>
      <c r="E2843" s="8">
        <v>135.1</v>
      </c>
      <c r="F2843" s="8">
        <f t="shared" si="455"/>
        <v>11888.8</v>
      </c>
      <c r="G2843" s="54">
        <f t="shared" si="456"/>
        <v>23777.599999999999</v>
      </c>
      <c r="H2843" s="25">
        <v>400334</v>
      </c>
      <c r="I2843" s="25" t="s">
        <v>3826</v>
      </c>
      <c r="J2843" s="25">
        <v>2</v>
      </c>
      <c r="K2843" s="25">
        <v>2</v>
      </c>
      <c r="L2843" s="25">
        <f t="shared" si="457"/>
        <v>0</v>
      </c>
      <c r="M2843" s="25" t="s">
        <v>3648</v>
      </c>
      <c r="N2843" s="45">
        <v>45920</v>
      </c>
      <c r="O2843" s="54">
        <v>38889.5</v>
      </c>
      <c r="P2843" s="25" t="s">
        <v>2055</v>
      </c>
      <c r="Q2843" s="25">
        <v>58155928261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3585</v>
      </c>
      <c r="C2844" s="45">
        <v>45912</v>
      </c>
      <c r="D2844" s="45">
        <v>45918</v>
      </c>
      <c r="E2844" s="8">
        <v>346.5</v>
      </c>
      <c r="F2844" s="8">
        <f t="shared" si="455"/>
        <v>30492</v>
      </c>
      <c r="G2844" s="54">
        <f t="shared" si="456"/>
        <v>30492</v>
      </c>
      <c r="H2844" s="25">
        <v>405225</v>
      </c>
      <c r="I2844" s="25" t="s">
        <v>4112</v>
      </c>
      <c r="J2844" s="25">
        <v>1</v>
      </c>
      <c r="K2844" s="25">
        <v>1</v>
      </c>
      <c r="L2844" s="25">
        <f t="shared" si="457"/>
        <v>0</v>
      </c>
      <c r="M2844" s="25" t="s">
        <v>3649</v>
      </c>
      <c r="N2844" s="45">
        <v>45920</v>
      </c>
      <c r="O2844" s="54">
        <v>71610</v>
      </c>
      <c r="P2844" s="25" t="s">
        <v>3594</v>
      </c>
      <c r="Q2844" s="25">
        <v>58155920745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Bhopal</v>
      </c>
      <c r="W2844" s="56"/>
      <c r="X2844" s="45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3585</v>
      </c>
      <c r="C2845" s="45">
        <v>45912</v>
      </c>
      <c r="D2845" s="45">
        <v>45918</v>
      </c>
      <c r="E2845" s="8">
        <v>160.29999999999998</v>
      </c>
      <c r="F2845" s="8">
        <f t="shared" si="455"/>
        <v>14106.399999999998</v>
      </c>
      <c r="G2845" s="54">
        <f t="shared" si="456"/>
        <v>42319.199999999997</v>
      </c>
      <c r="H2845" s="25">
        <v>422302</v>
      </c>
      <c r="I2845" s="25" t="s">
        <v>3827</v>
      </c>
      <c r="J2845" s="25">
        <v>3</v>
      </c>
      <c r="K2845" s="25">
        <v>3</v>
      </c>
      <c r="L2845" s="25">
        <f t="shared" si="457"/>
        <v>0</v>
      </c>
      <c r="M2845" s="25" t="s">
        <v>3648</v>
      </c>
      <c r="N2845" s="45">
        <v>45920</v>
      </c>
      <c r="O2845" s="54">
        <v>69215.25</v>
      </c>
      <c r="P2845" s="25" t="s">
        <v>2055</v>
      </c>
      <c r="Q2845" s="25">
        <v>58155928261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3585</v>
      </c>
      <c r="C2846" s="45">
        <v>45912</v>
      </c>
      <c r="D2846" s="45">
        <v>45918</v>
      </c>
      <c r="E2846" s="8">
        <v>31.5</v>
      </c>
      <c r="F2846" s="8">
        <f t="shared" si="455"/>
        <v>2772</v>
      </c>
      <c r="G2846" s="54">
        <f t="shared" si="456"/>
        <v>11088</v>
      </c>
      <c r="H2846" s="25">
        <v>423201</v>
      </c>
      <c r="I2846" s="25" t="s">
        <v>4113</v>
      </c>
      <c r="J2846" s="25">
        <v>4</v>
      </c>
      <c r="K2846" s="25">
        <v>4</v>
      </c>
      <c r="L2846" s="25">
        <f t="shared" si="457"/>
        <v>0</v>
      </c>
      <c r="M2846" s="25" t="s">
        <v>3651</v>
      </c>
      <c r="N2846" s="45">
        <v>45920</v>
      </c>
      <c r="O2846" s="54">
        <v>18900</v>
      </c>
      <c r="P2846" s="25" t="s">
        <v>622</v>
      </c>
      <c r="Q2846" s="25">
        <v>58155918542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3585</v>
      </c>
      <c r="C2847" s="45">
        <v>45912</v>
      </c>
      <c r="D2847" s="45">
        <v>45918</v>
      </c>
      <c r="E2847" s="8">
        <v>193.5</v>
      </c>
      <c r="F2847" s="8">
        <f t="shared" si="455"/>
        <v>17028</v>
      </c>
      <c r="G2847" s="54">
        <f t="shared" si="456"/>
        <v>17028</v>
      </c>
      <c r="H2847" s="25">
        <v>424902</v>
      </c>
      <c r="I2847" s="25" t="s">
        <v>4114</v>
      </c>
      <c r="J2847" s="25">
        <v>1</v>
      </c>
      <c r="K2847" s="25">
        <v>1</v>
      </c>
      <c r="L2847" s="25">
        <f t="shared" si="457"/>
        <v>0</v>
      </c>
      <c r="M2847" s="25" t="s">
        <v>3668</v>
      </c>
      <c r="N2847" s="45">
        <v>45920</v>
      </c>
      <c r="O2847" s="54">
        <v>27993</v>
      </c>
      <c r="P2847" s="25" t="s">
        <v>3596</v>
      </c>
      <c r="Q2847" s="25">
        <v>58155919916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Hyderabad</v>
      </c>
      <c r="W2847" s="56"/>
      <c r="X2847" s="45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3585</v>
      </c>
      <c r="C2848" s="45">
        <v>45912</v>
      </c>
      <c r="D2848" s="45">
        <v>45918</v>
      </c>
      <c r="E2848" s="8">
        <v>394.1</v>
      </c>
      <c r="F2848" s="8">
        <f t="shared" si="455"/>
        <v>34680.800000000003</v>
      </c>
      <c r="G2848" s="54">
        <f t="shared" si="456"/>
        <v>34680.800000000003</v>
      </c>
      <c r="H2848" s="25">
        <v>426103</v>
      </c>
      <c r="I2848" s="25" t="s">
        <v>4115</v>
      </c>
      <c r="J2848" s="25">
        <v>1</v>
      </c>
      <c r="K2848" s="25">
        <v>1</v>
      </c>
      <c r="L2848" s="25">
        <f t="shared" si="457"/>
        <v>0</v>
      </c>
      <c r="M2848" s="25" t="s">
        <v>3659</v>
      </c>
      <c r="N2848" s="45">
        <v>45920</v>
      </c>
      <c r="O2848" s="54">
        <v>61085.5</v>
      </c>
      <c r="P2848" s="25" t="s">
        <v>2288</v>
      </c>
      <c r="Q2848" s="25">
        <v>58155921154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Ahemedabad</v>
      </c>
      <c r="W2848" s="56"/>
      <c r="X2848" s="45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3585</v>
      </c>
      <c r="C2849" s="45">
        <v>45912</v>
      </c>
      <c r="D2849" s="45">
        <v>45918</v>
      </c>
      <c r="E2849" s="8">
        <v>107.10000000000001</v>
      </c>
      <c r="F2849" s="8">
        <f t="shared" si="455"/>
        <v>9424.8000000000011</v>
      </c>
      <c r="G2849" s="54">
        <f t="shared" si="456"/>
        <v>56548.800000000003</v>
      </c>
      <c r="H2849" s="25">
        <v>426202</v>
      </c>
      <c r="I2849" s="25" t="s">
        <v>4116</v>
      </c>
      <c r="J2849" s="25">
        <v>6</v>
      </c>
      <c r="K2849" s="25">
        <v>6</v>
      </c>
      <c r="L2849" s="25">
        <f t="shared" si="457"/>
        <v>0</v>
      </c>
      <c r="M2849" s="25" t="s">
        <v>3660</v>
      </c>
      <c r="N2849" s="45">
        <v>45920</v>
      </c>
      <c r="O2849" s="54">
        <v>69731.28</v>
      </c>
      <c r="P2849" s="25" t="s">
        <v>277</v>
      </c>
      <c r="Q2849" s="25">
        <v>58155927303</v>
      </c>
      <c r="R2849" s="25" t="s">
        <v>41</v>
      </c>
      <c r="S2849" s="3" t="s">
        <v>300</v>
      </c>
      <c r="T2849" s="55"/>
      <c r="U2849" s="25" t="s">
        <v>19</v>
      </c>
      <c r="V2849" s="25" t="str">
        <f>VLOOKUP(P2849,'Customer List'!B:C,2,)</f>
        <v>Pune</v>
      </c>
      <c r="W2849" s="56"/>
      <c r="X2849" s="45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3585</v>
      </c>
      <c r="C2850" s="45">
        <v>45912</v>
      </c>
      <c r="D2850" s="45">
        <v>45918</v>
      </c>
      <c r="E2850" s="8">
        <v>78.400000000000006</v>
      </c>
      <c r="F2850" s="8">
        <f t="shared" si="455"/>
        <v>6899.2000000000007</v>
      </c>
      <c r="G2850" s="54">
        <f t="shared" si="456"/>
        <v>6899.2000000000007</v>
      </c>
      <c r="H2850" s="25">
        <v>575304</v>
      </c>
      <c r="I2850" s="25" t="s">
        <v>4036</v>
      </c>
      <c r="J2850" s="25">
        <v>1</v>
      </c>
      <c r="K2850" s="25">
        <v>1</v>
      </c>
      <c r="L2850" s="25">
        <f t="shared" si="457"/>
        <v>0</v>
      </c>
      <c r="M2850" s="25" t="s">
        <v>3655</v>
      </c>
      <c r="N2850" s="45">
        <v>45920</v>
      </c>
      <c r="O2850" s="54">
        <v>12152</v>
      </c>
      <c r="P2850" s="25" t="s">
        <v>296</v>
      </c>
      <c r="Q2850" s="25">
        <v>58155922554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Kerala</v>
      </c>
      <c r="W2850" s="56"/>
      <c r="X2850" s="45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3585</v>
      </c>
      <c r="C2851" s="45">
        <v>45912</v>
      </c>
      <c r="D2851" s="45">
        <v>45918</v>
      </c>
      <c r="E2851" s="8">
        <v>177.1</v>
      </c>
      <c r="F2851" s="8">
        <f t="shared" si="455"/>
        <v>15584.8</v>
      </c>
      <c r="G2851" s="54">
        <f t="shared" si="456"/>
        <v>15584.8</v>
      </c>
      <c r="H2851" s="25">
        <v>582304</v>
      </c>
      <c r="I2851" s="25" t="s">
        <v>4117</v>
      </c>
      <c r="J2851" s="25">
        <v>1</v>
      </c>
      <c r="K2851" s="25">
        <v>1</v>
      </c>
      <c r="L2851" s="25">
        <f t="shared" si="457"/>
        <v>0</v>
      </c>
      <c r="M2851" s="25" t="s">
        <v>3661</v>
      </c>
      <c r="N2851" s="45">
        <v>45920</v>
      </c>
      <c r="O2851" s="54">
        <v>19217.88</v>
      </c>
      <c r="P2851" s="25" t="s">
        <v>277</v>
      </c>
      <c r="Q2851" s="25">
        <v>58155927303</v>
      </c>
      <c r="R2851" s="25" t="s">
        <v>41</v>
      </c>
      <c r="S2851" s="3">
        <v>-20</v>
      </c>
      <c r="T2851" s="55"/>
      <c r="U2851" s="25" t="s">
        <v>19</v>
      </c>
      <c r="V2851" s="25" t="str">
        <f>VLOOKUP(P2851,'Customer List'!B:C,2,)</f>
        <v>Pune</v>
      </c>
      <c r="W2851" s="56"/>
      <c r="X2851" s="45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3585</v>
      </c>
      <c r="C2852" s="45">
        <v>45912</v>
      </c>
      <c r="D2852" s="45">
        <v>45918</v>
      </c>
      <c r="E2852" s="8">
        <v>267.39999999999998</v>
      </c>
      <c r="F2852" s="8">
        <f t="shared" si="455"/>
        <v>23531.199999999997</v>
      </c>
      <c r="G2852" s="54">
        <f t="shared" si="456"/>
        <v>23531.199999999997</v>
      </c>
      <c r="H2852" s="25">
        <v>626810</v>
      </c>
      <c r="I2852" s="25" t="s">
        <v>4118</v>
      </c>
      <c r="J2852" s="25">
        <v>1</v>
      </c>
      <c r="K2852" s="25">
        <v>1</v>
      </c>
      <c r="L2852" s="25">
        <f t="shared" si="457"/>
        <v>0</v>
      </c>
      <c r="M2852" s="25" t="s">
        <v>3647</v>
      </c>
      <c r="N2852" s="45">
        <v>45920</v>
      </c>
      <c r="O2852" s="54">
        <v>41447</v>
      </c>
      <c r="P2852" s="25" t="s">
        <v>2053</v>
      </c>
      <c r="Q2852" s="25">
        <v>58155918682</v>
      </c>
      <c r="R2852" s="25" t="s">
        <v>41</v>
      </c>
      <c r="S2852" s="3">
        <v>4</v>
      </c>
      <c r="T2852" s="55"/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3585</v>
      </c>
      <c r="C2853" s="45">
        <v>45912</v>
      </c>
      <c r="D2853" s="45">
        <v>45918</v>
      </c>
      <c r="E2853" s="8">
        <v>82.6</v>
      </c>
      <c r="F2853" s="8">
        <f t="shared" si="455"/>
        <v>7268.7999999999993</v>
      </c>
      <c r="G2853" s="54">
        <f t="shared" si="456"/>
        <v>7268.7999999999993</v>
      </c>
      <c r="H2853" s="25">
        <v>740042</v>
      </c>
      <c r="I2853" s="25" t="s">
        <v>4119</v>
      </c>
      <c r="J2853" s="25">
        <v>1</v>
      </c>
      <c r="K2853" s="25">
        <v>1</v>
      </c>
      <c r="L2853" s="25">
        <f t="shared" si="457"/>
        <v>0</v>
      </c>
      <c r="M2853" s="25" t="s">
        <v>3662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3615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3585</v>
      </c>
      <c r="C2854" s="45">
        <v>45912</v>
      </c>
      <c r="D2854" s="45">
        <v>45918</v>
      </c>
      <c r="E2854" s="8">
        <v>82.6</v>
      </c>
      <c r="F2854" s="8">
        <f t="shared" si="455"/>
        <v>7268.7999999999993</v>
      </c>
      <c r="G2854" s="54">
        <f t="shared" si="456"/>
        <v>7268.7999999999993</v>
      </c>
      <c r="H2854" s="25">
        <v>740043</v>
      </c>
      <c r="I2854" s="25" t="s">
        <v>4120</v>
      </c>
      <c r="J2854" s="25">
        <v>1</v>
      </c>
      <c r="K2854" s="25">
        <v>1</v>
      </c>
      <c r="L2854" s="25">
        <f t="shared" si="457"/>
        <v>0</v>
      </c>
      <c r="M2854" s="25" t="s">
        <v>3662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3615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3585</v>
      </c>
      <c r="C2855" s="45">
        <v>45912</v>
      </c>
      <c r="D2855" s="45">
        <v>45918</v>
      </c>
      <c r="E2855" s="8">
        <v>82.6</v>
      </c>
      <c r="F2855" s="8">
        <f t="shared" si="455"/>
        <v>7268.7999999999993</v>
      </c>
      <c r="G2855" s="54">
        <f t="shared" si="456"/>
        <v>7268.7999999999993</v>
      </c>
      <c r="H2855" s="25">
        <v>740044</v>
      </c>
      <c r="I2855" s="25" t="s">
        <v>4121</v>
      </c>
      <c r="J2855" s="25">
        <v>1</v>
      </c>
      <c r="K2855" s="25">
        <v>1</v>
      </c>
      <c r="L2855" s="25">
        <f t="shared" si="457"/>
        <v>0</v>
      </c>
      <c r="M2855" s="25" t="s">
        <v>3662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3615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3585</v>
      </c>
      <c r="C2856" s="45">
        <v>45912</v>
      </c>
      <c r="D2856" s="45">
        <v>45918</v>
      </c>
      <c r="E2856" s="8">
        <v>82.6</v>
      </c>
      <c r="F2856" s="8">
        <f t="shared" si="455"/>
        <v>7268.7999999999993</v>
      </c>
      <c r="G2856" s="54">
        <f t="shared" si="456"/>
        <v>7268.7999999999993</v>
      </c>
      <c r="H2856" s="25">
        <v>740045</v>
      </c>
      <c r="I2856" s="25" t="s">
        <v>4122</v>
      </c>
      <c r="J2856" s="25">
        <v>1</v>
      </c>
      <c r="K2856" s="25">
        <v>1</v>
      </c>
      <c r="L2856" s="25">
        <f t="shared" si="457"/>
        <v>0</v>
      </c>
      <c r="M2856" s="25" t="s">
        <v>3662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3615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3585</v>
      </c>
      <c r="C2857" s="45">
        <v>45912</v>
      </c>
      <c r="D2857" s="45">
        <v>45918</v>
      </c>
      <c r="E2857" s="8">
        <v>82.6</v>
      </c>
      <c r="F2857" s="8">
        <f t="shared" si="455"/>
        <v>7268.7999999999993</v>
      </c>
      <c r="G2857" s="54">
        <f t="shared" si="456"/>
        <v>7268.7999999999993</v>
      </c>
      <c r="H2857" s="25">
        <v>740046</v>
      </c>
      <c r="I2857" s="25" t="s">
        <v>4123</v>
      </c>
      <c r="J2857" s="25">
        <v>1</v>
      </c>
      <c r="K2857" s="25">
        <v>1</v>
      </c>
      <c r="L2857" s="25">
        <f t="shared" si="457"/>
        <v>0</v>
      </c>
      <c r="M2857" s="25" t="s">
        <v>3662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3615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3585</v>
      </c>
      <c r="C2858" s="45">
        <v>45912</v>
      </c>
      <c r="D2858" s="45">
        <v>45918</v>
      </c>
      <c r="E2858" s="8">
        <v>82.6</v>
      </c>
      <c r="F2858" s="8">
        <f t="shared" si="455"/>
        <v>7268.7999999999993</v>
      </c>
      <c r="G2858" s="54">
        <f t="shared" si="456"/>
        <v>7268.7999999999993</v>
      </c>
      <c r="H2858" s="25">
        <v>740047</v>
      </c>
      <c r="I2858" s="25" t="s">
        <v>4124</v>
      </c>
      <c r="J2858" s="25">
        <v>1</v>
      </c>
      <c r="K2858" s="25">
        <v>1</v>
      </c>
      <c r="L2858" s="25">
        <f t="shared" si="457"/>
        <v>0</v>
      </c>
      <c r="M2858" s="25" t="s">
        <v>3662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3615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3585</v>
      </c>
      <c r="C2859" s="45">
        <v>45912</v>
      </c>
      <c r="D2859" s="45">
        <v>45918</v>
      </c>
      <c r="E2859" s="8">
        <v>82.6</v>
      </c>
      <c r="F2859" s="8">
        <f t="shared" si="455"/>
        <v>7268.7999999999993</v>
      </c>
      <c r="G2859" s="54">
        <f t="shared" si="456"/>
        <v>7268.7999999999993</v>
      </c>
      <c r="H2859" s="25">
        <v>740052</v>
      </c>
      <c r="I2859" s="25" t="s">
        <v>4125</v>
      </c>
      <c r="J2859" s="25">
        <v>1</v>
      </c>
      <c r="K2859" s="25">
        <v>1</v>
      </c>
      <c r="L2859" s="25">
        <f t="shared" si="457"/>
        <v>0</v>
      </c>
      <c r="M2859" s="25" t="s">
        <v>3662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3615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3585</v>
      </c>
      <c r="C2860" s="45">
        <v>45912</v>
      </c>
      <c r="D2860" s="45">
        <v>45918</v>
      </c>
      <c r="E2860" s="8">
        <v>82.6</v>
      </c>
      <c r="F2860" s="8">
        <f t="shared" si="455"/>
        <v>7268.7999999999993</v>
      </c>
      <c r="G2860" s="54">
        <f t="shared" si="456"/>
        <v>7268.7999999999993</v>
      </c>
      <c r="H2860" s="25">
        <v>740053</v>
      </c>
      <c r="I2860" s="25" t="s">
        <v>4126</v>
      </c>
      <c r="J2860" s="25">
        <v>1</v>
      </c>
      <c r="K2860" s="25">
        <v>1</v>
      </c>
      <c r="L2860" s="25">
        <f t="shared" si="457"/>
        <v>0</v>
      </c>
      <c r="M2860" s="25" t="s">
        <v>3662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3615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3585</v>
      </c>
      <c r="C2861" s="45">
        <v>45912</v>
      </c>
      <c r="D2861" s="45">
        <v>45918</v>
      </c>
      <c r="E2861" s="8">
        <v>82.6</v>
      </c>
      <c r="F2861" s="8">
        <f t="shared" si="455"/>
        <v>7268.7999999999993</v>
      </c>
      <c r="G2861" s="54">
        <f t="shared" si="456"/>
        <v>7268.7999999999993</v>
      </c>
      <c r="H2861" s="25">
        <v>740368</v>
      </c>
      <c r="I2861" s="25" t="s">
        <v>4127</v>
      </c>
      <c r="J2861" s="25">
        <v>1</v>
      </c>
      <c r="K2861" s="25">
        <v>1</v>
      </c>
      <c r="L2861" s="25">
        <f t="shared" si="457"/>
        <v>0</v>
      </c>
      <c r="M2861" s="25" t="s">
        <v>3662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3615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3585</v>
      </c>
      <c r="C2862" s="45">
        <v>45912</v>
      </c>
      <c r="D2862" s="45">
        <v>45918</v>
      </c>
      <c r="E2862" s="8">
        <v>82.6</v>
      </c>
      <c r="F2862" s="8">
        <f t="shared" si="455"/>
        <v>7268.7999999999993</v>
      </c>
      <c r="G2862" s="54">
        <f t="shared" si="456"/>
        <v>7268.7999999999993</v>
      </c>
      <c r="H2862" s="25">
        <v>740717</v>
      </c>
      <c r="I2862" s="25" t="s">
        <v>4128</v>
      </c>
      <c r="J2862" s="25">
        <v>1</v>
      </c>
      <c r="K2862" s="25">
        <v>1</v>
      </c>
      <c r="L2862" s="25">
        <f t="shared" si="457"/>
        <v>0</v>
      </c>
      <c r="M2862" s="25" t="s">
        <v>3662</v>
      </c>
      <c r="N2862" s="45">
        <v>45920</v>
      </c>
      <c r="O2862" s="54">
        <v>13717.5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3615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3585</v>
      </c>
      <c r="C2863" s="45">
        <v>45912</v>
      </c>
      <c r="D2863" s="45">
        <v>45918</v>
      </c>
      <c r="E2863" s="8">
        <v>1</v>
      </c>
      <c r="F2863" s="8">
        <f t="shared" si="455"/>
        <v>88</v>
      </c>
      <c r="G2863" s="54">
        <f t="shared" si="456"/>
        <v>88</v>
      </c>
      <c r="H2863" s="25">
        <v>740809</v>
      </c>
      <c r="I2863" s="25" t="s">
        <v>4129</v>
      </c>
      <c r="J2863" s="25">
        <v>1</v>
      </c>
      <c r="K2863" s="25">
        <v>1</v>
      </c>
      <c r="L2863" s="25">
        <f t="shared" si="457"/>
        <v>0</v>
      </c>
      <c r="M2863" s="25" t="s">
        <v>4982</v>
      </c>
      <c r="N2863" s="45">
        <v>45939</v>
      </c>
      <c r="O2863" s="54">
        <v>0</v>
      </c>
      <c r="P2863" s="25" t="s">
        <v>4867</v>
      </c>
      <c r="Q2863" s="25">
        <v>58156706370</v>
      </c>
      <c r="R2863" s="25" t="s">
        <v>41</v>
      </c>
      <c r="S2863" s="3">
        <v>4</v>
      </c>
      <c r="T2863" s="55" t="s">
        <v>3605</v>
      </c>
      <c r="U2863" s="25" t="s">
        <v>19</v>
      </c>
      <c r="V2863" s="25" t="str">
        <f>VLOOKUP(P2863,'Customer List'!B:C,2,)</f>
        <v>Banglore</v>
      </c>
      <c r="W2863" s="56"/>
      <c r="X2863" s="45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3585</v>
      </c>
      <c r="C2864" s="45">
        <v>45912</v>
      </c>
      <c r="D2864" s="45">
        <v>45918</v>
      </c>
      <c r="E2864" s="8">
        <v>205.8</v>
      </c>
      <c r="F2864" s="8">
        <f t="shared" si="455"/>
        <v>18110.400000000001</v>
      </c>
      <c r="G2864" s="54">
        <f t="shared" si="456"/>
        <v>18110.400000000001</v>
      </c>
      <c r="H2864" s="25">
        <v>741041</v>
      </c>
      <c r="I2864" s="25" t="s">
        <v>4130</v>
      </c>
      <c r="J2864" s="25">
        <v>1</v>
      </c>
      <c r="K2864" s="25">
        <v>1</v>
      </c>
      <c r="L2864" s="25">
        <f t="shared" si="457"/>
        <v>0</v>
      </c>
      <c r="M2864" s="25" t="s">
        <v>3662</v>
      </c>
      <c r="N2864" s="45">
        <v>45920</v>
      </c>
      <c r="O2864" s="54">
        <v>34177.5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3615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3585</v>
      </c>
      <c r="C2865" s="45">
        <v>45912</v>
      </c>
      <c r="D2865" s="45">
        <v>45918</v>
      </c>
      <c r="E2865" s="8">
        <v>41.3</v>
      </c>
      <c r="F2865" s="8">
        <f t="shared" si="455"/>
        <v>3634.3999999999996</v>
      </c>
      <c r="G2865" s="54">
        <f t="shared" si="456"/>
        <v>3634.3999999999996</v>
      </c>
      <c r="H2865" s="25">
        <v>741042</v>
      </c>
      <c r="I2865" s="25" t="s">
        <v>4131</v>
      </c>
      <c r="J2865" s="25">
        <v>1</v>
      </c>
      <c r="K2865" s="25">
        <v>1</v>
      </c>
      <c r="L2865" s="25">
        <f t="shared" si="457"/>
        <v>0</v>
      </c>
      <c r="M2865" s="25" t="s">
        <v>3662</v>
      </c>
      <c r="N2865" s="45">
        <v>45920</v>
      </c>
      <c r="O2865" s="54">
        <v>6858.75</v>
      </c>
      <c r="P2865" s="25" t="s">
        <v>1139</v>
      </c>
      <c r="Q2865" s="25">
        <v>58155921386</v>
      </c>
      <c r="R2865" s="25" t="s">
        <v>41</v>
      </c>
      <c r="S2865" s="3">
        <v>4</v>
      </c>
      <c r="T2865" s="55" t="s">
        <v>3615</v>
      </c>
      <c r="U2865" s="25" t="s">
        <v>19</v>
      </c>
      <c r="V2865" s="25" t="str">
        <f>VLOOKUP(P2865,'Customer List'!B:C,2,)</f>
        <v>Banglore</v>
      </c>
      <c r="W2865" s="56"/>
      <c r="X2865" s="45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3585</v>
      </c>
      <c r="C2866" s="45">
        <v>45912</v>
      </c>
      <c r="D2866" s="45">
        <v>45918</v>
      </c>
      <c r="E2866" s="8">
        <v>171.75</v>
      </c>
      <c r="F2866" s="8">
        <f t="shared" si="455"/>
        <v>15114</v>
      </c>
      <c r="G2866" s="54">
        <f t="shared" si="456"/>
        <v>15114</v>
      </c>
      <c r="H2866" s="25">
        <v>846102</v>
      </c>
      <c r="I2866" s="25" t="s">
        <v>4132</v>
      </c>
      <c r="J2866" s="25">
        <v>1</v>
      </c>
      <c r="K2866" s="25">
        <v>1</v>
      </c>
      <c r="L2866" s="25">
        <f t="shared" si="457"/>
        <v>0</v>
      </c>
      <c r="M2866" s="25" t="s">
        <v>3650</v>
      </c>
      <c r="N2866" s="45">
        <v>45920</v>
      </c>
      <c r="O2866" s="54">
        <v>24045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3585</v>
      </c>
      <c r="C2867" s="45">
        <v>45912</v>
      </c>
      <c r="D2867" s="45">
        <v>45918</v>
      </c>
      <c r="E2867" s="8">
        <v>990</v>
      </c>
      <c r="F2867" s="8">
        <f t="shared" si="455"/>
        <v>87120</v>
      </c>
      <c r="G2867" s="54">
        <f t="shared" si="456"/>
        <v>174240</v>
      </c>
      <c r="H2867" s="25">
        <v>900007328</v>
      </c>
      <c r="I2867" s="25" t="s">
        <v>4222</v>
      </c>
      <c r="J2867" s="25">
        <v>2</v>
      </c>
      <c r="K2867" s="25">
        <v>2</v>
      </c>
      <c r="L2867" s="25">
        <f t="shared" si="457"/>
        <v>0</v>
      </c>
      <c r="M2867" s="25" t="s">
        <v>3646</v>
      </c>
      <c r="N2867" s="45">
        <v>45920</v>
      </c>
      <c r="O2867" s="54">
        <v>231660</v>
      </c>
      <c r="P2867" s="25" t="s">
        <v>3597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3585</v>
      </c>
      <c r="C2868" s="45">
        <v>45912</v>
      </c>
      <c r="D2868" s="45">
        <v>45918</v>
      </c>
      <c r="E2868" s="8">
        <v>1540</v>
      </c>
      <c r="F2868" s="8">
        <f t="shared" si="455"/>
        <v>135520</v>
      </c>
      <c r="G2868" s="54">
        <f t="shared" si="456"/>
        <v>271040</v>
      </c>
      <c r="H2868" s="25">
        <v>900007329</v>
      </c>
      <c r="I2868" s="25" t="s">
        <v>4223</v>
      </c>
      <c r="J2868" s="25">
        <v>2</v>
      </c>
      <c r="K2868" s="25">
        <v>2</v>
      </c>
      <c r="L2868" s="25">
        <f t="shared" si="457"/>
        <v>0</v>
      </c>
      <c r="M2868" s="25" t="s">
        <v>3646</v>
      </c>
      <c r="N2868" s="45">
        <v>45920</v>
      </c>
      <c r="O2868" s="54">
        <v>360360</v>
      </c>
      <c r="P2868" s="25" t="s">
        <v>3597</v>
      </c>
      <c r="Q2868" s="25">
        <v>58155928084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MADURAI</v>
      </c>
      <c r="W2868" s="56"/>
      <c r="X2868" s="45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3585</v>
      </c>
      <c r="C2869" s="45">
        <v>45912</v>
      </c>
      <c r="D2869" s="45">
        <v>45918</v>
      </c>
      <c r="E2869" s="8">
        <v>62.3</v>
      </c>
      <c r="F2869" s="8">
        <f t="shared" si="455"/>
        <v>5482.4</v>
      </c>
      <c r="G2869" s="54">
        <f t="shared" si="456"/>
        <v>5482.4</v>
      </c>
      <c r="H2869" s="25">
        <v>906113</v>
      </c>
      <c r="I2869" s="25" t="s">
        <v>4224</v>
      </c>
      <c r="J2869" s="25">
        <v>1</v>
      </c>
      <c r="K2869" s="25">
        <v>1</v>
      </c>
      <c r="L2869" s="25">
        <f t="shared" si="457"/>
        <v>0</v>
      </c>
      <c r="M2869" s="25" t="s">
        <v>3650</v>
      </c>
      <c r="N2869" s="45">
        <v>45920</v>
      </c>
      <c r="O2869" s="54">
        <v>9345</v>
      </c>
      <c r="P2869" s="25" t="s">
        <v>622</v>
      </c>
      <c r="Q2869" s="25">
        <v>58155918542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Hyderabad</v>
      </c>
      <c r="W2869" s="56"/>
      <c r="X2869" s="45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3585</v>
      </c>
      <c r="C2870" s="45">
        <v>45912</v>
      </c>
      <c r="D2870" s="45">
        <v>45918</v>
      </c>
      <c r="E2870" s="8">
        <v>152.6</v>
      </c>
      <c r="F2870" s="8">
        <f t="shared" si="455"/>
        <v>13428.8</v>
      </c>
      <c r="G2870" s="54">
        <f t="shared" si="456"/>
        <v>13428.8</v>
      </c>
      <c r="H2870" s="25">
        <v>921304</v>
      </c>
      <c r="I2870" s="25" t="s">
        <v>4225</v>
      </c>
      <c r="J2870" s="25">
        <v>1</v>
      </c>
      <c r="K2870" s="25">
        <v>1</v>
      </c>
      <c r="L2870" s="25">
        <f t="shared" si="457"/>
        <v>0</v>
      </c>
      <c r="M2870" s="25" t="s">
        <v>3660</v>
      </c>
      <c r="N2870" s="45">
        <v>45920</v>
      </c>
      <c r="O2870" s="54">
        <v>16559.28</v>
      </c>
      <c r="P2870" s="25" t="s">
        <v>277</v>
      </c>
      <c r="Q2870" s="25">
        <v>58155927303</v>
      </c>
      <c r="R2870" s="25" t="s">
        <v>41</v>
      </c>
      <c r="S2870" s="3">
        <v>4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3585</v>
      </c>
      <c r="C2871" s="45">
        <v>45912</v>
      </c>
      <c r="D2871" s="45">
        <v>45918</v>
      </c>
      <c r="E2871" s="8">
        <v>88.9</v>
      </c>
      <c r="F2871" s="8">
        <f t="shared" si="455"/>
        <v>7823.2000000000007</v>
      </c>
      <c r="G2871" s="54">
        <f t="shared" si="456"/>
        <v>7823.2000000000007</v>
      </c>
      <c r="H2871" s="25">
        <v>926201</v>
      </c>
      <c r="I2871" s="25" t="s">
        <v>4226</v>
      </c>
      <c r="J2871" s="25">
        <v>1</v>
      </c>
      <c r="K2871" s="25">
        <v>1</v>
      </c>
      <c r="L2871" s="25">
        <f t="shared" si="457"/>
        <v>0</v>
      </c>
      <c r="M2871" s="25" t="s">
        <v>3660</v>
      </c>
      <c r="N2871" s="45">
        <v>45920</v>
      </c>
      <c r="O2871" s="54">
        <v>9646.92</v>
      </c>
      <c r="P2871" s="25" t="s">
        <v>277</v>
      </c>
      <c r="Q2871" s="25">
        <v>58155927303</v>
      </c>
      <c r="R2871" s="25" t="s">
        <v>41</v>
      </c>
      <c r="S2871" s="3" t="s">
        <v>300</v>
      </c>
      <c r="T2871" s="55"/>
      <c r="U2871" s="25" t="s">
        <v>19</v>
      </c>
      <c r="V2871" s="25" t="str">
        <f>VLOOKUP(P2871,'Customer List'!B:C,2,)</f>
        <v>Pune</v>
      </c>
      <c r="W2871" s="56"/>
      <c r="X2871" s="45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3606</v>
      </c>
      <c r="C2872" s="45">
        <v>45916</v>
      </c>
      <c r="D2872" s="45">
        <v>45919</v>
      </c>
      <c r="E2872" s="8">
        <v>0</v>
      </c>
      <c r="F2872" s="8">
        <f t="shared" ref="F2872:F2935" si="462">IF(AB2872="DOLLAR",E2872*88,E2872)</f>
        <v>0</v>
      </c>
      <c r="G2872" s="54">
        <f t="shared" ref="G2872:G2935" si="463">F2872*J2872</f>
        <v>0</v>
      </c>
      <c r="H2872" s="25" t="s">
        <v>3607</v>
      </c>
      <c r="I2872" s="25" t="s">
        <v>4227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3676</v>
      </c>
      <c r="N2872" s="45">
        <v>45920</v>
      </c>
      <c r="O2872" s="54">
        <v>0</v>
      </c>
      <c r="P2872" s="25" t="s">
        <v>3608</v>
      </c>
      <c r="Q2872" s="25">
        <v>58155918774</v>
      </c>
      <c r="R2872" s="25" t="s">
        <v>41</v>
      </c>
      <c r="S2872" s="3">
        <v>4</v>
      </c>
      <c r="T2872" s="55" t="s">
        <v>3614</v>
      </c>
      <c r="U2872" s="25" t="s">
        <v>3360</v>
      </c>
      <c r="V2872" s="25" t="str">
        <f>VLOOKUP(P2872,'Customer List'!B:C,2,)</f>
        <v>Mumbai</v>
      </c>
      <c r="W2872" s="56"/>
      <c r="X2872" s="45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45">
        <v>45915</v>
      </c>
      <c r="D2873" s="45">
        <v>45919</v>
      </c>
      <c r="E2873" s="8">
        <v>172</v>
      </c>
      <c r="F2873" s="8">
        <f t="shared" si="462"/>
        <v>15136</v>
      </c>
      <c r="G2873" s="54">
        <f t="shared" si="463"/>
        <v>15136</v>
      </c>
      <c r="H2873" s="25" t="s">
        <v>659</v>
      </c>
      <c r="I2873" s="25" t="s">
        <v>4133</v>
      </c>
      <c r="J2873" s="25">
        <v>1</v>
      </c>
      <c r="K2873" s="25">
        <v>1</v>
      </c>
      <c r="L2873" s="25">
        <f t="shared" si="464"/>
        <v>0</v>
      </c>
      <c r="M2873" s="25" t="s">
        <v>3656</v>
      </c>
      <c r="N2873" s="45">
        <v>45920</v>
      </c>
      <c r="O2873" s="54">
        <v>12642</v>
      </c>
      <c r="P2873" s="25" t="s">
        <v>3610</v>
      </c>
      <c r="Q2873" s="25">
        <v>58155922742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Kharagpur</v>
      </c>
      <c r="W2873" s="56"/>
      <c r="X2873" s="45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45">
        <v>45915</v>
      </c>
      <c r="D2874" s="45">
        <v>45919</v>
      </c>
      <c r="E2874" s="8">
        <v>903</v>
      </c>
      <c r="F2874" s="8">
        <f t="shared" si="462"/>
        <v>79464</v>
      </c>
      <c r="G2874" s="54">
        <f t="shared" si="463"/>
        <v>79464</v>
      </c>
      <c r="H2874" s="25" t="s">
        <v>2073</v>
      </c>
      <c r="I2874" s="25" t="s">
        <v>4140</v>
      </c>
      <c r="J2874" s="25">
        <v>1</v>
      </c>
      <c r="K2874" s="25">
        <v>1</v>
      </c>
      <c r="L2874" s="25">
        <f t="shared" si="464"/>
        <v>0</v>
      </c>
      <c r="M2874" s="25" t="s">
        <v>3652</v>
      </c>
      <c r="N2874" s="45">
        <v>45920</v>
      </c>
      <c r="O2874" s="54">
        <v>155011.5</v>
      </c>
      <c r="P2874" s="25" t="s">
        <v>3611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45">
        <v>45915</v>
      </c>
      <c r="D2875" s="45">
        <v>45919</v>
      </c>
      <c r="E2875" s="8">
        <v>1064</v>
      </c>
      <c r="F2875" s="8">
        <f t="shared" si="462"/>
        <v>93632</v>
      </c>
      <c r="G2875" s="54">
        <f t="shared" si="463"/>
        <v>93632</v>
      </c>
      <c r="H2875" s="25" t="s">
        <v>2074</v>
      </c>
      <c r="I2875" s="25" t="s">
        <v>4141</v>
      </c>
      <c r="J2875" s="25">
        <v>1</v>
      </c>
      <c r="K2875" s="25">
        <v>1</v>
      </c>
      <c r="L2875" s="25">
        <f t="shared" si="464"/>
        <v>0</v>
      </c>
      <c r="M2875" s="25" t="s">
        <v>3652</v>
      </c>
      <c r="N2875" s="45">
        <v>45920</v>
      </c>
      <c r="O2875" s="54">
        <v>166845</v>
      </c>
      <c r="P2875" s="25" t="s">
        <v>3611</v>
      </c>
      <c r="Q2875" s="25">
        <v>58155922370</v>
      </c>
      <c r="R2875" s="25" t="s">
        <v>41</v>
      </c>
      <c r="S2875" s="3">
        <v>4</v>
      </c>
      <c r="T2875" s="55"/>
      <c r="U2875" s="25" t="s">
        <v>424</v>
      </c>
      <c r="V2875" s="25" t="str">
        <f>VLOOKUP(P2875,'Customer List'!B:C,2,)</f>
        <v>NAGPUR</v>
      </c>
      <c r="W2875" s="56"/>
      <c r="X2875" s="45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45">
        <v>45915</v>
      </c>
      <c r="D2876" s="45">
        <v>45919</v>
      </c>
      <c r="E2876" s="8">
        <v>3288</v>
      </c>
      <c r="F2876" s="8">
        <f t="shared" si="462"/>
        <v>289344</v>
      </c>
      <c r="G2876" s="54">
        <f t="shared" si="463"/>
        <v>289344</v>
      </c>
      <c r="H2876" s="25" t="s">
        <v>3609</v>
      </c>
      <c r="I2876" s="25" t="s">
        <v>4228</v>
      </c>
      <c r="J2876" s="25">
        <v>1</v>
      </c>
      <c r="K2876" s="25"/>
      <c r="L2876" s="25">
        <f t="shared" si="464"/>
        <v>1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424</v>
      </c>
      <c r="V2876" s="25" t="str">
        <f>VLOOKUP(P2876,'Customer List'!B:C,2,)</f>
        <v>STOCK</v>
      </c>
      <c r="W2876" s="56" t="s">
        <v>1149</v>
      </c>
      <c r="X2876" s="45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67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3617</v>
      </c>
      <c r="C2877" s="45">
        <v>45915</v>
      </c>
      <c r="D2877" s="45">
        <v>45922</v>
      </c>
      <c r="E2877" s="8">
        <v>2249</v>
      </c>
      <c r="F2877" s="8">
        <f t="shared" si="462"/>
        <v>197912</v>
      </c>
      <c r="G2877" s="54">
        <f t="shared" si="463"/>
        <v>197912</v>
      </c>
      <c r="H2877" s="25" t="s">
        <v>3618</v>
      </c>
      <c r="I2877" s="25" t="s">
        <v>4229</v>
      </c>
      <c r="J2877" s="25">
        <v>1</v>
      </c>
      <c r="K2877" s="25">
        <v>1</v>
      </c>
      <c r="L2877" s="25">
        <f t="shared" si="464"/>
        <v>0</v>
      </c>
      <c r="M2877" s="25" t="s">
        <v>3621</v>
      </c>
      <c r="N2877" s="45">
        <v>45920</v>
      </c>
      <c r="O2877" s="54">
        <v>393750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/>
      <c r="U2877" s="25" t="s">
        <v>3595</v>
      </c>
      <c r="V2877" s="25" t="str">
        <f>VLOOKUP(P2877,'Customer List'!B:C,2,)</f>
        <v>Gujrat</v>
      </c>
      <c r="W2877" s="56"/>
      <c r="X2877" s="45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3617</v>
      </c>
      <c r="C2878" s="45">
        <v>45915</v>
      </c>
      <c r="D2878" s="45">
        <v>45922</v>
      </c>
      <c r="E2878" s="8">
        <v>1</v>
      </c>
      <c r="F2878" s="8">
        <f t="shared" si="462"/>
        <v>88</v>
      </c>
      <c r="G2878" s="54">
        <f t="shared" si="463"/>
        <v>88</v>
      </c>
      <c r="H2878" s="25" t="s">
        <v>3619</v>
      </c>
      <c r="I2878" s="25" t="s">
        <v>4230</v>
      </c>
      <c r="J2878" s="25">
        <v>1</v>
      </c>
      <c r="K2878" s="25">
        <v>1</v>
      </c>
      <c r="L2878" s="25">
        <f t="shared" si="464"/>
        <v>0</v>
      </c>
      <c r="M2878" s="25" t="s">
        <v>3621</v>
      </c>
      <c r="N2878" s="45">
        <v>45920</v>
      </c>
      <c r="O2878" s="54">
        <v>0</v>
      </c>
      <c r="P2878" s="25" t="s">
        <v>371</v>
      </c>
      <c r="Q2878" s="25">
        <v>58155939203</v>
      </c>
      <c r="R2878" s="25" t="s">
        <v>41</v>
      </c>
      <c r="S2878" s="3">
        <v>-80</v>
      </c>
      <c r="T2878" s="55" t="s">
        <v>3622</v>
      </c>
      <c r="U2878" s="25" t="s">
        <v>3595</v>
      </c>
      <c r="V2878" s="25" t="str">
        <f>VLOOKUP(P2878,'Customer List'!B:C,2,)</f>
        <v>Gujrat</v>
      </c>
      <c r="W2878" s="56"/>
      <c r="X2878" s="45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3683</v>
      </c>
      <c r="C2879" s="45">
        <v>45917</v>
      </c>
      <c r="D2879" s="45">
        <v>45922</v>
      </c>
      <c r="E2879" s="8">
        <v>11860.25</v>
      </c>
      <c r="F2879" s="8">
        <f t="shared" si="462"/>
        <v>11860.25</v>
      </c>
      <c r="G2879" s="54">
        <f t="shared" si="463"/>
        <v>23720.5</v>
      </c>
      <c r="H2879" s="25">
        <v>100575</v>
      </c>
      <c r="I2879" s="25" t="s">
        <v>4734</v>
      </c>
      <c r="J2879" s="25">
        <v>2</v>
      </c>
      <c r="K2879" s="25"/>
      <c r="L2879" s="25">
        <f t="shared" si="464"/>
        <v>2</v>
      </c>
      <c r="M2879" s="25"/>
      <c r="N2879" s="45"/>
      <c r="O2879" s="54"/>
      <c r="P2879" s="25" t="s">
        <v>1149</v>
      </c>
      <c r="Q2879" s="25"/>
      <c r="R2879" s="25"/>
      <c r="S2879" s="3">
        <v>4</v>
      </c>
      <c r="T2879" s="55"/>
      <c r="U2879" s="25" t="s">
        <v>2091</v>
      </c>
      <c r="V2879" s="25" t="str">
        <f>VLOOKUP(P2879,'Customer List'!B:C,2,)</f>
        <v>STOCK</v>
      </c>
      <c r="W2879" s="56" t="s">
        <v>1149</v>
      </c>
      <c r="X2879" s="45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67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3683</v>
      </c>
      <c r="C2880" s="45">
        <v>45917</v>
      </c>
      <c r="D2880" s="45">
        <v>45922</v>
      </c>
      <c r="E2880" s="8">
        <v>51562.5</v>
      </c>
      <c r="F2880" s="8">
        <f t="shared" si="462"/>
        <v>51562.5</v>
      </c>
      <c r="G2880" s="54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3694</v>
      </c>
      <c r="N2880" s="45">
        <v>45923</v>
      </c>
      <c r="O2880" s="54">
        <v>61875</v>
      </c>
      <c r="P2880" s="25" t="s">
        <v>3695</v>
      </c>
      <c r="Q2880" s="25" t="s">
        <v>2078</v>
      </c>
      <c r="R2880" s="25" t="s">
        <v>849</v>
      </c>
      <c r="S2880" s="3" t="s">
        <v>300</v>
      </c>
      <c r="T2880" s="55"/>
      <c r="U2880" s="25" t="s">
        <v>2091</v>
      </c>
      <c r="V2880" s="25" t="e">
        <f>VLOOKUP(P2880,'Customer List'!B:C,2,)</f>
        <v>#N/A</v>
      </c>
      <c r="W2880" s="56"/>
      <c r="X2880" s="45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67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3684</v>
      </c>
      <c r="C2881" s="45">
        <v>45918</v>
      </c>
      <c r="D2881" s="45">
        <v>45923</v>
      </c>
      <c r="E2881" s="8">
        <v>850</v>
      </c>
      <c r="F2881" s="8">
        <f t="shared" si="462"/>
        <v>74800</v>
      </c>
      <c r="G2881" s="54">
        <f t="shared" si="463"/>
        <v>74800</v>
      </c>
      <c r="H2881" s="25" t="s">
        <v>3686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4958</v>
      </c>
      <c r="N2881" s="45">
        <v>45923</v>
      </c>
      <c r="O2881" s="54">
        <v>123250</v>
      </c>
      <c r="P2881" s="25" t="s">
        <v>3687</v>
      </c>
      <c r="Q2881" s="25">
        <v>58156038765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Chennai</v>
      </c>
      <c r="W2881" s="56"/>
      <c r="X2881" s="45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3685</v>
      </c>
      <c r="C2882" s="45">
        <v>45918</v>
      </c>
      <c r="D2882" s="45">
        <v>45923</v>
      </c>
      <c r="E2882" s="8">
        <v>238.8</v>
      </c>
      <c r="F2882" s="8">
        <f t="shared" si="462"/>
        <v>21014.400000000001</v>
      </c>
      <c r="G2882" s="54">
        <f t="shared" si="463"/>
        <v>21014.400000000001</v>
      </c>
      <c r="H2882" s="25" t="s">
        <v>3688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4969</v>
      </c>
      <c r="N2882" s="45">
        <v>45934</v>
      </c>
      <c r="O2882" s="54">
        <v>39243</v>
      </c>
      <c r="P2882" s="25" t="s">
        <v>1098</v>
      </c>
      <c r="Q2882" s="25" t="s">
        <v>4739</v>
      </c>
      <c r="R2882" s="25" t="s">
        <v>41</v>
      </c>
      <c r="S2882" s="3">
        <v>-20</v>
      </c>
      <c r="T2882" s="55"/>
      <c r="U2882" s="25" t="s">
        <v>521</v>
      </c>
      <c r="V2882" s="25" t="str">
        <f>VLOOKUP(P2882,'Customer List'!B:C,2,)</f>
        <v>Punjab</v>
      </c>
      <c r="W2882" s="56"/>
      <c r="X2882" s="45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3692</v>
      </c>
      <c r="C2883" s="45">
        <v>45919</v>
      </c>
      <c r="D2883" s="45">
        <v>45923</v>
      </c>
      <c r="E2883" s="8">
        <v>2806.8</v>
      </c>
      <c r="F2883" s="8">
        <f t="shared" si="462"/>
        <v>246998.40000000002</v>
      </c>
      <c r="G2883" s="54">
        <f t="shared" si="463"/>
        <v>246998.40000000002</v>
      </c>
      <c r="H2883" s="25" t="s">
        <v>2074</v>
      </c>
      <c r="I2883" s="25" t="s">
        <v>4141</v>
      </c>
      <c r="J2883" s="25">
        <v>1</v>
      </c>
      <c r="K2883" s="25">
        <v>1</v>
      </c>
      <c r="L2883" s="25">
        <f t="shared" si="464"/>
        <v>0</v>
      </c>
      <c r="M2883" s="25" t="s">
        <v>4883</v>
      </c>
      <c r="N2883" s="45">
        <v>45923</v>
      </c>
      <c r="O2883" s="54">
        <v>334009.2</v>
      </c>
      <c r="P2883" s="25" t="s">
        <v>2053</v>
      </c>
      <c r="Q2883" s="25">
        <v>58156039233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3692</v>
      </c>
      <c r="C2884" s="45">
        <v>45919</v>
      </c>
      <c r="D2884" s="45">
        <v>45923</v>
      </c>
      <c r="E2884" s="8">
        <v>1108</v>
      </c>
      <c r="F2884" s="8">
        <f t="shared" si="462"/>
        <v>97504</v>
      </c>
      <c r="G2884" s="54">
        <f t="shared" si="463"/>
        <v>97504</v>
      </c>
      <c r="H2884" s="25" t="s">
        <v>2074</v>
      </c>
      <c r="I2884" s="25" t="s">
        <v>4141</v>
      </c>
      <c r="J2884" s="25">
        <v>1</v>
      </c>
      <c r="K2884" s="25">
        <v>1</v>
      </c>
      <c r="L2884" s="25">
        <f t="shared" si="464"/>
        <v>0</v>
      </c>
      <c r="M2884" s="25" t="s">
        <v>3718</v>
      </c>
      <c r="N2884" s="45">
        <v>45924</v>
      </c>
      <c r="O2884" s="54">
        <v>177514</v>
      </c>
      <c r="P2884" s="25" t="s">
        <v>3691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3692</v>
      </c>
      <c r="C2885" s="45">
        <v>45919</v>
      </c>
      <c r="D2885" s="45">
        <v>45923</v>
      </c>
      <c r="E2885" s="8">
        <v>2013</v>
      </c>
      <c r="F2885" s="8">
        <f t="shared" si="462"/>
        <v>177144</v>
      </c>
      <c r="G2885" s="54">
        <f t="shared" si="463"/>
        <v>177144</v>
      </c>
      <c r="H2885" s="25" t="s">
        <v>3689</v>
      </c>
      <c r="I2885" s="25" t="s">
        <v>4231</v>
      </c>
      <c r="J2885" s="25">
        <v>1</v>
      </c>
      <c r="K2885" s="25">
        <v>1</v>
      </c>
      <c r="L2885" s="25">
        <f t="shared" si="464"/>
        <v>0</v>
      </c>
      <c r="M2885" s="25" t="s">
        <v>4953</v>
      </c>
      <c r="N2885" s="45">
        <v>45923</v>
      </c>
      <c r="O2885" s="54">
        <v>237331.25</v>
      </c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3692</v>
      </c>
      <c r="C2886" s="45">
        <v>45919</v>
      </c>
      <c r="D2886" s="45">
        <v>45923</v>
      </c>
      <c r="E2886" s="8">
        <v>2013</v>
      </c>
      <c r="F2886" s="8">
        <f t="shared" si="462"/>
        <v>177144</v>
      </c>
      <c r="G2886" s="54">
        <f t="shared" si="463"/>
        <v>177144</v>
      </c>
      <c r="H2886" s="25" t="s">
        <v>3690</v>
      </c>
      <c r="I2886" s="25" t="s">
        <v>4232</v>
      </c>
      <c r="J2886" s="25">
        <v>1</v>
      </c>
      <c r="K2886" s="25">
        <v>1</v>
      </c>
      <c r="L2886" s="25">
        <f t="shared" si="464"/>
        <v>0</v>
      </c>
      <c r="M2886" s="25" t="s">
        <v>4953</v>
      </c>
      <c r="N2886" s="45">
        <v>45923</v>
      </c>
      <c r="O2886" s="54">
        <v>237331.25</v>
      </c>
      <c r="P2886" s="25" t="s">
        <v>166</v>
      </c>
      <c r="Q2886" s="25">
        <v>58156038916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Lucknow</v>
      </c>
      <c r="W2886" s="56"/>
      <c r="X2886" s="45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3692</v>
      </c>
      <c r="C2887" s="45">
        <v>45919</v>
      </c>
      <c r="D2887" s="45">
        <v>45923</v>
      </c>
      <c r="E2887" s="8">
        <v>96.8</v>
      </c>
      <c r="F2887" s="8">
        <f t="shared" si="462"/>
        <v>8518.4</v>
      </c>
      <c r="G2887" s="54">
        <f t="shared" si="463"/>
        <v>8518.4</v>
      </c>
      <c r="H2887" s="25" t="s">
        <v>935</v>
      </c>
      <c r="I2887" s="25" t="s">
        <v>4136</v>
      </c>
      <c r="J2887" s="25">
        <v>1</v>
      </c>
      <c r="K2887" s="25">
        <v>1</v>
      </c>
      <c r="L2887" s="25">
        <f t="shared" si="464"/>
        <v>0</v>
      </c>
      <c r="M2887" s="25" t="s">
        <v>3718</v>
      </c>
      <c r="N2887" s="45">
        <v>45924</v>
      </c>
      <c r="O2887" s="54">
        <v>8452.5</v>
      </c>
      <c r="P2887" s="25" t="s">
        <v>3691</v>
      </c>
      <c r="Q2887" s="25">
        <v>58156097705</v>
      </c>
      <c r="R2887" s="25" t="s">
        <v>41</v>
      </c>
      <c r="S2887" s="3">
        <v>4</v>
      </c>
      <c r="T2887" s="55"/>
      <c r="U2887" s="25" t="s">
        <v>424</v>
      </c>
      <c r="V2887" s="25" t="str">
        <f>VLOOKUP(P2887,'Customer List'!B:C,2,)</f>
        <v>BANGLORE</v>
      </c>
      <c r="W2887" s="56"/>
      <c r="X2887" s="45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3704</v>
      </c>
      <c r="C2888" s="45">
        <v>45923</v>
      </c>
      <c r="D2888" s="45">
        <v>45924</v>
      </c>
      <c r="E2888" s="8">
        <v>191.57</v>
      </c>
      <c r="F2888" s="8">
        <f t="shared" si="462"/>
        <v>16858.16</v>
      </c>
      <c r="G2888" s="54">
        <f t="shared" si="463"/>
        <v>16858.16</v>
      </c>
      <c r="H2888" s="25" t="s">
        <v>3705</v>
      </c>
      <c r="I2888" s="25" t="s">
        <v>4233</v>
      </c>
      <c r="J2888" s="25">
        <v>1</v>
      </c>
      <c r="K2888" s="25">
        <v>1</v>
      </c>
      <c r="L2888" s="25">
        <f t="shared" si="464"/>
        <v>0</v>
      </c>
      <c r="M2888" s="25" t="s">
        <v>4903</v>
      </c>
      <c r="N2888" s="45">
        <v>45927</v>
      </c>
      <c r="O2888" s="54">
        <v>28735.7</v>
      </c>
      <c r="P2888" s="25" t="s">
        <v>1034</v>
      </c>
      <c r="Q2888" s="25">
        <v>58156228885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Kerala</v>
      </c>
      <c r="W2888" s="56"/>
      <c r="X2888" s="45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3704</v>
      </c>
      <c r="C2889" s="45">
        <v>45923</v>
      </c>
      <c r="D2889" s="45">
        <v>45924</v>
      </c>
      <c r="E2889" s="8">
        <v>382</v>
      </c>
      <c r="F2889" s="8">
        <f t="shared" si="462"/>
        <v>33616</v>
      </c>
      <c r="G2889" s="54">
        <f t="shared" si="463"/>
        <v>33616</v>
      </c>
      <c r="H2889" s="25" t="s">
        <v>3706</v>
      </c>
      <c r="I2889" s="25" t="s">
        <v>4234</v>
      </c>
      <c r="J2889" s="25">
        <v>1</v>
      </c>
      <c r="K2889" s="25">
        <v>1</v>
      </c>
      <c r="L2889" s="25">
        <f t="shared" si="464"/>
        <v>0</v>
      </c>
      <c r="M2889" s="25" t="s">
        <v>4906</v>
      </c>
      <c r="N2889" s="45">
        <v>45933</v>
      </c>
      <c r="O2889" s="54">
        <v>49186.25</v>
      </c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3704</v>
      </c>
      <c r="C2890" s="45">
        <v>45923</v>
      </c>
      <c r="D2890" s="45">
        <v>45924</v>
      </c>
      <c r="E2890" s="8">
        <v>188</v>
      </c>
      <c r="F2890" s="8">
        <f t="shared" si="462"/>
        <v>16544</v>
      </c>
      <c r="G2890" s="54">
        <f t="shared" si="463"/>
        <v>16544</v>
      </c>
      <c r="H2890" s="25" t="s">
        <v>373</v>
      </c>
      <c r="I2890" s="25" t="s">
        <v>4138</v>
      </c>
      <c r="J2890" s="25">
        <v>1</v>
      </c>
      <c r="K2890" s="25">
        <v>1</v>
      </c>
      <c r="L2890" s="25">
        <f t="shared" si="464"/>
        <v>0</v>
      </c>
      <c r="M2890" s="25" t="s">
        <v>4906</v>
      </c>
      <c r="N2890" s="45">
        <v>45933</v>
      </c>
      <c r="O2890" s="54">
        <v>24277.5</v>
      </c>
      <c r="P2890" s="25" t="s">
        <v>31</v>
      </c>
      <c r="Q2890" s="25" t="s">
        <v>2078</v>
      </c>
      <c r="R2890" s="25" t="s">
        <v>849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3704</v>
      </c>
      <c r="C2891" s="45">
        <v>45923</v>
      </c>
      <c r="D2891" s="45">
        <v>45924</v>
      </c>
      <c r="E2891" s="8">
        <v>374</v>
      </c>
      <c r="F2891" s="8">
        <f t="shared" si="462"/>
        <v>32912</v>
      </c>
      <c r="G2891" s="54">
        <f t="shared" si="463"/>
        <v>32912</v>
      </c>
      <c r="H2891" s="25" t="s">
        <v>3707</v>
      </c>
      <c r="I2891" s="25" t="s">
        <v>4235</v>
      </c>
      <c r="J2891" s="25">
        <v>1</v>
      </c>
      <c r="K2891" s="25">
        <v>1</v>
      </c>
      <c r="L2891" s="25">
        <f t="shared" si="464"/>
        <v>0</v>
      </c>
      <c r="M2891" s="25" t="s">
        <v>4943</v>
      </c>
      <c r="N2891" s="45">
        <v>45927</v>
      </c>
      <c r="O2891" s="54">
        <v>45632.97</v>
      </c>
      <c r="P2891" s="25" t="s">
        <v>277</v>
      </c>
      <c r="Q2891" s="25">
        <v>58156228815</v>
      </c>
      <c r="R2891" s="25" t="s">
        <v>41</v>
      </c>
      <c r="S2891" s="3">
        <v>-20</v>
      </c>
      <c r="T2891" s="55"/>
      <c r="U2891" s="25" t="s">
        <v>321</v>
      </c>
      <c r="V2891" s="25" t="str">
        <f>VLOOKUP(P2891,'Customer List'!B:C,2,)</f>
        <v>Pune</v>
      </c>
      <c r="W2891" s="56"/>
      <c r="X2891" s="45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3704</v>
      </c>
      <c r="C2892" s="45">
        <v>45923</v>
      </c>
      <c r="D2892" s="45">
        <v>45924</v>
      </c>
      <c r="E2892" s="8">
        <v>153</v>
      </c>
      <c r="F2892" s="8">
        <f t="shared" si="462"/>
        <v>13464</v>
      </c>
      <c r="G2892" s="54">
        <f t="shared" si="463"/>
        <v>13464</v>
      </c>
      <c r="H2892" s="25" t="s">
        <v>3708</v>
      </c>
      <c r="I2892" s="25" t="s">
        <v>4236</v>
      </c>
      <c r="J2892" s="25">
        <v>1</v>
      </c>
      <c r="K2892" s="25">
        <v>1</v>
      </c>
      <c r="L2892" s="25">
        <f t="shared" si="464"/>
        <v>0</v>
      </c>
      <c r="M2892" s="25" t="s">
        <v>4950</v>
      </c>
      <c r="N2892" s="45">
        <v>45938</v>
      </c>
      <c r="O2892" s="54">
        <v>23257.8</v>
      </c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3704</v>
      </c>
      <c r="C2893" s="45">
        <v>45923</v>
      </c>
      <c r="D2893" s="45">
        <v>45924</v>
      </c>
      <c r="E2893" s="8">
        <v>153</v>
      </c>
      <c r="F2893" s="8">
        <f t="shared" si="462"/>
        <v>13464</v>
      </c>
      <c r="G2893" s="54">
        <f t="shared" si="463"/>
        <v>13464</v>
      </c>
      <c r="H2893" s="25" t="s">
        <v>3709</v>
      </c>
      <c r="I2893" s="25" t="s">
        <v>4237</v>
      </c>
      <c r="J2893" s="25">
        <v>1</v>
      </c>
      <c r="K2893" s="25">
        <v>1</v>
      </c>
      <c r="L2893" s="25">
        <f t="shared" si="464"/>
        <v>0</v>
      </c>
      <c r="M2893" s="25" t="s">
        <v>4950</v>
      </c>
      <c r="N2893" s="45">
        <v>45938</v>
      </c>
      <c r="O2893" s="54">
        <v>23257.8</v>
      </c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3704</v>
      </c>
      <c r="C2894" s="45">
        <v>45923</v>
      </c>
      <c r="D2894" s="45">
        <v>45924</v>
      </c>
      <c r="E2894" s="8">
        <v>374</v>
      </c>
      <c r="F2894" s="8">
        <f t="shared" si="462"/>
        <v>32912</v>
      </c>
      <c r="G2894" s="54">
        <f t="shared" si="463"/>
        <v>32912</v>
      </c>
      <c r="H2894" s="25" t="s">
        <v>3710</v>
      </c>
      <c r="I2894" s="25" t="s">
        <v>4238</v>
      </c>
      <c r="J2894" s="25">
        <v>1</v>
      </c>
      <c r="K2894" s="25">
        <v>1</v>
      </c>
      <c r="L2894" s="25">
        <f t="shared" si="464"/>
        <v>0</v>
      </c>
      <c r="M2894" s="25" t="s">
        <v>4950</v>
      </c>
      <c r="N2894" s="45">
        <v>45938</v>
      </c>
      <c r="O2894" s="54">
        <v>56710.8</v>
      </c>
      <c r="P2894" s="25" t="s">
        <v>255</v>
      </c>
      <c r="Q2894" s="25" t="s">
        <v>637</v>
      </c>
      <c r="R2894" s="25" t="s">
        <v>849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3704</v>
      </c>
      <c r="C2895" s="45">
        <v>45923</v>
      </c>
      <c r="D2895" s="45">
        <v>45924</v>
      </c>
      <c r="E2895" s="8">
        <v>188</v>
      </c>
      <c r="F2895" s="8">
        <f t="shared" si="462"/>
        <v>16544</v>
      </c>
      <c r="G2895" s="54">
        <f t="shared" si="463"/>
        <v>16544</v>
      </c>
      <c r="H2895" s="25" t="s">
        <v>373</v>
      </c>
      <c r="I2895" s="25" t="s">
        <v>4138</v>
      </c>
      <c r="J2895" s="25">
        <v>1</v>
      </c>
      <c r="K2895" s="25">
        <v>1</v>
      </c>
      <c r="L2895" s="25">
        <f t="shared" si="464"/>
        <v>0</v>
      </c>
      <c r="M2895" s="25" t="s">
        <v>3731</v>
      </c>
      <c r="N2895" s="45">
        <v>45926</v>
      </c>
      <c r="O2895" s="54">
        <v>24277.25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3704</v>
      </c>
      <c r="C2896" s="45">
        <v>45923</v>
      </c>
      <c r="D2896" s="45">
        <v>45924</v>
      </c>
      <c r="E2896" s="8">
        <v>201</v>
      </c>
      <c r="F2896" s="8">
        <f t="shared" si="462"/>
        <v>17688</v>
      </c>
      <c r="G2896" s="54">
        <f t="shared" si="463"/>
        <v>17688</v>
      </c>
      <c r="H2896" s="25" t="s">
        <v>753</v>
      </c>
      <c r="I2896" s="25" t="s">
        <v>4142</v>
      </c>
      <c r="J2896" s="25">
        <v>1</v>
      </c>
      <c r="K2896" s="25">
        <v>1</v>
      </c>
      <c r="L2896" s="25">
        <f t="shared" si="464"/>
        <v>0</v>
      </c>
      <c r="M2896" s="25" t="s">
        <v>3731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3704</v>
      </c>
      <c r="C2897" s="45">
        <v>45923</v>
      </c>
      <c r="D2897" s="45">
        <v>45924</v>
      </c>
      <c r="E2897" s="8">
        <v>201</v>
      </c>
      <c r="F2897" s="8">
        <f t="shared" si="462"/>
        <v>17688</v>
      </c>
      <c r="G2897" s="54">
        <f t="shared" si="463"/>
        <v>17688</v>
      </c>
      <c r="H2897" s="25" t="s">
        <v>756</v>
      </c>
      <c r="I2897" s="25" t="s">
        <v>4143</v>
      </c>
      <c r="J2897" s="25">
        <v>1</v>
      </c>
      <c r="K2897" s="25">
        <v>1</v>
      </c>
      <c r="L2897" s="25">
        <f t="shared" si="464"/>
        <v>0</v>
      </c>
      <c r="M2897" s="25" t="s">
        <v>3731</v>
      </c>
      <c r="N2897" s="45">
        <v>45926</v>
      </c>
      <c r="O2897" s="54">
        <v>25901.75</v>
      </c>
      <c r="P2897" s="25" t="s">
        <v>31</v>
      </c>
      <c r="Q2897" s="25" t="s">
        <v>2078</v>
      </c>
      <c r="R2897" s="25" t="s">
        <v>638</v>
      </c>
      <c r="S2897" s="3">
        <v>-20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3704</v>
      </c>
      <c r="C2898" s="45">
        <v>45923</v>
      </c>
      <c r="D2898" s="45">
        <v>45924</v>
      </c>
      <c r="E2898" s="8">
        <v>1761</v>
      </c>
      <c r="F2898" s="8">
        <f t="shared" si="462"/>
        <v>154968</v>
      </c>
      <c r="G2898" s="54">
        <f t="shared" si="463"/>
        <v>154968</v>
      </c>
      <c r="H2898" s="25" t="s">
        <v>3711</v>
      </c>
      <c r="I2898" s="25" t="s">
        <v>4239</v>
      </c>
      <c r="J2898" s="25">
        <v>1</v>
      </c>
      <c r="K2898" s="25">
        <v>1</v>
      </c>
      <c r="L2898" s="25">
        <f t="shared" si="464"/>
        <v>0</v>
      </c>
      <c r="M2898" s="25" t="s">
        <v>4917</v>
      </c>
      <c r="N2898" s="45">
        <v>45936</v>
      </c>
      <c r="O2898" s="54">
        <v>210337.6</v>
      </c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3704</v>
      </c>
      <c r="C2899" s="45">
        <v>45923</v>
      </c>
      <c r="D2899" s="45">
        <v>45924</v>
      </c>
      <c r="E2899" s="8">
        <v>334.75</v>
      </c>
      <c r="F2899" s="8">
        <f t="shared" si="462"/>
        <v>29458</v>
      </c>
      <c r="G2899" s="54">
        <f t="shared" si="463"/>
        <v>29458</v>
      </c>
      <c r="H2899" s="25" t="s">
        <v>3712</v>
      </c>
      <c r="I2899" s="25" t="s">
        <v>4240</v>
      </c>
      <c r="J2899" s="25">
        <v>1</v>
      </c>
      <c r="K2899" s="25">
        <v>1</v>
      </c>
      <c r="L2899" s="25">
        <f t="shared" si="464"/>
        <v>0</v>
      </c>
      <c r="M2899" s="25" t="s">
        <v>4917</v>
      </c>
      <c r="N2899" s="45">
        <v>45936</v>
      </c>
      <c r="O2899" s="54">
        <v>39960.800000000003</v>
      </c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3704</v>
      </c>
      <c r="C2900" s="45">
        <v>45923</v>
      </c>
      <c r="D2900" s="45">
        <v>45924</v>
      </c>
      <c r="E2900" s="8">
        <v>1606</v>
      </c>
      <c r="F2900" s="8">
        <f t="shared" si="462"/>
        <v>141328</v>
      </c>
      <c r="G2900" s="54">
        <f t="shared" si="463"/>
        <v>141328</v>
      </c>
      <c r="H2900" s="25" t="s">
        <v>3713</v>
      </c>
      <c r="I2900" s="25" t="s">
        <v>4241</v>
      </c>
      <c r="J2900" s="25">
        <v>1</v>
      </c>
      <c r="K2900" s="25">
        <v>1</v>
      </c>
      <c r="L2900" s="25">
        <f t="shared" si="464"/>
        <v>0</v>
      </c>
      <c r="M2900" s="25" t="s">
        <v>4917</v>
      </c>
      <c r="N2900" s="45">
        <v>45936</v>
      </c>
      <c r="O2900" s="54">
        <v>210337.6</v>
      </c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3704</v>
      </c>
      <c r="C2901" s="45">
        <v>45923</v>
      </c>
      <c r="D2901" s="45">
        <v>45924</v>
      </c>
      <c r="E2901" s="8">
        <v>1761</v>
      </c>
      <c r="F2901" s="8">
        <f t="shared" si="462"/>
        <v>154968</v>
      </c>
      <c r="G2901" s="54">
        <f t="shared" si="463"/>
        <v>154968</v>
      </c>
      <c r="H2901" s="25" t="s">
        <v>3714</v>
      </c>
      <c r="I2901" s="25" t="s">
        <v>4242</v>
      </c>
      <c r="J2901" s="25">
        <v>1</v>
      </c>
      <c r="K2901" s="25">
        <v>1</v>
      </c>
      <c r="L2901" s="25">
        <f t="shared" si="464"/>
        <v>0</v>
      </c>
      <c r="M2901" s="25" t="s">
        <v>4917</v>
      </c>
      <c r="N2901" s="45">
        <v>45936</v>
      </c>
      <c r="O2901" s="54">
        <v>210337.6</v>
      </c>
      <c r="P2901" s="25" t="s">
        <v>618</v>
      </c>
      <c r="Q2901" s="25">
        <v>58156534575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Bhuvneshwar</v>
      </c>
      <c r="W2901" s="56"/>
      <c r="X2901" s="45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3704</v>
      </c>
      <c r="C2902" s="45">
        <v>45923</v>
      </c>
      <c r="D2902" s="45">
        <v>45924</v>
      </c>
      <c r="E2902" s="8">
        <v>55</v>
      </c>
      <c r="F2902" s="8">
        <f t="shared" si="462"/>
        <v>4840</v>
      </c>
      <c r="G2902" s="54">
        <f t="shared" si="463"/>
        <v>4840</v>
      </c>
      <c r="H2902" s="25" t="s">
        <v>3715</v>
      </c>
      <c r="I2902" s="25" t="s">
        <v>4243</v>
      </c>
      <c r="J2902" s="25">
        <v>1</v>
      </c>
      <c r="K2902" s="25">
        <v>1</v>
      </c>
      <c r="L2902" s="25">
        <f t="shared" si="464"/>
        <v>0</v>
      </c>
      <c r="M2902" s="25" t="s">
        <v>4889</v>
      </c>
      <c r="N2902" s="45">
        <v>45927</v>
      </c>
      <c r="O2902" s="54">
        <v>8190</v>
      </c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3704</v>
      </c>
      <c r="C2903" s="45">
        <v>45923</v>
      </c>
      <c r="D2903" s="45">
        <v>45924</v>
      </c>
      <c r="E2903" s="8">
        <v>55</v>
      </c>
      <c r="F2903" s="8">
        <f t="shared" si="462"/>
        <v>4840</v>
      </c>
      <c r="G2903" s="54">
        <f t="shared" si="463"/>
        <v>4840</v>
      </c>
      <c r="H2903" s="25" t="s">
        <v>3716</v>
      </c>
      <c r="I2903" s="25" t="s">
        <v>4244</v>
      </c>
      <c r="J2903" s="25">
        <v>1</v>
      </c>
      <c r="K2903" s="25">
        <v>1</v>
      </c>
      <c r="L2903" s="25">
        <f t="shared" si="464"/>
        <v>0</v>
      </c>
      <c r="M2903" s="25" t="s">
        <v>4889</v>
      </c>
      <c r="N2903" s="45">
        <v>45927</v>
      </c>
      <c r="O2903" s="54">
        <v>8190</v>
      </c>
      <c r="P2903" s="25" t="s">
        <v>622</v>
      </c>
      <c r="Q2903" s="25">
        <v>58156227076</v>
      </c>
      <c r="R2903" s="25" t="s">
        <v>41</v>
      </c>
      <c r="S2903" s="3">
        <v>-80</v>
      </c>
      <c r="T2903" s="55"/>
      <c r="U2903" s="25" t="s">
        <v>321</v>
      </c>
      <c r="V2903" s="25" t="str">
        <f>VLOOKUP(P2903,'Customer List'!B:C,2,)</f>
        <v>Hyderabad</v>
      </c>
      <c r="W2903" s="56"/>
      <c r="X2903" s="45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3704</v>
      </c>
      <c r="C2904" s="45">
        <v>45923</v>
      </c>
      <c r="D2904" s="45">
        <v>45924</v>
      </c>
      <c r="E2904" s="8">
        <v>237</v>
      </c>
      <c r="F2904" s="8">
        <f t="shared" si="462"/>
        <v>20856</v>
      </c>
      <c r="G2904" s="54">
        <f t="shared" si="463"/>
        <v>20856</v>
      </c>
      <c r="H2904" s="25" t="s">
        <v>322</v>
      </c>
      <c r="I2904" s="25" t="s">
        <v>4147</v>
      </c>
      <c r="J2904" s="25">
        <v>1</v>
      </c>
      <c r="K2904" s="25">
        <v>1</v>
      </c>
      <c r="L2904" s="25">
        <f t="shared" si="464"/>
        <v>0</v>
      </c>
      <c r="M2904" s="25" t="s">
        <v>4906</v>
      </c>
      <c r="N2904" s="45">
        <v>45933</v>
      </c>
      <c r="O2904" s="54">
        <v>30504.5</v>
      </c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3704</v>
      </c>
      <c r="C2905" s="45">
        <v>45923</v>
      </c>
      <c r="D2905" s="45">
        <v>45924</v>
      </c>
      <c r="E2905" s="8">
        <v>237</v>
      </c>
      <c r="F2905" s="8">
        <f t="shared" si="462"/>
        <v>20856</v>
      </c>
      <c r="G2905" s="54">
        <f t="shared" si="463"/>
        <v>20856</v>
      </c>
      <c r="H2905" s="25" t="s">
        <v>3593</v>
      </c>
      <c r="I2905" s="25" t="s">
        <v>4221</v>
      </c>
      <c r="J2905" s="25">
        <v>1</v>
      </c>
      <c r="K2905" s="25">
        <v>1</v>
      </c>
      <c r="L2905" s="25">
        <f t="shared" si="464"/>
        <v>0</v>
      </c>
      <c r="M2905" s="25" t="s">
        <v>4906</v>
      </c>
      <c r="N2905" s="45">
        <v>45933</v>
      </c>
      <c r="O2905" s="54">
        <v>30504.5</v>
      </c>
      <c r="P2905" s="25" t="s">
        <v>31</v>
      </c>
      <c r="Q2905" s="25" t="s">
        <v>2078</v>
      </c>
      <c r="R2905" s="25" t="s">
        <v>849</v>
      </c>
      <c r="S2905" s="3">
        <v>4</v>
      </c>
      <c r="T2905" s="55"/>
      <c r="U2905" s="25" t="s">
        <v>321</v>
      </c>
      <c r="V2905" s="25" t="str">
        <f>VLOOKUP(P2905,'Customer List'!B:C,2,)</f>
        <v>Delhi</v>
      </c>
      <c r="W2905" s="56"/>
      <c r="X2905" s="45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67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3717</v>
      </c>
      <c r="C2906" s="45">
        <v>45917</v>
      </c>
      <c r="D2906" s="45">
        <v>45924</v>
      </c>
      <c r="E2906" s="8">
        <v>16000</v>
      </c>
      <c r="F2906" s="8">
        <f t="shared" si="462"/>
        <v>16000</v>
      </c>
      <c r="G2906" s="54">
        <f t="shared" si="463"/>
        <v>112000</v>
      </c>
      <c r="H2906" s="25" t="s">
        <v>2697</v>
      </c>
      <c r="I2906" s="25" t="s">
        <v>2698</v>
      </c>
      <c r="J2906" s="25">
        <v>7</v>
      </c>
      <c r="K2906" s="25"/>
      <c r="L2906" s="25">
        <f t="shared" si="464"/>
        <v>7</v>
      </c>
      <c r="M2906" s="25"/>
      <c r="N2906" s="45"/>
      <c r="O2906" s="54"/>
      <c r="P2906" s="25" t="s">
        <v>1149</v>
      </c>
      <c r="Q2906" s="25"/>
      <c r="R2906" s="25"/>
      <c r="S2906" s="3">
        <v>-20</v>
      </c>
      <c r="T2906" s="55"/>
      <c r="U2906" s="25" t="s">
        <v>2091</v>
      </c>
      <c r="V2906" s="25" t="str">
        <f>VLOOKUP(P2906,'Customer List'!B:C,2,)</f>
        <v>STOCK</v>
      </c>
      <c r="W2906" s="56" t="s">
        <v>1149</v>
      </c>
      <c r="X2906" s="45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67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45">
        <v>45919</v>
      </c>
      <c r="D2907" s="45">
        <v>45925</v>
      </c>
      <c r="E2907" s="8">
        <v>463.25</v>
      </c>
      <c r="F2907" s="8">
        <f t="shared" si="462"/>
        <v>40766</v>
      </c>
      <c r="G2907" s="54">
        <f t="shared" si="463"/>
        <v>40766</v>
      </c>
      <c r="H2907" s="25" t="s">
        <v>3726</v>
      </c>
      <c r="I2907" s="25" t="s">
        <v>4245</v>
      </c>
      <c r="J2907" s="25">
        <v>1</v>
      </c>
      <c r="K2907" s="25">
        <v>1</v>
      </c>
      <c r="L2907" s="25">
        <f t="shared" si="464"/>
        <v>0</v>
      </c>
      <c r="M2907" s="25" t="s">
        <v>4959</v>
      </c>
      <c r="N2907" s="45">
        <v>45927</v>
      </c>
      <c r="O2907" s="54">
        <v>51502.5</v>
      </c>
      <c r="P2907" s="25" t="s">
        <v>3577</v>
      </c>
      <c r="Q2907" s="25">
        <v>58156233936</v>
      </c>
      <c r="R2907" s="25" t="s">
        <v>41</v>
      </c>
      <c r="S2907" s="3">
        <v>4</v>
      </c>
      <c r="T2907" s="55"/>
      <c r="U2907" s="25" t="s">
        <v>3604</v>
      </c>
      <c r="V2907" s="25" t="str">
        <f>VLOOKUP(P2907,'Customer List'!B:C,2,)</f>
        <v>JAIPUR</v>
      </c>
      <c r="W2907" s="56"/>
      <c r="X2907" s="45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4740</v>
      </c>
      <c r="C2908" s="45">
        <v>45926</v>
      </c>
      <c r="D2908" s="45">
        <v>45936</v>
      </c>
      <c r="E2908" s="8">
        <v>321.75</v>
      </c>
      <c r="F2908" s="8">
        <f t="shared" si="462"/>
        <v>28314</v>
      </c>
      <c r="G2908" s="54">
        <f t="shared" si="463"/>
        <v>56628</v>
      </c>
      <c r="H2908" s="25">
        <v>301344</v>
      </c>
      <c r="I2908" s="25" t="s">
        <v>4575</v>
      </c>
      <c r="J2908" s="25">
        <v>2</v>
      </c>
      <c r="K2908" s="25">
        <v>2</v>
      </c>
      <c r="L2908" s="25">
        <f t="shared" si="464"/>
        <v>0</v>
      </c>
      <c r="M2908" s="25" t="s">
        <v>4945</v>
      </c>
      <c r="N2908" s="45">
        <v>45937</v>
      </c>
      <c r="O2908" s="54">
        <v>86444</v>
      </c>
      <c r="P2908" s="25" t="s">
        <v>184</v>
      </c>
      <c r="Q2908" s="25">
        <v>58156566646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Mumbai</v>
      </c>
      <c r="W2908" s="56"/>
      <c r="X2908" s="45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3727</v>
      </c>
      <c r="C2909" s="45">
        <v>45923</v>
      </c>
      <c r="D2909" s="45">
        <v>45926</v>
      </c>
      <c r="E2909" s="8">
        <v>294.60000000000002</v>
      </c>
      <c r="F2909" s="8">
        <f t="shared" si="462"/>
        <v>25924.800000000003</v>
      </c>
      <c r="G2909" s="54">
        <f t="shared" si="463"/>
        <v>25924.800000000003</v>
      </c>
      <c r="H2909" s="25" t="s">
        <v>3728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4884</v>
      </c>
      <c r="N2909" s="45">
        <v>45927</v>
      </c>
      <c r="O2909" s="54">
        <v>49836.5</v>
      </c>
      <c r="P2909" s="25" t="s">
        <v>2055</v>
      </c>
      <c r="Q2909" s="25">
        <v>58156225665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3730</v>
      </c>
      <c r="C2910" s="45">
        <v>45923</v>
      </c>
      <c r="D2910" s="45">
        <v>45926</v>
      </c>
      <c r="E2910" s="8">
        <v>106.8</v>
      </c>
      <c r="F2910" s="8">
        <f t="shared" si="462"/>
        <v>9398.4</v>
      </c>
      <c r="G2910" s="54">
        <f t="shared" si="463"/>
        <v>18796.8</v>
      </c>
      <c r="H2910" s="25" t="s">
        <v>2393</v>
      </c>
      <c r="I2910" s="25" t="s">
        <v>4148</v>
      </c>
      <c r="J2910" s="25">
        <v>2</v>
      </c>
      <c r="K2910" s="25">
        <v>2</v>
      </c>
      <c r="L2910" s="25">
        <f t="shared" si="464"/>
        <v>0</v>
      </c>
      <c r="M2910" s="25" t="s">
        <v>4941</v>
      </c>
      <c r="N2910" s="45">
        <v>45934</v>
      </c>
      <c r="O2910" s="54">
        <v>16776</v>
      </c>
      <c r="P2910" s="25" t="s">
        <v>3729</v>
      </c>
      <c r="Q2910" s="25">
        <v>58156475322</v>
      </c>
      <c r="R2910" s="25" t="s">
        <v>41</v>
      </c>
      <c r="S2910" s="3">
        <v>-20</v>
      </c>
      <c r="T2910" s="55"/>
      <c r="U2910" s="25" t="s">
        <v>521</v>
      </c>
      <c r="V2910" s="25" t="str">
        <f>VLOOKUP(P2910,'Customer List'!B:C,2,)</f>
        <v>JAIPUR</v>
      </c>
      <c r="W2910" s="56"/>
      <c r="X2910" s="45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3736</v>
      </c>
      <c r="C2911" s="45">
        <v>45919</v>
      </c>
      <c r="D2911" s="45">
        <v>45926</v>
      </c>
      <c r="E2911" s="8">
        <v>73.5</v>
      </c>
      <c r="F2911" s="8">
        <f t="shared" si="462"/>
        <v>6468</v>
      </c>
      <c r="G2911" s="54">
        <f t="shared" si="463"/>
        <v>6468</v>
      </c>
      <c r="H2911" s="25">
        <v>100219</v>
      </c>
      <c r="I2911" s="25" t="s">
        <v>4246</v>
      </c>
      <c r="J2911" s="25">
        <v>1</v>
      </c>
      <c r="K2911" s="25">
        <v>1</v>
      </c>
      <c r="L2911" s="25">
        <f t="shared" si="464"/>
        <v>0</v>
      </c>
      <c r="M2911" s="25" t="s">
        <v>4954</v>
      </c>
      <c r="N2911" s="45">
        <v>45927</v>
      </c>
      <c r="O2911" s="54">
        <v>10578.75</v>
      </c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3736</v>
      </c>
      <c r="C2912" s="45">
        <v>45919</v>
      </c>
      <c r="D2912" s="45">
        <v>45926</v>
      </c>
      <c r="E2912" s="8">
        <v>150.5</v>
      </c>
      <c r="F2912" s="8">
        <f t="shared" si="462"/>
        <v>13244</v>
      </c>
      <c r="G2912" s="54">
        <f t="shared" si="463"/>
        <v>13244</v>
      </c>
      <c r="H2912" s="25">
        <v>100536</v>
      </c>
      <c r="I2912" s="25" t="s">
        <v>4247</v>
      </c>
      <c r="J2912" s="25">
        <v>1</v>
      </c>
      <c r="K2912" s="25">
        <v>1</v>
      </c>
      <c r="L2912" s="25">
        <f t="shared" si="464"/>
        <v>0</v>
      </c>
      <c r="M2912" s="25" t="s">
        <v>4946</v>
      </c>
      <c r="N2912" s="45">
        <v>45927</v>
      </c>
      <c r="O2912" s="54">
        <v>23327.5</v>
      </c>
      <c r="P2912" s="25" t="s">
        <v>619</v>
      </c>
      <c r="Q2912" s="25">
        <v>58156229110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Kerala</v>
      </c>
      <c r="W2912" s="56"/>
      <c r="X2912" s="45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3736</v>
      </c>
      <c r="C2913" s="45">
        <v>45919</v>
      </c>
      <c r="D2913" s="45">
        <v>45926</v>
      </c>
      <c r="E2913" s="8">
        <v>138.6</v>
      </c>
      <c r="F2913" s="8">
        <f t="shared" si="462"/>
        <v>12196.8</v>
      </c>
      <c r="G2913" s="54">
        <f t="shared" si="463"/>
        <v>24393.599999999999</v>
      </c>
      <c r="H2913" s="25">
        <v>100722</v>
      </c>
      <c r="I2913" s="25" t="s">
        <v>4248</v>
      </c>
      <c r="J2913" s="25">
        <v>2</v>
      </c>
      <c r="K2913" s="25">
        <v>2</v>
      </c>
      <c r="L2913" s="25">
        <f t="shared" si="464"/>
        <v>0</v>
      </c>
      <c r="M2913" s="25" t="s">
        <v>4956</v>
      </c>
      <c r="N2913" s="45">
        <v>45927</v>
      </c>
      <c r="O2913" s="54">
        <v>36828</v>
      </c>
      <c r="P2913" s="25" t="s">
        <v>2052</v>
      </c>
      <c r="Q2913" s="25">
        <v>58156227345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Pune</v>
      </c>
      <c r="W2913" s="56"/>
      <c r="X2913" s="45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3736</v>
      </c>
      <c r="C2914" s="45">
        <v>45919</v>
      </c>
      <c r="D2914" s="45">
        <v>45926</v>
      </c>
      <c r="E2914" s="8">
        <v>23.1</v>
      </c>
      <c r="F2914" s="8">
        <f t="shared" si="462"/>
        <v>2032.8000000000002</v>
      </c>
      <c r="G2914" s="54">
        <f t="shared" si="463"/>
        <v>2032.8000000000002</v>
      </c>
      <c r="H2914" s="25">
        <v>103011</v>
      </c>
      <c r="I2914" s="25" t="s">
        <v>4249</v>
      </c>
      <c r="J2914" s="25">
        <v>1</v>
      </c>
      <c r="K2914" s="25">
        <v>1</v>
      </c>
      <c r="L2914" s="25">
        <f t="shared" si="464"/>
        <v>0</v>
      </c>
      <c r="M2914" s="25" t="s">
        <v>4875</v>
      </c>
      <c r="N2914" s="45">
        <v>45936</v>
      </c>
      <c r="O2914" s="54">
        <v>3324.75</v>
      </c>
      <c r="P2914" s="25" t="s">
        <v>229</v>
      </c>
      <c r="Q2914" s="25">
        <v>58156536115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Kolkata</v>
      </c>
      <c r="W2914" s="56"/>
      <c r="X2914" s="45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3736</v>
      </c>
      <c r="C2915" s="45">
        <v>45919</v>
      </c>
      <c r="D2915" s="45">
        <v>45926</v>
      </c>
      <c r="E2915" s="8">
        <v>30.1</v>
      </c>
      <c r="F2915" s="8">
        <f t="shared" si="462"/>
        <v>2648.8</v>
      </c>
      <c r="G2915" s="54">
        <f t="shared" si="463"/>
        <v>2648.8</v>
      </c>
      <c r="H2915" s="25">
        <v>123109</v>
      </c>
      <c r="I2915" s="25" t="s">
        <v>4061</v>
      </c>
      <c r="J2915" s="25">
        <v>1</v>
      </c>
      <c r="K2915" s="25">
        <v>1</v>
      </c>
      <c r="L2915" s="25">
        <f t="shared" si="464"/>
        <v>0</v>
      </c>
      <c r="M2915" s="25" t="s">
        <v>4890</v>
      </c>
      <c r="N2915" s="45">
        <v>45927</v>
      </c>
      <c r="O2915" s="54">
        <v>4515</v>
      </c>
      <c r="P2915" s="25" t="s">
        <v>622</v>
      </c>
      <c r="Q2915" s="25">
        <v>58156227076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Hyderabad</v>
      </c>
      <c r="W2915" s="56"/>
      <c r="X2915" s="45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3736</v>
      </c>
      <c r="C2916" s="45">
        <v>45919</v>
      </c>
      <c r="D2916" s="45">
        <v>45926</v>
      </c>
      <c r="E2916" s="8">
        <v>204.75</v>
      </c>
      <c r="F2916" s="8">
        <f t="shared" si="462"/>
        <v>18018</v>
      </c>
      <c r="G2916" s="54">
        <f t="shared" si="463"/>
        <v>18018</v>
      </c>
      <c r="H2916" s="25">
        <v>138419</v>
      </c>
      <c r="I2916" s="25" t="s">
        <v>4250</v>
      </c>
      <c r="J2916" s="25">
        <v>1</v>
      </c>
      <c r="K2916" s="25">
        <v>1</v>
      </c>
      <c r="L2916" s="25">
        <f t="shared" si="464"/>
        <v>0</v>
      </c>
      <c r="M2916" s="25" t="s">
        <v>4898</v>
      </c>
      <c r="N2916" s="45">
        <v>45927</v>
      </c>
      <c r="O2916" s="54">
        <v>28774.2</v>
      </c>
      <c r="P2916" s="25" t="s">
        <v>888</v>
      </c>
      <c r="Q2916" s="25">
        <v>58156225400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Karnataka</v>
      </c>
      <c r="W2916" s="56"/>
      <c r="X2916" s="45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3736</v>
      </c>
      <c r="C2917" s="45">
        <v>45919</v>
      </c>
      <c r="D2917" s="45">
        <v>45926</v>
      </c>
      <c r="E2917" s="8">
        <v>123.2</v>
      </c>
      <c r="F2917" s="8">
        <f t="shared" si="462"/>
        <v>10841.6</v>
      </c>
      <c r="G2917" s="54">
        <f t="shared" si="463"/>
        <v>10841.6</v>
      </c>
      <c r="H2917" s="25">
        <v>144215</v>
      </c>
      <c r="I2917" s="25" t="s">
        <v>4251</v>
      </c>
      <c r="J2917" s="25">
        <v>1</v>
      </c>
      <c r="K2917" s="25">
        <v>1</v>
      </c>
      <c r="L2917" s="25">
        <f t="shared" si="464"/>
        <v>0</v>
      </c>
      <c r="M2917" s="25" t="s">
        <v>4954</v>
      </c>
      <c r="N2917" s="45">
        <v>45927</v>
      </c>
      <c r="O2917" s="54">
        <v>17732</v>
      </c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3736</v>
      </c>
      <c r="C2918" s="45">
        <v>45919</v>
      </c>
      <c r="D2918" s="45">
        <v>45926</v>
      </c>
      <c r="E2918" s="8">
        <v>70.7</v>
      </c>
      <c r="F2918" s="8">
        <f t="shared" si="462"/>
        <v>6221.6</v>
      </c>
      <c r="G2918" s="54">
        <f t="shared" si="463"/>
        <v>6221.6</v>
      </c>
      <c r="H2918" s="25">
        <v>157617</v>
      </c>
      <c r="I2918" s="25" t="s">
        <v>4252</v>
      </c>
      <c r="J2918" s="25">
        <v>1</v>
      </c>
      <c r="K2918" s="25">
        <v>1</v>
      </c>
      <c r="L2918" s="25">
        <f t="shared" si="464"/>
        <v>0</v>
      </c>
      <c r="M2918" s="25" t="s">
        <v>4954</v>
      </c>
      <c r="N2918" s="45">
        <v>45927</v>
      </c>
      <c r="O2918" s="54">
        <v>10175.75</v>
      </c>
      <c r="P2918" s="25" t="s">
        <v>166</v>
      </c>
      <c r="Q2918" s="25">
        <v>58156229353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Lucknow</v>
      </c>
      <c r="W2918" s="56"/>
      <c r="X2918" s="45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3736</v>
      </c>
      <c r="C2919" s="45">
        <v>45919</v>
      </c>
      <c r="D2919" s="45">
        <v>45926</v>
      </c>
      <c r="E2919" s="8">
        <v>30.8</v>
      </c>
      <c r="F2919" s="8">
        <f t="shared" si="462"/>
        <v>2710.4</v>
      </c>
      <c r="G2919" s="54">
        <f t="shared" si="463"/>
        <v>2710.4</v>
      </c>
      <c r="H2919" s="25">
        <v>300402</v>
      </c>
      <c r="I2919" s="25" t="s">
        <v>4253</v>
      </c>
      <c r="J2919" s="25">
        <v>1</v>
      </c>
      <c r="K2919" s="25">
        <v>1</v>
      </c>
      <c r="L2919" s="25">
        <f t="shared" si="464"/>
        <v>0</v>
      </c>
      <c r="M2919" s="25" t="s">
        <v>4931</v>
      </c>
      <c r="N2919" s="45">
        <v>45929</v>
      </c>
      <c r="O2919" s="54">
        <v>4180</v>
      </c>
      <c r="P2919" s="25" t="s">
        <v>214</v>
      </c>
      <c r="Q2919" s="25" t="s">
        <v>2002</v>
      </c>
      <c r="R2919" s="25" t="s">
        <v>2002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3736</v>
      </c>
      <c r="C2920" s="45">
        <v>45919</v>
      </c>
      <c r="D2920" s="45">
        <v>45926</v>
      </c>
      <c r="E2920" s="8">
        <v>285.75</v>
      </c>
      <c r="F2920" s="8">
        <f t="shared" si="462"/>
        <v>25146</v>
      </c>
      <c r="G2920" s="54">
        <f t="shared" si="463"/>
        <v>25146</v>
      </c>
      <c r="H2920" s="25">
        <v>300434</v>
      </c>
      <c r="I2920" s="25" t="s">
        <v>4254</v>
      </c>
      <c r="J2920" s="25">
        <v>1</v>
      </c>
      <c r="K2920" s="25">
        <v>1</v>
      </c>
      <c r="L2920" s="25">
        <f t="shared" si="464"/>
        <v>0</v>
      </c>
      <c r="M2920" s="25" t="s">
        <v>4938</v>
      </c>
      <c r="N2920" s="45">
        <v>45927</v>
      </c>
      <c r="O2920" s="54">
        <v>40157.4</v>
      </c>
      <c r="P2920" s="25" t="s">
        <v>192</v>
      </c>
      <c r="Q2920" s="25" t="s">
        <v>3733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3736</v>
      </c>
      <c r="C2921" s="45">
        <v>45919</v>
      </c>
      <c r="D2921" s="45">
        <v>45926</v>
      </c>
      <c r="E2921" s="8">
        <v>297</v>
      </c>
      <c r="F2921" s="8">
        <f t="shared" si="462"/>
        <v>26136</v>
      </c>
      <c r="G2921" s="54">
        <f t="shared" si="463"/>
        <v>26136</v>
      </c>
      <c r="H2921" s="25">
        <v>300468</v>
      </c>
      <c r="I2921" s="25" t="s">
        <v>4255</v>
      </c>
      <c r="J2921" s="25">
        <v>1</v>
      </c>
      <c r="K2921" s="25">
        <v>1</v>
      </c>
      <c r="L2921" s="25">
        <f t="shared" si="464"/>
        <v>0</v>
      </c>
      <c r="M2921" s="25" t="s">
        <v>4876</v>
      </c>
      <c r="N2921" s="45">
        <v>45927</v>
      </c>
      <c r="O2921" s="54">
        <v>33858</v>
      </c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3736</v>
      </c>
      <c r="C2922" s="45">
        <v>45919</v>
      </c>
      <c r="D2922" s="45">
        <v>45926</v>
      </c>
      <c r="E2922" s="8">
        <v>46.2</v>
      </c>
      <c r="F2922" s="8">
        <f t="shared" si="462"/>
        <v>4065.6000000000004</v>
      </c>
      <c r="G2922" s="54">
        <f t="shared" si="463"/>
        <v>8131.2000000000007</v>
      </c>
      <c r="H2922" s="25">
        <v>300508</v>
      </c>
      <c r="I2922" s="25" t="s">
        <v>3960</v>
      </c>
      <c r="J2922" s="25">
        <v>2</v>
      </c>
      <c r="K2922" s="25">
        <v>2</v>
      </c>
      <c r="L2922" s="25">
        <f t="shared" si="464"/>
        <v>0</v>
      </c>
      <c r="M2922" s="25" t="s">
        <v>4938</v>
      </c>
      <c r="N2922" s="45">
        <v>45927</v>
      </c>
      <c r="O2922" s="54">
        <v>13912.8</v>
      </c>
      <c r="P2922" s="25" t="s">
        <v>192</v>
      </c>
      <c r="Q2922" s="25" t="s">
        <v>3733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3736</v>
      </c>
      <c r="C2923" s="45">
        <v>45919</v>
      </c>
      <c r="D2923" s="45">
        <v>45926</v>
      </c>
      <c r="E2923" s="8">
        <v>73.5</v>
      </c>
      <c r="F2923" s="8">
        <f t="shared" si="462"/>
        <v>6468</v>
      </c>
      <c r="G2923" s="54">
        <f t="shared" si="463"/>
        <v>6468</v>
      </c>
      <c r="H2923" s="25">
        <v>301330</v>
      </c>
      <c r="I2923" s="25" t="s">
        <v>4256</v>
      </c>
      <c r="J2923" s="25">
        <v>1</v>
      </c>
      <c r="K2923" s="25">
        <v>1</v>
      </c>
      <c r="L2923" s="25">
        <f t="shared" si="464"/>
        <v>0</v>
      </c>
      <c r="M2923" s="25" t="s">
        <v>4939</v>
      </c>
      <c r="N2923" s="45">
        <v>45927</v>
      </c>
      <c r="O2923" s="54">
        <v>11067</v>
      </c>
      <c r="P2923" s="25" t="s">
        <v>192</v>
      </c>
      <c r="Q2923" s="25" t="s">
        <v>3733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3736</v>
      </c>
      <c r="C2924" s="45">
        <v>45919</v>
      </c>
      <c r="D2924" s="45">
        <v>45926</v>
      </c>
      <c r="E2924" s="8">
        <v>45.5</v>
      </c>
      <c r="F2924" s="8">
        <f t="shared" si="462"/>
        <v>4004</v>
      </c>
      <c r="G2924" s="54">
        <f t="shared" si="463"/>
        <v>4004</v>
      </c>
      <c r="H2924" s="25">
        <v>301805</v>
      </c>
      <c r="I2924" s="25" t="s">
        <v>4257</v>
      </c>
      <c r="J2924" s="25">
        <v>1</v>
      </c>
      <c r="K2924" s="25">
        <v>1</v>
      </c>
      <c r="L2924" s="25">
        <f t="shared" si="464"/>
        <v>0</v>
      </c>
      <c r="M2924" s="25" t="s">
        <v>4930</v>
      </c>
      <c r="N2924" s="45">
        <v>45929</v>
      </c>
      <c r="O2924" s="54">
        <v>6175</v>
      </c>
      <c r="P2924" s="25" t="s">
        <v>214</v>
      </c>
      <c r="Q2924" s="25" t="s">
        <v>2002</v>
      </c>
      <c r="R2924" s="25" t="s">
        <v>2002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3736</v>
      </c>
      <c r="C2925" s="45">
        <v>45919</v>
      </c>
      <c r="D2925" s="45">
        <v>45926</v>
      </c>
      <c r="E2925" s="8">
        <v>169.4</v>
      </c>
      <c r="F2925" s="8">
        <f t="shared" si="462"/>
        <v>14907.2</v>
      </c>
      <c r="G2925" s="54">
        <f t="shared" si="463"/>
        <v>14907.2</v>
      </c>
      <c r="H2925" s="25">
        <v>302008</v>
      </c>
      <c r="I2925" s="25" t="s">
        <v>4258</v>
      </c>
      <c r="J2925" s="25">
        <v>1</v>
      </c>
      <c r="K2925" s="25">
        <v>1</v>
      </c>
      <c r="L2925" s="25">
        <f t="shared" si="464"/>
        <v>0</v>
      </c>
      <c r="M2925" s="25" t="s">
        <v>4905</v>
      </c>
      <c r="N2925" s="45">
        <v>45929</v>
      </c>
      <c r="O2925" s="54">
        <v>20691</v>
      </c>
      <c r="P2925" s="25" t="s">
        <v>17</v>
      </c>
      <c r="Q2925" s="25" t="s">
        <v>2078</v>
      </c>
      <c r="R2925" s="25" t="s">
        <v>638</v>
      </c>
      <c r="S2925" s="3">
        <v>4</v>
      </c>
      <c r="T2925" s="55"/>
      <c r="U2925" s="25" t="s">
        <v>19</v>
      </c>
      <c r="V2925" s="25" t="str">
        <f>VLOOKUP(P2925,'Customer List'!B:C,2,)</f>
        <v>Delhi</v>
      </c>
      <c r="W2925" s="56"/>
      <c r="X2925" s="45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67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3736</v>
      </c>
      <c r="C2926" s="45">
        <v>45919</v>
      </c>
      <c r="D2926" s="45">
        <v>45926</v>
      </c>
      <c r="E2926" s="8">
        <v>142.5</v>
      </c>
      <c r="F2926" s="8">
        <f t="shared" si="462"/>
        <v>12540</v>
      </c>
      <c r="G2926" s="54">
        <f t="shared" si="463"/>
        <v>12540</v>
      </c>
      <c r="H2926" s="25">
        <v>302037</v>
      </c>
      <c r="I2926" s="25" t="s">
        <v>4259</v>
      </c>
      <c r="J2926" s="25">
        <v>1</v>
      </c>
      <c r="K2926" s="25">
        <v>1</v>
      </c>
      <c r="L2926" s="25">
        <f t="shared" si="464"/>
        <v>0</v>
      </c>
      <c r="M2926" s="25" t="s">
        <v>4875</v>
      </c>
      <c r="N2926" s="45">
        <v>45936</v>
      </c>
      <c r="O2926" s="54">
        <v>19142.5</v>
      </c>
      <c r="P2926" s="25" t="s">
        <v>229</v>
      </c>
      <c r="Q2926" s="25">
        <v>58156536115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Kolkata</v>
      </c>
      <c r="W2926" s="56"/>
      <c r="X2926" s="45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3736</v>
      </c>
      <c r="C2927" s="45">
        <v>45919</v>
      </c>
      <c r="D2927" s="45">
        <v>45926</v>
      </c>
      <c r="E2927" s="8">
        <v>259</v>
      </c>
      <c r="F2927" s="8">
        <f t="shared" si="462"/>
        <v>22792</v>
      </c>
      <c r="G2927" s="54">
        <f t="shared" si="463"/>
        <v>22792</v>
      </c>
      <c r="H2927" s="25">
        <v>302088</v>
      </c>
      <c r="I2927" s="25" t="s">
        <v>4260</v>
      </c>
      <c r="J2927" s="25">
        <v>1</v>
      </c>
      <c r="K2927" s="25">
        <v>1</v>
      </c>
      <c r="L2927" s="25">
        <f t="shared" si="464"/>
        <v>0</v>
      </c>
      <c r="M2927" s="25" t="s">
        <v>4876</v>
      </c>
      <c r="N2927" s="45">
        <v>45927</v>
      </c>
      <c r="O2927" s="54">
        <v>31635</v>
      </c>
      <c r="P2927" s="25" t="s">
        <v>243</v>
      </c>
      <c r="Q2927" s="25">
        <v>58156233800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Mumbai</v>
      </c>
      <c r="W2927" s="56"/>
      <c r="X2927" s="45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3736</v>
      </c>
      <c r="C2928" s="45">
        <v>45919</v>
      </c>
      <c r="D2928" s="45">
        <v>45926</v>
      </c>
      <c r="E2928" s="8">
        <v>46.2</v>
      </c>
      <c r="F2928" s="8">
        <f t="shared" si="462"/>
        <v>4065.6000000000004</v>
      </c>
      <c r="G2928" s="54">
        <f t="shared" si="463"/>
        <v>8131.2000000000007</v>
      </c>
      <c r="H2928" s="25">
        <v>302208</v>
      </c>
      <c r="I2928" s="25" t="s">
        <v>4261</v>
      </c>
      <c r="J2928" s="25">
        <v>2</v>
      </c>
      <c r="K2928" s="25">
        <v>2</v>
      </c>
      <c r="L2928" s="25">
        <f t="shared" si="464"/>
        <v>0</v>
      </c>
      <c r="M2928" s="25" t="s">
        <v>4938</v>
      </c>
      <c r="N2928" s="45">
        <v>45927</v>
      </c>
      <c r="O2928" s="54">
        <v>13912.8</v>
      </c>
      <c r="P2928" s="25" t="s">
        <v>192</v>
      </c>
      <c r="Q2928" s="25" t="s">
        <v>3733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3736</v>
      </c>
      <c r="C2929" s="45">
        <v>45919</v>
      </c>
      <c r="D2929" s="45">
        <v>45926</v>
      </c>
      <c r="E2929" s="8">
        <v>267.39999999999998</v>
      </c>
      <c r="F2929" s="8">
        <f t="shared" si="462"/>
        <v>23531.199999999997</v>
      </c>
      <c r="G2929" s="54">
        <f t="shared" si="463"/>
        <v>23531.199999999997</v>
      </c>
      <c r="H2929" s="25">
        <v>302326</v>
      </c>
      <c r="I2929" s="25" t="s">
        <v>4262</v>
      </c>
      <c r="J2929" s="25">
        <v>1</v>
      </c>
      <c r="K2929" s="25">
        <v>1</v>
      </c>
      <c r="L2929" s="25">
        <f t="shared" si="464"/>
        <v>0</v>
      </c>
      <c r="M2929" s="25" t="s">
        <v>4952</v>
      </c>
      <c r="N2929" s="45">
        <v>45927</v>
      </c>
      <c r="O2929" s="54">
        <v>36773.870000000003</v>
      </c>
      <c r="P2929" s="25" t="s">
        <v>166</v>
      </c>
      <c r="Q2929" s="25">
        <v>58156229353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Lucknow</v>
      </c>
      <c r="W2929" s="56"/>
      <c r="X2929" s="45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3736</v>
      </c>
      <c r="C2930" s="45">
        <v>45919</v>
      </c>
      <c r="D2930" s="45">
        <v>45926</v>
      </c>
      <c r="E2930" s="8">
        <v>204.4</v>
      </c>
      <c r="F2930" s="8">
        <f t="shared" si="462"/>
        <v>17987.2</v>
      </c>
      <c r="G2930" s="54">
        <f t="shared" si="463"/>
        <v>17987.2</v>
      </c>
      <c r="H2930" s="25">
        <v>302612</v>
      </c>
      <c r="I2930" s="25" t="s">
        <v>4263</v>
      </c>
      <c r="J2930" s="25">
        <v>1</v>
      </c>
      <c r="K2930" s="25">
        <v>1</v>
      </c>
      <c r="L2930" s="25">
        <f t="shared" si="464"/>
        <v>0</v>
      </c>
      <c r="M2930" s="25" t="s">
        <v>4898</v>
      </c>
      <c r="N2930" s="45">
        <v>45927</v>
      </c>
      <c r="O2930" s="54">
        <v>30776.799999999999</v>
      </c>
      <c r="P2930" s="25" t="s">
        <v>888</v>
      </c>
      <c r="Q2930" s="25">
        <v>58156225400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Karnataka</v>
      </c>
      <c r="W2930" s="56"/>
      <c r="X2930" s="45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3736</v>
      </c>
      <c r="C2931" s="45">
        <v>45919</v>
      </c>
      <c r="D2931" s="45">
        <v>45926</v>
      </c>
      <c r="E2931" s="8">
        <v>73.5</v>
      </c>
      <c r="F2931" s="8">
        <f t="shared" si="462"/>
        <v>6468</v>
      </c>
      <c r="G2931" s="54">
        <f t="shared" si="463"/>
        <v>6468</v>
      </c>
      <c r="H2931" s="25">
        <v>302808</v>
      </c>
      <c r="I2931" s="25" t="s">
        <v>4264</v>
      </c>
      <c r="J2931" s="25">
        <v>1</v>
      </c>
      <c r="K2931" s="25">
        <v>1</v>
      </c>
      <c r="L2931" s="25">
        <f t="shared" si="464"/>
        <v>0</v>
      </c>
      <c r="M2931" s="25" t="s">
        <v>4939</v>
      </c>
      <c r="N2931" s="45">
        <v>45927</v>
      </c>
      <c r="O2931" s="54">
        <v>11067</v>
      </c>
      <c r="P2931" s="25" t="s">
        <v>192</v>
      </c>
      <c r="Q2931" s="25" t="s">
        <v>3733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3736</v>
      </c>
      <c r="C2932" s="45">
        <v>45919</v>
      </c>
      <c r="D2932" s="45">
        <v>45926</v>
      </c>
      <c r="E2932" s="8">
        <v>35</v>
      </c>
      <c r="F2932" s="8">
        <f t="shared" si="462"/>
        <v>3080</v>
      </c>
      <c r="G2932" s="54">
        <f t="shared" si="463"/>
        <v>3080</v>
      </c>
      <c r="H2932" s="25">
        <v>302902</v>
      </c>
      <c r="I2932" s="25" t="s">
        <v>4265</v>
      </c>
      <c r="J2932" s="25">
        <v>1</v>
      </c>
      <c r="K2932" s="25">
        <v>1</v>
      </c>
      <c r="L2932" s="25">
        <f t="shared" si="464"/>
        <v>0</v>
      </c>
      <c r="M2932" s="25" t="s">
        <v>4931</v>
      </c>
      <c r="N2932" s="45">
        <v>45929</v>
      </c>
      <c r="O2932" s="54">
        <v>4750</v>
      </c>
      <c r="P2932" s="25" t="s">
        <v>214</v>
      </c>
      <c r="Q2932" s="25" t="s">
        <v>2002</v>
      </c>
      <c r="R2932" s="25" t="s">
        <v>2002</v>
      </c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3736</v>
      </c>
      <c r="C2933" s="45">
        <v>45919</v>
      </c>
      <c r="D2933" s="45">
        <v>45926</v>
      </c>
      <c r="E2933" s="8">
        <v>207.9</v>
      </c>
      <c r="F2933" s="8">
        <f t="shared" si="462"/>
        <v>18295.2</v>
      </c>
      <c r="G2933" s="54">
        <f t="shared" si="463"/>
        <v>18295.2</v>
      </c>
      <c r="H2933" s="25">
        <v>302910</v>
      </c>
      <c r="I2933" s="25" t="s">
        <v>4093</v>
      </c>
      <c r="J2933" s="25">
        <v>1</v>
      </c>
      <c r="K2933" s="25">
        <v>1</v>
      </c>
      <c r="L2933" s="25">
        <f t="shared" si="464"/>
        <v>0</v>
      </c>
      <c r="M2933" s="25" t="s">
        <v>4923</v>
      </c>
      <c r="N2933" s="45">
        <v>45927</v>
      </c>
      <c r="O2933" s="54">
        <v>34526</v>
      </c>
      <c r="P2933" s="25" t="s">
        <v>3721</v>
      </c>
      <c r="Q2933" s="25" t="s">
        <v>3734</v>
      </c>
      <c r="R2933" s="25" t="s">
        <v>41</v>
      </c>
      <c r="S2933" s="3">
        <v>4</v>
      </c>
      <c r="T2933" s="55"/>
      <c r="U2933" s="25" t="s">
        <v>19</v>
      </c>
      <c r="V2933" s="25" t="str">
        <f>VLOOKUP(P2933,'Customer List'!B:C,2,)</f>
        <v>Chandigarh</v>
      </c>
      <c r="W2933" s="56"/>
      <c r="X2933" s="45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3736</v>
      </c>
      <c r="C2934" s="45">
        <v>45919</v>
      </c>
      <c r="D2934" s="45">
        <v>45926</v>
      </c>
      <c r="E2934" s="8">
        <v>185.5</v>
      </c>
      <c r="F2934" s="8">
        <f t="shared" si="462"/>
        <v>16324</v>
      </c>
      <c r="G2934" s="54">
        <f t="shared" si="463"/>
        <v>16324</v>
      </c>
      <c r="H2934" s="25">
        <v>303110</v>
      </c>
      <c r="I2934" s="25" t="s">
        <v>4266</v>
      </c>
      <c r="J2934" s="25">
        <v>1</v>
      </c>
      <c r="K2934" s="25">
        <v>1</v>
      </c>
      <c r="L2934" s="25">
        <f t="shared" si="464"/>
        <v>0</v>
      </c>
      <c r="M2934" s="25" t="s">
        <v>4924</v>
      </c>
      <c r="N2934" s="45">
        <v>45929</v>
      </c>
      <c r="O2934" s="54">
        <v>29574</v>
      </c>
      <c r="P2934" s="25" t="s">
        <v>3722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3736</v>
      </c>
      <c r="C2935" s="45">
        <v>45919</v>
      </c>
      <c r="D2935" s="45">
        <v>45926</v>
      </c>
      <c r="E2935" s="8">
        <v>285.75</v>
      </c>
      <c r="F2935" s="8">
        <f t="shared" si="462"/>
        <v>25146</v>
      </c>
      <c r="G2935" s="54">
        <f t="shared" si="463"/>
        <v>25146</v>
      </c>
      <c r="H2935" s="25">
        <v>303526</v>
      </c>
      <c r="I2935" s="25" t="s">
        <v>4267</v>
      </c>
      <c r="J2935" s="25">
        <v>1</v>
      </c>
      <c r="K2935" s="25">
        <v>1</v>
      </c>
      <c r="L2935" s="25">
        <f t="shared" si="464"/>
        <v>0</v>
      </c>
      <c r="M2935" s="25" t="s">
        <v>4939</v>
      </c>
      <c r="N2935" s="45">
        <v>45927</v>
      </c>
      <c r="O2935" s="54">
        <v>40157.4</v>
      </c>
      <c r="P2935" s="25" t="s">
        <v>192</v>
      </c>
      <c r="Q2935" s="25" t="s">
        <v>3733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Chandigarh</v>
      </c>
      <c r="W2935" s="56"/>
      <c r="X2935" s="45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3736</v>
      </c>
      <c r="C2936" s="45">
        <v>45919</v>
      </c>
      <c r="D2936" s="45">
        <v>45926</v>
      </c>
      <c r="E2936" s="8">
        <v>157.5</v>
      </c>
      <c r="F2936" s="8">
        <f t="shared" ref="F2936:F2999" si="477">IF(AB2936="DOLLAR",E2936*88,E2936)</f>
        <v>13860</v>
      </c>
      <c r="G2936" s="54">
        <f t="shared" ref="G2936:G2999" si="478">F2936*J2936</f>
        <v>13860</v>
      </c>
      <c r="H2936" s="25">
        <v>303651</v>
      </c>
      <c r="I2936" s="25" t="s">
        <v>4268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4875</v>
      </c>
      <c r="N2936" s="45">
        <v>45936</v>
      </c>
      <c r="O2936" s="54">
        <v>22668.75</v>
      </c>
      <c r="P2936" s="25" t="s">
        <v>229</v>
      </c>
      <c r="Q2936" s="25">
        <v>58156536115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Kolkata</v>
      </c>
      <c r="W2936" s="56"/>
      <c r="X2936" s="45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3736</v>
      </c>
      <c r="C2937" s="45">
        <v>45919</v>
      </c>
      <c r="D2937" s="45">
        <v>45926</v>
      </c>
      <c r="E2937" s="8">
        <v>342.75</v>
      </c>
      <c r="F2937" s="8">
        <f t="shared" si="477"/>
        <v>30162</v>
      </c>
      <c r="G2937" s="54">
        <f t="shared" si="478"/>
        <v>30162</v>
      </c>
      <c r="H2937" s="25">
        <v>303744</v>
      </c>
      <c r="I2937" s="25" t="s">
        <v>4269</v>
      </c>
      <c r="J2937" s="25">
        <v>1</v>
      </c>
      <c r="K2937" s="25">
        <v>1</v>
      </c>
      <c r="L2937" s="25">
        <f t="shared" si="479"/>
        <v>0</v>
      </c>
      <c r="M2937" s="25" t="s">
        <v>4952</v>
      </c>
      <c r="N2937" s="45">
        <v>45938</v>
      </c>
      <c r="O2937" s="54">
        <v>43993.87</v>
      </c>
      <c r="P2937" s="25" t="s">
        <v>255</v>
      </c>
      <c r="Q2937" s="25" t="s">
        <v>637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3736</v>
      </c>
      <c r="C2938" s="45">
        <v>45919</v>
      </c>
      <c r="D2938" s="45">
        <v>45926</v>
      </c>
      <c r="E2938" s="8">
        <v>50.4</v>
      </c>
      <c r="F2938" s="8">
        <f t="shared" si="477"/>
        <v>4435.2</v>
      </c>
      <c r="G2938" s="54">
        <f t="shared" si="478"/>
        <v>4435.2</v>
      </c>
      <c r="H2938" s="25">
        <v>304006</v>
      </c>
      <c r="I2938" s="25" t="s">
        <v>3964</v>
      </c>
      <c r="J2938" s="25">
        <v>1</v>
      </c>
      <c r="K2938" s="25">
        <v>1</v>
      </c>
      <c r="L2938" s="25">
        <f t="shared" si="479"/>
        <v>0</v>
      </c>
      <c r="M2938" s="25" t="s">
        <v>4954</v>
      </c>
      <c r="N2938" s="45">
        <v>45927</v>
      </c>
      <c r="O2938" s="54">
        <v>7254</v>
      </c>
      <c r="P2938" s="25" t="s">
        <v>166</v>
      </c>
      <c r="Q2938" s="25">
        <v>58156229353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Lucknow</v>
      </c>
      <c r="W2938" s="56"/>
      <c r="X2938" s="45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3736</v>
      </c>
      <c r="C2939" s="45">
        <v>45919</v>
      </c>
      <c r="D2939" s="45">
        <v>45926</v>
      </c>
      <c r="E2939" s="8">
        <v>289.5</v>
      </c>
      <c r="F2939" s="8">
        <f t="shared" si="477"/>
        <v>25476</v>
      </c>
      <c r="G2939" s="54">
        <f t="shared" si="478"/>
        <v>25476</v>
      </c>
      <c r="H2939" s="25">
        <v>304036</v>
      </c>
      <c r="I2939" s="25" t="s">
        <v>4270</v>
      </c>
      <c r="J2939" s="25">
        <v>1</v>
      </c>
      <c r="K2939" s="25">
        <v>1</v>
      </c>
      <c r="L2939" s="25">
        <f t="shared" si="479"/>
        <v>0</v>
      </c>
      <c r="M2939" s="25" t="s">
        <v>4905</v>
      </c>
      <c r="N2939" s="45">
        <v>45929</v>
      </c>
      <c r="O2939" s="54">
        <v>33003</v>
      </c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3736</v>
      </c>
      <c r="C2940" s="45">
        <v>45919</v>
      </c>
      <c r="D2940" s="45">
        <v>45926</v>
      </c>
      <c r="E2940" s="8">
        <v>203</v>
      </c>
      <c r="F2940" s="8">
        <f t="shared" si="477"/>
        <v>17864</v>
      </c>
      <c r="G2940" s="54">
        <f t="shared" si="478"/>
        <v>17864</v>
      </c>
      <c r="H2940" s="25">
        <v>304096</v>
      </c>
      <c r="I2940" s="25" t="s">
        <v>4271</v>
      </c>
      <c r="J2940" s="25">
        <v>1</v>
      </c>
      <c r="K2940" s="25">
        <v>1</v>
      </c>
      <c r="L2940" s="25">
        <f t="shared" si="479"/>
        <v>0</v>
      </c>
      <c r="M2940" s="25" t="s">
        <v>4924</v>
      </c>
      <c r="N2940" s="45">
        <v>45929</v>
      </c>
      <c r="O2940" s="54">
        <v>32364</v>
      </c>
      <c r="P2940" s="25" t="s">
        <v>3722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3736</v>
      </c>
      <c r="C2941" s="45">
        <v>45919</v>
      </c>
      <c r="D2941" s="45">
        <v>45926</v>
      </c>
      <c r="E2941" s="8">
        <v>326.25</v>
      </c>
      <c r="F2941" s="8">
        <f t="shared" si="477"/>
        <v>28710</v>
      </c>
      <c r="G2941" s="54">
        <f t="shared" si="478"/>
        <v>28710</v>
      </c>
      <c r="H2941" s="25">
        <v>304136</v>
      </c>
      <c r="I2941" s="25" t="s">
        <v>4272</v>
      </c>
      <c r="J2941" s="25">
        <v>1</v>
      </c>
      <c r="K2941" s="25">
        <v>1</v>
      </c>
      <c r="L2941" s="25">
        <f t="shared" si="479"/>
        <v>0</v>
      </c>
      <c r="M2941" s="25" t="s">
        <v>4898</v>
      </c>
      <c r="N2941" s="45">
        <v>45927</v>
      </c>
      <c r="O2941" s="54">
        <v>45849</v>
      </c>
      <c r="P2941" s="25" t="s">
        <v>888</v>
      </c>
      <c r="Q2941" s="25">
        <v>58156225400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Karnataka</v>
      </c>
      <c r="W2941" s="56"/>
      <c r="X2941" s="45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3736</v>
      </c>
      <c r="C2942" s="45">
        <v>45919</v>
      </c>
      <c r="D2942" s="45">
        <v>45926</v>
      </c>
      <c r="E2942" s="8">
        <v>285</v>
      </c>
      <c r="F2942" s="8">
        <f t="shared" si="477"/>
        <v>25080</v>
      </c>
      <c r="G2942" s="54">
        <f t="shared" si="478"/>
        <v>25080</v>
      </c>
      <c r="H2942" s="25">
        <v>304142</v>
      </c>
      <c r="I2942" s="25" t="s">
        <v>4273</v>
      </c>
      <c r="J2942" s="25">
        <v>1</v>
      </c>
      <c r="K2942" s="25">
        <v>1</v>
      </c>
      <c r="L2942" s="25">
        <f t="shared" si="479"/>
        <v>0</v>
      </c>
      <c r="M2942" s="25" t="s">
        <v>4939</v>
      </c>
      <c r="N2942" s="45">
        <v>45927</v>
      </c>
      <c r="O2942" s="54">
        <v>40052</v>
      </c>
      <c r="P2942" s="25" t="s">
        <v>192</v>
      </c>
      <c r="Q2942" s="25" t="s">
        <v>3733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Chandigarh</v>
      </c>
      <c r="W2942" s="56"/>
      <c r="X2942" s="45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3736</v>
      </c>
      <c r="C2943" s="45">
        <v>45919</v>
      </c>
      <c r="D2943" s="45">
        <v>45926</v>
      </c>
      <c r="E2943" s="8">
        <v>71.400000000000006</v>
      </c>
      <c r="F2943" s="8">
        <f t="shared" si="477"/>
        <v>6283.2000000000007</v>
      </c>
      <c r="G2943" s="54">
        <f t="shared" si="478"/>
        <v>6283.2000000000007</v>
      </c>
      <c r="H2943" s="25">
        <v>304402</v>
      </c>
      <c r="I2943" s="25" t="s">
        <v>4274</v>
      </c>
      <c r="J2943" s="25">
        <v>1</v>
      </c>
      <c r="K2943" s="25">
        <v>1</v>
      </c>
      <c r="L2943" s="25">
        <f t="shared" si="479"/>
        <v>0</v>
      </c>
      <c r="M2943" s="25" t="s">
        <v>4925</v>
      </c>
      <c r="N2943" s="45">
        <v>45929</v>
      </c>
      <c r="O2943" s="54">
        <v>11857.5</v>
      </c>
      <c r="P2943" s="25" t="s">
        <v>3722</v>
      </c>
      <c r="Q2943" s="25" t="s">
        <v>2078</v>
      </c>
      <c r="R2943" s="25" t="s">
        <v>849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3736</v>
      </c>
      <c r="C2944" s="45">
        <v>45919</v>
      </c>
      <c r="D2944" s="45">
        <v>45926</v>
      </c>
      <c r="E2944" s="8">
        <v>86.8</v>
      </c>
      <c r="F2944" s="8">
        <f t="shared" si="477"/>
        <v>7638.4</v>
      </c>
      <c r="G2944" s="54">
        <f t="shared" si="478"/>
        <v>7638.4</v>
      </c>
      <c r="H2944" s="25">
        <v>304825</v>
      </c>
      <c r="I2944" s="25" t="s">
        <v>4275</v>
      </c>
      <c r="J2944" s="25">
        <v>1</v>
      </c>
      <c r="K2944" s="25">
        <v>1</v>
      </c>
      <c r="L2944" s="25">
        <f t="shared" si="479"/>
        <v>0</v>
      </c>
      <c r="M2944" s="25" t="s">
        <v>4875</v>
      </c>
      <c r="N2944" s="45">
        <v>45936</v>
      </c>
      <c r="O2944" s="54">
        <v>12493</v>
      </c>
      <c r="P2944" s="25" t="s">
        <v>229</v>
      </c>
      <c r="Q2944" s="25">
        <v>58156536115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Kolkata</v>
      </c>
      <c r="W2944" s="56"/>
      <c r="X2944" s="45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3736</v>
      </c>
      <c r="C2945" s="45">
        <v>45919</v>
      </c>
      <c r="D2945" s="45">
        <v>45926</v>
      </c>
      <c r="E2945" s="8">
        <v>226.1</v>
      </c>
      <c r="F2945" s="8">
        <f t="shared" si="477"/>
        <v>19896.8</v>
      </c>
      <c r="G2945" s="54">
        <f t="shared" si="478"/>
        <v>19896.8</v>
      </c>
      <c r="H2945" s="25">
        <v>305114</v>
      </c>
      <c r="I2945" s="25" t="s">
        <v>4276</v>
      </c>
      <c r="J2945" s="25">
        <v>1</v>
      </c>
      <c r="K2945" s="25">
        <v>1</v>
      </c>
      <c r="L2945" s="25">
        <f t="shared" si="479"/>
        <v>0</v>
      </c>
      <c r="M2945" s="25" t="s">
        <v>4905</v>
      </c>
      <c r="N2945" s="45">
        <v>45929</v>
      </c>
      <c r="O2945" s="54">
        <v>27616.5</v>
      </c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3736</v>
      </c>
      <c r="C2946" s="45">
        <v>45919</v>
      </c>
      <c r="D2946" s="45">
        <v>45926</v>
      </c>
      <c r="E2946" s="8">
        <v>205.1</v>
      </c>
      <c r="F2946" s="8">
        <f t="shared" si="477"/>
        <v>18048.8</v>
      </c>
      <c r="G2946" s="54">
        <f t="shared" si="478"/>
        <v>18048.8</v>
      </c>
      <c r="H2946" s="25">
        <v>306008</v>
      </c>
      <c r="I2946" s="25" t="s">
        <v>4277</v>
      </c>
      <c r="J2946" s="25">
        <v>1</v>
      </c>
      <c r="K2946" s="25">
        <v>1</v>
      </c>
      <c r="L2946" s="25">
        <f t="shared" si="479"/>
        <v>0</v>
      </c>
      <c r="M2946" s="25" t="s">
        <v>4876</v>
      </c>
      <c r="N2946" s="45">
        <v>45927</v>
      </c>
      <c r="O2946" s="54">
        <v>25051.5</v>
      </c>
      <c r="P2946" s="25" t="s">
        <v>243</v>
      </c>
      <c r="Q2946" s="25">
        <v>58156233800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Mumbai</v>
      </c>
      <c r="W2946" s="56"/>
      <c r="X2946" s="45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3736</v>
      </c>
      <c r="C2947" s="45">
        <v>45919</v>
      </c>
      <c r="D2947" s="45">
        <v>45926</v>
      </c>
      <c r="E2947" s="8">
        <v>107.8</v>
      </c>
      <c r="F2947" s="8">
        <f t="shared" si="477"/>
        <v>9486.4</v>
      </c>
      <c r="G2947" s="54">
        <f t="shared" si="478"/>
        <v>9486.4</v>
      </c>
      <c r="H2947" s="25">
        <v>306509</v>
      </c>
      <c r="I2947" s="25" t="s">
        <v>4278</v>
      </c>
      <c r="J2947" s="25">
        <v>1</v>
      </c>
      <c r="K2947" s="25">
        <v>1</v>
      </c>
      <c r="L2947" s="25">
        <f t="shared" si="479"/>
        <v>0</v>
      </c>
      <c r="M2947" s="25" t="s">
        <v>4930</v>
      </c>
      <c r="N2947" s="45">
        <v>45929</v>
      </c>
      <c r="O2947" s="54">
        <v>14630</v>
      </c>
      <c r="P2947" s="25" t="s">
        <v>214</v>
      </c>
      <c r="Q2947" s="25" t="s">
        <v>2002</v>
      </c>
      <c r="R2947" s="25" t="s">
        <v>2002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3736</v>
      </c>
      <c r="C2948" s="45">
        <v>45919</v>
      </c>
      <c r="D2948" s="45">
        <v>45926</v>
      </c>
      <c r="E2948" s="8">
        <v>321.75</v>
      </c>
      <c r="F2948" s="8">
        <f t="shared" si="477"/>
        <v>28314</v>
      </c>
      <c r="G2948" s="54">
        <f t="shared" si="478"/>
        <v>56628</v>
      </c>
      <c r="H2948" s="25">
        <v>307640</v>
      </c>
      <c r="I2948" s="25" t="s">
        <v>4279</v>
      </c>
      <c r="J2948" s="25">
        <v>2</v>
      </c>
      <c r="K2948" s="25">
        <v>2</v>
      </c>
      <c r="L2948" s="25">
        <f t="shared" si="479"/>
        <v>0</v>
      </c>
      <c r="M2948" s="25" t="s">
        <v>4876</v>
      </c>
      <c r="N2948" s="45">
        <v>45927</v>
      </c>
      <c r="O2948" s="54">
        <v>73359</v>
      </c>
      <c r="P2948" s="25" t="s">
        <v>243</v>
      </c>
      <c r="Q2948" s="25">
        <v>58156233800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Mumbai</v>
      </c>
      <c r="W2948" s="56"/>
      <c r="X2948" s="45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3736</v>
      </c>
      <c r="C2949" s="45">
        <v>45919</v>
      </c>
      <c r="D2949" s="45">
        <v>45926</v>
      </c>
      <c r="E2949" s="8">
        <v>242.9</v>
      </c>
      <c r="F2949" s="8">
        <f t="shared" si="477"/>
        <v>21375.200000000001</v>
      </c>
      <c r="G2949" s="54">
        <f t="shared" si="478"/>
        <v>21375.200000000001</v>
      </c>
      <c r="H2949" s="25">
        <v>307654</v>
      </c>
      <c r="I2949" s="25" t="s">
        <v>4280</v>
      </c>
      <c r="J2949" s="25">
        <v>1</v>
      </c>
      <c r="K2949" s="25">
        <v>1</v>
      </c>
      <c r="L2949" s="25">
        <f t="shared" si="479"/>
        <v>0</v>
      </c>
      <c r="M2949" s="25" t="s">
        <v>4905</v>
      </c>
      <c r="N2949" s="45">
        <v>45929</v>
      </c>
      <c r="O2949" s="54">
        <v>29658.5</v>
      </c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3736</v>
      </c>
      <c r="C2950" s="45">
        <v>45919</v>
      </c>
      <c r="D2950" s="45">
        <v>45926</v>
      </c>
      <c r="E2950" s="8">
        <v>267.39999999999998</v>
      </c>
      <c r="F2950" s="8">
        <f t="shared" si="477"/>
        <v>23531.199999999997</v>
      </c>
      <c r="G2950" s="54">
        <f t="shared" si="478"/>
        <v>23531.199999999997</v>
      </c>
      <c r="H2950" s="25">
        <v>310718</v>
      </c>
      <c r="I2950" s="25" t="s">
        <v>4281</v>
      </c>
      <c r="J2950" s="25">
        <v>1</v>
      </c>
      <c r="K2950" s="25">
        <v>1</v>
      </c>
      <c r="L2950" s="25">
        <f t="shared" si="479"/>
        <v>0</v>
      </c>
      <c r="M2950" s="25" t="s">
        <v>4939</v>
      </c>
      <c r="N2950" s="45">
        <v>45927</v>
      </c>
      <c r="O2950" s="54">
        <v>40262.800000000003</v>
      </c>
      <c r="P2950" s="25" t="s">
        <v>192</v>
      </c>
      <c r="Q2950" s="25" t="s">
        <v>3733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Chandigarh</v>
      </c>
      <c r="W2950" s="56"/>
      <c r="X2950" s="45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3736</v>
      </c>
      <c r="C2951" s="45">
        <v>45919</v>
      </c>
      <c r="D2951" s="45">
        <v>45926</v>
      </c>
      <c r="E2951" s="8">
        <v>242.9</v>
      </c>
      <c r="F2951" s="8">
        <f t="shared" si="477"/>
        <v>21375.200000000001</v>
      </c>
      <c r="G2951" s="54">
        <f t="shared" si="478"/>
        <v>21375.200000000001</v>
      </c>
      <c r="H2951" s="25">
        <v>310946</v>
      </c>
      <c r="I2951" s="25" t="s">
        <v>4282</v>
      </c>
      <c r="J2951" s="25">
        <v>1</v>
      </c>
      <c r="K2951" s="25">
        <v>1</v>
      </c>
      <c r="L2951" s="25">
        <f t="shared" si="479"/>
        <v>0</v>
      </c>
      <c r="M2951" s="25" t="s">
        <v>4898</v>
      </c>
      <c r="N2951" s="45">
        <v>45927</v>
      </c>
      <c r="O2951" s="54">
        <v>36573.800000000003</v>
      </c>
      <c r="P2951" s="25" t="s">
        <v>888</v>
      </c>
      <c r="Q2951" s="25">
        <v>58156225400</v>
      </c>
      <c r="R2951" s="25" t="s">
        <v>41</v>
      </c>
      <c r="S2951" s="3">
        <v>4</v>
      </c>
      <c r="T2951" s="55"/>
      <c r="U2951" s="25" t="s">
        <v>19</v>
      </c>
      <c r="V2951" s="25" t="str">
        <f>VLOOKUP(P2951,'Customer List'!B:C,2,)</f>
        <v>Karnataka</v>
      </c>
      <c r="W2951" s="56"/>
      <c r="X2951" s="45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3736</v>
      </c>
      <c r="C2952" s="45">
        <v>45919</v>
      </c>
      <c r="D2952" s="45">
        <v>45926</v>
      </c>
      <c r="E2952" s="8">
        <v>304.5</v>
      </c>
      <c r="F2952" s="8">
        <f t="shared" si="477"/>
        <v>26796</v>
      </c>
      <c r="G2952" s="54">
        <f t="shared" si="478"/>
        <v>26796</v>
      </c>
      <c r="H2952" s="25">
        <v>311136</v>
      </c>
      <c r="I2952" s="25" t="s">
        <v>4283</v>
      </c>
      <c r="J2952" s="25">
        <v>1</v>
      </c>
      <c r="K2952" s="25">
        <v>1</v>
      </c>
      <c r="L2952" s="25">
        <f t="shared" si="479"/>
        <v>0</v>
      </c>
      <c r="M2952" s="25" t="s">
        <v>4952</v>
      </c>
      <c r="N2952" s="45">
        <v>45938</v>
      </c>
      <c r="O2952" s="54">
        <v>39084.269999999997</v>
      </c>
      <c r="P2952" s="25" t="s">
        <v>255</v>
      </c>
      <c r="Q2952" s="25" t="s">
        <v>637</v>
      </c>
      <c r="R2952" s="25" t="s">
        <v>849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3736</v>
      </c>
      <c r="C2953" s="45">
        <v>45919</v>
      </c>
      <c r="D2953" s="45">
        <v>45926</v>
      </c>
      <c r="E2953" s="8">
        <v>297</v>
      </c>
      <c r="F2953" s="8">
        <f t="shared" si="477"/>
        <v>26136</v>
      </c>
      <c r="G2953" s="54">
        <f t="shared" si="478"/>
        <v>26136</v>
      </c>
      <c r="H2953" s="25">
        <v>312238</v>
      </c>
      <c r="I2953" s="25" t="s">
        <v>4284</v>
      </c>
      <c r="J2953" s="25">
        <v>1</v>
      </c>
      <c r="K2953" s="25">
        <v>1</v>
      </c>
      <c r="L2953" s="25">
        <f t="shared" si="479"/>
        <v>0</v>
      </c>
      <c r="M2953" s="25" t="s">
        <v>4905</v>
      </c>
      <c r="N2953" s="45">
        <v>45929</v>
      </c>
      <c r="O2953" s="54">
        <v>33858</v>
      </c>
      <c r="P2953" s="25" t="s">
        <v>17</v>
      </c>
      <c r="Q2953" s="25" t="s">
        <v>2078</v>
      </c>
      <c r="R2953" s="25" t="s">
        <v>638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3736</v>
      </c>
      <c r="C2954" s="45">
        <v>45919</v>
      </c>
      <c r="D2954" s="45">
        <v>45926</v>
      </c>
      <c r="E2954" s="8">
        <v>86.8</v>
      </c>
      <c r="F2954" s="8">
        <f t="shared" si="477"/>
        <v>7638.4</v>
      </c>
      <c r="G2954" s="54">
        <f t="shared" si="478"/>
        <v>7638.4</v>
      </c>
      <c r="H2954" s="25">
        <v>317313</v>
      </c>
      <c r="I2954" s="25" t="s">
        <v>4285</v>
      </c>
      <c r="J2954" s="25">
        <v>1</v>
      </c>
      <c r="K2954" s="25">
        <v>1</v>
      </c>
      <c r="L2954" s="25">
        <f t="shared" si="479"/>
        <v>0</v>
      </c>
      <c r="M2954" s="25" t="s">
        <v>4875</v>
      </c>
      <c r="N2954" s="45">
        <v>45936</v>
      </c>
      <c r="O2954" s="54">
        <v>12493</v>
      </c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3736</v>
      </c>
      <c r="C2955" s="45">
        <v>45919</v>
      </c>
      <c r="D2955" s="45">
        <v>45926</v>
      </c>
      <c r="E2955" s="8">
        <v>19.600000000000001</v>
      </c>
      <c r="F2955" s="8">
        <f t="shared" si="477"/>
        <v>1724.8000000000002</v>
      </c>
      <c r="G2955" s="54">
        <f t="shared" si="478"/>
        <v>1724.8000000000002</v>
      </c>
      <c r="H2955" s="25">
        <v>317409</v>
      </c>
      <c r="I2955" s="25" t="s">
        <v>4286</v>
      </c>
      <c r="J2955" s="25">
        <v>1</v>
      </c>
      <c r="K2955" s="25">
        <v>1</v>
      </c>
      <c r="L2955" s="25">
        <f t="shared" si="479"/>
        <v>0</v>
      </c>
      <c r="M2955" s="25" t="s">
        <v>4875</v>
      </c>
      <c r="N2955" s="45">
        <v>45936</v>
      </c>
      <c r="O2955" s="54">
        <v>2821</v>
      </c>
      <c r="P2955" s="25" t="s">
        <v>229</v>
      </c>
      <c r="Q2955" s="25">
        <v>58156536115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Kolkata</v>
      </c>
      <c r="W2955" s="56"/>
      <c r="X2955" s="45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3736</v>
      </c>
      <c r="C2956" s="45">
        <v>45919</v>
      </c>
      <c r="D2956" s="45">
        <v>45926</v>
      </c>
      <c r="E2956" s="8">
        <v>141.4</v>
      </c>
      <c r="F2956" s="8">
        <f t="shared" si="477"/>
        <v>12443.2</v>
      </c>
      <c r="G2956" s="54">
        <f t="shared" si="478"/>
        <v>12443.2</v>
      </c>
      <c r="H2956" s="25">
        <v>323512</v>
      </c>
      <c r="I2956" s="25" t="s">
        <v>4287</v>
      </c>
      <c r="J2956" s="25">
        <v>1</v>
      </c>
      <c r="K2956" s="25">
        <v>1</v>
      </c>
      <c r="L2956" s="25">
        <f t="shared" si="479"/>
        <v>0</v>
      </c>
      <c r="M2956" s="25" t="s">
        <v>4954</v>
      </c>
      <c r="N2956" s="45">
        <v>45927</v>
      </c>
      <c r="O2956" s="54">
        <v>20351.5</v>
      </c>
      <c r="P2956" s="25" t="s">
        <v>166</v>
      </c>
      <c r="Q2956" s="25">
        <v>58156229353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Lucknow</v>
      </c>
      <c r="W2956" s="56"/>
      <c r="X2956" s="45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3736</v>
      </c>
      <c r="C2957" s="45">
        <v>45919</v>
      </c>
      <c r="D2957" s="45">
        <v>45926</v>
      </c>
      <c r="E2957" s="8">
        <v>175</v>
      </c>
      <c r="F2957" s="8">
        <f t="shared" si="477"/>
        <v>15400</v>
      </c>
      <c r="G2957" s="54">
        <f t="shared" si="478"/>
        <v>15400</v>
      </c>
      <c r="H2957" s="25">
        <v>324206</v>
      </c>
      <c r="I2957" s="25" t="s">
        <v>4288</v>
      </c>
      <c r="J2957" s="25">
        <v>1</v>
      </c>
      <c r="K2957" s="25">
        <v>1</v>
      </c>
      <c r="L2957" s="25">
        <f t="shared" si="479"/>
        <v>0</v>
      </c>
      <c r="M2957" s="25" t="s">
        <v>4924</v>
      </c>
      <c r="N2957" s="45">
        <v>45929</v>
      </c>
      <c r="O2957" s="54">
        <v>27900</v>
      </c>
      <c r="P2957" s="25" t="s">
        <v>3722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3736</v>
      </c>
      <c r="C2958" s="45">
        <v>45919</v>
      </c>
      <c r="D2958" s="45">
        <v>45926</v>
      </c>
      <c r="E2958" s="8">
        <v>175</v>
      </c>
      <c r="F2958" s="8">
        <f t="shared" si="477"/>
        <v>15400</v>
      </c>
      <c r="G2958" s="54">
        <f t="shared" si="478"/>
        <v>15400</v>
      </c>
      <c r="H2958" s="25">
        <v>324206</v>
      </c>
      <c r="I2958" s="25" t="s">
        <v>4288</v>
      </c>
      <c r="J2958" s="25">
        <v>1</v>
      </c>
      <c r="K2958" s="25">
        <v>1</v>
      </c>
      <c r="L2958" s="25">
        <f t="shared" si="479"/>
        <v>0</v>
      </c>
      <c r="M2958" s="25" t="s">
        <v>4954</v>
      </c>
      <c r="N2958" s="45">
        <v>45927</v>
      </c>
      <c r="O2958" s="54">
        <v>25187.5</v>
      </c>
      <c r="P2958" s="25" t="s">
        <v>166</v>
      </c>
      <c r="Q2958" s="25">
        <v>58156229353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Lucknow</v>
      </c>
      <c r="W2958" s="56"/>
      <c r="X2958" s="45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3736</v>
      </c>
      <c r="C2959" s="45">
        <v>45919</v>
      </c>
      <c r="D2959" s="45">
        <v>45926</v>
      </c>
      <c r="E2959" s="8">
        <v>65.8</v>
      </c>
      <c r="F2959" s="8">
        <f t="shared" si="477"/>
        <v>5790.4</v>
      </c>
      <c r="G2959" s="54">
        <f t="shared" si="478"/>
        <v>5790.4</v>
      </c>
      <c r="H2959" s="25">
        <v>327005</v>
      </c>
      <c r="I2959" s="25" t="s">
        <v>4289</v>
      </c>
      <c r="J2959" s="25">
        <v>1</v>
      </c>
      <c r="K2959" s="25">
        <v>1</v>
      </c>
      <c r="L2959" s="25">
        <f t="shared" si="479"/>
        <v>0</v>
      </c>
      <c r="M2959" s="25" t="s">
        <v>4895</v>
      </c>
      <c r="N2959" s="45">
        <v>45927</v>
      </c>
      <c r="O2959" s="54">
        <v>10199</v>
      </c>
      <c r="P2959" s="25" t="s">
        <v>2497</v>
      </c>
      <c r="Q2959" s="25">
        <v>58156228675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Chennai</v>
      </c>
      <c r="W2959" s="56"/>
      <c r="X2959" s="45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3736</v>
      </c>
      <c r="C2960" s="45">
        <v>45919</v>
      </c>
      <c r="D2960" s="45">
        <v>45926</v>
      </c>
      <c r="E2960" s="8">
        <v>219.8</v>
      </c>
      <c r="F2960" s="8">
        <f t="shared" si="477"/>
        <v>19342.400000000001</v>
      </c>
      <c r="G2960" s="54">
        <f t="shared" si="478"/>
        <v>19342.400000000001</v>
      </c>
      <c r="H2960" s="25">
        <v>328114</v>
      </c>
      <c r="I2960" s="25" t="s">
        <v>4290</v>
      </c>
      <c r="J2960" s="25">
        <v>1</v>
      </c>
      <c r="K2960" s="25">
        <v>1</v>
      </c>
      <c r="L2960" s="25">
        <f t="shared" si="479"/>
        <v>0</v>
      </c>
      <c r="M2960" s="25" t="s">
        <v>4924</v>
      </c>
      <c r="N2960" s="45">
        <v>45929</v>
      </c>
      <c r="O2960" s="54">
        <v>35042.400000000001</v>
      </c>
      <c r="P2960" s="25" t="s">
        <v>3722</v>
      </c>
      <c r="Q2960" s="25" t="s">
        <v>2078</v>
      </c>
      <c r="R2960" s="25" t="s">
        <v>849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3736</v>
      </c>
      <c r="C2961" s="45">
        <v>45919</v>
      </c>
      <c r="D2961" s="45">
        <v>45926</v>
      </c>
      <c r="E2961" s="8">
        <v>267.39999999999998</v>
      </c>
      <c r="F2961" s="8">
        <f t="shared" si="477"/>
        <v>23531.199999999997</v>
      </c>
      <c r="G2961" s="54">
        <f t="shared" si="478"/>
        <v>23531.199999999997</v>
      </c>
      <c r="H2961" s="25">
        <v>329918</v>
      </c>
      <c r="I2961" s="25" t="s">
        <v>3974</v>
      </c>
      <c r="J2961" s="25">
        <v>1</v>
      </c>
      <c r="K2961" s="25">
        <v>1</v>
      </c>
      <c r="L2961" s="25">
        <f t="shared" si="479"/>
        <v>0</v>
      </c>
      <c r="M2961" s="25" t="s">
        <v>4898</v>
      </c>
      <c r="N2961" s="45">
        <v>45927</v>
      </c>
      <c r="O2961" s="54">
        <v>40262.800000000003</v>
      </c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3736</v>
      </c>
      <c r="C2962" s="45">
        <v>45919</v>
      </c>
      <c r="D2962" s="45">
        <v>45926</v>
      </c>
      <c r="E2962" s="8">
        <v>175</v>
      </c>
      <c r="F2962" s="8">
        <f t="shared" si="477"/>
        <v>15400</v>
      </c>
      <c r="G2962" s="54">
        <f t="shared" si="478"/>
        <v>15400</v>
      </c>
      <c r="H2962" s="25">
        <v>330610</v>
      </c>
      <c r="I2962" s="25" t="s">
        <v>4291</v>
      </c>
      <c r="J2962" s="25">
        <v>1</v>
      </c>
      <c r="K2962" s="25">
        <v>1</v>
      </c>
      <c r="L2962" s="25">
        <f t="shared" si="479"/>
        <v>0</v>
      </c>
      <c r="M2962" s="25" t="s">
        <v>4876</v>
      </c>
      <c r="N2962" s="45">
        <v>45927</v>
      </c>
      <c r="O2962" s="54">
        <v>21375</v>
      </c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3736</v>
      </c>
      <c r="C2963" s="45">
        <v>45919</v>
      </c>
      <c r="D2963" s="45">
        <v>45926</v>
      </c>
      <c r="E2963" s="8">
        <v>214.9</v>
      </c>
      <c r="F2963" s="8">
        <f t="shared" si="477"/>
        <v>18911.2</v>
      </c>
      <c r="G2963" s="54">
        <f t="shared" si="478"/>
        <v>18911.2</v>
      </c>
      <c r="H2963" s="25">
        <v>330706</v>
      </c>
      <c r="I2963" s="25" t="s">
        <v>4292</v>
      </c>
      <c r="J2963" s="25">
        <v>1</v>
      </c>
      <c r="K2963" s="25">
        <v>1</v>
      </c>
      <c r="L2963" s="25">
        <f t="shared" si="479"/>
        <v>0</v>
      </c>
      <c r="M2963" s="25" t="s">
        <v>4876</v>
      </c>
      <c r="N2963" s="45">
        <v>45927</v>
      </c>
      <c r="O2963" s="54">
        <v>26248.5</v>
      </c>
      <c r="P2963" s="25" t="s">
        <v>243</v>
      </c>
      <c r="Q2963" s="25">
        <v>58156233800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Mumbai</v>
      </c>
      <c r="W2963" s="56"/>
      <c r="X2963" s="45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3736</v>
      </c>
      <c r="C2964" s="45">
        <v>45919</v>
      </c>
      <c r="D2964" s="45">
        <v>45926</v>
      </c>
      <c r="E2964" s="8">
        <v>315</v>
      </c>
      <c r="F2964" s="8">
        <f t="shared" si="477"/>
        <v>27720</v>
      </c>
      <c r="G2964" s="54">
        <f t="shared" si="478"/>
        <v>27720</v>
      </c>
      <c r="H2964" s="25">
        <v>333648</v>
      </c>
      <c r="I2964" s="25" t="s">
        <v>4293</v>
      </c>
      <c r="J2964" s="25">
        <v>1</v>
      </c>
      <c r="K2964" s="25">
        <v>1</v>
      </c>
      <c r="L2964" s="25">
        <f t="shared" si="479"/>
        <v>0</v>
      </c>
      <c r="M2964" s="25" t="s">
        <v>4905</v>
      </c>
      <c r="N2964" s="45">
        <v>45929</v>
      </c>
      <c r="O2964" s="54">
        <v>35910</v>
      </c>
      <c r="P2964" s="25" t="s">
        <v>17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3736</v>
      </c>
      <c r="C2965" s="45">
        <v>45919</v>
      </c>
      <c r="D2965" s="45">
        <v>45926</v>
      </c>
      <c r="E2965" s="8">
        <v>267.39999999999998</v>
      </c>
      <c r="F2965" s="8">
        <f t="shared" si="477"/>
        <v>23531.199999999997</v>
      </c>
      <c r="G2965" s="54">
        <f t="shared" si="478"/>
        <v>23531.199999999997</v>
      </c>
      <c r="H2965" s="25">
        <v>334114</v>
      </c>
      <c r="I2965" s="25" t="s">
        <v>4294</v>
      </c>
      <c r="J2965" s="25">
        <v>1</v>
      </c>
      <c r="K2965" s="25">
        <v>1</v>
      </c>
      <c r="L2965" s="25">
        <f t="shared" si="479"/>
        <v>0</v>
      </c>
      <c r="M2965" s="25" t="s">
        <v>4898</v>
      </c>
      <c r="N2965" s="45">
        <v>45927</v>
      </c>
      <c r="O2965" s="54">
        <v>40262.800000000003</v>
      </c>
      <c r="P2965" s="25" t="s">
        <v>888</v>
      </c>
      <c r="Q2965" s="25">
        <v>58156225400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Karnataka</v>
      </c>
      <c r="W2965" s="56"/>
      <c r="X2965" s="45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3736</v>
      </c>
      <c r="C2966" s="45">
        <v>45919</v>
      </c>
      <c r="D2966" s="45">
        <v>45926</v>
      </c>
      <c r="E2966" s="8">
        <v>246.4</v>
      </c>
      <c r="F2966" s="8">
        <f t="shared" si="477"/>
        <v>21683.200000000001</v>
      </c>
      <c r="G2966" s="54">
        <f t="shared" si="478"/>
        <v>21683.200000000001</v>
      </c>
      <c r="H2966" s="25">
        <v>336220</v>
      </c>
      <c r="I2966" s="25" t="s">
        <v>4295</v>
      </c>
      <c r="J2966" s="25">
        <v>1</v>
      </c>
      <c r="K2966" s="25">
        <v>1</v>
      </c>
      <c r="L2966" s="25">
        <f t="shared" si="479"/>
        <v>0</v>
      </c>
      <c r="M2966" s="25" t="s">
        <v>4893</v>
      </c>
      <c r="N2966" s="45">
        <v>45927</v>
      </c>
      <c r="O2966" s="54">
        <v>38192</v>
      </c>
      <c r="P2966" s="25" t="s">
        <v>3723</v>
      </c>
      <c r="Q2966" s="25">
        <v>58156229014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AHMEDABAD</v>
      </c>
      <c r="W2966" s="56"/>
      <c r="X2966" s="45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3736</v>
      </c>
      <c r="C2967" s="45">
        <v>45919</v>
      </c>
      <c r="D2967" s="45">
        <v>45926</v>
      </c>
      <c r="E2967" s="8">
        <v>107.1</v>
      </c>
      <c r="F2967" s="8">
        <f t="shared" si="477"/>
        <v>9424.7999999999993</v>
      </c>
      <c r="G2967" s="54">
        <f t="shared" si="478"/>
        <v>9424.7999999999993</v>
      </c>
      <c r="H2967" s="25">
        <v>343513</v>
      </c>
      <c r="I2967" s="25" t="s">
        <v>4296</v>
      </c>
      <c r="J2967" s="25">
        <v>1</v>
      </c>
      <c r="K2967" s="25">
        <v>1</v>
      </c>
      <c r="L2967" s="25">
        <f t="shared" si="479"/>
        <v>0</v>
      </c>
      <c r="M2967" s="25" t="s">
        <v>4930</v>
      </c>
      <c r="N2967" s="45">
        <v>45929</v>
      </c>
      <c r="O2967" s="54">
        <v>14535</v>
      </c>
      <c r="P2967" s="25" t="s">
        <v>214</v>
      </c>
      <c r="Q2967" s="25" t="s">
        <v>2002</v>
      </c>
      <c r="R2967" s="25" t="s">
        <v>2002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3736</v>
      </c>
      <c r="C2968" s="45">
        <v>45919</v>
      </c>
      <c r="D2968" s="45">
        <v>45926</v>
      </c>
      <c r="E2968" s="8">
        <v>84.7</v>
      </c>
      <c r="F2968" s="8">
        <f t="shared" si="477"/>
        <v>7453.6</v>
      </c>
      <c r="G2968" s="54">
        <f t="shared" si="478"/>
        <v>7453.6</v>
      </c>
      <c r="H2968" s="25">
        <v>344703</v>
      </c>
      <c r="I2968" s="25" t="s">
        <v>4297</v>
      </c>
      <c r="J2968" s="25">
        <v>1</v>
      </c>
      <c r="K2968" s="25">
        <v>1</v>
      </c>
      <c r="L2968" s="25">
        <f t="shared" si="479"/>
        <v>0</v>
      </c>
      <c r="M2968" s="25" t="s">
        <v>4875</v>
      </c>
      <c r="N2968" s="45">
        <v>45936</v>
      </c>
      <c r="O2968" s="54">
        <v>12190.75</v>
      </c>
      <c r="P2968" s="25" t="s">
        <v>229</v>
      </c>
      <c r="Q2968" s="25">
        <v>58156536115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/>
      <c r="X2968" s="45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3736</v>
      </c>
      <c r="C2969" s="45">
        <v>45919</v>
      </c>
      <c r="D2969" s="45">
        <v>45926</v>
      </c>
      <c r="E2969" s="8">
        <v>100.1</v>
      </c>
      <c r="F2969" s="8">
        <f t="shared" si="477"/>
        <v>8808.7999999999993</v>
      </c>
      <c r="G2969" s="54">
        <f t="shared" si="478"/>
        <v>8808.7999999999993</v>
      </c>
      <c r="H2969" s="25">
        <v>344813</v>
      </c>
      <c r="I2969" s="25" t="s">
        <v>4298</v>
      </c>
      <c r="J2969" s="25">
        <v>1</v>
      </c>
      <c r="K2969" s="25">
        <v>1</v>
      </c>
      <c r="L2969" s="25">
        <f t="shared" si="479"/>
        <v>0</v>
      </c>
      <c r="M2969" s="25" t="s">
        <v>4938</v>
      </c>
      <c r="N2969" s="45">
        <v>45927</v>
      </c>
      <c r="O2969" s="54">
        <v>15072.2</v>
      </c>
      <c r="P2969" s="25" t="s">
        <v>192</v>
      </c>
      <c r="Q2969" s="25" t="s">
        <v>3733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Chandigarh</v>
      </c>
      <c r="W2969" s="56"/>
      <c r="X2969" s="45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3736</v>
      </c>
      <c r="C2970" s="45">
        <v>45919</v>
      </c>
      <c r="D2970" s="45">
        <v>45926</v>
      </c>
      <c r="E2970" s="8">
        <v>313.5</v>
      </c>
      <c r="F2970" s="8">
        <f t="shared" si="477"/>
        <v>27588</v>
      </c>
      <c r="G2970" s="54">
        <f t="shared" si="478"/>
        <v>27588</v>
      </c>
      <c r="H2970" s="25">
        <v>344846</v>
      </c>
      <c r="I2970" s="25" t="s">
        <v>4299</v>
      </c>
      <c r="J2970" s="25">
        <v>1</v>
      </c>
      <c r="K2970" s="25">
        <v>1</v>
      </c>
      <c r="L2970" s="25">
        <f t="shared" si="479"/>
        <v>0</v>
      </c>
      <c r="M2970" s="25" t="s">
        <v>3739</v>
      </c>
      <c r="N2970" s="45">
        <v>45929</v>
      </c>
      <c r="O2970" s="54">
        <v>39124.800000000003</v>
      </c>
      <c r="P2970" s="25" t="s">
        <v>626</v>
      </c>
      <c r="Q2970" s="25" t="s">
        <v>2078</v>
      </c>
      <c r="R2970" s="25" t="s">
        <v>638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3736</v>
      </c>
      <c r="C2971" s="45">
        <v>45919</v>
      </c>
      <c r="D2971" s="45">
        <v>45926</v>
      </c>
      <c r="E2971" s="8">
        <v>102.9</v>
      </c>
      <c r="F2971" s="8">
        <f t="shared" si="477"/>
        <v>9055.2000000000007</v>
      </c>
      <c r="G2971" s="54">
        <f t="shared" si="478"/>
        <v>9055.2000000000007</v>
      </c>
      <c r="H2971" s="25">
        <v>345013</v>
      </c>
      <c r="I2971" s="25" t="s">
        <v>4300</v>
      </c>
      <c r="J2971" s="25">
        <v>1</v>
      </c>
      <c r="K2971" s="25">
        <v>1</v>
      </c>
      <c r="L2971" s="25">
        <f t="shared" si="479"/>
        <v>0</v>
      </c>
      <c r="M2971" s="25" t="s">
        <v>4875</v>
      </c>
      <c r="N2971" s="45">
        <v>45936</v>
      </c>
      <c r="O2971" s="54">
        <v>14810.25</v>
      </c>
      <c r="P2971" s="25" t="s">
        <v>229</v>
      </c>
      <c r="Q2971" s="25">
        <v>58156536115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3736</v>
      </c>
      <c r="C2972" s="45">
        <v>45919</v>
      </c>
      <c r="D2972" s="45">
        <v>45926</v>
      </c>
      <c r="E2972" s="8">
        <v>259</v>
      </c>
      <c r="F2972" s="8">
        <f t="shared" si="477"/>
        <v>22792</v>
      </c>
      <c r="G2972" s="54">
        <f t="shared" si="478"/>
        <v>22792</v>
      </c>
      <c r="H2972" s="25">
        <v>345044</v>
      </c>
      <c r="I2972" s="25" t="s">
        <v>4361</v>
      </c>
      <c r="J2972" s="25">
        <v>1</v>
      </c>
      <c r="K2972" s="25">
        <v>1</v>
      </c>
      <c r="L2972" s="25">
        <f t="shared" si="479"/>
        <v>0</v>
      </c>
      <c r="M2972" s="25" t="s">
        <v>4898</v>
      </c>
      <c r="N2972" s="45">
        <v>45927</v>
      </c>
      <c r="O2972" s="54">
        <v>38998</v>
      </c>
      <c r="P2972" s="25" t="s">
        <v>888</v>
      </c>
      <c r="Q2972" s="25">
        <v>58156225400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Karnataka</v>
      </c>
      <c r="W2972" s="56"/>
      <c r="X2972" s="45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3736</v>
      </c>
      <c r="C2973" s="45">
        <v>45919</v>
      </c>
      <c r="D2973" s="45">
        <v>45926</v>
      </c>
      <c r="E2973" s="8">
        <v>309.75</v>
      </c>
      <c r="F2973" s="8">
        <f t="shared" si="477"/>
        <v>27258</v>
      </c>
      <c r="G2973" s="54">
        <f t="shared" si="478"/>
        <v>27258</v>
      </c>
      <c r="H2973" s="25">
        <v>347318</v>
      </c>
      <c r="I2973" s="25" t="s">
        <v>4301</v>
      </c>
      <c r="J2973" s="25">
        <v>1</v>
      </c>
      <c r="K2973" s="25">
        <v>1</v>
      </c>
      <c r="L2973" s="25">
        <f t="shared" si="479"/>
        <v>0</v>
      </c>
      <c r="M2973" s="25" t="s">
        <v>4918</v>
      </c>
      <c r="N2973" s="45">
        <v>45936</v>
      </c>
      <c r="O2973" s="54">
        <v>39235</v>
      </c>
      <c r="P2973" s="25" t="s">
        <v>618</v>
      </c>
      <c r="Q2973" s="25">
        <v>58156534575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Bhuvneshwar</v>
      </c>
      <c r="W2973" s="56"/>
      <c r="X2973" s="45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3736</v>
      </c>
      <c r="C2974" s="45">
        <v>45919</v>
      </c>
      <c r="D2974" s="45">
        <v>45926</v>
      </c>
      <c r="E2974" s="8">
        <v>111.3</v>
      </c>
      <c r="F2974" s="8">
        <f t="shared" si="477"/>
        <v>9794.4</v>
      </c>
      <c r="G2974" s="54">
        <f t="shared" si="478"/>
        <v>9794.4</v>
      </c>
      <c r="H2974" s="25">
        <v>351729</v>
      </c>
      <c r="I2974" s="25" t="s">
        <v>4302</v>
      </c>
      <c r="J2974" s="25">
        <v>1</v>
      </c>
      <c r="K2974" s="25">
        <v>1</v>
      </c>
      <c r="L2974" s="25">
        <f t="shared" si="479"/>
        <v>0</v>
      </c>
      <c r="M2974" s="25" t="s">
        <v>4892</v>
      </c>
      <c r="N2974" s="45">
        <v>45929</v>
      </c>
      <c r="O2974" s="54">
        <v>15264</v>
      </c>
      <c r="P2974" s="25" t="s">
        <v>209</v>
      </c>
      <c r="Q2974" s="25" t="s">
        <v>2002</v>
      </c>
      <c r="R2974" s="25" t="s">
        <v>2002</v>
      </c>
      <c r="S2974" s="3">
        <v>4</v>
      </c>
      <c r="T2974" s="55"/>
      <c r="U2974" s="25" t="s">
        <v>19</v>
      </c>
      <c r="V2974" s="25" t="str">
        <f>VLOOKUP(P2974,'Customer List'!B:C,2,)</f>
        <v>Delhi</v>
      </c>
      <c r="W2974" s="56"/>
      <c r="X2974" s="45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67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3736</v>
      </c>
      <c r="C2975" s="45">
        <v>45919</v>
      </c>
      <c r="D2975" s="45">
        <v>45926</v>
      </c>
      <c r="E2975" s="8">
        <v>236.6</v>
      </c>
      <c r="F2975" s="8">
        <f t="shared" si="477"/>
        <v>20820.8</v>
      </c>
      <c r="G2975" s="54">
        <f t="shared" si="478"/>
        <v>20820.8</v>
      </c>
      <c r="H2975" s="25">
        <v>353606</v>
      </c>
      <c r="I2975" s="25" t="s">
        <v>4303</v>
      </c>
      <c r="J2975" s="25">
        <v>1</v>
      </c>
      <c r="K2975" s="25">
        <v>1</v>
      </c>
      <c r="L2975" s="25">
        <f t="shared" si="479"/>
        <v>0</v>
      </c>
      <c r="M2975" s="25" t="s">
        <v>4948</v>
      </c>
      <c r="N2975" s="45">
        <v>45927</v>
      </c>
      <c r="O2975" s="54">
        <v>36673</v>
      </c>
      <c r="P2975" s="25" t="s">
        <v>631</v>
      </c>
      <c r="Q2975" s="25">
        <v>58156228491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Telangana</v>
      </c>
      <c r="W2975" s="56"/>
      <c r="X2975" s="45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3736</v>
      </c>
      <c r="C2976" s="45">
        <v>45919</v>
      </c>
      <c r="D2976" s="45">
        <v>45926</v>
      </c>
      <c r="E2976" s="8">
        <v>305.25</v>
      </c>
      <c r="F2976" s="8">
        <f t="shared" si="477"/>
        <v>26862</v>
      </c>
      <c r="G2976" s="54">
        <f t="shared" si="478"/>
        <v>80586</v>
      </c>
      <c r="H2976" s="25">
        <v>353726</v>
      </c>
      <c r="I2976" s="25" t="s">
        <v>4304</v>
      </c>
      <c r="J2976" s="25">
        <v>3</v>
      </c>
      <c r="K2976" s="25">
        <v>3</v>
      </c>
      <c r="L2976" s="25">
        <f t="shared" si="479"/>
        <v>0</v>
      </c>
      <c r="M2976" s="25" t="s">
        <v>4876</v>
      </c>
      <c r="N2976" s="45">
        <v>45927</v>
      </c>
      <c r="O2976" s="54">
        <v>104395.5</v>
      </c>
      <c r="P2976" s="25" t="s">
        <v>243</v>
      </c>
      <c r="Q2976" s="25">
        <v>58156233800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Mumbai</v>
      </c>
      <c r="W2976" s="56"/>
      <c r="X2976" s="45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3736</v>
      </c>
      <c r="C2977" s="45">
        <v>45919</v>
      </c>
      <c r="D2977" s="45">
        <v>45926</v>
      </c>
      <c r="E2977" s="8">
        <v>151.19999999999999</v>
      </c>
      <c r="F2977" s="8">
        <f t="shared" si="477"/>
        <v>13305.599999999999</v>
      </c>
      <c r="G2977" s="54">
        <f t="shared" si="478"/>
        <v>13305.599999999999</v>
      </c>
      <c r="H2977" s="25">
        <v>356110</v>
      </c>
      <c r="I2977" s="25" t="s">
        <v>3755</v>
      </c>
      <c r="J2977" s="25">
        <v>1</v>
      </c>
      <c r="K2977" s="25">
        <v>1</v>
      </c>
      <c r="L2977" s="25">
        <f t="shared" si="479"/>
        <v>0</v>
      </c>
      <c r="M2977" s="25" t="s">
        <v>4875</v>
      </c>
      <c r="N2977" s="45">
        <v>45936</v>
      </c>
      <c r="O2977" s="54">
        <v>21762</v>
      </c>
      <c r="P2977" s="25" t="s">
        <v>229</v>
      </c>
      <c r="Q2977" s="25">
        <v>58156536115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Kolkata</v>
      </c>
      <c r="W2977" s="56"/>
      <c r="X2977" s="45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3736</v>
      </c>
      <c r="C2978" s="45">
        <v>45919</v>
      </c>
      <c r="D2978" s="45">
        <v>45926</v>
      </c>
      <c r="E2978" s="8">
        <v>245.70000000000002</v>
      </c>
      <c r="F2978" s="8">
        <f t="shared" si="477"/>
        <v>21621.600000000002</v>
      </c>
      <c r="G2978" s="54">
        <f t="shared" si="478"/>
        <v>64864.800000000003</v>
      </c>
      <c r="H2978" s="25">
        <v>356422</v>
      </c>
      <c r="I2978" s="25" t="s">
        <v>4305</v>
      </c>
      <c r="J2978" s="25">
        <v>3</v>
      </c>
      <c r="K2978" s="25">
        <v>3</v>
      </c>
      <c r="L2978" s="25">
        <f t="shared" si="479"/>
        <v>0</v>
      </c>
      <c r="M2978" s="25" t="s">
        <v>4922</v>
      </c>
      <c r="N2978" s="45">
        <v>45927</v>
      </c>
      <c r="O2978" s="54">
        <v>114250.5</v>
      </c>
      <c r="P2978" s="25" t="s">
        <v>893</v>
      </c>
      <c r="Q2978" s="25">
        <v>58156226575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Banglore</v>
      </c>
      <c r="W2978" s="56"/>
      <c r="X2978" s="45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3736</v>
      </c>
      <c r="C2979" s="45">
        <v>45919</v>
      </c>
      <c r="D2979" s="45">
        <v>45926</v>
      </c>
      <c r="E2979" s="8">
        <v>86.8</v>
      </c>
      <c r="F2979" s="8">
        <f t="shared" si="477"/>
        <v>7638.4</v>
      </c>
      <c r="G2979" s="54">
        <f t="shared" si="478"/>
        <v>7638.4</v>
      </c>
      <c r="H2979" s="25">
        <v>357415</v>
      </c>
      <c r="I2979" s="25" t="s">
        <v>4075</v>
      </c>
      <c r="J2979" s="25">
        <v>1</v>
      </c>
      <c r="K2979" s="25">
        <v>1</v>
      </c>
      <c r="L2979" s="25">
        <f t="shared" si="479"/>
        <v>0</v>
      </c>
      <c r="M2979" s="25" t="s">
        <v>4875</v>
      </c>
      <c r="N2979" s="45">
        <v>45936</v>
      </c>
      <c r="O2979" s="54">
        <v>12480</v>
      </c>
      <c r="P2979" s="25" t="s">
        <v>229</v>
      </c>
      <c r="Q2979" s="25">
        <v>58156536115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3736</v>
      </c>
      <c r="C2980" s="45">
        <v>45919</v>
      </c>
      <c r="D2980" s="45">
        <v>45926</v>
      </c>
      <c r="E2980" s="8">
        <v>252</v>
      </c>
      <c r="F2980" s="8">
        <f t="shared" si="477"/>
        <v>22176</v>
      </c>
      <c r="G2980" s="54">
        <f t="shared" si="478"/>
        <v>66528</v>
      </c>
      <c r="H2980" s="25">
        <v>357504</v>
      </c>
      <c r="I2980" s="25" t="s">
        <v>4306</v>
      </c>
      <c r="J2980" s="25">
        <v>3</v>
      </c>
      <c r="K2980" s="25">
        <v>3</v>
      </c>
      <c r="L2980" s="25">
        <f t="shared" si="479"/>
        <v>0</v>
      </c>
      <c r="M2980" s="25" t="s">
        <v>4898</v>
      </c>
      <c r="N2980" s="45">
        <v>45927</v>
      </c>
      <c r="O2980" s="54">
        <v>113832.4</v>
      </c>
      <c r="P2980" s="25" t="s">
        <v>888</v>
      </c>
      <c r="Q2980" s="25">
        <v>58156225400</v>
      </c>
      <c r="R2980" s="25" t="s">
        <v>41</v>
      </c>
      <c r="S2980" s="3">
        <v>4</v>
      </c>
      <c r="T2980" s="55"/>
      <c r="U2980" s="25" t="s">
        <v>19</v>
      </c>
      <c r="V2980" s="25" t="str">
        <f>VLOOKUP(P2980,'Customer List'!B:C,2,)</f>
        <v>Karnataka</v>
      </c>
      <c r="W2980" s="56"/>
      <c r="X2980" s="45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3736</v>
      </c>
      <c r="C2981" s="45">
        <v>45919</v>
      </c>
      <c r="D2981" s="45">
        <v>45926</v>
      </c>
      <c r="E2981" s="8">
        <v>326.25</v>
      </c>
      <c r="F2981" s="8">
        <f t="shared" si="477"/>
        <v>28710</v>
      </c>
      <c r="G2981" s="54">
        <f t="shared" si="478"/>
        <v>28710</v>
      </c>
      <c r="H2981" s="25">
        <v>358610</v>
      </c>
      <c r="I2981" s="25" t="s">
        <v>4307</v>
      </c>
      <c r="J2981" s="25">
        <v>1</v>
      </c>
      <c r="K2981" s="25">
        <v>1</v>
      </c>
      <c r="L2981" s="25">
        <f t="shared" si="479"/>
        <v>0</v>
      </c>
      <c r="M2981" s="25" t="s">
        <v>4905</v>
      </c>
      <c r="N2981" s="45">
        <v>45929</v>
      </c>
      <c r="O2981" s="54">
        <v>37192.5</v>
      </c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3736</v>
      </c>
      <c r="C2982" s="45">
        <v>45919</v>
      </c>
      <c r="D2982" s="45">
        <v>45926</v>
      </c>
      <c r="E2982" s="8">
        <v>107.1</v>
      </c>
      <c r="F2982" s="8">
        <f t="shared" si="477"/>
        <v>9424.7999999999993</v>
      </c>
      <c r="G2982" s="54">
        <f t="shared" si="478"/>
        <v>9424.7999999999993</v>
      </c>
      <c r="H2982" s="25">
        <v>363203</v>
      </c>
      <c r="I2982" s="25" t="s">
        <v>4308</v>
      </c>
      <c r="J2982" s="25">
        <v>1</v>
      </c>
      <c r="K2982" s="25">
        <v>1</v>
      </c>
      <c r="L2982" s="25">
        <f t="shared" si="479"/>
        <v>0</v>
      </c>
      <c r="M2982" s="25" t="s">
        <v>4874</v>
      </c>
      <c r="N2982" s="45">
        <v>45936</v>
      </c>
      <c r="O2982" s="54">
        <v>15414.75</v>
      </c>
      <c r="P2982" s="25" t="s">
        <v>229</v>
      </c>
      <c r="Q2982" s="25">
        <v>58156536115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/>
      <c r="X2982" s="45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3736</v>
      </c>
      <c r="C2983" s="45">
        <v>45919</v>
      </c>
      <c r="D2983" s="45">
        <v>45926</v>
      </c>
      <c r="E2983" s="8">
        <v>259</v>
      </c>
      <c r="F2983" s="8">
        <f t="shared" si="477"/>
        <v>22792</v>
      </c>
      <c r="G2983" s="54">
        <f t="shared" si="478"/>
        <v>22792</v>
      </c>
      <c r="H2983" s="25">
        <v>363210</v>
      </c>
      <c r="I2983" s="25" t="s">
        <v>4309</v>
      </c>
      <c r="J2983" s="25">
        <v>1</v>
      </c>
      <c r="K2983" s="25">
        <v>1</v>
      </c>
      <c r="L2983" s="25">
        <f t="shared" si="479"/>
        <v>0</v>
      </c>
      <c r="M2983" s="25" t="s">
        <v>4905</v>
      </c>
      <c r="N2983" s="45">
        <v>45929</v>
      </c>
      <c r="O2983" s="54">
        <v>31635</v>
      </c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3736</v>
      </c>
      <c r="C2984" s="45">
        <v>45919</v>
      </c>
      <c r="D2984" s="45">
        <v>45926</v>
      </c>
      <c r="E2984" s="8">
        <v>410.2</v>
      </c>
      <c r="F2984" s="8">
        <f t="shared" si="477"/>
        <v>36097.599999999999</v>
      </c>
      <c r="G2984" s="54">
        <f t="shared" si="478"/>
        <v>36097.599999999999</v>
      </c>
      <c r="H2984" s="25">
        <v>363601</v>
      </c>
      <c r="I2984" s="25" t="s">
        <v>4310</v>
      </c>
      <c r="J2984" s="25">
        <v>1</v>
      </c>
      <c r="K2984" s="25">
        <v>1</v>
      </c>
      <c r="L2984" s="25">
        <f t="shared" si="479"/>
        <v>0</v>
      </c>
      <c r="M2984" s="25" t="s">
        <v>4905</v>
      </c>
      <c r="N2984" s="45">
        <v>45929</v>
      </c>
      <c r="O2984" s="54">
        <v>50103</v>
      </c>
      <c r="P2984" s="25" t="s">
        <v>17</v>
      </c>
      <c r="Q2984" s="25" t="s">
        <v>2078</v>
      </c>
      <c r="R2984" s="25" t="s">
        <v>638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3736</v>
      </c>
      <c r="C2985" s="45">
        <v>45919</v>
      </c>
      <c r="D2985" s="45">
        <v>45926</v>
      </c>
      <c r="E2985" s="8">
        <v>252</v>
      </c>
      <c r="F2985" s="8">
        <f t="shared" si="477"/>
        <v>22176</v>
      </c>
      <c r="G2985" s="54">
        <f t="shared" si="478"/>
        <v>22176</v>
      </c>
      <c r="H2985" s="25">
        <v>366704</v>
      </c>
      <c r="I2985" s="25" t="s">
        <v>4311</v>
      </c>
      <c r="J2985" s="25">
        <v>1</v>
      </c>
      <c r="K2985" s="25">
        <v>1</v>
      </c>
      <c r="L2985" s="25">
        <f t="shared" si="479"/>
        <v>0</v>
      </c>
      <c r="M2985" s="25" t="s">
        <v>4876</v>
      </c>
      <c r="N2985" s="45">
        <v>45927</v>
      </c>
      <c r="O2985" s="54">
        <v>37600.199999999997</v>
      </c>
      <c r="P2985" s="25" t="s">
        <v>243</v>
      </c>
      <c r="Q2985" s="25">
        <v>58156233800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Mumbai</v>
      </c>
      <c r="W2985" s="56"/>
      <c r="X2985" s="45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3736</v>
      </c>
      <c r="C2986" s="45">
        <v>45919</v>
      </c>
      <c r="D2986" s="45">
        <v>45926</v>
      </c>
      <c r="E2986" s="8">
        <v>104.3</v>
      </c>
      <c r="F2986" s="8">
        <f t="shared" si="477"/>
        <v>9178.4</v>
      </c>
      <c r="G2986" s="54">
        <f t="shared" si="478"/>
        <v>9178.4</v>
      </c>
      <c r="H2986" s="25">
        <v>367405</v>
      </c>
      <c r="I2986" s="25" t="s">
        <v>4105</v>
      </c>
      <c r="J2986" s="25">
        <v>1</v>
      </c>
      <c r="K2986" s="25">
        <v>1</v>
      </c>
      <c r="L2986" s="25">
        <f t="shared" si="479"/>
        <v>0</v>
      </c>
      <c r="M2986" s="25" t="s">
        <v>4875</v>
      </c>
      <c r="N2986" s="45">
        <v>45936</v>
      </c>
      <c r="O2986" s="54">
        <v>15011.75</v>
      </c>
      <c r="P2986" s="25" t="s">
        <v>229</v>
      </c>
      <c r="Q2986" s="25">
        <v>58156536115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3736</v>
      </c>
      <c r="C2987" s="45">
        <v>45919</v>
      </c>
      <c r="D2987" s="45">
        <v>45926</v>
      </c>
      <c r="E2987" s="8">
        <v>102.9</v>
      </c>
      <c r="F2987" s="8">
        <f t="shared" si="477"/>
        <v>9055.2000000000007</v>
      </c>
      <c r="G2987" s="54">
        <f t="shared" si="478"/>
        <v>9055.2000000000007</v>
      </c>
      <c r="H2987" s="25">
        <v>368503</v>
      </c>
      <c r="I2987" s="25" t="s">
        <v>4312</v>
      </c>
      <c r="J2987" s="25">
        <v>1</v>
      </c>
      <c r="K2987" s="25">
        <v>1</v>
      </c>
      <c r="L2987" s="25">
        <f t="shared" si="479"/>
        <v>0</v>
      </c>
      <c r="M2987" s="25" t="s">
        <v>4930</v>
      </c>
      <c r="N2987" s="45">
        <v>45929</v>
      </c>
      <c r="O2987" s="54">
        <v>13965</v>
      </c>
      <c r="P2987" s="25" t="s">
        <v>214</v>
      </c>
      <c r="Q2987" s="25" t="s">
        <v>2002</v>
      </c>
      <c r="R2987" s="25" t="s">
        <v>2002</v>
      </c>
      <c r="S2987" s="3">
        <v>4</v>
      </c>
      <c r="T2987" s="55"/>
      <c r="U2987" s="25" t="s">
        <v>19</v>
      </c>
      <c r="V2987" s="25" t="str">
        <f>VLOOKUP(P2987,'Customer List'!B:C,2,)</f>
        <v>Delhi</v>
      </c>
      <c r="W2987" s="56"/>
      <c r="X2987" s="45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67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3736</v>
      </c>
      <c r="C2988" s="45">
        <v>45919</v>
      </c>
      <c r="D2988" s="45">
        <v>45926</v>
      </c>
      <c r="E2988" s="8">
        <v>96.6</v>
      </c>
      <c r="F2988" s="8">
        <f t="shared" si="477"/>
        <v>8500.7999999999993</v>
      </c>
      <c r="G2988" s="54">
        <f t="shared" si="478"/>
        <v>8500.7999999999993</v>
      </c>
      <c r="H2988" s="25">
        <v>368508</v>
      </c>
      <c r="I2988" s="25" t="s">
        <v>3964</v>
      </c>
      <c r="J2988" s="25">
        <v>1</v>
      </c>
      <c r="K2988" s="25">
        <v>1</v>
      </c>
      <c r="L2988" s="25">
        <f t="shared" si="479"/>
        <v>0</v>
      </c>
      <c r="M2988" s="25" t="s">
        <v>4874</v>
      </c>
      <c r="N2988" s="45">
        <v>45936</v>
      </c>
      <c r="O2988" s="54">
        <v>13903.5</v>
      </c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3736</v>
      </c>
      <c r="C2989" s="45">
        <v>45919</v>
      </c>
      <c r="D2989" s="45">
        <v>45926</v>
      </c>
      <c r="E2989" s="8">
        <v>42.7</v>
      </c>
      <c r="F2989" s="8">
        <f t="shared" si="477"/>
        <v>3757.6000000000004</v>
      </c>
      <c r="G2989" s="54">
        <f t="shared" si="478"/>
        <v>3757.6000000000004</v>
      </c>
      <c r="H2989" s="25">
        <v>368509</v>
      </c>
      <c r="I2989" s="25" t="s">
        <v>4313</v>
      </c>
      <c r="J2989" s="25">
        <v>1</v>
      </c>
      <c r="K2989" s="25">
        <v>1</v>
      </c>
      <c r="L2989" s="25">
        <f t="shared" si="479"/>
        <v>0</v>
      </c>
      <c r="M2989" s="25" t="s">
        <v>4874</v>
      </c>
      <c r="N2989" s="45">
        <v>45936</v>
      </c>
      <c r="O2989" s="54">
        <v>6145.75</v>
      </c>
      <c r="P2989" s="25" t="s">
        <v>229</v>
      </c>
      <c r="Q2989" s="25">
        <v>58156536115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/>
      <c r="X2989" s="45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3736</v>
      </c>
      <c r="C2990" s="45">
        <v>45919</v>
      </c>
      <c r="D2990" s="45">
        <v>45926</v>
      </c>
      <c r="E2990" s="8">
        <v>210</v>
      </c>
      <c r="F2990" s="8">
        <f t="shared" si="477"/>
        <v>18480</v>
      </c>
      <c r="G2990" s="54">
        <f t="shared" si="478"/>
        <v>18480</v>
      </c>
      <c r="H2990" s="25">
        <v>369312</v>
      </c>
      <c r="I2990" s="25" t="s">
        <v>4314</v>
      </c>
      <c r="J2990" s="25">
        <v>1</v>
      </c>
      <c r="K2990" s="25">
        <v>1</v>
      </c>
      <c r="L2990" s="25">
        <f t="shared" si="479"/>
        <v>0</v>
      </c>
      <c r="M2990" s="25" t="s">
        <v>4898</v>
      </c>
      <c r="N2990" s="45">
        <v>45927</v>
      </c>
      <c r="O2990" s="54">
        <v>31620</v>
      </c>
      <c r="P2990" s="25" t="s">
        <v>888</v>
      </c>
      <c r="Q2990" s="25">
        <v>58156225400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3736</v>
      </c>
      <c r="C2991" s="45">
        <v>45919</v>
      </c>
      <c r="D2991" s="45">
        <v>45926</v>
      </c>
      <c r="E2991" s="8">
        <v>161.25</v>
      </c>
      <c r="F2991" s="8">
        <f t="shared" si="477"/>
        <v>14190</v>
      </c>
      <c r="G2991" s="54">
        <f t="shared" si="478"/>
        <v>14190</v>
      </c>
      <c r="H2991" s="25">
        <v>369321</v>
      </c>
      <c r="I2991" s="25" t="s">
        <v>4315</v>
      </c>
      <c r="J2991" s="25">
        <v>1</v>
      </c>
      <c r="K2991" s="25">
        <v>1</v>
      </c>
      <c r="L2991" s="25">
        <f t="shared" si="479"/>
        <v>0</v>
      </c>
      <c r="M2991" s="25" t="s">
        <v>4875</v>
      </c>
      <c r="N2991" s="45">
        <v>45936</v>
      </c>
      <c r="O2991" s="54">
        <v>21661.25</v>
      </c>
      <c r="P2991" s="25" t="s">
        <v>229</v>
      </c>
      <c r="Q2991" s="25">
        <v>58156536115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Kolkata</v>
      </c>
      <c r="W2991" s="56"/>
      <c r="X2991" s="45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3736</v>
      </c>
      <c r="C2992" s="45">
        <v>45919</v>
      </c>
      <c r="D2992" s="45">
        <v>45926</v>
      </c>
      <c r="E2992" s="8">
        <v>226.1</v>
      </c>
      <c r="F2992" s="8">
        <f t="shared" si="477"/>
        <v>19896.8</v>
      </c>
      <c r="G2992" s="54">
        <f t="shared" si="478"/>
        <v>19896.8</v>
      </c>
      <c r="H2992" s="25">
        <v>372002</v>
      </c>
      <c r="I2992" s="25" t="s">
        <v>4316</v>
      </c>
      <c r="J2992" s="25">
        <v>1</v>
      </c>
      <c r="K2992" s="25">
        <v>1</v>
      </c>
      <c r="L2992" s="25">
        <f t="shared" si="479"/>
        <v>0</v>
      </c>
      <c r="M2992" s="25" t="s">
        <v>3738</v>
      </c>
      <c r="N2992" s="45">
        <v>45929</v>
      </c>
      <c r="O2992" s="54">
        <v>35045.5</v>
      </c>
      <c r="P2992" s="25" t="s">
        <v>3737</v>
      </c>
      <c r="Q2992" s="25" t="s">
        <v>2078</v>
      </c>
      <c r="R2992" s="25" t="s">
        <v>638</v>
      </c>
      <c r="S2992" s="3">
        <v>4</v>
      </c>
      <c r="T2992" s="55"/>
      <c r="U2992" s="25" t="s">
        <v>19</v>
      </c>
      <c r="V2992" s="25" t="str">
        <f>VLOOKUP(P2992,'Customer List'!B:C,2,)</f>
        <v>Delhi</v>
      </c>
      <c r="W2992" s="56"/>
      <c r="X2992" s="45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67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3736</v>
      </c>
      <c r="C2993" s="45">
        <v>45919</v>
      </c>
      <c r="D2993" s="45">
        <v>45926</v>
      </c>
      <c r="E2993" s="8">
        <v>87.5</v>
      </c>
      <c r="F2993" s="8">
        <f t="shared" si="477"/>
        <v>7700</v>
      </c>
      <c r="G2993" s="54">
        <f t="shared" si="478"/>
        <v>7700</v>
      </c>
      <c r="H2993" s="25">
        <v>372203</v>
      </c>
      <c r="I2993" s="25" t="s">
        <v>4317</v>
      </c>
      <c r="J2993" s="25">
        <v>1</v>
      </c>
      <c r="K2993" s="25">
        <v>1</v>
      </c>
      <c r="L2993" s="25">
        <f t="shared" si="479"/>
        <v>0</v>
      </c>
      <c r="M2993" s="25" t="s">
        <v>4875</v>
      </c>
      <c r="N2993" s="45">
        <v>45936</v>
      </c>
      <c r="O2993" s="54">
        <v>12593.75</v>
      </c>
      <c r="P2993" s="25" t="s">
        <v>229</v>
      </c>
      <c r="Q2993" s="25">
        <v>58156536115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/>
      <c r="X2993" s="45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3736</v>
      </c>
      <c r="C2994" s="45">
        <v>45919</v>
      </c>
      <c r="D2994" s="45">
        <v>45926</v>
      </c>
      <c r="E2994" s="8">
        <v>234.5</v>
      </c>
      <c r="F2994" s="8">
        <f t="shared" si="477"/>
        <v>20636</v>
      </c>
      <c r="G2994" s="54">
        <f t="shared" si="478"/>
        <v>20636</v>
      </c>
      <c r="H2994" s="25">
        <v>372208</v>
      </c>
      <c r="I2994" s="25" t="s">
        <v>3990</v>
      </c>
      <c r="J2994" s="25">
        <v>1</v>
      </c>
      <c r="K2994" s="25">
        <v>1</v>
      </c>
      <c r="L2994" s="25">
        <f t="shared" si="479"/>
        <v>0</v>
      </c>
      <c r="M2994" s="25" t="s">
        <v>4952</v>
      </c>
      <c r="N2994" s="45">
        <v>45938</v>
      </c>
      <c r="O2994" s="54">
        <v>32249.33</v>
      </c>
      <c r="P2994" s="25" t="s">
        <v>255</v>
      </c>
      <c r="Q2994" s="25" t="s">
        <v>637</v>
      </c>
      <c r="R2994" s="25" t="s">
        <v>849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3736</v>
      </c>
      <c r="C2995" s="45">
        <v>45919</v>
      </c>
      <c r="D2995" s="45">
        <v>45926</v>
      </c>
      <c r="E2995" s="8">
        <v>300.3</v>
      </c>
      <c r="F2995" s="8">
        <f t="shared" si="477"/>
        <v>26426.400000000001</v>
      </c>
      <c r="G2995" s="54">
        <f t="shared" si="478"/>
        <v>26426.400000000001</v>
      </c>
      <c r="H2995" s="25">
        <v>372716</v>
      </c>
      <c r="I2995" s="25" t="s">
        <v>4318</v>
      </c>
      <c r="J2995" s="25">
        <v>1</v>
      </c>
      <c r="K2995" s="25">
        <v>1</v>
      </c>
      <c r="L2995" s="25">
        <f t="shared" si="479"/>
        <v>0</v>
      </c>
      <c r="M2995" s="25" t="s">
        <v>4898</v>
      </c>
      <c r="N2995" s="45">
        <v>45927</v>
      </c>
      <c r="O2995" s="54">
        <v>45216.6</v>
      </c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3736</v>
      </c>
      <c r="C2996" s="45">
        <v>45919</v>
      </c>
      <c r="D2996" s="45">
        <v>45926</v>
      </c>
      <c r="E2996" s="8">
        <v>56</v>
      </c>
      <c r="F2996" s="8">
        <f t="shared" si="477"/>
        <v>4928</v>
      </c>
      <c r="G2996" s="54">
        <f t="shared" si="478"/>
        <v>4928</v>
      </c>
      <c r="H2996" s="25">
        <v>384813</v>
      </c>
      <c r="I2996" s="25" t="s">
        <v>4319</v>
      </c>
      <c r="J2996" s="25">
        <v>1</v>
      </c>
      <c r="K2996" s="25">
        <v>1</v>
      </c>
      <c r="L2996" s="25">
        <f t="shared" si="479"/>
        <v>0</v>
      </c>
      <c r="M2996" s="25" t="s">
        <v>4875</v>
      </c>
      <c r="N2996" s="45">
        <v>45936</v>
      </c>
      <c r="O2996" s="54">
        <v>8060</v>
      </c>
      <c r="P2996" s="25" t="s">
        <v>229</v>
      </c>
      <c r="Q2996" s="25">
        <v>58156536115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Kolkata</v>
      </c>
      <c r="W2996" s="56"/>
      <c r="X2996" s="45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3736</v>
      </c>
      <c r="C2997" s="45">
        <v>45919</v>
      </c>
      <c r="D2997" s="45">
        <v>45926</v>
      </c>
      <c r="E2997" s="8">
        <v>268.5</v>
      </c>
      <c r="F2997" s="8">
        <f t="shared" si="477"/>
        <v>23628</v>
      </c>
      <c r="G2997" s="54">
        <f t="shared" si="478"/>
        <v>70884</v>
      </c>
      <c r="H2997" s="25">
        <v>400158</v>
      </c>
      <c r="I2997" s="25" t="s">
        <v>3819</v>
      </c>
      <c r="J2997" s="25">
        <v>3</v>
      </c>
      <c r="K2997" s="25">
        <v>3</v>
      </c>
      <c r="L2997" s="25">
        <f t="shared" si="479"/>
        <v>0</v>
      </c>
      <c r="M2997" s="25" t="s">
        <v>4898</v>
      </c>
      <c r="N2997" s="45">
        <v>45927</v>
      </c>
      <c r="O2997" s="54">
        <f>37733.2*3</f>
        <v>113199.59999999999</v>
      </c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3736</v>
      </c>
      <c r="C2998" s="45">
        <v>45919</v>
      </c>
      <c r="D2998" s="45">
        <v>45926</v>
      </c>
      <c r="E2998" s="8">
        <v>64.400000000000006</v>
      </c>
      <c r="F2998" s="8">
        <f t="shared" si="477"/>
        <v>5667.2000000000007</v>
      </c>
      <c r="G2998" s="54">
        <f t="shared" si="478"/>
        <v>11334.400000000001</v>
      </c>
      <c r="H2998" s="25">
        <v>400212</v>
      </c>
      <c r="I2998" s="25" t="s">
        <v>4320</v>
      </c>
      <c r="J2998" s="25">
        <v>2</v>
      </c>
      <c r="K2998" s="25">
        <v>2</v>
      </c>
      <c r="L2998" s="25">
        <f t="shared" si="479"/>
        <v>0</v>
      </c>
      <c r="M2998" s="25" t="s">
        <v>4898</v>
      </c>
      <c r="N2998" s="45">
        <v>45927</v>
      </c>
      <c r="O2998" s="54">
        <v>19393.599999999999</v>
      </c>
      <c r="P2998" s="25" t="s">
        <v>888</v>
      </c>
      <c r="Q2998" s="25">
        <v>58156225400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Karnataka</v>
      </c>
      <c r="W2998" s="56"/>
      <c r="X2998" s="45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3736</v>
      </c>
      <c r="C2999" s="45">
        <v>45919</v>
      </c>
      <c r="D2999" s="45">
        <v>45926</v>
      </c>
      <c r="E2999" s="8">
        <v>81.900000000000006</v>
      </c>
      <c r="F2999" s="8">
        <f t="shared" si="477"/>
        <v>7207.2000000000007</v>
      </c>
      <c r="G2999" s="54">
        <f t="shared" si="478"/>
        <v>7207.2000000000007</v>
      </c>
      <c r="H2999" s="25">
        <v>401319</v>
      </c>
      <c r="I2999" s="25" t="s">
        <v>4321</v>
      </c>
      <c r="J2999" s="25">
        <v>1</v>
      </c>
      <c r="K2999" s="25">
        <v>1</v>
      </c>
      <c r="L2999" s="25">
        <f t="shared" si="479"/>
        <v>0</v>
      </c>
      <c r="M2999" s="25" t="s">
        <v>4954</v>
      </c>
      <c r="N2999" s="45">
        <v>45927</v>
      </c>
      <c r="O2999" s="54">
        <v>11787.75</v>
      </c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3736</v>
      </c>
      <c r="C3000" s="45">
        <v>45919</v>
      </c>
      <c r="D3000" s="45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54">
        <f t="shared" ref="G3000:G3053" si="491">F3000*J3000</f>
        <v>12689.599999999999</v>
      </c>
      <c r="H3000" s="25">
        <v>405206</v>
      </c>
      <c r="I3000" s="25" t="s">
        <v>4322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3739</v>
      </c>
      <c r="N3000" s="45">
        <v>45929</v>
      </c>
      <c r="O3000" s="54">
        <v>19281.599999999999</v>
      </c>
      <c r="P3000" s="25" t="s">
        <v>626</v>
      </c>
      <c r="Q3000" s="25" t="s">
        <v>2078</v>
      </c>
      <c r="R3000" s="25" t="s">
        <v>638</v>
      </c>
      <c r="S3000" s="3">
        <v>4</v>
      </c>
      <c r="T3000" s="55"/>
      <c r="U3000" s="25" t="s">
        <v>19</v>
      </c>
      <c r="V3000" s="25" t="str">
        <f>VLOOKUP(P3000,'Customer List'!B:C,2,)</f>
        <v>Delhi</v>
      </c>
      <c r="W3000" s="56"/>
      <c r="X3000" s="45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67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3736</v>
      </c>
      <c r="C3001" s="45">
        <v>45919</v>
      </c>
      <c r="D3001" s="45">
        <v>45926</v>
      </c>
      <c r="E3001" s="8">
        <v>78.400000000000006</v>
      </c>
      <c r="F3001" s="8">
        <f t="shared" si="490"/>
        <v>6899.2000000000007</v>
      </c>
      <c r="G3001" s="54">
        <f t="shared" si="491"/>
        <v>6899.2000000000007</v>
      </c>
      <c r="H3001" s="25">
        <v>405326</v>
      </c>
      <c r="I3001" s="25" t="s">
        <v>4323</v>
      </c>
      <c r="J3001" s="25">
        <v>1</v>
      </c>
      <c r="K3001" s="25">
        <v>1</v>
      </c>
      <c r="L3001" s="25">
        <f t="shared" si="492"/>
        <v>0</v>
      </c>
      <c r="M3001" s="25" t="s">
        <v>4954</v>
      </c>
      <c r="N3001" s="45">
        <v>45927</v>
      </c>
      <c r="O3001" s="54">
        <v>11284</v>
      </c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3736</v>
      </c>
      <c r="C3002" s="45">
        <v>45919</v>
      </c>
      <c r="D3002" s="45">
        <v>45926</v>
      </c>
      <c r="E3002" s="8">
        <v>58.1</v>
      </c>
      <c r="F3002" s="8">
        <f t="shared" si="490"/>
        <v>5112.8</v>
      </c>
      <c r="G3002" s="54">
        <f t="shared" si="491"/>
        <v>5112.8</v>
      </c>
      <c r="H3002" s="25">
        <v>406605</v>
      </c>
      <c r="I3002" s="25" t="s">
        <v>4324</v>
      </c>
      <c r="J3002" s="25">
        <v>1</v>
      </c>
      <c r="K3002" s="25">
        <v>1</v>
      </c>
      <c r="L3002" s="25">
        <f t="shared" si="492"/>
        <v>0</v>
      </c>
      <c r="M3002" s="25" t="s">
        <v>4954</v>
      </c>
      <c r="N3002" s="45">
        <v>45927</v>
      </c>
      <c r="O3002" s="54">
        <v>8362.25</v>
      </c>
      <c r="P3002" s="25" t="s">
        <v>166</v>
      </c>
      <c r="Q3002" s="25">
        <v>58156229353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Lucknow</v>
      </c>
      <c r="W3002" s="56"/>
      <c r="X3002" s="45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3736</v>
      </c>
      <c r="C3003" s="45">
        <v>45919</v>
      </c>
      <c r="D3003" s="45">
        <v>45926</v>
      </c>
      <c r="E3003" s="8">
        <v>79.099999999999994</v>
      </c>
      <c r="F3003" s="8">
        <f t="shared" si="490"/>
        <v>6960.7999999999993</v>
      </c>
      <c r="G3003" s="54">
        <f t="shared" si="491"/>
        <v>6960.7999999999993</v>
      </c>
      <c r="H3003" s="25">
        <v>406609</v>
      </c>
      <c r="I3003" s="25" t="s">
        <v>4325</v>
      </c>
      <c r="J3003" s="25">
        <v>1</v>
      </c>
      <c r="K3003" s="25">
        <v>1</v>
      </c>
      <c r="L3003" s="25">
        <f t="shared" si="492"/>
        <v>0</v>
      </c>
      <c r="M3003" s="25" t="s">
        <v>4881</v>
      </c>
      <c r="N3003" s="45">
        <v>45927</v>
      </c>
      <c r="O3003" s="54">
        <v>12250</v>
      </c>
      <c r="P3003" s="25" t="s">
        <v>2053</v>
      </c>
      <c r="Q3003" s="25">
        <v>58156226041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3736</v>
      </c>
      <c r="C3004" s="45">
        <v>45919</v>
      </c>
      <c r="D3004" s="45">
        <v>45926</v>
      </c>
      <c r="E3004" s="8">
        <v>41.3</v>
      </c>
      <c r="F3004" s="8">
        <f t="shared" si="490"/>
        <v>3634.3999999999996</v>
      </c>
      <c r="G3004" s="54">
        <f t="shared" si="491"/>
        <v>7268.7999999999993</v>
      </c>
      <c r="H3004" s="25">
        <v>420404</v>
      </c>
      <c r="I3004" s="25" t="s">
        <v>3763</v>
      </c>
      <c r="J3004" s="25">
        <v>2</v>
      </c>
      <c r="K3004" s="25">
        <v>2</v>
      </c>
      <c r="L3004" s="25">
        <f t="shared" si="492"/>
        <v>0</v>
      </c>
      <c r="M3004" s="25" t="s">
        <v>4921</v>
      </c>
      <c r="N3004" s="45">
        <v>45927</v>
      </c>
      <c r="O3004" s="54">
        <v>12803</v>
      </c>
      <c r="P3004" s="25" t="s">
        <v>893</v>
      </c>
      <c r="Q3004" s="25">
        <v>58156226575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3736</v>
      </c>
      <c r="C3005" s="45">
        <v>45919</v>
      </c>
      <c r="D3005" s="45">
        <v>45926</v>
      </c>
      <c r="E3005" s="8">
        <v>160.30000000000001</v>
      </c>
      <c r="F3005" s="8">
        <f t="shared" si="490"/>
        <v>14106.400000000001</v>
      </c>
      <c r="G3005" s="54">
        <f t="shared" si="491"/>
        <v>28212.800000000003</v>
      </c>
      <c r="H3005" s="25">
        <v>422302</v>
      </c>
      <c r="I3005" s="25" t="s">
        <v>3827</v>
      </c>
      <c r="J3005" s="25">
        <v>2</v>
      </c>
      <c r="K3005" s="25">
        <v>2</v>
      </c>
      <c r="L3005" s="25">
        <f t="shared" si="492"/>
        <v>0</v>
      </c>
      <c r="M3005" s="25" t="s">
        <v>4882</v>
      </c>
      <c r="N3005" s="45">
        <v>45927</v>
      </c>
      <c r="O3005" s="54">
        <v>49693</v>
      </c>
      <c r="P3005" s="25" t="s">
        <v>2053</v>
      </c>
      <c r="Q3005" s="25">
        <v>58156226041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Banglore</v>
      </c>
      <c r="W3005" s="56"/>
      <c r="X3005" s="45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3736</v>
      </c>
      <c r="C3006" s="45">
        <v>45919</v>
      </c>
      <c r="D3006" s="45">
        <v>45926</v>
      </c>
      <c r="E3006" s="8">
        <v>62.3</v>
      </c>
      <c r="F3006" s="8">
        <f t="shared" si="490"/>
        <v>5482.4</v>
      </c>
      <c r="G3006" s="54">
        <f t="shared" si="491"/>
        <v>5482.4</v>
      </c>
      <c r="H3006" s="25">
        <v>423115</v>
      </c>
      <c r="I3006" s="25" t="s">
        <v>4326</v>
      </c>
      <c r="J3006" s="25">
        <v>1</v>
      </c>
      <c r="K3006" s="25">
        <v>1</v>
      </c>
      <c r="L3006" s="25">
        <f t="shared" si="492"/>
        <v>0</v>
      </c>
      <c r="M3006" s="25" t="s">
        <v>4890</v>
      </c>
      <c r="N3006" s="45">
        <v>45927</v>
      </c>
      <c r="O3006" s="54">
        <v>9345</v>
      </c>
      <c r="P3006" s="25" t="s">
        <v>622</v>
      </c>
      <c r="Q3006" s="25">
        <v>58156227076</v>
      </c>
      <c r="R3006" s="25" t="s">
        <v>41</v>
      </c>
      <c r="S3006" s="3">
        <v>-20</v>
      </c>
      <c r="T3006" s="55"/>
      <c r="U3006" s="25" t="s">
        <v>19</v>
      </c>
      <c r="V3006" s="25" t="str">
        <f>VLOOKUP(P3006,'Customer List'!B:C,2,)</f>
        <v>Hyderabad</v>
      </c>
      <c r="W3006" s="56"/>
      <c r="X3006" s="45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3736</v>
      </c>
      <c r="C3007" s="45">
        <v>45919</v>
      </c>
      <c r="D3007" s="45">
        <v>45926</v>
      </c>
      <c r="E3007" s="8">
        <v>29.4</v>
      </c>
      <c r="F3007" s="8">
        <f t="shared" si="490"/>
        <v>2587.1999999999998</v>
      </c>
      <c r="G3007" s="54">
        <f t="shared" si="491"/>
        <v>2587.1999999999998</v>
      </c>
      <c r="H3007" s="25">
        <v>423501</v>
      </c>
      <c r="I3007" s="25" t="s">
        <v>4327</v>
      </c>
      <c r="J3007" s="25">
        <v>1</v>
      </c>
      <c r="K3007" s="25">
        <v>1</v>
      </c>
      <c r="L3007" s="25">
        <f t="shared" si="492"/>
        <v>0</v>
      </c>
      <c r="M3007" s="25" t="s">
        <v>4914</v>
      </c>
      <c r="N3007" s="45">
        <v>45936</v>
      </c>
      <c r="O3007" s="54">
        <v>4557</v>
      </c>
      <c r="P3007" s="25" t="s">
        <v>2520</v>
      </c>
      <c r="Q3007" s="25" t="s">
        <v>4763</v>
      </c>
      <c r="R3007" s="25"/>
      <c r="S3007" s="3" t="s">
        <v>300</v>
      </c>
      <c r="T3007" s="55"/>
      <c r="U3007" s="25" t="s">
        <v>19</v>
      </c>
      <c r="V3007" s="25" t="str">
        <f>VLOOKUP(P3007,'Customer List'!B:C,2,)</f>
        <v>MOHALI (PUNJAB)</v>
      </c>
      <c r="W3007" s="56"/>
      <c r="X3007" s="45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3736</v>
      </c>
      <c r="C3008" s="45">
        <v>45919</v>
      </c>
      <c r="D3008" s="45">
        <v>45926</v>
      </c>
      <c r="E3008" s="8">
        <v>147.69999999999999</v>
      </c>
      <c r="F3008" s="8">
        <f t="shared" si="490"/>
        <v>12997.599999999999</v>
      </c>
      <c r="G3008" s="54">
        <f t="shared" si="491"/>
        <v>12997.599999999999</v>
      </c>
      <c r="H3008" s="25">
        <v>425305</v>
      </c>
      <c r="I3008" s="25" t="s">
        <v>4328</v>
      </c>
      <c r="J3008" s="25">
        <v>1</v>
      </c>
      <c r="K3008" s="25">
        <v>1</v>
      </c>
      <c r="L3008" s="25">
        <f t="shared" si="492"/>
        <v>0</v>
      </c>
      <c r="M3008" s="25" t="s">
        <v>4898</v>
      </c>
      <c r="N3008" s="45">
        <v>45927</v>
      </c>
      <c r="O3008" s="54">
        <v>22239.4</v>
      </c>
      <c r="P3008" s="25" t="s">
        <v>888</v>
      </c>
      <c r="Q3008" s="25">
        <v>58156225400</v>
      </c>
      <c r="R3008" s="25" t="s">
        <v>41</v>
      </c>
      <c r="S3008" s="3">
        <v>-20</v>
      </c>
      <c r="T3008" s="55"/>
      <c r="U3008" s="25" t="s">
        <v>19</v>
      </c>
      <c r="V3008" s="25" t="str">
        <f>VLOOKUP(P3008,'Customer List'!B:C,2,)</f>
        <v>Karnataka</v>
      </c>
      <c r="W3008" s="56"/>
      <c r="X3008" s="45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3736</v>
      </c>
      <c r="C3009" s="45">
        <v>45919</v>
      </c>
      <c r="D3009" s="45">
        <v>45926</v>
      </c>
      <c r="E3009" s="8">
        <v>164.5</v>
      </c>
      <c r="F3009" s="8">
        <f t="shared" si="490"/>
        <v>14476</v>
      </c>
      <c r="G3009" s="54">
        <f t="shared" si="491"/>
        <v>14476</v>
      </c>
      <c r="H3009" s="25">
        <v>500304</v>
      </c>
      <c r="I3009" s="25" t="s">
        <v>4329</v>
      </c>
      <c r="J3009" s="25">
        <v>1</v>
      </c>
      <c r="K3009" s="25">
        <v>1</v>
      </c>
      <c r="L3009" s="25">
        <f t="shared" si="492"/>
        <v>0</v>
      </c>
      <c r="M3009" s="25" t="s">
        <v>4876</v>
      </c>
      <c r="N3009" s="45">
        <v>45927</v>
      </c>
      <c r="O3009" s="54">
        <v>24544.58</v>
      </c>
      <c r="P3009" s="25" t="s">
        <v>243</v>
      </c>
      <c r="Q3009" s="25">
        <v>58156233800</v>
      </c>
      <c r="R3009" s="25" t="s">
        <v>41</v>
      </c>
      <c r="S3009" s="3">
        <v>4</v>
      </c>
      <c r="T3009" s="55"/>
      <c r="U3009" s="25" t="s">
        <v>19</v>
      </c>
      <c r="V3009" s="25" t="str">
        <f>VLOOKUP(P3009,'Customer List'!B:C,2,)</f>
        <v>Mumbai</v>
      </c>
      <c r="W3009" s="56"/>
      <c r="X3009" s="45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3736</v>
      </c>
      <c r="C3010" s="45">
        <v>45919</v>
      </c>
      <c r="D3010" s="45">
        <v>45926</v>
      </c>
      <c r="E3010" s="8">
        <v>58.1</v>
      </c>
      <c r="F3010" s="8">
        <f t="shared" si="490"/>
        <v>5112.8</v>
      </c>
      <c r="G3010" s="54">
        <f t="shared" si="491"/>
        <v>5112.8</v>
      </c>
      <c r="H3010" s="25">
        <v>500701</v>
      </c>
      <c r="I3010" s="25" t="s">
        <v>4330</v>
      </c>
      <c r="J3010" s="25">
        <v>1</v>
      </c>
      <c r="K3010" s="25">
        <v>1</v>
      </c>
      <c r="L3010" s="25">
        <f t="shared" si="492"/>
        <v>0</v>
      </c>
      <c r="M3010" s="25" t="s">
        <v>4931</v>
      </c>
      <c r="N3010" s="45">
        <v>45929</v>
      </c>
      <c r="O3010" s="54">
        <v>7885</v>
      </c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3736</v>
      </c>
      <c r="C3011" s="45">
        <v>45919</v>
      </c>
      <c r="D3011" s="45">
        <v>45926</v>
      </c>
      <c r="E3011" s="8">
        <v>164.5</v>
      </c>
      <c r="F3011" s="8">
        <f t="shared" si="490"/>
        <v>14476</v>
      </c>
      <c r="G3011" s="54">
        <f t="shared" si="491"/>
        <v>14476</v>
      </c>
      <c r="H3011" s="25">
        <v>500806</v>
      </c>
      <c r="I3011" s="25" t="s">
        <v>4331</v>
      </c>
      <c r="J3011" s="25">
        <v>1</v>
      </c>
      <c r="K3011" s="25">
        <v>1</v>
      </c>
      <c r="L3011" s="25">
        <f t="shared" si="492"/>
        <v>0</v>
      </c>
      <c r="M3011" s="25" t="s">
        <v>4876</v>
      </c>
      <c r="N3011" s="45">
        <v>45927</v>
      </c>
      <c r="O3011" s="54">
        <v>24544.58</v>
      </c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3736</v>
      </c>
      <c r="C3012" s="45">
        <v>45919</v>
      </c>
      <c r="D3012" s="45">
        <v>45926</v>
      </c>
      <c r="E3012" s="8">
        <v>241.5</v>
      </c>
      <c r="F3012" s="8">
        <f t="shared" si="490"/>
        <v>21252</v>
      </c>
      <c r="G3012" s="54">
        <f t="shared" si="491"/>
        <v>21252</v>
      </c>
      <c r="H3012" s="25">
        <v>500832</v>
      </c>
      <c r="I3012" s="25" t="s">
        <v>4332</v>
      </c>
      <c r="J3012" s="25">
        <v>1</v>
      </c>
      <c r="K3012" s="25">
        <v>1</v>
      </c>
      <c r="L3012" s="25">
        <f t="shared" si="492"/>
        <v>0</v>
      </c>
      <c r="M3012" s="25" t="s">
        <v>4952</v>
      </c>
      <c r="N3012" s="45">
        <v>45938</v>
      </c>
      <c r="O3012" s="54">
        <v>33212</v>
      </c>
      <c r="P3012" s="25" t="s">
        <v>255</v>
      </c>
      <c r="Q3012" s="25" t="s">
        <v>637</v>
      </c>
      <c r="R3012" s="25" t="s">
        <v>849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3736</v>
      </c>
      <c r="C3013" s="45">
        <v>45919</v>
      </c>
      <c r="D3013" s="45">
        <v>45926</v>
      </c>
      <c r="E3013" s="8">
        <v>86.8</v>
      </c>
      <c r="F3013" s="8">
        <f t="shared" si="490"/>
        <v>7638.4</v>
      </c>
      <c r="G3013" s="54">
        <f t="shared" si="491"/>
        <v>7638.4</v>
      </c>
      <c r="H3013" s="25">
        <v>502521</v>
      </c>
      <c r="I3013" s="25" t="s">
        <v>4333</v>
      </c>
      <c r="J3013" s="25">
        <v>1</v>
      </c>
      <c r="K3013" s="25">
        <v>1</v>
      </c>
      <c r="L3013" s="25">
        <f t="shared" si="492"/>
        <v>0</v>
      </c>
      <c r="M3013" s="25" t="s">
        <v>4875</v>
      </c>
      <c r="N3013" s="45">
        <v>45936</v>
      </c>
      <c r="O3013" s="54">
        <v>12480</v>
      </c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3736</v>
      </c>
      <c r="C3014" s="45">
        <v>45919</v>
      </c>
      <c r="D3014" s="45">
        <v>45926</v>
      </c>
      <c r="E3014" s="8">
        <v>90.3</v>
      </c>
      <c r="F3014" s="8">
        <f t="shared" si="490"/>
        <v>7946.4</v>
      </c>
      <c r="G3014" s="54">
        <f t="shared" si="491"/>
        <v>7946.4</v>
      </c>
      <c r="H3014" s="25">
        <v>502929</v>
      </c>
      <c r="I3014" s="25" t="s">
        <v>4334</v>
      </c>
      <c r="J3014" s="25">
        <v>1</v>
      </c>
      <c r="K3014" s="25">
        <v>1</v>
      </c>
      <c r="L3014" s="25">
        <f t="shared" si="492"/>
        <v>0</v>
      </c>
      <c r="M3014" s="25" t="s">
        <v>4875</v>
      </c>
      <c r="N3014" s="45">
        <v>45936</v>
      </c>
      <c r="O3014" s="54">
        <v>12996.75</v>
      </c>
      <c r="P3014" s="25" t="s">
        <v>229</v>
      </c>
      <c r="Q3014" s="25">
        <v>58156536115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Kolkata</v>
      </c>
      <c r="W3014" s="56"/>
      <c r="X3014" s="45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3736</v>
      </c>
      <c r="C3015" s="45">
        <v>45919</v>
      </c>
      <c r="D3015" s="45">
        <v>45926</v>
      </c>
      <c r="E3015" s="8">
        <v>321.75</v>
      </c>
      <c r="F3015" s="8">
        <f t="shared" si="490"/>
        <v>28314</v>
      </c>
      <c r="G3015" s="54">
        <f t="shared" si="491"/>
        <v>28314</v>
      </c>
      <c r="H3015" s="25">
        <v>502948</v>
      </c>
      <c r="I3015" s="25" t="s">
        <v>4335</v>
      </c>
      <c r="J3015" s="25">
        <v>1</v>
      </c>
      <c r="K3015" s="25">
        <v>1</v>
      </c>
      <c r="L3015" s="25">
        <f t="shared" si="492"/>
        <v>0</v>
      </c>
      <c r="M3015" s="25" t="s">
        <v>4918</v>
      </c>
      <c r="N3015" s="45">
        <v>45936</v>
      </c>
      <c r="O3015" s="54">
        <v>40755</v>
      </c>
      <c r="P3015" s="25" t="s">
        <v>618</v>
      </c>
      <c r="Q3015" s="25">
        <v>58156534575</v>
      </c>
      <c r="R3015" s="25" t="s">
        <v>41</v>
      </c>
      <c r="S3015" s="3">
        <v>4</v>
      </c>
      <c r="T3015" s="55"/>
      <c r="U3015" s="25" t="s">
        <v>19</v>
      </c>
      <c r="V3015" s="25" t="str">
        <f>VLOOKUP(P3015,'Customer List'!B:C,2,)</f>
        <v>Bhuvneshwar</v>
      </c>
      <c r="W3015" s="56"/>
      <c r="X3015" s="45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3736</v>
      </c>
      <c r="C3016" s="45">
        <v>45919</v>
      </c>
      <c r="D3016" s="45">
        <v>45926</v>
      </c>
      <c r="E3016" s="8">
        <v>65.8</v>
      </c>
      <c r="F3016" s="8">
        <f t="shared" si="490"/>
        <v>5790.4</v>
      </c>
      <c r="G3016" s="54">
        <f t="shared" si="491"/>
        <v>5790.4</v>
      </c>
      <c r="H3016" s="25">
        <v>506501</v>
      </c>
      <c r="I3016" s="25" t="s">
        <v>4336</v>
      </c>
      <c r="J3016" s="25">
        <v>1</v>
      </c>
      <c r="K3016" s="25">
        <v>1</v>
      </c>
      <c r="L3016" s="25">
        <f t="shared" si="492"/>
        <v>0</v>
      </c>
      <c r="M3016" s="25" t="s">
        <v>4931</v>
      </c>
      <c r="N3016" s="45">
        <v>45929</v>
      </c>
      <c r="O3016" s="54">
        <v>8930</v>
      </c>
      <c r="P3016" s="25" t="s">
        <v>214</v>
      </c>
      <c r="Q3016" s="25" t="s">
        <v>2002</v>
      </c>
      <c r="R3016" s="25" t="s">
        <v>2002</v>
      </c>
      <c r="S3016" s="3">
        <v>4</v>
      </c>
      <c r="T3016" s="55"/>
      <c r="U3016" s="25" t="s">
        <v>19</v>
      </c>
      <c r="V3016" s="25" t="str">
        <f>VLOOKUP(P3016,'Customer List'!B:C,2,)</f>
        <v>Delhi</v>
      </c>
      <c r="W3016" s="56"/>
      <c r="X3016" s="45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67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3736</v>
      </c>
      <c r="C3017" s="45">
        <v>45919</v>
      </c>
      <c r="D3017" s="45">
        <v>45926</v>
      </c>
      <c r="E3017" s="8">
        <v>212.8</v>
      </c>
      <c r="F3017" s="8">
        <f t="shared" si="490"/>
        <v>18726.400000000001</v>
      </c>
      <c r="G3017" s="54">
        <f t="shared" si="491"/>
        <v>18726.400000000001</v>
      </c>
      <c r="H3017" s="25">
        <v>507605</v>
      </c>
      <c r="I3017" s="25" t="s">
        <v>4337</v>
      </c>
      <c r="J3017" s="25">
        <v>1</v>
      </c>
      <c r="K3017" s="25">
        <v>1</v>
      </c>
      <c r="L3017" s="25">
        <f t="shared" si="492"/>
        <v>0</v>
      </c>
      <c r="M3017" s="25" t="s">
        <v>4876</v>
      </c>
      <c r="N3017" s="45">
        <v>45927</v>
      </c>
      <c r="O3017" s="54">
        <v>31751.279999999999</v>
      </c>
      <c r="P3017" s="25" t="s">
        <v>243</v>
      </c>
      <c r="Q3017" s="25">
        <v>58156233800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Mumbai</v>
      </c>
      <c r="W3017" s="56"/>
      <c r="X3017" s="45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3736</v>
      </c>
      <c r="C3018" s="45">
        <v>45919</v>
      </c>
      <c r="D3018" s="45">
        <v>45926</v>
      </c>
      <c r="E3018" s="8">
        <v>102.2</v>
      </c>
      <c r="F3018" s="8">
        <f t="shared" si="490"/>
        <v>8993.6</v>
      </c>
      <c r="G3018" s="54">
        <f t="shared" si="491"/>
        <v>8993.6</v>
      </c>
      <c r="H3018" s="25">
        <v>512305</v>
      </c>
      <c r="I3018" s="25" t="s">
        <v>4338</v>
      </c>
      <c r="J3018" s="25">
        <v>1</v>
      </c>
      <c r="K3018" s="25">
        <v>1</v>
      </c>
      <c r="L3018" s="25">
        <f t="shared" si="492"/>
        <v>0</v>
      </c>
      <c r="M3018" s="25" t="s">
        <v>4892</v>
      </c>
      <c r="N3018" s="45">
        <v>45929</v>
      </c>
      <c r="O3018" s="54">
        <v>14016</v>
      </c>
      <c r="P3018" s="25" t="s">
        <v>209</v>
      </c>
      <c r="Q3018" s="25" t="s">
        <v>2002</v>
      </c>
      <c r="R3018" s="25" t="s">
        <v>2002</v>
      </c>
      <c r="S3018" s="3">
        <v>4</v>
      </c>
      <c r="T3018" s="55"/>
      <c r="U3018" s="25" t="s">
        <v>19</v>
      </c>
      <c r="V3018" s="25" t="str">
        <f>VLOOKUP(P3018,'Customer List'!B:C,2,)</f>
        <v>Delhi</v>
      </c>
      <c r="W3018" s="56"/>
      <c r="X3018" s="45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3736</v>
      </c>
      <c r="C3019" s="45">
        <v>45919</v>
      </c>
      <c r="D3019" s="45">
        <v>45926</v>
      </c>
      <c r="E3019" s="8">
        <v>177.1</v>
      </c>
      <c r="F3019" s="8">
        <f t="shared" si="490"/>
        <v>15584.8</v>
      </c>
      <c r="G3019" s="54">
        <f t="shared" si="491"/>
        <v>15584.8</v>
      </c>
      <c r="H3019" s="25">
        <v>570804</v>
      </c>
      <c r="I3019" s="25" t="s">
        <v>3918</v>
      </c>
      <c r="J3019" s="25">
        <v>1</v>
      </c>
      <c r="K3019" s="25">
        <v>1</v>
      </c>
      <c r="L3019" s="25">
        <f t="shared" si="492"/>
        <v>0</v>
      </c>
      <c r="M3019" s="25" t="s">
        <v>4957</v>
      </c>
      <c r="N3019" s="45">
        <v>45927</v>
      </c>
      <c r="O3019" s="54">
        <v>23529</v>
      </c>
      <c r="P3019" s="25" t="s">
        <v>2052</v>
      </c>
      <c r="Q3019" s="25">
        <v>58156227345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Pune</v>
      </c>
      <c r="W3019" s="56"/>
      <c r="X3019" s="45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3736</v>
      </c>
      <c r="C3020" s="45">
        <v>45919</v>
      </c>
      <c r="D3020" s="45">
        <v>45926</v>
      </c>
      <c r="E3020" s="8">
        <v>259</v>
      </c>
      <c r="F3020" s="8">
        <f t="shared" si="490"/>
        <v>22792</v>
      </c>
      <c r="G3020" s="54">
        <f t="shared" si="491"/>
        <v>22792</v>
      </c>
      <c r="H3020" s="25">
        <v>621616</v>
      </c>
      <c r="I3020" s="25" t="s">
        <v>3974</v>
      </c>
      <c r="J3020" s="25">
        <v>1</v>
      </c>
      <c r="K3020" s="25">
        <v>1</v>
      </c>
      <c r="L3020" s="25">
        <f t="shared" si="492"/>
        <v>0</v>
      </c>
      <c r="M3020" s="25" t="s">
        <v>4882</v>
      </c>
      <c r="N3020" s="45">
        <v>45927</v>
      </c>
      <c r="O3020" s="54">
        <v>40145</v>
      </c>
      <c r="P3020" s="25" t="s">
        <v>2053</v>
      </c>
      <c r="Q3020" s="25">
        <v>58156226041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3736</v>
      </c>
      <c r="C3021" s="45">
        <v>45919</v>
      </c>
      <c r="D3021" s="45">
        <v>45926</v>
      </c>
      <c r="E3021" s="8">
        <v>70.7</v>
      </c>
      <c r="F3021" s="8">
        <f t="shared" si="490"/>
        <v>6221.6</v>
      </c>
      <c r="G3021" s="54">
        <f t="shared" si="491"/>
        <v>6221.6</v>
      </c>
      <c r="H3021" s="25">
        <v>626801</v>
      </c>
      <c r="I3021" s="25" t="s">
        <v>4339</v>
      </c>
      <c r="J3021" s="25">
        <v>1</v>
      </c>
      <c r="K3021" s="25">
        <v>1</v>
      </c>
      <c r="L3021" s="25">
        <f t="shared" si="492"/>
        <v>0</v>
      </c>
      <c r="M3021" s="25" t="s">
        <v>4975</v>
      </c>
      <c r="N3021" s="45">
        <v>45926</v>
      </c>
      <c r="O3021" s="54">
        <v>0</v>
      </c>
      <c r="P3021" s="25" t="s">
        <v>626</v>
      </c>
      <c r="Q3021" s="25" t="s">
        <v>2002</v>
      </c>
      <c r="R3021" s="25" t="s">
        <v>2002</v>
      </c>
      <c r="S3021" s="3">
        <v>4</v>
      </c>
      <c r="T3021" s="55" t="s">
        <v>3740</v>
      </c>
      <c r="U3021" s="25" t="s">
        <v>19</v>
      </c>
      <c r="V3021" s="25" t="str">
        <f>VLOOKUP(P3021,'Customer List'!B:C,2,)</f>
        <v>Delhi</v>
      </c>
      <c r="W3021" s="56"/>
      <c r="X3021" s="45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67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3736</v>
      </c>
      <c r="C3022" s="45">
        <v>45919</v>
      </c>
      <c r="D3022" s="45">
        <v>45926</v>
      </c>
      <c r="E3022" s="8">
        <v>267.39999999999998</v>
      </c>
      <c r="F3022" s="8">
        <f t="shared" si="490"/>
        <v>23531.199999999997</v>
      </c>
      <c r="G3022" s="54">
        <f t="shared" si="491"/>
        <v>47062.399999999994</v>
      </c>
      <c r="H3022" s="25">
        <v>626810</v>
      </c>
      <c r="I3022" s="25" t="s">
        <v>4118</v>
      </c>
      <c r="J3022" s="25">
        <v>2</v>
      </c>
      <c r="K3022" s="25">
        <v>2</v>
      </c>
      <c r="L3022" s="25">
        <f t="shared" si="492"/>
        <v>0</v>
      </c>
      <c r="M3022" s="25" t="s">
        <v>4882</v>
      </c>
      <c r="N3022" s="45">
        <v>45927</v>
      </c>
      <c r="O3022" s="54">
        <v>82894</v>
      </c>
      <c r="P3022" s="25" t="s">
        <v>2053</v>
      </c>
      <c r="Q3022" s="25">
        <v>58156226041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3736</v>
      </c>
      <c r="C3023" s="45">
        <v>45919</v>
      </c>
      <c r="D3023" s="45">
        <v>45926</v>
      </c>
      <c r="E3023" s="8">
        <v>234.5</v>
      </c>
      <c r="F3023" s="8">
        <f t="shared" si="490"/>
        <v>20636</v>
      </c>
      <c r="G3023" s="54">
        <f t="shared" si="491"/>
        <v>20636</v>
      </c>
      <c r="H3023" s="25">
        <v>651020</v>
      </c>
      <c r="I3023" s="25" t="s">
        <v>4340</v>
      </c>
      <c r="J3023" s="25">
        <v>1</v>
      </c>
      <c r="K3023" s="25">
        <v>1</v>
      </c>
      <c r="L3023" s="25">
        <f t="shared" si="492"/>
        <v>0</v>
      </c>
      <c r="M3023" s="25" t="s">
        <v>4965</v>
      </c>
      <c r="N3023" s="45">
        <v>45927</v>
      </c>
      <c r="O3023" s="54">
        <v>34170</v>
      </c>
      <c r="P3023" s="25" t="s">
        <v>630</v>
      </c>
      <c r="Q3023" s="25">
        <v>58156228314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Gujrat</v>
      </c>
      <c r="W3023" s="56"/>
      <c r="X3023" s="45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3736</v>
      </c>
      <c r="C3024" s="45">
        <v>45919</v>
      </c>
      <c r="D3024" s="45">
        <v>45926</v>
      </c>
      <c r="E3024" s="8">
        <v>252</v>
      </c>
      <c r="F3024" s="8">
        <f t="shared" si="490"/>
        <v>22176</v>
      </c>
      <c r="G3024" s="54">
        <f t="shared" si="491"/>
        <v>22176</v>
      </c>
      <c r="H3024" s="25">
        <v>655208</v>
      </c>
      <c r="I3024" s="25" t="s">
        <v>4341</v>
      </c>
      <c r="J3024" s="25">
        <v>1</v>
      </c>
      <c r="K3024" s="25">
        <v>1</v>
      </c>
      <c r="L3024" s="25">
        <f t="shared" si="492"/>
        <v>0</v>
      </c>
      <c r="M3024" s="25" t="s">
        <v>4875</v>
      </c>
      <c r="N3024" s="45">
        <v>45936</v>
      </c>
      <c r="O3024" s="54">
        <v>36270</v>
      </c>
      <c r="P3024" s="25" t="s">
        <v>229</v>
      </c>
      <c r="Q3024" s="25">
        <v>58156536115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Kolkata</v>
      </c>
      <c r="W3024" s="56"/>
      <c r="X3024" s="45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3736</v>
      </c>
      <c r="C3025" s="45">
        <v>45919</v>
      </c>
      <c r="D3025" s="45">
        <v>45926</v>
      </c>
      <c r="E3025" s="8">
        <v>90.3</v>
      </c>
      <c r="F3025" s="8">
        <f t="shared" si="490"/>
        <v>7946.4</v>
      </c>
      <c r="G3025" s="54">
        <f t="shared" si="491"/>
        <v>7946.4</v>
      </c>
      <c r="H3025" s="25">
        <v>795604</v>
      </c>
      <c r="I3025" s="25" t="s">
        <v>4342</v>
      </c>
      <c r="J3025" s="25">
        <v>1</v>
      </c>
      <c r="K3025" s="25">
        <v>1</v>
      </c>
      <c r="L3025" s="25">
        <f t="shared" si="492"/>
        <v>0</v>
      </c>
      <c r="M3025" s="25" t="s">
        <v>4954</v>
      </c>
      <c r="N3025" s="45">
        <v>45927</v>
      </c>
      <c r="O3025" s="54">
        <v>12996.75</v>
      </c>
      <c r="P3025" s="25" t="s">
        <v>166</v>
      </c>
      <c r="Q3025" s="25">
        <v>58156229353</v>
      </c>
      <c r="R3025" s="25" t="s">
        <v>41</v>
      </c>
      <c r="S3025" s="3">
        <v>-20</v>
      </c>
      <c r="T3025" s="55"/>
      <c r="U3025" s="25" t="s">
        <v>19</v>
      </c>
      <c r="V3025" s="25" t="str">
        <f>VLOOKUP(P3025,'Customer List'!B:C,2,)</f>
        <v>Lucknow</v>
      </c>
      <c r="W3025" s="56"/>
      <c r="X3025" s="45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3736</v>
      </c>
      <c r="C3026" s="45">
        <v>45919</v>
      </c>
      <c r="D3026" s="45">
        <v>45926</v>
      </c>
      <c r="E3026" s="8">
        <v>1320</v>
      </c>
      <c r="F3026" s="8">
        <f t="shared" si="490"/>
        <v>116160</v>
      </c>
      <c r="G3026" s="54">
        <f t="shared" si="491"/>
        <v>232320</v>
      </c>
      <c r="H3026" s="25">
        <v>900000034</v>
      </c>
      <c r="I3026" s="25" t="s">
        <v>4343</v>
      </c>
      <c r="J3026" s="25">
        <v>2</v>
      </c>
      <c r="K3026" s="25">
        <v>2</v>
      </c>
      <c r="L3026" s="25">
        <f t="shared" si="492"/>
        <v>0</v>
      </c>
      <c r="M3026" s="25" t="s">
        <v>4947</v>
      </c>
      <c r="N3026" s="45">
        <v>45927</v>
      </c>
      <c r="O3026" s="54">
        <v>363660</v>
      </c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3736</v>
      </c>
      <c r="C3027" s="45">
        <v>45919</v>
      </c>
      <c r="D3027" s="45">
        <v>45926</v>
      </c>
      <c r="E3027" s="8">
        <v>1210</v>
      </c>
      <c r="F3027" s="8">
        <f t="shared" si="490"/>
        <v>106480</v>
      </c>
      <c r="G3027" s="54">
        <f t="shared" si="491"/>
        <v>212960</v>
      </c>
      <c r="H3027" s="25">
        <v>900000035</v>
      </c>
      <c r="I3027" s="25" t="s">
        <v>4344</v>
      </c>
      <c r="J3027" s="25">
        <v>2</v>
      </c>
      <c r="K3027" s="25">
        <v>2</v>
      </c>
      <c r="L3027" s="25">
        <f t="shared" si="492"/>
        <v>0</v>
      </c>
      <c r="M3027" s="25" t="s">
        <v>4947</v>
      </c>
      <c r="N3027" s="45">
        <v>45927</v>
      </c>
      <c r="O3027" s="54">
        <v>333355</v>
      </c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3736</v>
      </c>
      <c r="C3028" s="45">
        <v>45919</v>
      </c>
      <c r="D3028" s="45">
        <v>45926</v>
      </c>
      <c r="E3028" s="8">
        <v>1210</v>
      </c>
      <c r="F3028" s="8">
        <f t="shared" si="490"/>
        <v>106480</v>
      </c>
      <c r="G3028" s="54">
        <f t="shared" si="491"/>
        <v>212960</v>
      </c>
      <c r="H3028" s="25">
        <v>900000036</v>
      </c>
      <c r="I3028" s="25" t="s">
        <v>4345</v>
      </c>
      <c r="J3028" s="25">
        <v>2</v>
      </c>
      <c r="K3028" s="25">
        <v>2</v>
      </c>
      <c r="L3028" s="25">
        <f t="shared" si="492"/>
        <v>0</v>
      </c>
      <c r="M3028" s="25" t="s">
        <v>4947</v>
      </c>
      <c r="N3028" s="45">
        <v>45927</v>
      </c>
      <c r="O3028" s="54">
        <v>333355</v>
      </c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3736</v>
      </c>
      <c r="C3029" s="45">
        <v>45919</v>
      </c>
      <c r="D3029" s="45">
        <v>45926</v>
      </c>
      <c r="E3029" s="8">
        <v>1760</v>
      </c>
      <c r="F3029" s="8">
        <f t="shared" si="490"/>
        <v>154880</v>
      </c>
      <c r="G3029" s="54">
        <f t="shared" si="491"/>
        <v>309760</v>
      </c>
      <c r="H3029" s="25">
        <v>900000866</v>
      </c>
      <c r="I3029" s="25" t="s">
        <v>4346</v>
      </c>
      <c r="J3029" s="25">
        <v>2</v>
      </c>
      <c r="K3029" s="25">
        <v>2</v>
      </c>
      <c r="L3029" s="25">
        <f t="shared" si="492"/>
        <v>0</v>
      </c>
      <c r="M3029" s="25" t="s">
        <v>4947</v>
      </c>
      <c r="N3029" s="45">
        <v>45927</v>
      </c>
      <c r="O3029" s="54">
        <v>484880</v>
      </c>
      <c r="P3029" s="25" t="s">
        <v>949</v>
      </c>
      <c r="Q3029" s="25">
        <v>58156228163</v>
      </c>
      <c r="R3029" s="25" t="s">
        <v>41</v>
      </c>
      <c r="S3029" s="3">
        <v>4</v>
      </c>
      <c r="T3029" s="55"/>
      <c r="U3029" s="25" t="s">
        <v>19</v>
      </c>
      <c r="V3029" s="25" t="str">
        <f>VLOOKUP(P3029,'Customer List'!B:C,2,)</f>
        <v>Banglore</v>
      </c>
      <c r="W3029" s="56"/>
      <c r="X3029" s="45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3736</v>
      </c>
      <c r="C3030" s="45">
        <v>45919</v>
      </c>
      <c r="D3030" s="45">
        <v>45926</v>
      </c>
      <c r="E3030" s="8">
        <v>135.80000000000001</v>
      </c>
      <c r="F3030" s="8">
        <f t="shared" si="490"/>
        <v>11950.400000000001</v>
      </c>
      <c r="G3030" s="54">
        <f t="shared" si="491"/>
        <v>11950.400000000001</v>
      </c>
      <c r="H3030" s="25">
        <v>947203</v>
      </c>
      <c r="I3030" s="25" t="s">
        <v>4347</v>
      </c>
      <c r="J3030" s="25">
        <v>1</v>
      </c>
      <c r="K3030" s="25">
        <v>1</v>
      </c>
      <c r="L3030" s="25">
        <f t="shared" si="492"/>
        <v>0</v>
      </c>
      <c r="M3030" s="25" t="s">
        <v>4967</v>
      </c>
      <c r="N3030" s="45">
        <v>45938</v>
      </c>
      <c r="O3030" s="54">
        <v>16587</v>
      </c>
      <c r="P3030" s="25" t="s">
        <v>43</v>
      </c>
      <c r="Q3030" s="25" t="s">
        <v>637</v>
      </c>
      <c r="R3030" s="25" t="s">
        <v>849</v>
      </c>
      <c r="S3030" s="3">
        <v>4</v>
      </c>
      <c r="T3030" s="55"/>
      <c r="U3030" s="25" t="s">
        <v>19</v>
      </c>
      <c r="V3030" s="25" t="str">
        <f>VLOOKUP(P3030,'Customer List'!B:C,2,)</f>
        <v>Faridabad</v>
      </c>
      <c r="W3030" s="56"/>
      <c r="X3030" s="45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490"/>
        <v>33264</v>
      </c>
      <c r="G3031" s="54">
        <f t="shared" si="491"/>
        <v>33264</v>
      </c>
      <c r="H3031" s="25" t="s">
        <v>442</v>
      </c>
      <c r="I3031" s="25" t="s">
        <v>4348</v>
      </c>
      <c r="J3031" s="25">
        <v>1</v>
      </c>
      <c r="K3031" s="25">
        <v>1</v>
      </c>
      <c r="L3031" s="25">
        <f t="shared" si="492"/>
        <v>0</v>
      </c>
      <c r="M3031" s="25" t="s">
        <v>4738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490"/>
        <v>33264</v>
      </c>
      <c r="G3032" s="54">
        <f t="shared" si="491"/>
        <v>33264</v>
      </c>
      <c r="H3032" s="25" t="s">
        <v>936</v>
      </c>
      <c r="I3032" s="25" t="s">
        <v>4137</v>
      </c>
      <c r="J3032" s="25">
        <v>1</v>
      </c>
      <c r="K3032" s="25">
        <v>1</v>
      </c>
      <c r="L3032" s="25">
        <f t="shared" si="492"/>
        <v>0</v>
      </c>
      <c r="M3032" s="25" t="s">
        <v>4738</v>
      </c>
      <c r="N3032" s="45">
        <v>45934</v>
      </c>
      <c r="O3032" s="54">
        <v>46305</v>
      </c>
      <c r="P3032" s="25" t="s">
        <v>660</v>
      </c>
      <c r="Q3032" s="25">
        <v>58156478682</v>
      </c>
      <c r="R3032" s="25" t="s">
        <v>41</v>
      </c>
      <c r="S3032" s="3">
        <v>4</v>
      </c>
      <c r="T3032" s="55"/>
      <c r="U3032" s="25" t="s">
        <v>424</v>
      </c>
      <c r="V3032" s="25" t="str">
        <f>VLOOKUP(P3032,'Customer List'!B:C,2,)</f>
        <v>Bhopal</v>
      </c>
      <c r="W3032" s="56"/>
      <c r="X3032" s="45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45">
        <v>45924</v>
      </c>
      <c r="D3033" s="45">
        <v>45929</v>
      </c>
      <c r="E3033" s="8">
        <v>378</v>
      </c>
      <c r="F3033" s="8">
        <f t="shared" si="490"/>
        <v>33264</v>
      </c>
      <c r="G3033" s="54">
        <f t="shared" si="491"/>
        <v>33264</v>
      </c>
      <c r="H3033" s="25" t="s">
        <v>3735</v>
      </c>
      <c r="I3033" s="25" t="s">
        <v>4349</v>
      </c>
      <c r="J3033" s="25">
        <v>1</v>
      </c>
      <c r="K3033" s="25">
        <v>1</v>
      </c>
      <c r="L3033" s="25">
        <f t="shared" si="492"/>
        <v>0</v>
      </c>
      <c r="M3033" s="25" t="s">
        <v>4935</v>
      </c>
      <c r="N3033" s="45">
        <v>45937</v>
      </c>
      <c r="O3033" s="54">
        <v>46305</v>
      </c>
      <c r="P3033" s="25" t="s">
        <v>173</v>
      </c>
      <c r="Q3033" s="25">
        <v>58156571163</v>
      </c>
      <c r="R3033" s="25" t="s">
        <v>41</v>
      </c>
      <c r="S3033" s="3">
        <v>4</v>
      </c>
      <c r="T3033" s="55"/>
      <c r="U3033" s="25" t="s">
        <v>424</v>
      </c>
      <c r="V3033" s="25" t="str">
        <f>VLOOKUP(P3033,'Customer List'!B:C,2,)</f>
        <v>Kolkata</v>
      </c>
      <c r="W3033" s="56"/>
      <c r="X3033" s="45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4350</v>
      </c>
      <c r="C3034" s="45">
        <v>45922</v>
      </c>
      <c r="D3034" s="45">
        <v>45929</v>
      </c>
      <c r="E3034" s="8">
        <v>104.8</v>
      </c>
      <c r="F3034" s="8">
        <f t="shared" si="490"/>
        <v>9222.4</v>
      </c>
      <c r="G3034" s="54">
        <f t="shared" si="491"/>
        <v>9222.4</v>
      </c>
      <c r="H3034" s="25" t="s">
        <v>667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4949</v>
      </c>
      <c r="N3034" s="45">
        <v>45930</v>
      </c>
      <c r="O3034" s="54">
        <v>15228.75</v>
      </c>
      <c r="P3034" s="25" t="s">
        <v>670</v>
      </c>
      <c r="Q3034" s="25" t="s">
        <v>2078</v>
      </c>
      <c r="R3034" s="25" t="s">
        <v>849</v>
      </c>
      <c r="S3034" s="3">
        <v>4</v>
      </c>
      <c r="T3034" s="55"/>
      <c r="U3034" s="25" t="s">
        <v>508</v>
      </c>
      <c r="V3034" s="25" t="str">
        <f>VLOOKUP(P3034,'Customer List'!B:C,2,)</f>
        <v>Manesar</v>
      </c>
      <c r="W3034" s="56"/>
      <c r="X3034" s="45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4350</v>
      </c>
      <c r="C3035" s="45">
        <v>45922</v>
      </c>
      <c r="D3035" s="45">
        <v>45929</v>
      </c>
      <c r="E3035" s="8">
        <v>246.4</v>
      </c>
      <c r="F3035" s="8">
        <f t="shared" si="490"/>
        <v>21683.200000000001</v>
      </c>
      <c r="G3035" s="54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3739</v>
      </c>
      <c r="N3035" s="45">
        <v>45930</v>
      </c>
      <c r="O3035" s="54">
        <v>29203.200000000001</v>
      </c>
      <c r="P3035" s="25" t="s">
        <v>626</v>
      </c>
      <c r="Q3035" s="25" t="s">
        <v>2078</v>
      </c>
      <c r="R3035" s="25" t="s">
        <v>638</v>
      </c>
      <c r="S3035" s="3">
        <v>-20</v>
      </c>
      <c r="T3035" s="55" t="s">
        <v>4444</v>
      </c>
      <c r="U3035" s="25" t="s">
        <v>508</v>
      </c>
      <c r="V3035" s="25" t="str">
        <f>VLOOKUP(P3035,'Customer List'!B:C,2,)</f>
        <v>Delhi</v>
      </c>
      <c r="W3035" s="56"/>
      <c r="X3035" s="45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45">
        <v>45924</v>
      </c>
      <c r="D3036" s="45">
        <v>45929</v>
      </c>
      <c r="E3036" s="8">
        <v>83.25</v>
      </c>
      <c r="F3036" s="8">
        <f t="shared" si="490"/>
        <v>7326</v>
      </c>
      <c r="G3036" s="54">
        <f t="shared" si="491"/>
        <v>7326</v>
      </c>
      <c r="H3036" s="25" t="s">
        <v>4351</v>
      </c>
      <c r="I3036" s="25" t="s">
        <v>4736</v>
      </c>
      <c r="J3036" s="25">
        <v>1</v>
      </c>
      <c r="K3036" s="25">
        <v>1</v>
      </c>
      <c r="L3036" s="25">
        <f t="shared" si="492"/>
        <v>0</v>
      </c>
      <c r="M3036" s="25" t="s">
        <v>4966</v>
      </c>
      <c r="N3036" s="45">
        <v>45938</v>
      </c>
      <c r="O3036" s="54">
        <v>12904</v>
      </c>
      <c r="P3036" s="25" t="s">
        <v>43</v>
      </c>
      <c r="Q3036" s="25" t="s">
        <v>637</v>
      </c>
      <c r="R3036" s="25" t="s">
        <v>849</v>
      </c>
      <c r="S3036" s="3">
        <v>4</v>
      </c>
      <c r="T3036" s="55"/>
      <c r="U3036" s="25" t="s">
        <v>4352</v>
      </c>
      <c r="V3036" s="25" t="str">
        <f>VLOOKUP(P3036,'Customer List'!B:C,2,)</f>
        <v>Faridabad</v>
      </c>
      <c r="W3036" s="56"/>
      <c r="X3036" s="45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67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45">
        <v>45922</v>
      </c>
      <c r="D3037" s="45">
        <v>45929</v>
      </c>
      <c r="E3037" s="8">
        <v>579</v>
      </c>
      <c r="F3037" s="8">
        <f t="shared" si="490"/>
        <v>50952</v>
      </c>
      <c r="G3037" s="54">
        <f t="shared" si="491"/>
        <v>50952</v>
      </c>
      <c r="H3037" s="25" t="s">
        <v>4353</v>
      </c>
      <c r="I3037" s="25" t="s">
        <v>4737</v>
      </c>
      <c r="J3037" s="25">
        <v>1</v>
      </c>
      <c r="K3037" s="25">
        <v>1</v>
      </c>
      <c r="L3037" s="25">
        <f t="shared" si="492"/>
        <v>0</v>
      </c>
      <c r="M3037" s="25" t="s">
        <v>4926</v>
      </c>
      <c r="N3037" s="45">
        <v>45938</v>
      </c>
      <c r="O3037" s="54">
        <v>70927.5</v>
      </c>
      <c r="P3037" s="25" t="s">
        <v>4354</v>
      </c>
      <c r="Q3037" s="25">
        <v>58156648572</v>
      </c>
      <c r="R3037" s="25" t="s">
        <v>41</v>
      </c>
      <c r="S3037" s="3">
        <v>-20</v>
      </c>
      <c r="T3037" s="55"/>
      <c r="U3037" s="25" t="s">
        <v>2381</v>
      </c>
      <c r="V3037" s="25" t="str">
        <f>VLOOKUP(P3037,'Customer List'!B:C,2,)</f>
        <v xml:space="preserve"> BANGLORE</v>
      </c>
      <c r="W3037" s="56"/>
      <c r="X3037" s="45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4356</v>
      </c>
      <c r="C3038" s="45">
        <v>45924</v>
      </c>
      <c r="D3038" s="45">
        <v>45929</v>
      </c>
      <c r="E3038" s="8">
        <v>13000</v>
      </c>
      <c r="F3038" s="8">
        <f t="shared" si="490"/>
        <v>13000</v>
      </c>
      <c r="G3038" s="54">
        <f t="shared" si="491"/>
        <v>26000</v>
      </c>
      <c r="H3038" s="25" t="s">
        <v>4357</v>
      </c>
      <c r="I3038" s="25" t="s">
        <v>4359</v>
      </c>
      <c r="J3038" s="25">
        <v>2</v>
      </c>
      <c r="K3038" s="25">
        <v>2</v>
      </c>
      <c r="L3038" s="25">
        <f t="shared" si="492"/>
        <v>0</v>
      </c>
      <c r="M3038" s="25" t="s">
        <v>4985</v>
      </c>
      <c r="N3038" s="45">
        <v>45930</v>
      </c>
      <c r="O3038" s="54">
        <v>40204</v>
      </c>
      <c r="P3038" s="25" t="s">
        <v>31</v>
      </c>
      <c r="Q3038" s="25" t="s">
        <v>2078</v>
      </c>
      <c r="R3038" s="25" t="s">
        <v>638</v>
      </c>
      <c r="S3038" s="3" t="s">
        <v>300</v>
      </c>
      <c r="T3038" s="55"/>
      <c r="U3038" s="25" t="s">
        <v>4358</v>
      </c>
      <c r="V3038" s="25" t="str">
        <f>VLOOKUP(P3038,'Customer List'!B:C,2,)</f>
        <v>Delhi</v>
      </c>
      <c r="W3038" s="56"/>
      <c r="X3038" s="45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67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4437</v>
      </c>
      <c r="C3039" s="45">
        <v>45924</v>
      </c>
      <c r="D3039" s="45">
        <v>45930</v>
      </c>
      <c r="E3039" s="8">
        <v>954</v>
      </c>
      <c r="F3039" s="8">
        <f t="shared" si="490"/>
        <v>83952</v>
      </c>
      <c r="G3039" s="54">
        <f t="shared" si="491"/>
        <v>83952</v>
      </c>
      <c r="H3039" s="25" t="s">
        <v>4439</v>
      </c>
      <c r="I3039" s="25" t="s">
        <v>4440</v>
      </c>
      <c r="J3039" s="25">
        <v>1</v>
      </c>
      <c r="K3039" s="25">
        <v>1</v>
      </c>
      <c r="L3039" s="25">
        <f t="shared" si="492"/>
        <v>0</v>
      </c>
      <c r="M3039" s="25" t="s">
        <v>4955</v>
      </c>
      <c r="N3039" s="45">
        <v>45934</v>
      </c>
      <c r="O3039" s="54">
        <v>175297.5</v>
      </c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4437</v>
      </c>
      <c r="C3040" s="45">
        <v>45924</v>
      </c>
      <c r="D3040" s="45">
        <v>45930</v>
      </c>
      <c r="E3040" s="8">
        <v>411</v>
      </c>
      <c r="F3040" s="8">
        <f t="shared" si="490"/>
        <v>36168</v>
      </c>
      <c r="G3040" s="54">
        <f t="shared" si="491"/>
        <v>36168</v>
      </c>
      <c r="H3040" s="25">
        <v>80580</v>
      </c>
      <c r="I3040" s="25" t="s">
        <v>4441</v>
      </c>
      <c r="J3040" s="25">
        <v>1</v>
      </c>
      <c r="K3040" s="25">
        <v>1</v>
      </c>
      <c r="L3040" s="25">
        <f t="shared" si="492"/>
        <v>0</v>
      </c>
      <c r="M3040" s="25" t="s">
        <v>4955</v>
      </c>
      <c r="N3040" s="45">
        <v>45934</v>
      </c>
      <c r="O3040" s="54">
        <v>75521.25</v>
      </c>
      <c r="P3040" s="25" t="s">
        <v>166</v>
      </c>
      <c r="Q3040" s="25">
        <v>58156475764</v>
      </c>
      <c r="R3040" s="25" t="s">
        <v>41</v>
      </c>
      <c r="S3040" s="3">
        <v>-80</v>
      </c>
      <c r="T3040" s="55"/>
      <c r="U3040" s="25" t="s">
        <v>493</v>
      </c>
      <c r="V3040" s="25" t="str">
        <f>VLOOKUP(P3040,'Customer List'!B:C,2,)</f>
        <v>Lucknow</v>
      </c>
      <c r="W3040" s="56"/>
      <c r="X3040" s="45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4437</v>
      </c>
      <c r="C3041" s="45">
        <v>45924</v>
      </c>
      <c r="D3041" s="45">
        <v>45930</v>
      </c>
      <c r="E3041" s="8">
        <v>99</v>
      </c>
      <c r="F3041" s="8">
        <f t="shared" si="490"/>
        <v>8712</v>
      </c>
      <c r="G3041" s="54">
        <f t="shared" si="491"/>
        <v>8712</v>
      </c>
      <c r="H3041" s="25">
        <v>82511</v>
      </c>
      <c r="I3041" s="25" t="s">
        <v>4442</v>
      </c>
      <c r="J3041" s="25">
        <v>1</v>
      </c>
      <c r="K3041" s="25">
        <v>1</v>
      </c>
      <c r="L3041" s="25">
        <f t="shared" si="492"/>
        <v>0</v>
      </c>
      <c r="M3041" s="25" t="s">
        <v>4896</v>
      </c>
      <c r="N3041" s="45">
        <v>45939</v>
      </c>
      <c r="O3041" s="54">
        <v>20212.5</v>
      </c>
      <c r="P3041" s="25" t="s">
        <v>4438</v>
      </c>
      <c r="Q3041" s="25" t="s">
        <v>637</v>
      </c>
      <c r="R3041" s="25" t="s">
        <v>725</v>
      </c>
      <c r="S3041" s="3">
        <v>-80</v>
      </c>
      <c r="T3041" s="55"/>
      <c r="U3041" s="25" t="s">
        <v>493</v>
      </c>
      <c r="V3041" s="25" t="str">
        <f>VLOOKUP(P3041,'Customer List'!B:C,2,)</f>
        <v>Noida</v>
      </c>
      <c r="W3041" s="56"/>
      <c r="X3041" s="45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67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4702</v>
      </c>
      <c r="C3042" s="45">
        <v>45927</v>
      </c>
      <c r="D3042" s="45">
        <v>45933</v>
      </c>
      <c r="E3042" s="8">
        <v>75.599999999999994</v>
      </c>
      <c r="F3042" s="8">
        <f t="shared" si="490"/>
        <v>6652.7999999999993</v>
      </c>
      <c r="G3042" s="54">
        <f t="shared" si="491"/>
        <v>6652.7999999999993</v>
      </c>
      <c r="H3042" s="25" t="s">
        <v>4693</v>
      </c>
      <c r="I3042" s="25" t="s">
        <v>4706</v>
      </c>
      <c r="J3042" s="25">
        <v>1</v>
      </c>
      <c r="K3042" s="25">
        <v>1</v>
      </c>
      <c r="L3042" s="25">
        <f t="shared" si="492"/>
        <v>0</v>
      </c>
      <c r="M3042" s="25" t="s">
        <v>4941</v>
      </c>
      <c r="N3042" s="45">
        <v>45934</v>
      </c>
      <c r="O3042" s="54">
        <v>11875.5</v>
      </c>
      <c r="P3042" s="25" t="s">
        <v>3729</v>
      </c>
      <c r="Q3042" s="25">
        <v>58156475322</v>
      </c>
      <c r="R3042" s="25" t="s">
        <v>41</v>
      </c>
      <c r="S3042" s="3">
        <v>-20</v>
      </c>
      <c r="T3042" s="55"/>
      <c r="U3042" s="25" t="s">
        <v>4705</v>
      </c>
      <c r="V3042" s="25" t="str">
        <f>VLOOKUP(P3042,'Customer List'!B:C,2,)</f>
        <v>JAIPUR</v>
      </c>
      <c r="W3042" s="56"/>
      <c r="X3042" s="45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4702</v>
      </c>
      <c r="C3043" s="45">
        <v>45927</v>
      </c>
      <c r="D3043" s="45">
        <v>45933</v>
      </c>
      <c r="E3043" s="8">
        <v>0</v>
      </c>
      <c r="F3043" s="8">
        <f t="shared" si="490"/>
        <v>0</v>
      </c>
      <c r="G3043" s="54">
        <f t="shared" si="491"/>
        <v>0</v>
      </c>
      <c r="H3043" s="25" t="s">
        <v>4694</v>
      </c>
      <c r="I3043" s="25" t="s">
        <v>4707</v>
      </c>
      <c r="J3043" s="25">
        <v>1</v>
      </c>
      <c r="K3043" s="25"/>
      <c r="L3043" s="25">
        <f t="shared" si="492"/>
        <v>1</v>
      </c>
      <c r="M3043" s="25"/>
      <c r="N3043" s="45"/>
      <c r="O3043" s="54"/>
      <c r="P3043" s="25" t="s">
        <v>949</v>
      </c>
      <c r="Q3043" s="25"/>
      <c r="R3043" s="25"/>
      <c r="S3043" s="3">
        <v>-20</v>
      </c>
      <c r="T3043" s="55"/>
      <c r="U3043" s="25" t="s">
        <v>4705</v>
      </c>
      <c r="V3043" s="25" t="str">
        <f>VLOOKUP(P3043,'Customer List'!B:C,2,)</f>
        <v>Banglore</v>
      </c>
      <c r="W3043" s="56" t="s">
        <v>4862</v>
      </c>
      <c r="X3043" s="45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4702</v>
      </c>
      <c r="C3044" s="45">
        <v>45927</v>
      </c>
      <c r="D3044" s="45">
        <v>45933</v>
      </c>
      <c r="E3044" s="8">
        <v>30</v>
      </c>
      <c r="F3044" s="8">
        <f t="shared" si="490"/>
        <v>2640</v>
      </c>
      <c r="G3044" s="54">
        <f t="shared" si="491"/>
        <v>2640</v>
      </c>
      <c r="H3044" s="25" t="s">
        <v>4695</v>
      </c>
      <c r="I3044" s="25" t="s">
        <v>4708</v>
      </c>
      <c r="J3044" s="25">
        <v>1</v>
      </c>
      <c r="K3044" s="25">
        <v>1</v>
      </c>
      <c r="L3044" s="25">
        <f t="shared" si="492"/>
        <v>0</v>
      </c>
      <c r="M3044" s="25" t="s">
        <v>4941</v>
      </c>
      <c r="N3044" s="45">
        <v>45934</v>
      </c>
      <c r="O3044" s="54">
        <v>4712.5</v>
      </c>
      <c r="P3044" s="25" t="s">
        <v>3729</v>
      </c>
      <c r="Q3044" s="25">
        <v>58156475322</v>
      </c>
      <c r="R3044" s="25" t="s">
        <v>41</v>
      </c>
      <c r="S3044" s="3">
        <v>-20</v>
      </c>
      <c r="T3044" s="55"/>
      <c r="U3044" s="25" t="s">
        <v>4705</v>
      </c>
      <c r="V3044" s="25" t="str">
        <f>VLOOKUP(P3044,'Customer List'!B:C,2,)</f>
        <v>JAIPUR</v>
      </c>
      <c r="W3044" s="56"/>
      <c r="X3044" s="45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4702</v>
      </c>
      <c r="C3045" s="45">
        <v>45927</v>
      </c>
      <c r="D3045" s="45">
        <v>45933</v>
      </c>
      <c r="E3045" s="8">
        <v>58.8</v>
      </c>
      <c r="F3045" s="8">
        <f t="shared" si="490"/>
        <v>5174.3999999999996</v>
      </c>
      <c r="G3045" s="54">
        <f t="shared" si="491"/>
        <v>5174.3999999999996</v>
      </c>
      <c r="H3045" s="25" t="s">
        <v>4696</v>
      </c>
      <c r="I3045" s="25" t="s">
        <v>4709</v>
      </c>
      <c r="J3045" s="25">
        <v>1</v>
      </c>
      <c r="K3045" s="25">
        <v>1</v>
      </c>
      <c r="L3045" s="25">
        <f t="shared" si="492"/>
        <v>0</v>
      </c>
      <c r="M3045" s="25" t="s">
        <v>4941</v>
      </c>
      <c r="N3045" s="45">
        <v>45934</v>
      </c>
      <c r="O3045" s="54">
        <v>9236.5</v>
      </c>
      <c r="P3045" s="25" t="s">
        <v>3729</v>
      </c>
      <c r="Q3045" s="25">
        <v>58156475322</v>
      </c>
      <c r="R3045" s="25" t="s">
        <v>41</v>
      </c>
      <c r="S3045" s="3">
        <v>-20</v>
      </c>
      <c r="T3045" s="55"/>
      <c r="U3045" s="25" t="s">
        <v>4705</v>
      </c>
      <c r="V3045" s="25" t="str">
        <f>VLOOKUP(P3045,'Customer List'!B:C,2,)</f>
        <v>JAIPUR</v>
      </c>
      <c r="W3045" s="56"/>
      <c r="X3045" s="45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4702</v>
      </c>
      <c r="C3046" s="45">
        <v>45927</v>
      </c>
      <c r="D3046" s="45">
        <v>45933</v>
      </c>
      <c r="E3046" s="8">
        <v>93.6</v>
      </c>
      <c r="F3046" s="8">
        <f t="shared" si="490"/>
        <v>8236.7999999999993</v>
      </c>
      <c r="G3046" s="54">
        <f t="shared" si="491"/>
        <v>8236.7999999999993</v>
      </c>
      <c r="H3046" s="25" t="s">
        <v>4697</v>
      </c>
      <c r="I3046" s="25" t="s">
        <v>4710</v>
      </c>
      <c r="J3046" s="25">
        <v>1</v>
      </c>
      <c r="K3046" s="25">
        <v>1</v>
      </c>
      <c r="L3046" s="25">
        <f t="shared" si="492"/>
        <v>0</v>
      </c>
      <c r="M3046" s="25" t="s">
        <v>4941</v>
      </c>
      <c r="N3046" s="45">
        <v>45934</v>
      </c>
      <c r="O3046" s="54">
        <v>14703</v>
      </c>
      <c r="P3046" s="25" t="s">
        <v>3729</v>
      </c>
      <c r="Q3046" s="25">
        <v>58156475322</v>
      </c>
      <c r="R3046" s="25" t="s">
        <v>41</v>
      </c>
      <c r="S3046" s="3">
        <v>-20</v>
      </c>
      <c r="T3046" s="55"/>
      <c r="U3046" s="25" t="s">
        <v>4705</v>
      </c>
      <c r="V3046" s="25" t="str">
        <f>VLOOKUP(P3046,'Customer List'!B:C,2,)</f>
        <v>JAIPUR</v>
      </c>
      <c r="W3046" s="56"/>
      <c r="X3046" s="45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4702</v>
      </c>
      <c r="C3047" s="45">
        <v>45927</v>
      </c>
      <c r="D3047" s="45">
        <v>45933</v>
      </c>
      <c r="E3047" s="8">
        <v>30</v>
      </c>
      <c r="F3047" s="8">
        <f t="shared" si="490"/>
        <v>2640</v>
      </c>
      <c r="G3047" s="54">
        <f t="shared" si="491"/>
        <v>2640</v>
      </c>
      <c r="H3047" s="25" t="s">
        <v>4698</v>
      </c>
      <c r="I3047" s="25" t="s">
        <v>4711</v>
      </c>
      <c r="J3047" s="25">
        <v>1</v>
      </c>
      <c r="K3047" s="25">
        <v>1</v>
      </c>
      <c r="L3047" s="25">
        <f t="shared" si="492"/>
        <v>0</v>
      </c>
      <c r="M3047" s="25" t="s">
        <v>4941</v>
      </c>
      <c r="N3047" s="45">
        <v>45934</v>
      </c>
      <c r="O3047" s="54">
        <v>4712.5</v>
      </c>
      <c r="P3047" s="25" t="s">
        <v>3729</v>
      </c>
      <c r="Q3047" s="25">
        <v>58156475322</v>
      </c>
      <c r="R3047" s="25" t="s">
        <v>41</v>
      </c>
      <c r="S3047" s="3">
        <v>-20</v>
      </c>
      <c r="T3047" s="55"/>
      <c r="U3047" s="25" t="s">
        <v>4705</v>
      </c>
      <c r="V3047" s="25" t="str">
        <f>VLOOKUP(P3047,'Customer List'!B:C,2,)</f>
        <v>JAIPUR</v>
      </c>
      <c r="W3047" s="56"/>
      <c r="X3047" s="45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4702</v>
      </c>
      <c r="C3048" s="45">
        <v>45927</v>
      </c>
      <c r="D3048" s="45">
        <v>45933</v>
      </c>
      <c r="E3048" s="8">
        <v>358.8</v>
      </c>
      <c r="F3048" s="8">
        <f t="shared" si="490"/>
        <v>31574.400000000001</v>
      </c>
      <c r="G3048" s="54">
        <f t="shared" si="491"/>
        <v>31574.400000000001</v>
      </c>
      <c r="H3048" s="25" t="s">
        <v>4699</v>
      </c>
      <c r="I3048" s="25" t="s">
        <v>4712</v>
      </c>
      <c r="J3048" s="25">
        <v>1</v>
      </c>
      <c r="K3048" s="25">
        <v>1</v>
      </c>
      <c r="L3048" s="25">
        <f t="shared" si="492"/>
        <v>0</v>
      </c>
      <c r="M3048" s="25" t="s">
        <v>4970</v>
      </c>
      <c r="N3048" s="45">
        <v>45936</v>
      </c>
      <c r="O3048" s="54">
        <v>60119</v>
      </c>
      <c r="P3048" s="25" t="s">
        <v>4703</v>
      </c>
      <c r="Q3048" s="25">
        <v>58156535312</v>
      </c>
      <c r="R3048" s="25" t="s">
        <v>41</v>
      </c>
      <c r="S3048" s="3">
        <v>-20</v>
      </c>
      <c r="T3048" s="55"/>
      <c r="U3048" s="25" t="s">
        <v>4705</v>
      </c>
      <c r="V3048" s="25" t="str">
        <f>VLOOKUP(P3048,'Customer List'!B:C,2,)</f>
        <v>Mumbai</v>
      </c>
      <c r="W3048" s="56"/>
      <c r="X3048" s="45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4702</v>
      </c>
      <c r="C3049" s="45">
        <v>45927</v>
      </c>
      <c r="D3049" s="45">
        <v>45933</v>
      </c>
      <c r="E3049" s="8">
        <v>18</v>
      </c>
      <c r="F3049" s="8">
        <f t="shared" si="490"/>
        <v>1584</v>
      </c>
      <c r="G3049" s="54">
        <f t="shared" si="491"/>
        <v>1584</v>
      </c>
      <c r="H3049" s="25" t="s">
        <v>4700</v>
      </c>
      <c r="I3049" s="25" t="s">
        <v>4713</v>
      </c>
      <c r="J3049" s="25">
        <v>1</v>
      </c>
      <c r="K3049" s="25">
        <v>1</v>
      </c>
      <c r="L3049" s="25">
        <f t="shared" si="492"/>
        <v>0</v>
      </c>
      <c r="M3049" s="25" t="s">
        <v>4970</v>
      </c>
      <c r="N3049" s="45">
        <v>45936</v>
      </c>
      <c r="O3049" s="54">
        <v>3016</v>
      </c>
      <c r="P3049" s="25" t="s">
        <v>4703</v>
      </c>
      <c r="Q3049" s="25">
        <v>58156535312</v>
      </c>
      <c r="R3049" s="25" t="s">
        <v>41</v>
      </c>
      <c r="S3049" s="3">
        <v>-20</v>
      </c>
      <c r="T3049" s="55"/>
      <c r="U3049" s="25" t="s">
        <v>4705</v>
      </c>
      <c r="V3049" s="25" t="str">
        <f>VLOOKUP(P3049,'Customer List'!B:C,2,)</f>
        <v>Mumbai</v>
      </c>
      <c r="W3049" s="56"/>
      <c r="X3049" s="45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4702</v>
      </c>
      <c r="C3050" s="45">
        <v>45927</v>
      </c>
      <c r="D3050" s="45">
        <v>45933</v>
      </c>
      <c r="E3050" s="8">
        <v>40.799999999999997</v>
      </c>
      <c r="F3050" s="8">
        <f t="shared" si="490"/>
        <v>3590.3999999999996</v>
      </c>
      <c r="G3050" s="54">
        <f t="shared" si="491"/>
        <v>7180.7999999999993</v>
      </c>
      <c r="H3050" s="25" t="s">
        <v>4701</v>
      </c>
      <c r="I3050" s="25" t="s">
        <v>4714</v>
      </c>
      <c r="J3050" s="25">
        <v>2</v>
      </c>
      <c r="K3050" s="25">
        <v>2</v>
      </c>
      <c r="L3050" s="25">
        <f t="shared" si="492"/>
        <v>0</v>
      </c>
      <c r="M3050" s="25" t="s">
        <v>4904</v>
      </c>
      <c r="N3050" s="45">
        <v>45934</v>
      </c>
      <c r="O3050" s="54">
        <v>6902</v>
      </c>
      <c r="P3050" s="25" t="s">
        <v>4704</v>
      </c>
      <c r="Q3050" s="25">
        <v>58156477724</v>
      </c>
      <c r="R3050" s="25" t="s">
        <v>41</v>
      </c>
      <c r="S3050" s="3">
        <v>-20</v>
      </c>
      <c r="T3050" s="55"/>
      <c r="U3050" s="25" t="s">
        <v>4705</v>
      </c>
      <c r="V3050" s="25" t="str">
        <f>VLOOKUP(P3050,'Customer List'!B:C,2,)</f>
        <v>Mumbai</v>
      </c>
      <c r="W3050" s="57"/>
      <c r="X3050" s="45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62" t="s">
        <v>4721</v>
      </c>
      <c r="C3051" s="45">
        <v>45929</v>
      </c>
      <c r="D3051" s="45">
        <v>45934</v>
      </c>
      <c r="E3051" s="8">
        <v>6500</v>
      </c>
      <c r="F3051" s="8">
        <f t="shared" si="490"/>
        <v>6500</v>
      </c>
      <c r="G3051" s="54">
        <f t="shared" si="491"/>
        <v>6500</v>
      </c>
      <c r="H3051" s="25" t="s">
        <v>4716</v>
      </c>
      <c r="I3051" s="25" t="s">
        <v>4717</v>
      </c>
      <c r="J3051" s="25">
        <v>1</v>
      </c>
      <c r="K3051" s="25"/>
      <c r="L3051" s="25">
        <f t="shared" si="492"/>
        <v>1</v>
      </c>
      <c r="M3051" s="25"/>
      <c r="N3051" s="45"/>
      <c r="O3051" s="54"/>
      <c r="P3051" s="25" t="s">
        <v>50</v>
      </c>
      <c r="Q3051" s="25"/>
      <c r="R3051" s="25"/>
      <c r="S3051" s="3" t="s">
        <v>300</v>
      </c>
      <c r="T3051" s="55"/>
      <c r="U3051" s="25" t="s">
        <v>4358</v>
      </c>
      <c r="V3051" s="25" t="str">
        <f>VLOOKUP(P3051,'Customer List'!B:C,2,)</f>
        <v>Delhi</v>
      </c>
      <c r="W3051" s="57" t="s">
        <v>606</v>
      </c>
      <c r="X3051" s="45" t="str">
        <f t="shared" ref="X3051:X3055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489"/>
        <v>3048</v>
      </c>
      <c r="B3052" s="62" t="s">
        <v>4721</v>
      </c>
      <c r="C3052" s="45">
        <v>45929</v>
      </c>
      <c r="D3052" s="45">
        <v>45934</v>
      </c>
      <c r="E3052" s="8">
        <v>16000</v>
      </c>
      <c r="F3052" s="8">
        <f t="shared" si="490"/>
        <v>16000</v>
      </c>
      <c r="G3052" s="54">
        <f t="shared" si="491"/>
        <v>16000</v>
      </c>
      <c r="H3052" s="25" t="s">
        <v>2646</v>
      </c>
      <c r="I3052" s="25" t="s">
        <v>4718</v>
      </c>
      <c r="J3052" s="25">
        <v>1</v>
      </c>
      <c r="K3052" s="25">
        <v>1</v>
      </c>
      <c r="L3052" s="25">
        <f t="shared" si="492"/>
        <v>0</v>
      </c>
      <c r="M3052" s="25" t="s">
        <v>4986</v>
      </c>
      <c r="N3052" s="45">
        <v>45939</v>
      </c>
      <c r="O3052" s="54">
        <v>18200</v>
      </c>
      <c r="P3052" s="25" t="s">
        <v>2649</v>
      </c>
      <c r="Q3052" s="25" t="s">
        <v>2078</v>
      </c>
      <c r="R3052" s="25" t="s">
        <v>638</v>
      </c>
      <c r="S3052" s="3" t="s">
        <v>300</v>
      </c>
      <c r="T3052" s="55"/>
      <c r="U3052" s="25" t="s">
        <v>4358</v>
      </c>
      <c r="V3052" s="25" t="e">
        <f>VLOOKUP(P3052,'Customer List'!B:C,2,)</f>
        <v>#N/A</v>
      </c>
      <c r="W3052" s="57"/>
      <c r="X3052" s="45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67" t="e">
        <f>VLOOKUP(P3052,'Customer List'!B:D,3,)</f>
        <v>#N/A</v>
      </c>
    </row>
    <row r="3053" spans="1:29" x14ac:dyDescent="0.25">
      <c r="A3053" s="25">
        <f t="shared" si="489"/>
        <v>3049</v>
      </c>
      <c r="B3053" s="62" t="s">
        <v>4721</v>
      </c>
      <c r="C3053" s="45">
        <v>45929</v>
      </c>
      <c r="D3053" s="45">
        <v>45934</v>
      </c>
      <c r="E3053" s="8">
        <v>6500</v>
      </c>
      <c r="F3053" s="8">
        <f t="shared" si="490"/>
        <v>6500</v>
      </c>
      <c r="G3053" s="54">
        <f t="shared" si="491"/>
        <v>6500</v>
      </c>
      <c r="H3053" s="25" t="s">
        <v>4719</v>
      </c>
      <c r="I3053" s="25" t="s">
        <v>4720</v>
      </c>
      <c r="J3053" s="25">
        <v>1</v>
      </c>
      <c r="K3053" s="25"/>
      <c r="L3053" s="25">
        <f t="shared" si="492"/>
        <v>1</v>
      </c>
      <c r="M3053" s="25"/>
      <c r="N3053" s="45"/>
      <c r="O3053" s="54"/>
      <c r="P3053" s="25" t="s">
        <v>50</v>
      </c>
      <c r="Q3053" s="25"/>
      <c r="R3053" s="25"/>
      <c r="S3053" s="3" t="s">
        <v>300</v>
      </c>
      <c r="T3053" s="55"/>
      <c r="U3053" s="25" t="s">
        <v>4358</v>
      </c>
      <c r="V3053" s="25" t="str">
        <f>VLOOKUP(P3053,'Customer List'!B:C,2,)</f>
        <v>Delhi</v>
      </c>
      <c r="W3053" s="57" t="s">
        <v>606</v>
      </c>
      <c r="X3053" s="45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67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4740</v>
      </c>
      <c r="C3054" s="45">
        <v>45926</v>
      </c>
      <c r="D3054" s="45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54">
        <f t="shared" ref="G3054:G3117" si="503">F3054*J3054</f>
        <v>13613.599999999999</v>
      </c>
      <c r="H3054" s="25">
        <v>100209</v>
      </c>
      <c r="I3054" s="25" t="s">
        <v>4535</v>
      </c>
      <c r="J3054" s="25">
        <v>1</v>
      </c>
      <c r="K3054" s="25">
        <v>1</v>
      </c>
      <c r="L3054" s="25">
        <f t="shared" ref="L3054:L3117" si="504">J3054-K3054</f>
        <v>0</v>
      </c>
      <c r="M3054" s="25"/>
      <c r="N3054" s="45">
        <v>45937</v>
      </c>
      <c r="O3054" s="54">
        <v>18895</v>
      </c>
      <c r="P3054" s="25" t="s">
        <v>618</v>
      </c>
      <c r="Q3054" s="25">
        <v>58156578664</v>
      </c>
      <c r="R3054" s="25" t="s">
        <v>41</v>
      </c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4740</v>
      </c>
      <c r="C3055" s="45">
        <v>45926</v>
      </c>
      <c r="D3055" s="45">
        <v>45936</v>
      </c>
      <c r="E3055" s="8">
        <v>73.5</v>
      </c>
      <c r="F3055" s="8">
        <f t="shared" si="502"/>
        <v>6468</v>
      </c>
      <c r="G3055" s="54">
        <f t="shared" si="503"/>
        <v>6468</v>
      </c>
      <c r="H3055" s="25">
        <v>100219</v>
      </c>
      <c r="I3055" s="25" t="s">
        <v>4246</v>
      </c>
      <c r="J3055" s="25">
        <v>1</v>
      </c>
      <c r="K3055" s="25">
        <v>1</v>
      </c>
      <c r="L3055" s="25">
        <f t="shared" si="504"/>
        <v>0</v>
      </c>
      <c r="M3055" s="25"/>
      <c r="N3055" s="45">
        <v>45937</v>
      </c>
      <c r="O3055" s="54">
        <v>8977.5</v>
      </c>
      <c r="P3055" s="25" t="s">
        <v>618</v>
      </c>
      <c r="Q3055" s="25">
        <v>58156578664</v>
      </c>
      <c r="R3055" s="25" t="s">
        <v>41</v>
      </c>
      <c r="S3055" s="3">
        <v>4</v>
      </c>
      <c r="T3055" s="55"/>
      <c r="U3055" s="25" t="s">
        <v>19</v>
      </c>
      <c r="V3055" s="25" t="str">
        <f>VLOOKUP(P3055,'Customer List'!B:C,2,)</f>
        <v>Bhuvneshwar</v>
      </c>
      <c r="W3055" s="56"/>
      <c r="X3055" s="45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4740</v>
      </c>
      <c r="C3056" s="45">
        <v>45926</v>
      </c>
      <c r="D3056" s="45">
        <v>45936</v>
      </c>
      <c r="E3056" s="8">
        <v>57.4</v>
      </c>
      <c r="F3056" s="8">
        <f t="shared" si="502"/>
        <v>5051.2</v>
      </c>
      <c r="G3056" s="54">
        <f t="shared" si="503"/>
        <v>5051.2</v>
      </c>
      <c r="H3056" s="25">
        <v>100327</v>
      </c>
      <c r="I3056" s="25" t="s">
        <v>4536</v>
      </c>
      <c r="J3056" s="25">
        <v>1</v>
      </c>
      <c r="K3056" s="25">
        <v>1</v>
      </c>
      <c r="L3056" s="25">
        <f t="shared" si="504"/>
        <v>0</v>
      </c>
      <c r="M3056" s="25" t="s">
        <v>4886</v>
      </c>
      <c r="N3056" s="45">
        <v>45937</v>
      </c>
      <c r="O3056" s="54">
        <v>9532</v>
      </c>
      <c r="P3056" s="25" t="s">
        <v>4673</v>
      </c>
      <c r="Q3056" s="25">
        <v>58156568330</v>
      </c>
      <c r="R3056" s="25" t="s">
        <v>41</v>
      </c>
      <c r="S3056" s="3">
        <v>4</v>
      </c>
      <c r="T3056" s="55"/>
      <c r="U3056" s="25" t="s">
        <v>19</v>
      </c>
      <c r="V3056" s="25" t="str">
        <f>VLOOKUP(P3056,'Customer List'!B:C,2,)</f>
        <v>Hyderabad</v>
      </c>
      <c r="W3056" s="56"/>
      <c r="X3056" s="45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4740</v>
      </c>
      <c r="C3057" s="45">
        <v>45926</v>
      </c>
      <c r="D3057" s="45">
        <v>45936</v>
      </c>
      <c r="E3057" s="8">
        <v>224</v>
      </c>
      <c r="F3057" s="8">
        <f t="shared" si="502"/>
        <v>19712</v>
      </c>
      <c r="G3057" s="54">
        <f t="shared" si="503"/>
        <v>19712</v>
      </c>
      <c r="H3057" s="25">
        <v>100496</v>
      </c>
      <c r="I3057" s="25" t="s">
        <v>4537</v>
      </c>
      <c r="J3057" s="25">
        <v>1</v>
      </c>
      <c r="K3057" s="25">
        <v>1</v>
      </c>
      <c r="L3057" s="25">
        <f t="shared" si="504"/>
        <v>0</v>
      </c>
      <c r="M3057" s="25" t="s">
        <v>4934</v>
      </c>
      <c r="N3057" s="45">
        <v>45937</v>
      </c>
      <c r="O3057" s="54">
        <v>29760</v>
      </c>
      <c r="P3057" s="25" t="s">
        <v>173</v>
      </c>
      <c r="Q3057" s="25">
        <v>58156571163</v>
      </c>
      <c r="R3057" s="25" t="s">
        <v>41</v>
      </c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4740</v>
      </c>
      <c r="C3058" s="45">
        <v>45926</v>
      </c>
      <c r="D3058" s="45">
        <v>45936</v>
      </c>
      <c r="E3058" s="8">
        <v>138.6</v>
      </c>
      <c r="F3058" s="8">
        <f t="shared" si="502"/>
        <v>12196.8</v>
      </c>
      <c r="G3058" s="54">
        <f t="shared" si="503"/>
        <v>12196.8</v>
      </c>
      <c r="H3058" s="25">
        <v>100526</v>
      </c>
      <c r="I3058" s="25" t="s">
        <v>4538</v>
      </c>
      <c r="J3058" s="25">
        <v>1</v>
      </c>
      <c r="K3058" s="25">
        <v>1</v>
      </c>
      <c r="L3058" s="25">
        <f t="shared" si="504"/>
        <v>0</v>
      </c>
      <c r="M3058" s="25" t="s">
        <v>4934</v>
      </c>
      <c r="N3058" s="45">
        <v>45937</v>
      </c>
      <c r="O3058" s="54">
        <v>18414</v>
      </c>
      <c r="P3058" s="25" t="s">
        <v>173</v>
      </c>
      <c r="Q3058" s="25">
        <v>58156571163</v>
      </c>
      <c r="R3058" s="25" t="s">
        <v>41</v>
      </c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4740</v>
      </c>
      <c r="C3059" s="45">
        <v>45926</v>
      </c>
      <c r="D3059" s="45">
        <v>45936</v>
      </c>
      <c r="E3059" s="8">
        <v>73.5</v>
      </c>
      <c r="F3059" s="8">
        <f t="shared" si="502"/>
        <v>6468</v>
      </c>
      <c r="G3059" s="54">
        <f t="shared" si="503"/>
        <v>6468</v>
      </c>
      <c r="H3059" s="25">
        <v>101212</v>
      </c>
      <c r="I3059" s="25" t="s">
        <v>3927</v>
      </c>
      <c r="J3059" s="25">
        <v>1</v>
      </c>
      <c r="K3059" s="25">
        <v>1</v>
      </c>
      <c r="L3059" s="25">
        <f t="shared" si="504"/>
        <v>0</v>
      </c>
      <c r="M3059" s="25" t="s">
        <v>4934</v>
      </c>
      <c r="N3059" s="45">
        <v>45937</v>
      </c>
      <c r="O3059" s="54">
        <v>9765</v>
      </c>
      <c r="P3059" s="25" t="s">
        <v>173</v>
      </c>
      <c r="Q3059" s="25">
        <v>58156571163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/>
      <c r="X3059" s="45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4740</v>
      </c>
      <c r="C3060" s="45">
        <v>45926</v>
      </c>
      <c r="D3060" s="45">
        <v>45936</v>
      </c>
      <c r="E3060" s="8">
        <v>201.6</v>
      </c>
      <c r="F3060" s="8">
        <f t="shared" si="502"/>
        <v>17740.8</v>
      </c>
      <c r="G3060" s="54">
        <f t="shared" si="503"/>
        <v>17740.8</v>
      </c>
      <c r="H3060" s="25">
        <v>101230</v>
      </c>
      <c r="I3060" s="25" t="s">
        <v>4539</v>
      </c>
      <c r="J3060" s="25">
        <v>1</v>
      </c>
      <c r="K3060" s="25">
        <v>1</v>
      </c>
      <c r="L3060" s="25">
        <f t="shared" si="504"/>
        <v>0</v>
      </c>
      <c r="M3060" s="25" t="s">
        <v>4877</v>
      </c>
      <c r="N3060" s="45">
        <v>45937</v>
      </c>
      <c r="O3060" s="54">
        <v>24611.040000000001</v>
      </c>
      <c r="P3060" s="25" t="s">
        <v>243</v>
      </c>
      <c r="Q3060" s="25">
        <v>58156569435</v>
      </c>
      <c r="R3060" s="25" t="s">
        <v>41</v>
      </c>
      <c r="S3060" s="3">
        <v>4</v>
      </c>
      <c r="T3060" s="55"/>
      <c r="U3060" s="25" t="s">
        <v>19</v>
      </c>
      <c r="V3060" s="25" t="str">
        <f>VLOOKUP(P3060,'Customer List'!B:C,2,)</f>
        <v>Mumbai</v>
      </c>
      <c r="W3060" s="56"/>
      <c r="X3060" s="45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4740</v>
      </c>
      <c r="C3061" s="45">
        <v>45926</v>
      </c>
      <c r="D3061" s="45">
        <v>45936</v>
      </c>
      <c r="E3061" s="8">
        <v>181.5</v>
      </c>
      <c r="F3061" s="8">
        <f t="shared" si="502"/>
        <v>15972</v>
      </c>
      <c r="G3061" s="54">
        <f t="shared" si="503"/>
        <v>15972</v>
      </c>
      <c r="H3061" s="25">
        <v>101251</v>
      </c>
      <c r="I3061" s="25" t="s">
        <v>4540</v>
      </c>
      <c r="J3061" s="25">
        <v>1</v>
      </c>
      <c r="K3061" s="25"/>
      <c r="L3061" s="25">
        <f t="shared" si="504"/>
        <v>1</v>
      </c>
      <c r="M3061" s="25"/>
      <c r="N3061" s="45"/>
      <c r="O3061" s="54"/>
      <c r="P3061" s="25" t="s">
        <v>1137</v>
      </c>
      <c r="Q3061" s="25"/>
      <c r="R3061" s="25"/>
      <c r="S3061" s="3">
        <v>4</v>
      </c>
      <c r="T3061" s="55"/>
      <c r="U3061" s="25" t="s">
        <v>19</v>
      </c>
      <c r="V3061" s="25" t="str">
        <f>VLOOKUP(P3061,'Customer List'!B:C,2,)</f>
        <v>Kerala</v>
      </c>
      <c r="W3061" s="56" t="s">
        <v>4863</v>
      </c>
      <c r="X3061" s="45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4740</v>
      </c>
      <c r="C3062" s="45">
        <v>45926</v>
      </c>
      <c r="D3062" s="45">
        <v>45936</v>
      </c>
      <c r="E3062" s="8">
        <v>214.5</v>
      </c>
      <c r="F3062" s="8">
        <f t="shared" si="502"/>
        <v>18876</v>
      </c>
      <c r="G3062" s="54">
        <f t="shared" si="503"/>
        <v>18876</v>
      </c>
      <c r="H3062" s="25">
        <v>101337</v>
      </c>
      <c r="I3062" s="25" t="s">
        <v>4541</v>
      </c>
      <c r="J3062" s="25">
        <v>1</v>
      </c>
      <c r="K3062" s="25">
        <v>1</v>
      </c>
      <c r="L3062" s="25">
        <f t="shared" si="504"/>
        <v>0</v>
      </c>
      <c r="M3062" s="25" t="s">
        <v>4934</v>
      </c>
      <c r="N3062" s="45">
        <v>45937</v>
      </c>
      <c r="O3062" s="54">
        <v>26598</v>
      </c>
      <c r="P3062" s="25" t="s">
        <v>173</v>
      </c>
      <c r="Q3062" s="25">
        <v>58156571163</v>
      </c>
      <c r="R3062" s="25" t="s">
        <v>41</v>
      </c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4740</v>
      </c>
      <c r="C3063" s="45">
        <v>45926</v>
      </c>
      <c r="D3063" s="45">
        <v>45936</v>
      </c>
      <c r="E3063" s="8">
        <v>107.1</v>
      </c>
      <c r="F3063" s="8">
        <f t="shared" si="502"/>
        <v>9424.7999999999993</v>
      </c>
      <c r="G3063" s="54">
        <f t="shared" si="503"/>
        <v>9424.7999999999993</v>
      </c>
      <c r="H3063" s="25">
        <v>102615</v>
      </c>
      <c r="I3063" s="25" t="s">
        <v>4542</v>
      </c>
      <c r="J3063" s="25">
        <v>1</v>
      </c>
      <c r="K3063" s="25">
        <v>1</v>
      </c>
      <c r="L3063" s="25">
        <f t="shared" si="504"/>
        <v>0</v>
      </c>
      <c r="M3063" s="25" t="s">
        <v>4934</v>
      </c>
      <c r="N3063" s="45">
        <v>45937</v>
      </c>
      <c r="O3063" s="54">
        <v>14229</v>
      </c>
      <c r="P3063" s="25" t="s">
        <v>173</v>
      </c>
      <c r="Q3063" s="25">
        <v>58156571163</v>
      </c>
      <c r="R3063" s="25" t="s">
        <v>41</v>
      </c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/>
      <c r="X3063" s="45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4740</v>
      </c>
      <c r="C3064" s="45">
        <v>45926</v>
      </c>
      <c r="D3064" s="45">
        <v>45936</v>
      </c>
      <c r="E3064" s="8">
        <v>65.8</v>
      </c>
      <c r="F3064" s="8">
        <f t="shared" si="502"/>
        <v>5790.4</v>
      </c>
      <c r="G3064" s="54">
        <f t="shared" si="503"/>
        <v>5790.4</v>
      </c>
      <c r="H3064" s="25">
        <v>103025</v>
      </c>
      <c r="I3064" s="25" t="s">
        <v>4543</v>
      </c>
      <c r="J3064" s="25">
        <v>1</v>
      </c>
      <c r="K3064" s="25">
        <v>1</v>
      </c>
      <c r="L3064" s="25">
        <f t="shared" si="504"/>
        <v>0</v>
      </c>
      <c r="M3064" s="25" t="s">
        <v>4886</v>
      </c>
      <c r="N3064" s="45">
        <v>45937</v>
      </c>
      <c r="O3064" s="54">
        <v>10927</v>
      </c>
      <c r="P3064" s="25" t="s">
        <v>4673</v>
      </c>
      <c r="Q3064" s="25">
        <v>58156568330</v>
      </c>
      <c r="R3064" s="25" t="s">
        <v>41</v>
      </c>
      <c r="S3064" s="3">
        <v>4</v>
      </c>
      <c r="T3064" s="55"/>
      <c r="U3064" s="25" t="s">
        <v>19</v>
      </c>
      <c r="V3064" s="25" t="str">
        <f>VLOOKUP(P3064,'Customer List'!B:C,2,)</f>
        <v>Hyderabad</v>
      </c>
      <c r="W3064" s="56"/>
      <c r="X3064" s="45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4740</v>
      </c>
      <c r="C3065" s="45">
        <v>45926</v>
      </c>
      <c r="D3065" s="45">
        <v>45936</v>
      </c>
      <c r="E3065" s="8">
        <v>154.69999999999999</v>
      </c>
      <c r="F3065" s="8">
        <f t="shared" si="502"/>
        <v>13613.599999999999</v>
      </c>
      <c r="G3065" s="54">
        <f t="shared" si="503"/>
        <v>13613.599999999999</v>
      </c>
      <c r="H3065" s="25">
        <v>103132</v>
      </c>
      <c r="I3065" s="25" t="s">
        <v>4544</v>
      </c>
      <c r="J3065" s="25">
        <v>1</v>
      </c>
      <c r="K3065" s="25">
        <v>1</v>
      </c>
      <c r="L3065" s="25">
        <f t="shared" si="504"/>
        <v>0</v>
      </c>
      <c r="M3065" s="25" t="s">
        <v>4934</v>
      </c>
      <c r="N3065" s="45">
        <v>45937</v>
      </c>
      <c r="O3065" s="54">
        <v>20553</v>
      </c>
      <c r="P3065" s="25" t="s">
        <v>173</v>
      </c>
      <c r="Q3065" s="25">
        <v>58156571163</v>
      </c>
      <c r="R3065" s="25" t="s">
        <v>41</v>
      </c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4740</v>
      </c>
      <c r="C3066" s="45">
        <v>45926</v>
      </c>
      <c r="D3066" s="45">
        <v>45936</v>
      </c>
      <c r="E3066" s="8">
        <v>326.25</v>
      </c>
      <c r="F3066" s="8">
        <f t="shared" si="502"/>
        <v>28710</v>
      </c>
      <c r="G3066" s="54">
        <f t="shared" si="503"/>
        <v>28710</v>
      </c>
      <c r="H3066" s="25">
        <v>103140</v>
      </c>
      <c r="I3066" s="25" t="s">
        <v>4545</v>
      </c>
      <c r="J3066" s="25">
        <v>1</v>
      </c>
      <c r="K3066" s="25">
        <v>1</v>
      </c>
      <c r="L3066" s="25">
        <f t="shared" si="504"/>
        <v>0</v>
      </c>
      <c r="M3066" s="25" t="s">
        <v>4934</v>
      </c>
      <c r="N3066" s="45">
        <v>45937</v>
      </c>
      <c r="O3066" s="54">
        <v>40455</v>
      </c>
      <c r="P3066" s="25" t="s">
        <v>173</v>
      </c>
      <c r="Q3066" s="25">
        <v>58156571163</v>
      </c>
      <c r="R3066" s="25" t="s">
        <v>41</v>
      </c>
      <c r="S3066" s="3">
        <v>4</v>
      </c>
      <c r="T3066" s="55"/>
      <c r="U3066" s="25" t="s">
        <v>19</v>
      </c>
      <c r="V3066" s="25" t="str">
        <f>VLOOKUP(P3066,'Customer List'!B:C,2,)</f>
        <v>Kolkata</v>
      </c>
      <c r="W3066" s="56"/>
      <c r="X3066" s="45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4740</v>
      </c>
      <c r="C3067" s="45">
        <v>45926</v>
      </c>
      <c r="D3067" s="45">
        <v>45936</v>
      </c>
      <c r="E3067" s="8">
        <v>231.75</v>
      </c>
      <c r="F3067" s="8">
        <f t="shared" si="502"/>
        <v>20394</v>
      </c>
      <c r="G3067" s="54">
        <f t="shared" si="503"/>
        <v>40788</v>
      </c>
      <c r="H3067" s="25">
        <v>103157</v>
      </c>
      <c r="I3067" s="25" t="s">
        <v>4546</v>
      </c>
      <c r="J3067" s="25">
        <v>2</v>
      </c>
      <c r="K3067" s="25">
        <v>2</v>
      </c>
      <c r="L3067" s="25">
        <f t="shared" si="504"/>
        <v>0</v>
      </c>
      <c r="M3067" s="25"/>
      <c r="N3067" s="45">
        <v>45937</v>
      </c>
      <c r="O3067" s="54">
        <v>52839</v>
      </c>
      <c r="P3067" s="25" t="s">
        <v>618</v>
      </c>
      <c r="Q3067" s="25">
        <v>58156578664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Bhuvneshwar</v>
      </c>
      <c r="W3067" s="56"/>
      <c r="X3067" s="45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4740</v>
      </c>
      <c r="C3068" s="45">
        <v>45926</v>
      </c>
      <c r="D3068" s="45">
        <v>45936</v>
      </c>
      <c r="E3068" s="8">
        <v>45.5</v>
      </c>
      <c r="F3068" s="8">
        <f t="shared" si="502"/>
        <v>4004</v>
      </c>
      <c r="G3068" s="54">
        <f t="shared" si="503"/>
        <v>4004</v>
      </c>
      <c r="H3068" s="25">
        <v>104103</v>
      </c>
      <c r="I3068" s="25" t="s">
        <v>4547</v>
      </c>
      <c r="J3068" s="25">
        <v>1</v>
      </c>
      <c r="K3068" s="25">
        <v>1</v>
      </c>
      <c r="L3068" s="25">
        <f t="shared" si="504"/>
        <v>0</v>
      </c>
      <c r="M3068" s="25" t="s">
        <v>4942</v>
      </c>
      <c r="N3068" s="45">
        <v>45937</v>
      </c>
      <c r="O3068" s="54">
        <v>4937.3999999999996</v>
      </c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4740</v>
      </c>
      <c r="C3069" s="45">
        <v>45926</v>
      </c>
      <c r="D3069" s="45">
        <v>45936</v>
      </c>
      <c r="E3069" s="8">
        <v>212.8</v>
      </c>
      <c r="F3069" s="8">
        <f t="shared" si="502"/>
        <v>18726.400000000001</v>
      </c>
      <c r="G3069" s="54">
        <f t="shared" si="503"/>
        <v>18726.400000000001</v>
      </c>
      <c r="H3069" s="25">
        <v>104106</v>
      </c>
      <c r="I3069" s="25" t="s">
        <v>4548</v>
      </c>
      <c r="J3069" s="25">
        <v>1</v>
      </c>
      <c r="K3069" s="25">
        <v>1</v>
      </c>
      <c r="L3069" s="25">
        <f t="shared" si="504"/>
        <v>0</v>
      </c>
      <c r="M3069" s="25" t="s">
        <v>4942</v>
      </c>
      <c r="N3069" s="45">
        <v>45937</v>
      </c>
      <c r="O3069" s="54">
        <v>23091.84</v>
      </c>
      <c r="P3069" s="25" t="s">
        <v>277</v>
      </c>
      <c r="Q3069" s="25">
        <v>58156565795</v>
      </c>
      <c r="R3069" s="25" t="s">
        <v>41</v>
      </c>
      <c r="S3069" s="3">
        <v>4</v>
      </c>
      <c r="T3069" s="55"/>
      <c r="U3069" s="25" t="s">
        <v>19</v>
      </c>
      <c r="V3069" s="25" t="str">
        <f>VLOOKUP(P3069,'Customer List'!B:C,2,)</f>
        <v>Pune</v>
      </c>
      <c r="W3069" s="56"/>
      <c r="X3069" s="45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4740</v>
      </c>
      <c r="C3070" s="45">
        <v>45926</v>
      </c>
      <c r="D3070" s="45">
        <v>45936</v>
      </c>
      <c r="E3070" s="8">
        <v>201.6</v>
      </c>
      <c r="F3070" s="8">
        <f t="shared" si="502"/>
        <v>17740.8</v>
      </c>
      <c r="G3070" s="54">
        <f t="shared" si="503"/>
        <v>17740.8</v>
      </c>
      <c r="H3070" s="25">
        <v>105322</v>
      </c>
      <c r="I3070" s="25" t="s">
        <v>4549</v>
      </c>
      <c r="J3070" s="25">
        <v>1</v>
      </c>
      <c r="K3070" s="25">
        <v>1</v>
      </c>
      <c r="L3070" s="25">
        <f t="shared" si="504"/>
        <v>0</v>
      </c>
      <c r="M3070" s="25" t="s">
        <v>4934</v>
      </c>
      <c r="N3070" s="45">
        <v>45937</v>
      </c>
      <c r="O3070" s="54">
        <v>26784</v>
      </c>
      <c r="P3070" s="25" t="s">
        <v>173</v>
      </c>
      <c r="Q3070" s="25">
        <v>58156571163</v>
      </c>
      <c r="R3070" s="25" t="s">
        <v>41</v>
      </c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/>
      <c r="X3070" s="45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4740</v>
      </c>
      <c r="C3071" s="45">
        <v>45926</v>
      </c>
      <c r="D3071" s="45">
        <v>45936</v>
      </c>
      <c r="E3071" s="8">
        <v>186.9</v>
      </c>
      <c r="F3071" s="8">
        <f t="shared" si="502"/>
        <v>16447.2</v>
      </c>
      <c r="G3071" s="54">
        <f t="shared" si="503"/>
        <v>16447.2</v>
      </c>
      <c r="H3071" s="25">
        <v>106610</v>
      </c>
      <c r="I3071" s="25" t="s">
        <v>4550</v>
      </c>
      <c r="J3071" s="25">
        <v>1</v>
      </c>
      <c r="K3071" s="25">
        <v>1</v>
      </c>
      <c r="L3071" s="25">
        <f t="shared" si="504"/>
        <v>0</v>
      </c>
      <c r="M3071" s="25" t="s">
        <v>4973</v>
      </c>
      <c r="N3071" s="45">
        <v>45938</v>
      </c>
      <c r="O3071" s="54">
        <v>28969.5</v>
      </c>
      <c r="P3071" s="25" t="s">
        <v>1140</v>
      </c>
      <c r="Q3071" s="25" t="s">
        <v>637</v>
      </c>
      <c r="R3071" s="25" t="s">
        <v>725</v>
      </c>
      <c r="S3071" s="3">
        <v>4</v>
      </c>
      <c r="T3071" s="55"/>
      <c r="U3071" s="25" t="s">
        <v>19</v>
      </c>
      <c r="V3071" s="25" t="str">
        <f>VLOOKUP(P3071,'Customer List'!B:C,2,)</f>
        <v>Delhi</v>
      </c>
      <c r="W3071" s="56"/>
      <c r="X3071" s="45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4740</v>
      </c>
      <c r="C3072" s="45">
        <v>45926</v>
      </c>
      <c r="D3072" s="45">
        <v>45936</v>
      </c>
      <c r="E3072" s="8">
        <v>85.4</v>
      </c>
      <c r="F3072" s="8">
        <f t="shared" si="502"/>
        <v>7515.2000000000007</v>
      </c>
      <c r="G3072" s="54">
        <f t="shared" si="503"/>
        <v>7515.2000000000007</v>
      </c>
      <c r="H3072" s="25">
        <v>108907</v>
      </c>
      <c r="I3072" s="25" t="s">
        <v>4551</v>
      </c>
      <c r="J3072" s="25">
        <v>1</v>
      </c>
      <c r="K3072" s="25">
        <v>1</v>
      </c>
      <c r="L3072" s="25">
        <f t="shared" si="504"/>
        <v>0</v>
      </c>
      <c r="M3072" s="25" t="s">
        <v>4936</v>
      </c>
      <c r="N3072" s="45">
        <v>45937</v>
      </c>
      <c r="O3072" s="54">
        <v>12810</v>
      </c>
      <c r="P3072" s="25" t="s">
        <v>173</v>
      </c>
      <c r="Q3072" s="25">
        <v>58156571163</v>
      </c>
      <c r="R3072" s="25" t="s">
        <v>41</v>
      </c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4740</v>
      </c>
      <c r="C3073" s="45">
        <v>45926</v>
      </c>
      <c r="D3073" s="45">
        <v>45936</v>
      </c>
      <c r="E3073" s="8">
        <v>51.1</v>
      </c>
      <c r="F3073" s="8">
        <f t="shared" si="502"/>
        <v>4496.8</v>
      </c>
      <c r="G3073" s="54">
        <f t="shared" si="503"/>
        <v>4496.8</v>
      </c>
      <c r="H3073" s="25">
        <v>109207</v>
      </c>
      <c r="I3073" s="25" t="s">
        <v>4552</v>
      </c>
      <c r="J3073" s="25">
        <v>1</v>
      </c>
      <c r="K3073" s="25">
        <v>1</v>
      </c>
      <c r="L3073" s="25">
        <f t="shared" si="504"/>
        <v>0</v>
      </c>
      <c r="M3073" s="25" t="s">
        <v>4934</v>
      </c>
      <c r="N3073" s="45">
        <v>45937</v>
      </c>
      <c r="O3073" s="54">
        <v>6789</v>
      </c>
      <c r="P3073" s="25" t="s">
        <v>173</v>
      </c>
      <c r="Q3073" s="25">
        <v>58156571163</v>
      </c>
      <c r="R3073" s="25" t="s">
        <v>41</v>
      </c>
      <c r="S3073" s="3">
        <v>4</v>
      </c>
      <c r="T3073" s="55"/>
      <c r="U3073" s="25" t="s">
        <v>19</v>
      </c>
      <c r="V3073" s="25" t="str">
        <f>VLOOKUP(P3073,'Customer List'!B:C,2,)</f>
        <v>Kolkata</v>
      </c>
      <c r="W3073" s="56"/>
      <c r="X3073" s="45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4740</v>
      </c>
      <c r="C3074" s="45">
        <v>45926</v>
      </c>
      <c r="D3074" s="45">
        <v>45936</v>
      </c>
      <c r="E3074" s="8">
        <v>214.5</v>
      </c>
      <c r="F3074" s="8">
        <f t="shared" si="502"/>
        <v>18876</v>
      </c>
      <c r="G3074" s="54">
        <f t="shared" si="503"/>
        <v>18876</v>
      </c>
      <c r="H3074" s="25">
        <v>115555</v>
      </c>
      <c r="I3074" s="25" t="s">
        <v>4553</v>
      </c>
      <c r="J3074" s="25">
        <v>1</v>
      </c>
      <c r="K3074" s="25">
        <v>1</v>
      </c>
      <c r="L3074" s="25">
        <f t="shared" si="504"/>
        <v>0</v>
      </c>
      <c r="M3074" s="25"/>
      <c r="N3074" s="45">
        <v>45937</v>
      </c>
      <c r="O3074" s="54">
        <v>24453</v>
      </c>
      <c r="P3074" s="25" t="s">
        <v>618</v>
      </c>
      <c r="Q3074" s="25">
        <v>58156578664</v>
      </c>
      <c r="R3074" s="25" t="s">
        <v>41</v>
      </c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4740</v>
      </c>
      <c r="C3075" s="45">
        <v>45926</v>
      </c>
      <c r="D3075" s="45">
        <v>45936</v>
      </c>
      <c r="E3075" s="8">
        <v>219</v>
      </c>
      <c r="F3075" s="8">
        <f t="shared" si="502"/>
        <v>19272</v>
      </c>
      <c r="G3075" s="54">
        <f t="shared" si="503"/>
        <v>19272</v>
      </c>
      <c r="H3075" s="25">
        <v>117339</v>
      </c>
      <c r="I3075" s="25" t="s">
        <v>4554</v>
      </c>
      <c r="J3075" s="25">
        <v>1</v>
      </c>
      <c r="K3075" s="25">
        <v>1</v>
      </c>
      <c r="L3075" s="25">
        <f t="shared" si="504"/>
        <v>0</v>
      </c>
      <c r="M3075" s="25"/>
      <c r="N3075" s="45">
        <v>45937</v>
      </c>
      <c r="O3075" s="54">
        <v>24966</v>
      </c>
      <c r="P3075" s="25" t="s">
        <v>618</v>
      </c>
      <c r="Q3075" s="25">
        <v>58156578664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Bhuvneshwar</v>
      </c>
      <c r="W3075" s="56"/>
      <c r="X3075" s="45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4740</v>
      </c>
      <c r="C3076" s="45">
        <v>45926</v>
      </c>
      <c r="D3076" s="45">
        <v>45936</v>
      </c>
      <c r="E3076" s="8">
        <v>285.60000000000002</v>
      </c>
      <c r="F3076" s="8">
        <f t="shared" si="502"/>
        <v>25132.800000000003</v>
      </c>
      <c r="G3076" s="54">
        <f t="shared" si="503"/>
        <v>25132.800000000003</v>
      </c>
      <c r="H3076" s="25">
        <v>119806</v>
      </c>
      <c r="I3076" s="25" t="s">
        <v>4555</v>
      </c>
      <c r="J3076" s="25">
        <v>1</v>
      </c>
      <c r="K3076" s="25">
        <v>1</v>
      </c>
      <c r="L3076" s="25">
        <f t="shared" si="504"/>
        <v>0</v>
      </c>
      <c r="M3076" s="25" t="s">
        <v>4942</v>
      </c>
      <c r="N3076" s="45">
        <v>45937</v>
      </c>
      <c r="O3076" s="54">
        <v>30991.68</v>
      </c>
      <c r="P3076" s="25" t="s">
        <v>277</v>
      </c>
      <c r="Q3076" s="25">
        <v>58156565795</v>
      </c>
      <c r="R3076" s="25" t="s">
        <v>41</v>
      </c>
      <c r="S3076" s="3">
        <v>4</v>
      </c>
      <c r="T3076" s="55"/>
      <c r="U3076" s="25" t="s">
        <v>19</v>
      </c>
      <c r="V3076" s="25" t="str">
        <f>VLOOKUP(P3076,'Customer List'!B:C,2,)</f>
        <v>Pune</v>
      </c>
      <c r="W3076" s="56"/>
      <c r="X3076" s="45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4740</v>
      </c>
      <c r="C3077" s="45">
        <v>45926</v>
      </c>
      <c r="D3077" s="45">
        <v>45936</v>
      </c>
      <c r="E3077" s="8">
        <v>98.7</v>
      </c>
      <c r="F3077" s="8">
        <f t="shared" si="502"/>
        <v>8685.6</v>
      </c>
      <c r="G3077" s="54">
        <f t="shared" si="503"/>
        <v>8685.6</v>
      </c>
      <c r="H3077" s="25">
        <v>123110</v>
      </c>
      <c r="I3077" s="25" t="s">
        <v>4556</v>
      </c>
      <c r="J3077" s="25">
        <v>1</v>
      </c>
      <c r="K3077" s="25">
        <v>1</v>
      </c>
      <c r="L3077" s="25">
        <f t="shared" si="504"/>
        <v>0</v>
      </c>
      <c r="M3077" s="25"/>
      <c r="N3077" s="45">
        <v>45937</v>
      </c>
      <c r="O3077" s="54">
        <v>12055.5</v>
      </c>
      <c r="P3077" s="25" t="s">
        <v>618</v>
      </c>
      <c r="Q3077" s="25">
        <v>58156578664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4740</v>
      </c>
      <c r="C3078" s="45">
        <v>45926</v>
      </c>
      <c r="D3078" s="45">
        <v>45936</v>
      </c>
      <c r="E3078" s="8">
        <v>100.1</v>
      </c>
      <c r="F3078" s="8">
        <f t="shared" si="502"/>
        <v>8808.7999999999993</v>
      </c>
      <c r="G3078" s="54">
        <f t="shared" si="503"/>
        <v>8808.7999999999993</v>
      </c>
      <c r="H3078" s="25">
        <v>123116</v>
      </c>
      <c r="I3078" s="25" t="s">
        <v>4557</v>
      </c>
      <c r="J3078" s="25">
        <v>1</v>
      </c>
      <c r="K3078" s="25">
        <v>1</v>
      </c>
      <c r="L3078" s="25">
        <f t="shared" si="504"/>
        <v>0</v>
      </c>
      <c r="M3078" s="25" t="s">
        <v>4888</v>
      </c>
      <c r="N3078" s="45">
        <v>45937</v>
      </c>
      <c r="O3078" s="54">
        <v>15015</v>
      </c>
      <c r="P3078" s="25" t="s">
        <v>622</v>
      </c>
      <c r="Q3078" s="25">
        <v>58156569730</v>
      </c>
      <c r="R3078" s="25" t="s">
        <v>41</v>
      </c>
      <c r="S3078" s="3">
        <v>4</v>
      </c>
      <c r="T3078" s="55"/>
      <c r="U3078" s="25" t="s">
        <v>19</v>
      </c>
      <c r="V3078" s="25" t="str">
        <f>VLOOKUP(P3078,'Customer List'!B:C,2,)</f>
        <v>Hyderabad</v>
      </c>
      <c r="W3078" s="56"/>
      <c r="X3078" s="45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4740</v>
      </c>
      <c r="C3079" s="45">
        <v>45926</v>
      </c>
      <c r="D3079" s="45">
        <v>45936</v>
      </c>
      <c r="E3079" s="8">
        <v>250.6</v>
      </c>
      <c r="F3079" s="8">
        <f t="shared" si="502"/>
        <v>22052.799999999999</v>
      </c>
      <c r="G3079" s="54">
        <f t="shared" si="503"/>
        <v>22052.799999999999</v>
      </c>
      <c r="H3079" s="25">
        <v>123128</v>
      </c>
      <c r="I3079" s="25" t="s">
        <v>4558</v>
      </c>
      <c r="J3079" s="25">
        <v>1</v>
      </c>
      <c r="K3079" s="25">
        <v>1</v>
      </c>
      <c r="L3079" s="25">
        <f t="shared" si="504"/>
        <v>0</v>
      </c>
      <c r="M3079" s="25" t="s">
        <v>4934</v>
      </c>
      <c r="N3079" s="45">
        <v>45937</v>
      </c>
      <c r="O3079" s="54">
        <v>33294</v>
      </c>
      <c r="P3079" s="25" t="s">
        <v>173</v>
      </c>
      <c r="Q3079" s="25">
        <v>58156571163</v>
      </c>
      <c r="R3079" s="25" t="s">
        <v>41</v>
      </c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/>
      <c r="X3079" s="45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4740</v>
      </c>
      <c r="C3080" s="45">
        <v>45926</v>
      </c>
      <c r="D3080" s="45">
        <v>45936</v>
      </c>
      <c r="E3080" s="8">
        <v>185.5</v>
      </c>
      <c r="F3080" s="8">
        <f t="shared" si="502"/>
        <v>16324</v>
      </c>
      <c r="G3080" s="54">
        <f t="shared" si="503"/>
        <v>16324</v>
      </c>
      <c r="H3080" s="25">
        <v>125226</v>
      </c>
      <c r="I3080" s="25" t="s">
        <v>4559</v>
      </c>
      <c r="J3080" s="25">
        <v>1</v>
      </c>
      <c r="K3080" s="25">
        <v>1</v>
      </c>
      <c r="L3080" s="25">
        <f t="shared" si="504"/>
        <v>0</v>
      </c>
      <c r="M3080" s="25"/>
      <c r="N3080" s="45">
        <v>45937</v>
      </c>
      <c r="O3080" s="54">
        <v>22657.5</v>
      </c>
      <c r="P3080" s="25" t="s">
        <v>618</v>
      </c>
      <c r="Q3080" s="25">
        <v>58156578664</v>
      </c>
      <c r="R3080" s="25" t="s">
        <v>41</v>
      </c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4740</v>
      </c>
      <c r="C3081" s="45">
        <v>45926</v>
      </c>
      <c r="D3081" s="45">
        <v>45936</v>
      </c>
      <c r="E3081" s="8">
        <v>217.7</v>
      </c>
      <c r="F3081" s="8">
        <f t="shared" si="502"/>
        <v>19157.599999999999</v>
      </c>
      <c r="G3081" s="54">
        <f t="shared" si="503"/>
        <v>19157.599999999999</v>
      </c>
      <c r="H3081" s="25">
        <v>126622</v>
      </c>
      <c r="I3081" s="25" t="s">
        <v>4560</v>
      </c>
      <c r="J3081" s="25">
        <v>1</v>
      </c>
      <c r="K3081" s="25">
        <v>1</v>
      </c>
      <c r="L3081" s="25">
        <f t="shared" si="504"/>
        <v>0</v>
      </c>
      <c r="M3081" s="25"/>
      <c r="N3081" s="45">
        <v>45937</v>
      </c>
      <c r="O3081" s="54">
        <v>26590</v>
      </c>
      <c r="P3081" s="25" t="s">
        <v>618</v>
      </c>
      <c r="Q3081" s="25">
        <v>58156578664</v>
      </c>
      <c r="R3081" s="25" t="s">
        <v>41</v>
      </c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4740</v>
      </c>
      <c r="C3082" s="45">
        <v>45926</v>
      </c>
      <c r="D3082" s="45">
        <v>45936</v>
      </c>
      <c r="E3082" s="8">
        <v>219</v>
      </c>
      <c r="F3082" s="8">
        <f t="shared" si="502"/>
        <v>19272</v>
      </c>
      <c r="G3082" s="54">
        <f t="shared" si="503"/>
        <v>19272</v>
      </c>
      <c r="H3082" s="25">
        <v>126633</v>
      </c>
      <c r="I3082" s="25" t="s">
        <v>4561</v>
      </c>
      <c r="J3082" s="25">
        <v>1</v>
      </c>
      <c r="K3082" s="25">
        <v>1</v>
      </c>
      <c r="L3082" s="25">
        <f t="shared" si="504"/>
        <v>0</v>
      </c>
      <c r="M3082" s="25" t="s">
        <v>4934</v>
      </c>
      <c r="N3082" s="45">
        <v>45937</v>
      </c>
      <c r="O3082" s="54">
        <v>27156</v>
      </c>
      <c r="P3082" s="25" t="s">
        <v>173</v>
      </c>
      <c r="Q3082" s="25">
        <v>58156571163</v>
      </c>
      <c r="R3082" s="25" t="s">
        <v>41</v>
      </c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4740</v>
      </c>
      <c r="C3083" s="45">
        <v>45926</v>
      </c>
      <c r="D3083" s="45">
        <v>45936</v>
      </c>
      <c r="E3083" s="8">
        <v>198.1</v>
      </c>
      <c r="F3083" s="8">
        <f t="shared" si="502"/>
        <v>17432.8</v>
      </c>
      <c r="G3083" s="54">
        <f t="shared" si="503"/>
        <v>17432.8</v>
      </c>
      <c r="H3083" s="25">
        <v>127608</v>
      </c>
      <c r="I3083" s="25" t="s">
        <v>4562</v>
      </c>
      <c r="J3083" s="25">
        <v>1</v>
      </c>
      <c r="K3083" s="25">
        <v>1</v>
      </c>
      <c r="L3083" s="25">
        <f t="shared" si="504"/>
        <v>0</v>
      </c>
      <c r="M3083" s="25" t="s">
        <v>4934</v>
      </c>
      <c r="N3083" s="45">
        <v>45937</v>
      </c>
      <c r="O3083" s="54">
        <v>26319</v>
      </c>
      <c r="P3083" s="25" t="s">
        <v>173</v>
      </c>
      <c r="Q3083" s="25">
        <v>58156571163</v>
      </c>
      <c r="R3083" s="25" t="s">
        <v>41</v>
      </c>
      <c r="S3083" s="3">
        <v>4</v>
      </c>
      <c r="T3083" s="55"/>
      <c r="U3083" s="25" t="s">
        <v>19</v>
      </c>
      <c r="V3083" s="25" t="str">
        <f>VLOOKUP(P3083,'Customer List'!B:C,2,)</f>
        <v>Kolkata</v>
      </c>
      <c r="W3083" s="56"/>
      <c r="X3083" s="45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4740</v>
      </c>
      <c r="C3084" s="45">
        <v>45926</v>
      </c>
      <c r="D3084" s="45">
        <v>45936</v>
      </c>
      <c r="E3084" s="8">
        <v>212.1</v>
      </c>
      <c r="F3084" s="8">
        <f t="shared" si="502"/>
        <v>18664.8</v>
      </c>
      <c r="G3084" s="54">
        <f t="shared" si="503"/>
        <v>18664.8</v>
      </c>
      <c r="H3084" s="25">
        <v>127618</v>
      </c>
      <c r="I3084" s="25" t="s">
        <v>4563</v>
      </c>
      <c r="J3084" s="25">
        <v>1</v>
      </c>
      <c r="K3084" s="25">
        <v>1</v>
      </c>
      <c r="L3084" s="25">
        <f t="shared" si="504"/>
        <v>0</v>
      </c>
      <c r="M3084" s="25"/>
      <c r="N3084" s="45">
        <v>45937</v>
      </c>
      <c r="O3084" s="54">
        <v>25906.5</v>
      </c>
      <c r="P3084" s="25" t="s">
        <v>618</v>
      </c>
      <c r="Q3084" s="25">
        <v>58156578664</v>
      </c>
      <c r="R3084" s="25" t="s">
        <v>41</v>
      </c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4740</v>
      </c>
      <c r="C3085" s="45">
        <v>45926</v>
      </c>
      <c r="D3085" s="45">
        <v>45936</v>
      </c>
      <c r="E3085" s="8">
        <v>217.7</v>
      </c>
      <c r="F3085" s="8">
        <f t="shared" si="502"/>
        <v>19157.599999999999</v>
      </c>
      <c r="G3085" s="54">
        <f t="shared" si="503"/>
        <v>19157.599999999999</v>
      </c>
      <c r="H3085" s="25">
        <v>128026</v>
      </c>
      <c r="I3085" s="25" t="s">
        <v>4564</v>
      </c>
      <c r="J3085" s="25">
        <v>1</v>
      </c>
      <c r="K3085" s="25">
        <v>1</v>
      </c>
      <c r="L3085" s="25">
        <f t="shared" si="504"/>
        <v>0</v>
      </c>
      <c r="M3085" s="25"/>
      <c r="N3085" s="45">
        <v>45937</v>
      </c>
      <c r="O3085" s="54">
        <v>26590.5</v>
      </c>
      <c r="P3085" s="25" t="s">
        <v>618</v>
      </c>
      <c r="Q3085" s="25">
        <v>58156578664</v>
      </c>
      <c r="R3085" s="25" t="s">
        <v>41</v>
      </c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4740</v>
      </c>
      <c r="C3086" s="45">
        <v>45926</v>
      </c>
      <c r="D3086" s="45">
        <v>45936</v>
      </c>
      <c r="E3086" s="8">
        <v>123.2</v>
      </c>
      <c r="F3086" s="8">
        <f t="shared" si="502"/>
        <v>10841.6</v>
      </c>
      <c r="G3086" s="54">
        <f t="shared" si="503"/>
        <v>10841.6</v>
      </c>
      <c r="H3086" s="25">
        <v>128811</v>
      </c>
      <c r="I3086" s="25" t="s">
        <v>4565</v>
      </c>
      <c r="J3086" s="25">
        <v>1</v>
      </c>
      <c r="K3086" s="25">
        <v>1</v>
      </c>
      <c r="L3086" s="25">
        <f t="shared" si="504"/>
        <v>0</v>
      </c>
      <c r="M3086" s="25"/>
      <c r="N3086" s="45">
        <v>45937</v>
      </c>
      <c r="O3086" s="54">
        <v>15048</v>
      </c>
      <c r="P3086" s="25" t="s">
        <v>618</v>
      </c>
      <c r="Q3086" s="25">
        <v>58156578664</v>
      </c>
      <c r="R3086" s="25" t="s">
        <v>41</v>
      </c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4740</v>
      </c>
      <c r="C3087" s="45">
        <v>45926</v>
      </c>
      <c r="D3087" s="45">
        <v>45936</v>
      </c>
      <c r="E3087" s="8">
        <v>86.8</v>
      </c>
      <c r="F3087" s="8">
        <f t="shared" si="502"/>
        <v>7638.4</v>
      </c>
      <c r="G3087" s="54">
        <f t="shared" si="503"/>
        <v>7638.4</v>
      </c>
      <c r="H3087" s="25">
        <v>130213</v>
      </c>
      <c r="I3087" s="25" t="s">
        <v>4566</v>
      </c>
      <c r="J3087" s="25">
        <v>1</v>
      </c>
      <c r="K3087" s="25">
        <v>1</v>
      </c>
      <c r="L3087" s="25">
        <f t="shared" si="504"/>
        <v>0</v>
      </c>
      <c r="M3087" s="25"/>
      <c r="N3087" s="45">
        <v>45937</v>
      </c>
      <c r="O3087" s="54">
        <v>10602</v>
      </c>
      <c r="P3087" s="25" t="s">
        <v>618</v>
      </c>
      <c r="Q3087" s="25">
        <v>58156578664</v>
      </c>
      <c r="R3087" s="25" t="s">
        <v>41</v>
      </c>
      <c r="S3087" s="3">
        <v>4</v>
      </c>
      <c r="T3087" s="55"/>
      <c r="U3087" s="25" t="s">
        <v>19</v>
      </c>
      <c r="V3087" s="25" t="str">
        <f>VLOOKUP(P3087,'Customer List'!B:C,2,)</f>
        <v>Bhuvneshwar</v>
      </c>
      <c r="W3087" s="56"/>
      <c r="X3087" s="45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4740</v>
      </c>
      <c r="C3088" s="45">
        <v>45926</v>
      </c>
      <c r="D3088" s="45">
        <v>45936</v>
      </c>
      <c r="E3088" s="8">
        <v>145.6</v>
      </c>
      <c r="F3088" s="8">
        <f t="shared" si="502"/>
        <v>12812.8</v>
      </c>
      <c r="G3088" s="54">
        <f t="shared" si="503"/>
        <v>12812.8</v>
      </c>
      <c r="H3088" s="25">
        <v>137221</v>
      </c>
      <c r="I3088" s="25" t="s">
        <v>4567</v>
      </c>
      <c r="J3088" s="25">
        <v>1</v>
      </c>
      <c r="K3088" s="25">
        <v>1</v>
      </c>
      <c r="L3088" s="25">
        <f t="shared" si="504"/>
        <v>0</v>
      </c>
      <c r="M3088" s="25" t="s">
        <v>4934</v>
      </c>
      <c r="N3088" s="45">
        <v>45937</v>
      </c>
      <c r="O3088" s="54">
        <v>19344</v>
      </c>
      <c r="P3088" s="25" t="s">
        <v>173</v>
      </c>
      <c r="Q3088" s="25">
        <v>58156571163</v>
      </c>
      <c r="R3088" s="25" t="s">
        <v>41</v>
      </c>
      <c r="S3088" s="3">
        <v>4</v>
      </c>
      <c r="T3088" s="55"/>
      <c r="U3088" s="25" t="s">
        <v>19</v>
      </c>
      <c r="V3088" s="25" t="str">
        <f>VLOOKUP(P3088,'Customer List'!B:C,2,)</f>
        <v>Kolkata</v>
      </c>
      <c r="W3088" s="56"/>
      <c r="X3088" s="45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4740</v>
      </c>
      <c r="C3089" s="45">
        <v>45926</v>
      </c>
      <c r="D3089" s="45">
        <v>45936</v>
      </c>
      <c r="E3089" s="8">
        <v>185.5</v>
      </c>
      <c r="F3089" s="8">
        <f t="shared" si="502"/>
        <v>16324</v>
      </c>
      <c r="G3089" s="54">
        <f t="shared" si="503"/>
        <v>16324</v>
      </c>
      <c r="H3089" s="25" t="s">
        <v>4568</v>
      </c>
      <c r="I3089" s="25" t="s">
        <v>4682</v>
      </c>
      <c r="J3089" s="25">
        <v>1</v>
      </c>
      <c r="K3089" s="25"/>
      <c r="L3089" s="25">
        <f t="shared" si="504"/>
        <v>1</v>
      </c>
      <c r="M3089" s="25"/>
      <c r="N3089" s="45"/>
      <c r="O3089" s="54"/>
      <c r="P3089" s="25" t="s">
        <v>1137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Kerala</v>
      </c>
      <c r="W3089" s="56" t="s">
        <v>4863</v>
      </c>
      <c r="X3089" s="45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4740</v>
      </c>
      <c r="C3090" s="45">
        <v>45926</v>
      </c>
      <c r="D3090" s="45">
        <v>45936</v>
      </c>
      <c r="E3090" s="8">
        <v>95.2</v>
      </c>
      <c r="F3090" s="8">
        <f t="shared" si="502"/>
        <v>8377.6</v>
      </c>
      <c r="G3090" s="54">
        <f t="shared" si="503"/>
        <v>8377.6</v>
      </c>
      <c r="H3090" s="25">
        <v>141703</v>
      </c>
      <c r="I3090" s="25" t="s">
        <v>3951</v>
      </c>
      <c r="J3090" s="25">
        <v>1</v>
      </c>
      <c r="K3090" s="25">
        <v>1</v>
      </c>
      <c r="L3090" s="25">
        <f t="shared" si="504"/>
        <v>0</v>
      </c>
      <c r="M3090" s="25" t="s">
        <v>4888</v>
      </c>
      <c r="N3090" s="45">
        <v>45937</v>
      </c>
      <c r="O3090" s="54">
        <v>14280</v>
      </c>
      <c r="P3090" s="25" t="s">
        <v>622</v>
      </c>
      <c r="Q3090" s="25">
        <v>58156569730</v>
      </c>
      <c r="R3090" s="25" t="s">
        <v>41</v>
      </c>
      <c r="S3090" s="3">
        <v>4</v>
      </c>
      <c r="T3090" s="55"/>
      <c r="U3090" s="25" t="s">
        <v>19</v>
      </c>
      <c r="V3090" s="25" t="str">
        <f>VLOOKUP(P3090,'Customer List'!B:C,2,)</f>
        <v>Hyderabad</v>
      </c>
      <c r="W3090" s="56"/>
      <c r="X3090" s="45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4740</v>
      </c>
      <c r="C3091" s="45">
        <v>45926</v>
      </c>
      <c r="D3091" s="45">
        <v>45936</v>
      </c>
      <c r="E3091" s="8">
        <v>153</v>
      </c>
      <c r="F3091" s="8">
        <f t="shared" si="502"/>
        <v>13464</v>
      </c>
      <c r="G3091" s="54">
        <f t="shared" si="503"/>
        <v>13464</v>
      </c>
      <c r="H3091" s="25">
        <v>141717</v>
      </c>
      <c r="I3091" s="25" t="s">
        <v>4569</v>
      </c>
      <c r="J3091" s="25">
        <v>1</v>
      </c>
      <c r="K3091" s="25">
        <v>1</v>
      </c>
      <c r="L3091" s="25">
        <f t="shared" si="504"/>
        <v>0</v>
      </c>
      <c r="M3091" s="25"/>
      <c r="N3091" s="45">
        <v>45937</v>
      </c>
      <c r="O3091" s="54">
        <v>17442</v>
      </c>
      <c r="P3091" s="25" t="s">
        <v>618</v>
      </c>
      <c r="Q3091" s="25">
        <v>58156578664</v>
      </c>
      <c r="R3091" s="25" t="s">
        <v>41</v>
      </c>
      <c r="S3091" s="3">
        <v>4</v>
      </c>
      <c r="T3091" s="55"/>
      <c r="U3091" s="25" t="s">
        <v>19</v>
      </c>
      <c r="V3091" s="25" t="str">
        <f>VLOOKUP(P3091,'Customer List'!B:C,2,)</f>
        <v>Bhuvneshwar</v>
      </c>
      <c r="W3091" s="56"/>
      <c r="X3091" s="45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4740</v>
      </c>
      <c r="C3092" s="45">
        <v>45926</v>
      </c>
      <c r="D3092" s="45">
        <v>45936</v>
      </c>
      <c r="E3092" s="8">
        <v>205.1</v>
      </c>
      <c r="F3092" s="8">
        <f t="shared" si="502"/>
        <v>18048.8</v>
      </c>
      <c r="G3092" s="54">
        <f t="shared" si="503"/>
        <v>18048.8</v>
      </c>
      <c r="H3092" s="25">
        <v>141734</v>
      </c>
      <c r="I3092" s="25" t="s">
        <v>4570</v>
      </c>
      <c r="J3092" s="25">
        <v>1</v>
      </c>
      <c r="K3092" s="25">
        <v>1</v>
      </c>
      <c r="L3092" s="25">
        <f t="shared" si="504"/>
        <v>0</v>
      </c>
      <c r="M3092" s="25" t="s">
        <v>4934</v>
      </c>
      <c r="N3092" s="45">
        <v>45937</v>
      </c>
      <c r="O3092" s="54">
        <v>27249</v>
      </c>
      <c r="P3092" s="25" t="s">
        <v>173</v>
      </c>
      <c r="Q3092" s="25">
        <v>58156571163</v>
      </c>
      <c r="R3092" s="25" t="s">
        <v>41</v>
      </c>
      <c r="S3092" s="3">
        <v>4</v>
      </c>
      <c r="T3092" s="55"/>
      <c r="U3092" s="25" t="s">
        <v>19</v>
      </c>
      <c r="V3092" s="25" t="str">
        <f>VLOOKUP(P3092,'Customer List'!B:C,2,)</f>
        <v>Kolkata</v>
      </c>
      <c r="W3092" s="56"/>
      <c r="X3092" s="45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4740</v>
      </c>
      <c r="C3093" s="45">
        <v>45926</v>
      </c>
      <c r="D3093" s="45">
        <v>45936</v>
      </c>
      <c r="E3093" s="8">
        <v>181.5</v>
      </c>
      <c r="F3093" s="8">
        <f t="shared" si="502"/>
        <v>15972</v>
      </c>
      <c r="G3093" s="54">
        <f t="shared" si="503"/>
        <v>15972</v>
      </c>
      <c r="H3093" s="25">
        <v>142111</v>
      </c>
      <c r="I3093" s="25" t="s">
        <v>4571</v>
      </c>
      <c r="J3093" s="25">
        <v>1</v>
      </c>
      <c r="K3093" s="25">
        <v>1</v>
      </c>
      <c r="L3093" s="25">
        <f t="shared" si="504"/>
        <v>0</v>
      </c>
      <c r="M3093" s="25"/>
      <c r="N3093" s="45">
        <v>45937</v>
      </c>
      <c r="O3093" s="54">
        <v>20691</v>
      </c>
      <c r="P3093" s="25" t="s">
        <v>618</v>
      </c>
      <c r="Q3093" s="25">
        <v>58156578664</v>
      </c>
      <c r="R3093" s="25" t="s">
        <v>41</v>
      </c>
      <c r="S3093" s="3">
        <v>4</v>
      </c>
      <c r="T3093" s="55"/>
      <c r="U3093" s="25" t="s">
        <v>19</v>
      </c>
      <c r="V3093" s="25" t="str">
        <f>VLOOKUP(P3093,'Customer List'!B:C,2,)</f>
        <v>Bhuvneshwar</v>
      </c>
      <c r="W3093" s="56"/>
      <c r="X3093" s="45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4740</v>
      </c>
      <c r="C3094" s="45">
        <v>45926</v>
      </c>
      <c r="D3094" s="45">
        <v>45936</v>
      </c>
      <c r="E3094" s="8">
        <v>148.5</v>
      </c>
      <c r="F3094" s="8">
        <f t="shared" si="502"/>
        <v>13068</v>
      </c>
      <c r="G3094" s="54">
        <f t="shared" si="503"/>
        <v>13068</v>
      </c>
      <c r="H3094" s="25">
        <v>145209</v>
      </c>
      <c r="I3094" s="25" t="s">
        <v>4572</v>
      </c>
      <c r="J3094" s="25">
        <v>1</v>
      </c>
      <c r="K3094" s="25">
        <v>1</v>
      </c>
      <c r="L3094" s="25">
        <f t="shared" si="504"/>
        <v>0</v>
      </c>
      <c r="M3094" s="25" t="s">
        <v>4934</v>
      </c>
      <c r="N3094" s="45">
        <v>45937</v>
      </c>
      <c r="O3094" s="54">
        <v>18414</v>
      </c>
      <c r="P3094" s="25" t="s">
        <v>173</v>
      </c>
      <c r="Q3094" s="25">
        <v>58156571163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Kolkata</v>
      </c>
      <c r="W3094" s="56"/>
      <c r="X3094" s="45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4740</v>
      </c>
      <c r="C3095" s="45">
        <v>45926</v>
      </c>
      <c r="D3095" s="45">
        <v>45936</v>
      </c>
      <c r="E3095" s="8">
        <v>107.1</v>
      </c>
      <c r="F3095" s="8">
        <f t="shared" si="502"/>
        <v>9424.7999999999993</v>
      </c>
      <c r="G3095" s="54">
        <f t="shared" si="503"/>
        <v>9424.7999999999993</v>
      </c>
      <c r="H3095" s="25">
        <v>160908</v>
      </c>
      <c r="I3095" s="25" t="s">
        <v>4573</v>
      </c>
      <c r="J3095" s="25">
        <v>1</v>
      </c>
      <c r="K3095" s="25">
        <v>1</v>
      </c>
      <c r="L3095" s="25">
        <f t="shared" si="504"/>
        <v>0</v>
      </c>
      <c r="M3095" s="25" t="s">
        <v>4942</v>
      </c>
      <c r="N3095" s="45">
        <v>45937</v>
      </c>
      <c r="O3095" s="54">
        <v>11621.88</v>
      </c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4740</v>
      </c>
      <c r="C3096" s="45">
        <v>45926</v>
      </c>
      <c r="D3096" s="45">
        <v>45936</v>
      </c>
      <c r="E3096" s="8">
        <v>187.5</v>
      </c>
      <c r="F3096" s="8">
        <f t="shared" si="502"/>
        <v>16500</v>
      </c>
      <c r="G3096" s="54">
        <f t="shared" si="503"/>
        <v>16500</v>
      </c>
      <c r="H3096" s="25">
        <v>160909</v>
      </c>
      <c r="I3096" s="25" t="s">
        <v>4574</v>
      </c>
      <c r="J3096" s="25">
        <v>1</v>
      </c>
      <c r="K3096" s="25">
        <v>1</v>
      </c>
      <c r="L3096" s="25">
        <f t="shared" si="504"/>
        <v>0</v>
      </c>
      <c r="M3096" s="25" t="s">
        <v>4942</v>
      </c>
      <c r="N3096" s="45">
        <v>45937</v>
      </c>
      <c r="O3096" s="54">
        <v>18990</v>
      </c>
      <c r="P3096" s="25" t="s">
        <v>277</v>
      </c>
      <c r="Q3096" s="25">
        <v>58156565795</v>
      </c>
      <c r="R3096" s="25" t="s">
        <v>41</v>
      </c>
      <c r="S3096" s="3">
        <v>4</v>
      </c>
      <c r="T3096" s="55"/>
      <c r="U3096" s="25" t="s">
        <v>19</v>
      </c>
      <c r="V3096" s="25" t="str">
        <f>VLOOKUP(P3096,'Customer List'!B:C,2,)</f>
        <v>Pune</v>
      </c>
      <c r="W3096" s="56"/>
      <c r="X3096" s="45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4740</v>
      </c>
      <c r="C3097" s="45">
        <v>45926</v>
      </c>
      <c r="D3097" s="45">
        <v>45936</v>
      </c>
      <c r="E3097" s="8">
        <v>193.2</v>
      </c>
      <c r="F3097" s="8">
        <f t="shared" si="502"/>
        <v>17001.599999999999</v>
      </c>
      <c r="G3097" s="54">
        <f t="shared" si="503"/>
        <v>17001.599999999999</v>
      </c>
      <c r="H3097" s="25">
        <v>300326</v>
      </c>
      <c r="I3097" s="25" t="s">
        <v>3959</v>
      </c>
      <c r="J3097" s="25">
        <v>1</v>
      </c>
      <c r="K3097" s="25">
        <v>1</v>
      </c>
      <c r="L3097" s="25">
        <f t="shared" si="504"/>
        <v>0</v>
      </c>
      <c r="M3097" s="25" t="s">
        <v>4984</v>
      </c>
      <c r="N3097" s="45">
        <v>45937</v>
      </c>
      <c r="O3097" s="54">
        <v>0</v>
      </c>
      <c r="P3097" s="25" t="s">
        <v>2178</v>
      </c>
      <c r="Q3097" s="25">
        <v>58156573495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Gujrat</v>
      </c>
      <c r="W3097" s="56"/>
      <c r="X3097" s="45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4740</v>
      </c>
      <c r="C3098" s="45">
        <v>45926</v>
      </c>
      <c r="D3098" s="45">
        <v>45936</v>
      </c>
      <c r="E3098" s="8">
        <v>321.75</v>
      </c>
      <c r="F3098" s="8">
        <f t="shared" si="502"/>
        <v>28314</v>
      </c>
      <c r="G3098" s="54">
        <f t="shared" si="503"/>
        <v>56628</v>
      </c>
      <c r="H3098" s="25">
        <v>307640</v>
      </c>
      <c r="I3098" s="25" t="s">
        <v>4279</v>
      </c>
      <c r="J3098" s="25">
        <v>2</v>
      </c>
      <c r="K3098" s="25">
        <v>2</v>
      </c>
      <c r="L3098" s="25">
        <f t="shared" si="504"/>
        <v>0</v>
      </c>
      <c r="M3098" s="25" t="s">
        <v>4877</v>
      </c>
      <c r="N3098" s="45">
        <v>45937</v>
      </c>
      <c r="O3098" s="54">
        <v>73359</v>
      </c>
      <c r="P3098" s="25" t="s">
        <v>243</v>
      </c>
      <c r="Q3098" s="25">
        <v>58156569435</v>
      </c>
      <c r="R3098" s="25" t="s">
        <v>41</v>
      </c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4740</v>
      </c>
      <c r="C3099" s="45">
        <v>45926</v>
      </c>
      <c r="D3099" s="45">
        <v>45936</v>
      </c>
      <c r="E3099" s="8">
        <v>282</v>
      </c>
      <c r="F3099" s="8">
        <f t="shared" si="502"/>
        <v>24816</v>
      </c>
      <c r="G3099" s="54">
        <f t="shared" si="503"/>
        <v>24816</v>
      </c>
      <c r="H3099" s="25">
        <v>302048</v>
      </c>
      <c r="I3099" s="25" t="s">
        <v>4576</v>
      </c>
      <c r="J3099" s="25">
        <v>1</v>
      </c>
      <c r="K3099" s="25">
        <v>1</v>
      </c>
      <c r="L3099" s="25">
        <f t="shared" si="504"/>
        <v>0</v>
      </c>
      <c r="M3099" s="25" t="s">
        <v>4927</v>
      </c>
      <c r="N3099" s="45">
        <v>45937</v>
      </c>
      <c r="O3099" s="54">
        <v>34968</v>
      </c>
      <c r="P3099" s="25" t="s">
        <v>1138</v>
      </c>
      <c r="Q3099" s="25">
        <v>58156567700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4740</v>
      </c>
      <c r="C3100" s="45">
        <v>45926</v>
      </c>
      <c r="D3100" s="45">
        <v>45936</v>
      </c>
      <c r="E3100" s="8">
        <v>267.39999999999998</v>
      </c>
      <c r="F3100" s="8">
        <f t="shared" si="502"/>
        <v>23531.199999999997</v>
      </c>
      <c r="G3100" s="54">
        <f t="shared" si="503"/>
        <v>23531.199999999997</v>
      </c>
      <c r="H3100" s="25">
        <v>302120</v>
      </c>
      <c r="I3100" s="25" t="s">
        <v>4577</v>
      </c>
      <c r="J3100" s="25">
        <v>1</v>
      </c>
      <c r="K3100" s="25">
        <v>1</v>
      </c>
      <c r="L3100" s="25">
        <f t="shared" si="504"/>
        <v>0</v>
      </c>
      <c r="M3100" s="25" t="s">
        <v>4877</v>
      </c>
      <c r="N3100" s="45">
        <v>45937</v>
      </c>
      <c r="O3100" s="54">
        <v>32661</v>
      </c>
      <c r="P3100" s="25" t="s">
        <v>243</v>
      </c>
      <c r="Q3100" s="25">
        <v>58156569435</v>
      </c>
      <c r="R3100" s="25" t="s">
        <v>41</v>
      </c>
      <c r="S3100" s="3">
        <v>4</v>
      </c>
      <c r="T3100" s="55"/>
      <c r="U3100" s="25" t="s">
        <v>19</v>
      </c>
      <c r="V3100" s="25" t="str">
        <f>VLOOKUP(P3100,'Customer List'!B:C,2,)</f>
        <v>Mumbai</v>
      </c>
      <c r="W3100" s="56"/>
      <c r="X3100" s="45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4740</v>
      </c>
      <c r="C3101" s="45">
        <v>45926</v>
      </c>
      <c r="D3101" s="45">
        <v>45936</v>
      </c>
      <c r="E3101" s="8">
        <v>73.5</v>
      </c>
      <c r="F3101" s="8">
        <f t="shared" si="502"/>
        <v>6468</v>
      </c>
      <c r="G3101" s="54">
        <f t="shared" si="503"/>
        <v>6468</v>
      </c>
      <c r="H3101" s="25">
        <v>302212</v>
      </c>
      <c r="I3101" s="25" t="s">
        <v>4578</v>
      </c>
      <c r="J3101" s="25">
        <v>1</v>
      </c>
      <c r="K3101" s="25">
        <v>1</v>
      </c>
      <c r="L3101" s="25">
        <f t="shared" si="504"/>
        <v>0</v>
      </c>
      <c r="M3101" s="25" t="s">
        <v>4940</v>
      </c>
      <c r="N3101" s="45">
        <v>45937</v>
      </c>
      <c r="O3101" s="54">
        <v>11392.5</v>
      </c>
      <c r="P3101" s="25" t="s">
        <v>2178</v>
      </c>
      <c r="Q3101" s="25">
        <v>58156573495</v>
      </c>
      <c r="R3101" s="25" t="s">
        <v>41</v>
      </c>
      <c r="S3101" s="3">
        <v>4</v>
      </c>
      <c r="T3101" s="55"/>
      <c r="U3101" s="25" t="s">
        <v>19</v>
      </c>
      <c r="V3101" s="25" t="str">
        <f>VLOOKUP(P3101,'Customer List'!B:C,2,)</f>
        <v>Gujrat</v>
      </c>
      <c r="W3101" s="56"/>
      <c r="X3101" s="45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4740</v>
      </c>
      <c r="C3102" s="45">
        <v>45926</v>
      </c>
      <c r="D3102" s="45">
        <v>45936</v>
      </c>
      <c r="E3102" s="8">
        <v>73.5</v>
      </c>
      <c r="F3102" s="8">
        <f t="shared" si="502"/>
        <v>6468</v>
      </c>
      <c r="G3102" s="54">
        <f t="shared" si="503"/>
        <v>6468</v>
      </c>
      <c r="H3102" s="25">
        <v>302212</v>
      </c>
      <c r="I3102" s="25" t="s">
        <v>4578</v>
      </c>
      <c r="J3102" s="25">
        <v>1</v>
      </c>
      <c r="K3102" s="25">
        <v>1</v>
      </c>
      <c r="L3102" s="25">
        <f t="shared" si="504"/>
        <v>0</v>
      </c>
      <c r="M3102" s="25"/>
      <c r="N3102" s="45">
        <v>45937</v>
      </c>
      <c r="O3102" s="54">
        <v>12206.25</v>
      </c>
      <c r="P3102" s="25" t="s">
        <v>195</v>
      </c>
      <c r="Q3102" s="25">
        <v>58156573160</v>
      </c>
      <c r="R3102" s="25" t="s">
        <v>41</v>
      </c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4740</v>
      </c>
      <c r="C3103" s="45">
        <v>45926</v>
      </c>
      <c r="D3103" s="45">
        <v>45936</v>
      </c>
      <c r="E3103" s="8">
        <v>100.1</v>
      </c>
      <c r="F3103" s="8">
        <f t="shared" si="502"/>
        <v>8808.7999999999993</v>
      </c>
      <c r="G3103" s="54">
        <f t="shared" si="503"/>
        <v>8808.7999999999993</v>
      </c>
      <c r="H3103" s="25">
        <v>302611</v>
      </c>
      <c r="I3103" s="25" t="s">
        <v>4579</v>
      </c>
      <c r="J3103" s="25">
        <v>1</v>
      </c>
      <c r="K3103" s="25">
        <v>1</v>
      </c>
      <c r="L3103" s="25">
        <f t="shared" si="504"/>
        <v>0</v>
      </c>
      <c r="M3103" s="25"/>
      <c r="N3103" s="45">
        <v>45937</v>
      </c>
      <c r="O3103" s="54">
        <v>16623.75</v>
      </c>
      <c r="P3103" s="25" t="s">
        <v>195</v>
      </c>
      <c r="Q3103" s="25">
        <v>58156573160</v>
      </c>
      <c r="R3103" s="25" t="s">
        <v>41</v>
      </c>
      <c r="S3103" s="3">
        <v>4</v>
      </c>
      <c r="T3103" s="55"/>
      <c r="U3103" s="25" t="s">
        <v>19</v>
      </c>
      <c r="V3103" s="25" t="str">
        <f>VLOOKUP(P3103,'Customer List'!B:C,2,)</f>
        <v>Kanpur</v>
      </c>
      <c r="W3103" s="56"/>
      <c r="X3103" s="45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4740</v>
      </c>
      <c r="C3104" s="45">
        <v>45926</v>
      </c>
      <c r="D3104" s="45">
        <v>45936</v>
      </c>
      <c r="E3104" s="8">
        <v>90.3</v>
      </c>
      <c r="F3104" s="8">
        <f t="shared" si="502"/>
        <v>7946.4</v>
      </c>
      <c r="G3104" s="54">
        <f t="shared" si="503"/>
        <v>7946.4</v>
      </c>
      <c r="H3104" s="25">
        <v>305105</v>
      </c>
      <c r="I3104" s="25" t="s">
        <v>4580</v>
      </c>
      <c r="J3104" s="25">
        <v>1</v>
      </c>
      <c r="K3104" s="25">
        <v>1</v>
      </c>
      <c r="L3104" s="25">
        <f t="shared" si="504"/>
        <v>0</v>
      </c>
      <c r="M3104" s="25" t="s">
        <v>4900</v>
      </c>
      <c r="N3104" s="45">
        <v>45937</v>
      </c>
      <c r="O3104" s="54">
        <v>13996.5</v>
      </c>
      <c r="P3104" s="25" t="s">
        <v>296</v>
      </c>
      <c r="Q3104" s="25">
        <v>58156572773</v>
      </c>
      <c r="R3104" s="25" t="s">
        <v>41</v>
      </c>
      <c r="S3104" s="3">
        <v>4</v>
      </c>
      <c r="T3104" s="55"/>
      <c r="U3104" s="25" t="s">
        <v>19</v>
      </c>
      <c r="V3104" s="25" t="str">
        <f>VLOOKUP(P3104,'Customer List'!B:C,2,)</f>
        <v>Kerala</v>
      </c>
      <c r="W3104" s="56"/>
      <c r="X3104" s="45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4740</v>
      </c>
      <c r="C3105" s="45">
        <v>45926</v>
      </c>
      <c r="D3105" s="45">
        <v>45936</v>
      </c>
      <c r="E3105" s="8">
        <v>102.9</v>
      </c>
      <c r="F3105" s="8">
        <f t="shared" si="502"/>
        <v>9055.2000000000007</v>
      </c>
      <c r="G3105" s="54">
        <f t="shared" si="503"/>
        <v>9055.2000000000007</v>
      </c>
      <c r="H3105" s="25">
        <v>305629</v>
      </c>
      <c r="I3105" s="25" t="s">
        <v>4581</v>
      </c>
      <c r="J3105" s="25">
        <v>1</v>
      </c>
      <c r="K3105" s="25">
        <v>1</v>
      </c>
      <c r="L3105" s="25">
        <f t="shared" si="504"/>
        <v>0</v>
      </c>
      <c r="M3105" s="25"/>
      <c r="N3105" s="45">
        <v>45937</v>
      </c>
      <c r="O3105" s="54">
        <v>17088.75</v>
      </c>
      <c r="P3105" s="25" t="s">
        <v>195</v>
      </c>
      <c r="Q3105" s="25">
        <v>58156573160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Kanpur</v>
      </c>
      <c r="W3105" s="56"/>
      <c r="X3105" s="45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4740</v>
      </c>
      <c r="C3106" s="45">
        <v>45926</v>
      </c>
      <c r="D3106" s="45">
        <v>45936</v>
      </c>
      <c r="E3106" s="8">
        <v>205.1</v>
      </c>
      <c r="F3106" s="8">
        <f t="shared" si="502"/>
        <v>18048.8</v>
      </c>
      <c r="G3106" s="54">
        <f t="shared" si="503"/>
        <v>18048.8</v>
      </c>
      <c r="H3106" s="25">
        <v>306008</v>
      </c>
      <c r="I3106" s="25" t="s">
        <v>4277</v>
      </c>
      <c r="J3106" s="25">
        <v>1</v>
      </c>
      <c r="K3106" s="25">
        <v>1</v>
      </c>
      <c r="L3106" s="25">
        <f t="shared" si="504"/>
        <v>0</v>
      </c>
      <c r="M3106" s="25" t="s">
        <v>4877</v>
      </c>
      <c r="N3106" s="45">
        <v>45937</v>
      </c>
      <c r="O3106" s="54">
        <v>25051.5</v>
      </c>
      <c r="P3106" s="25" t="s">
        <v>243</v>
      </c>
      <c r="Q3106" s="25">
        <v>58156569435</v>
      </c>
      <c r="R3106" s="25" t="s">
        <v>41</v>
      </c>
      <c r="S3106" s="3">
        <v>4</v>
      </c>
      <c r="T3106" s="55"/>
      <c r="U3106" s="25" t="s">
        <v>19</v>
      </c>
      <c r="V3106" s="25" t="str">
        <f>VLOOKUP(P3106,'Customer List'!B:C,2,)</f>
        <v>Mumbai</v>
      </c>
      <c r="W3106" s="56"/>
      <c r="X3106" s="45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4740</v>
      </c>
      <c r="C3107" s="45">
        <v>45926</v>
      </c>
      <c r="D3107" s="45">
        <v>45936</v>
      </c>
      <c r="E3107" s="8">
        <v>74.900000000000006</v>
      </c>
      <c r="F3107" s="8">
        <f t="shared" si="502"/>
        <v>6591.2000000000007</v>
      </c>
      <c r="G3107" s="54">
        <f t="shared" si="503"/>
        <v>13182.400000000001</v>
      </c>
      <c r="H3107" s="25">
        <v>343107</v>
      </c>
      <c r="I3107" s="25" t="s">
        <v>4602</v>
      </c>
      <c r="J3107" s="25">
        <v>2</v>
      </c>
      <c r="K3107" s="25">
        <v>2</v>
      </c>
      <c r="L3107" s="25">
        <f t="shared" si="504"/>
        <v>0</v>
      </c>
      <c r="M3107" s="25" t="s">
        <v>4940</v>
      </c>
      <c r="N3107" s="45">
        <v>45937</v>
      </c>
      <c r="O3107" s="54">
        <v>23219</v>
      </c>
      <c r="P3107" s="25" t="s">
        <v>2178</v>
      </c>
      <c r="Q3107" s="25">
        <v>58156573495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Gujrat</v>
      </c>
      <c r="W3107" s="56"/>
      <c r="X3107" s="45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4740</v>
      </c>
      <c r="C3108" s="45">
        <v>45926</v>
      </c>
      <c r="D3108" s="45">
        <v>45936</v>
      </c>
      <c r="E3108" s="8">
        <v>179.2</v>
      </c>
      <c r="F3108" s="8">
        <f t="shared" si="502"/>
        <v>15769.599999999999</v>
      </c>
      <c r="G3108" s="54">
        <f t="shared" si="503"/>
        <v>15769.599999999999</v>
      </c>
      <c r="H3108" s="25">
        <v>306308</v>
      </c>
      <c r="I3108" s="25" t="s">
        <v>4583</v>
      </c>
      <c r="J3108" s="25">
        <v>1</v>
      </c>
      <c r="K3108" s="25">
        <v>1</v>
      </c>
      <c r="L3108" s="25">
        <f t="shared" si="504"/>
        <v>0</v>
      </c>
      <c r="M3108" s="25" t="s">
        <v>4877</v>
      </c>
      <c r="N3108" s="45">
        <v>45937</v>
      </c>
      <c r="O3108" s="54">
        <v>21888</v>
      </c>
      <c r="P3108" s="25" t="s">
        <v>243</v>
      </c>
      <c r="Q3108" s="25">
        <v>58156569435</v>
      </c>
      <c r="R3108" s="25" t="s">
        <v>41</v>
      </c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/>
      <c r="X3108" s="45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4740</v>
      </c>
      <c r="C3109" s="45">
        <v>45926</v>
      </c>
      <c r="D3109" s="45">
        <v>45936</v>
      </c>
      <c r="E3109" s="8">
        <v>131.6</v>
      </c>
      <c r="F3109" s="8">
        <f t="shared" si="502"/>
        <v>11580.8</v>
      </c>
      <c r="G3109" s="54">
        <f t="shared" si="503"/>
        <v>11580.8</v>
      </c>
      <c r="H3109" s="25">
        <v>306704</v>
      </c>
      <c r="I3109" s="25" t="s">
        <v>4584</v>
      </c>
      <c r="J3109" s="25">
        <v>1</v>
      </c>
      <c r="K3109" s="25">
        <v>1</v>
      </c>
      <c r="L3109" s="25">
        <f t="shared" si="504"/>
        <v>0</v>
      </c>
      <c r="M3109" s="25" t="s">
        <v>4900</v>
      </c>
      <c r="N3109" s="45">
        <v>45937</v>
      </c>
      <c r="O3109" s="54">
        <v>20398</v>
      </c>
      <c r="P3109" s="25" t="s">
        <v>296</v>
      </c>
      <c r="Q3109" s="25">
        <v>58156572773</v>
      </c>
      <c r="R3109" s="25" t="s">
        <v>41</v>
      </c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4740</v>
      </c>
      <c r="C3110" s="45">
        <v>45926</v>
      </c>
      <c r="D3110" s="45">
        <v>45936</v>
      </c>
      <c r="E3110" s="8">
        <v>326.25</v>
      </c>
      <c r="F3110" s="8">
        <f t="shared" si="502"/>
        <v>28710</v>
      </c>
      <c r="G3110" s="54">
        <f t="shared" si="503"/>
        <v>28710</v>
      </c>
      <c r="H3110" s="25">
        <v>306740</v>
      </c>
      <c r="I3110" s="25" t="s">
        <v>4585</v>
      </c>
      <c r="J3110" s="25">
        <v>1</v>
      </c>
      <c r="K3110" s="25">
        <v>1</v>
      </c>
      <c r="L3110" s="25">
        <f t="shared" si="504"/>
        <v>0</v>
      </c>
      <c r="M3110" s="25" t="s">
        <v>4900</v>
      </c>
      <c r="N3110" s="45">
        <v>45937</v>
      </c>
      <c r="O3110" s="54">
        <v>47197.5</v>
      </c>
      <c r="P3110" s="25" t="s">
        <v>296</v>
      </c>
      <c r="Q3110" s="25">
        <v>58156572773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Kerala</v>
      </c>
      <c r="W3110" s="56"/>
      <c r="X3110" s="45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4740</v>
      </c>
      <c r="C3111" s="45">
        <v>45926</v>
      </c>
      <c r="D3111" s="45">
        <v>45936</v>
      </c>
      <c r="E3111" s="8">
        <v>267.39999999999998</v>
      </c>
      <c r="F3111" s="8">
        <f t="shared" si="502"/>
        <v>23531.199999999997</v>
      </c>
      <c r="G3111" s="54">
        <f t="shared" si="503"/>
        <v>47062.399999999994</v>
      </c>
      <c r="H3111" s="25">
        <v>368504</v>
      </c>
      <c r="I3111" s="25" t="s">
        <v>4613</v>
      </c>
      <c r="J3111" s="25">
        <v>2</v>
      </c>
      <c r="K3111" s="25">
        <v>2</v>
      </c>
      <c r="L3111" s="25">
        <f t="shared" si="504"/>
        <v>0</v>
      </c>
      <c r="M3111" s="25" t="s">
        <v>4916</v>
      </c>
      <c r="N3111" s="45">
        <v>45937</v>
      </c>
      <c r="O3111" s="54">
        <v>76973</v>
      </c>
      <c r="P3111" s="25" t="s">
        <v>4449</v>
      </c>
      <c r="Q3111" s="25">
        <v>58156570021</v>
      </c>
      <c r="R3111" s="25" t="s">
        <v>41</v>
      </c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/>
      <c r="X3111" s="45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4740</v>
      </c>
      <c r="C3112" s="45">
        <v>45926</v>
      </c>
      <c r="D3112" s="45">
        <v>45936</v>
      </c>
      <c r="E3112" s="8">
        <v>21</v>
      </c>
      <c r="F3112" s="8">
        <f t="shared" si="502"/>
        <v>1848</v>
      </c>
      <c r="G3112" s="54">
        <f t="shared" si="503"/>
        <v>3696</v>
      </c>
      <c r="H3112" s="25">
        <v>400101</v>
      </c>
      <c r="I3112" s="25" t="s">
        <v>4618</v>
      </c>
      <c r="J3112" s="25">
        <v>2</v>
      </c>
      <c r="K3112" s="25">
        <v>2</v>
      </c>
      <c r="L3112" s="25">
        <f t="shared" si="504"/>
        <v>0</v>
      </c>
      <c r="M3112" s="25" t="s">
        <v>4887</v>
      </c>
      <c r="N3112" s="45">
        <v>45937</v>
      </c>
      <c r="O3112" s="54">
        <v>6975</v>
      </c>
      <c r="P3112" s="25" t="s">
        <v>3594</v>
      </c>
      <c r="Q3112" s="25">
        <v>58156565891</v>
      </c>
      <c r="R3112" s="25" t="s">
        <v>41</v>
      </c>
      <c r="S3112" s="3">
        <v>4</v>
      </c>
      <c r="T3112" s="55"/>
      <c r="U3112" s="25" t="s">
        <v>19</v>
      </c>
      <c r="V3112" s="25" t="str">
        <f>VLOOKUP(P3112,'Customer List'!B:C,2,)</f>
        <v>Bhopal</v>
      </c>
      <c r="W3112" s="56"/>
      <c r="X3112" s="45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4740</v>
      </c>
      <c r="C3113" s="45">
        <v>45926</v>
      </c>
      <c r="D3113" s="45">
        <v>45936</v>
      </c>
      <c r="E3113" s="8">
        <v>285</v>
      </c>
      <c r="F3113" s="8">
        <f t="shared" si="502"/>
        <v>25080</v>
      </c>
      <c r="G3113" s="54">
        <f t="shared" si="503"/>
        <v>25080</v>
      </c>
      <c r="H3113" s="25">
        <v>307646</v>
      </c>
      <c r="I3113" s="25" t="s">
        <v>4586</v>
      </c>
      <c r="J3113" s="25">
        <v>1</v>
      </c>
      <c r="K3113" s="25">
        <v>1</v>
      </c>
      <c r="L3113" s="25">
        <f t="shared" si="504"/>
        <v>0</v>
      </c>
      <c r="M3113" s="25" t="s">
        <v>4927</v>
      </c>
      <c r="N3113" s="45">
        <v>45937</v>
      </c>
      <c r="O3113" s="54">
        <v>41230</v>
      </c>
      <c r="P3113" s="25" t="s">
        <v>1138</v>
      </c>
      <c r="Q3113" s="25">
        <v>58156567700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4740</v>
      </c>
      <c r="C3114" s="45">
        <v>45926</v>
      </c>
      <c r="D3114" s="45">
        <v>45936</v>
      </c>
      <c r="E3114" s="8">
        <v>285</v>
      </c>
      <c r="F3114" s="8">
        <f t="shared" si="502"/>
        <v>25080</v>
      </c>
      <c r="G3114" s="54">
        <f t="shared" si="503"/>
        <v>501600</v>
      </c>
      <c r="H3114" s="25">
        <v>307646</v>
      </c>
      <c r="I3114" s="25" t="s">
        <v>4586</v>
      </c>
      <c r="J3114" s="25">
        <v>20</v>
      </c>
      <c r="K3114" s="25">
        <v>20</v>
      </c>
      <c r="L3114" s="25">
        <f t="shared" si="504"/>
        <v>0</v>
      </c>
      <c r="M3114" s="25" t="s">
        <v>4877</v>
      </c>
      <c r="N3114" s="45">
        <v>45937</v>
      </c>
      <c r="O3114" s="54">
        <v>649800</v>
      </c>
      <c r="P3114" s="25" t="s">
        <v>243</v>
      </c>
      <c r="Q3114" s="25">
        <v>58156569435</v>
      </c>
      <c r="R3114" s="25" t="s">
        <v>41</v>
      </c>
      <c r="S3114" s="3">
        <v>4</v>
      </c>
      <c r="T3114" s="55"/>
      <c r="U3114" s="25" t="s">
        <v>19</v>
      </c>
      <c r="V3114" s="25" t="str">
        <f>VLOOKUP(P3114,'Customer List'!B:C,2,)</f>
        <v>Mumbai</v>
      </c>
      <c r="W3114" s="56"/>
      <c r="X3114" s="45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4740</v>
      </c>
      <c r="C3115" s="45">
        <v>45926</v>
      </c>
      <c r="D3115" s="45">
        <v>45936</v>
      </c>
      <c r="E3115" s="8">
        <v>91.7</v>
      </c>
      <c r="F3115" s="8">
        <f t="shared" si="502"/>
        <v>8069.6</v>
      </c>
      <c r="G3115" s="54">
        <f t="shared" si="503"/>
        <v>8069.6</v>
      </c>
      <c r="H3115" s="25">
        <v>310805</v>
      </c>
      <c r="I3115" s="25" t="s">
        <v>4587</v>
      </c>
      <c r="J3115" s="25">
        <v>1</v>
      </c>
      <c r="K3115" s="25">
        <v>1</v>
      </c>
      <c r="L3115" s="25">
        <f t="shared" si="504"/>
        <v>0</v>
      </c>
      <c r="M3115" s="25"/>
      <c r="N3115" s="45">
        <v>45937</v>
      </c>
      <c r="O3115" s="54">
        <v>15228.75</v>
      </c>
      <c r="P3115" s="25" t="s">
        <v>195</v>
      </c>
      <c r="Q3115" s="25">
        <v>58156573160</v>
      </c>
      <c r="R3115" s="25" t="s">
        <v>41</v>
      </c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4740</v>
      </c>
      <c r="C3116" s="45">
        <v>45926</v>
      </c>
      <c r="D3116" s="45">
        <v>45936</v>
      </c>
      <c r="E3116" s="8">
        <v>50.4</v>
      </c>
      <c r="F3116" s="8">
        <f t="shared" si="502"/>
        <v>4435.2</v>
      </c>
      <c r="G3116" s="54">
        <f t="shared" si="503"/>
        <v>4435.2</v>
      </c>
      <c r="H3116" s="25" t="s">
        <v>617</v>
      </c>
      <c r="I3116" s="25" t="s">
        <v>4588</v>
      </c>
      <c r="J3116" s="25">
        <v>1</v>
      </c>
      <c r="K3116" s="25">
        <v>1</v>
      </c>
      <c r="L3116" s="25">
        <f t="shared" si="504"/>
        <v>0</v>
      </c>
      <c r="M3116" s="25"/>
      <c r="N3116" s="45">
        <v>45937</v>
      </c>
      <c r="O3116" s="54">
        <v>8370</v>
      </c>
      <c r="P3116" s="25" t="s">
        <v>195</v>
      </c>
      <c r="Q3116" s="25">
        <v>58156573160</v>
      </c>
      <c r="R3116" s="25" t="s">
        <v>41</v>
      </c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4740</v>
      </c>
      <c r="C3117" s="45">
        <v>45926</v>
      </c>
      <c r="D3117" s="45">
        <v>45936</v>
      </c>
      <c r="E3117" s="8">
        <v>108.5</v>
      </c>
      <c r="F3117" s="8">
        <f t="shared" si="502"/>
        <v>9548</v>
      </c>
      <c r="G3117" s="54">
        <f t="shared" si="503"/>
        <v>9548</v>
      </c>
      <c r="H3117" s="25">
        <v>310913</v>
      </c>
      <c r="I3117" s="25" t="s">
        <v>4589</v>
      </c>
      <c r="J3117" s="25">
        <v>1</v>
      </c>
      <c r="K3117" s="25">
        <v>1</v>
      </c>
      <c r="L3117" s="25">
        <f t="shared" si="504"/>
        <v>0</v>
      </c>
      <c r="M3117" s="25"/>
      <c r="N3117" s="45">
        <v>45937</v>
      </c>
      <c r="O3117" s="54">
        <v>18018.75</v>
      </c>
      <c r="P3117" s="25" t="s">
        <v>195</v>
      </c>
      <c r="Q3117" s="25">
        <v>58156573160</v>
      </c>
      <c r="R3117" s="25" t="s">
        <v>41</v>
      </c>
      <c r="S3117" s="3">
        <v>4</v>
      </c>
      <c r="T3117" s="55"/>
      <c r="U3117" s="25" t="s">
        <v>19</v>
      </c>
      <c r="V3117" s="25" t="str">
        <f>VLOOKUP(P3117,'Customer List'!B:C,2,)</f>
        <v>Kanpur</v>
      </c>
      <c r="W3117" s="56"/>
      <c r="X3117" s="45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ref="A3118:A3181" si="508">A3117+1</f>
        <v>3114</v>
      </c>
      <c r="B3118" s="25" t="s">
        <v>4740</v>
      </c>
      <c r="C3118" s="45">
        <v>45926</v>
      </c>
      <c r="D3118" s="45">
        <v>45936</v>
      </c>
      <c r="E3118" s="8">
        <v>177.1</v>
      </c>
      <c r="F3118" s="8">
        <f t="shared" ref="F3118:F3181" si="509">IF(AB3118="DOLLAR",E3118*88,E3118)</f>
        <v>15584.8</v>
      </c>
      <c r="G3118" s="54">
        <f t="shared" ref="G3118:G3181" si="510">F3118*J3118</f>
        <v>31169.599999999999</v>
      </c>
      <c r="H3118" s="25">
        <v>640922</v>
      </c>
      <c r="I3118" s="25" t="s">
        <v>4637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4944</v>
      </c>
      <c r="N3118" s="45">
        <v>45937</v>
      </c>
      <c r="O3118" s="54">
        <v>57253.9</v>
      </c>
      <c r="P3118" s="25" t="s">
        <v>492</v>
      </c>
      <c r="Q3118" s="54" t="s">
        <v>4762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Haridwar</v>
      </c>
      <c r="W3118" s="56"/>
      <c r="X3118" s="45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508"/>
        <v>3115</v>
      </c>
      <c r="B3119" s="25" t="s">
        <v>4740</v>
      </c>
      <c r="C3119" s="45">
        <v>45926</v>
      </c>
      <c r="D3119" s="45">
        <v>45936</v>
      </c>
      <c r="E3119" s="8">
        <v>267.39999999999998</v>
      </c>
      <c r="F3119" s="8">
        <f t="shared" si="509"/>
        <v>23531.199999999997</v>
      </c>
      <c r="G3119" s="54">
        <f t="shared" si="510"/>
        <v>23531.199999999997</v>
      </c>
      <c r="H3119" s="25">
        <v>314512</v>
      </c>
      <c r="I3119" s="25" t="s">
        <v>4590</v>
      </c>
      <c r="J3119" s="25">
        <v>1</v>
      </c>
      <c r="K3119" s="25">
        <v>1</v>
      </c>
      <c r="L3119" s="25">
        <f t="shared" si="511"/>
        <v>0</v>
      </c>
      <c r="M3119" s="25" t="s">
        <v>4945</v>
      </c>
      <c r="N3119" s="45">
        <v>45937</v>
      </c>
      <c r="O3119" s="54">
        <v>38487</v>
      </c>
      <c r="P3119" s="25" t="s">
        <v>184</v>
      </c>
      <c r="Q3119" s="25">
        <v>58156566646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Mumbai</v>
      </c>
      <c r="W3119" s="56"/>
      <c r="X3119" s="45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508"/>
        <v>3116</v>
      </c>
      <c r="B3120" s="25" t="s">
        <v>4740</v>
      </c>
      <c r="C3120" s="45">
        <v>45926</v>
      </c>
      <c r="D3120" s="45">
        <v>45936</v>
      </c>
      <c r="E3120" s="8">
        <v>273.75</v>
      </c>
      <c r="F3120" s="8">
        <f t="shared" si="509"/>
        <v>24090</v>
      </c>
      <c r="G3120" s="54">
        <f t="shared" si="510"/>
        <v>24090</v>
      </c>
      <c r="H3120" s="25">
        <v>317332</v>
      </c>
      <c r="I3120" s="25" t="s">
        <v>4591</v>
      </c>
      <c r="J3120" s="25">
        <v>1</v>
      </c>
      <c r="K3120" s="25">
        <v>1</v>
      </c>
      <c r="L3120" s="25">
        <f t="shared" si="511"/>
        <v>0</v>
      </c>
      <c r="M3120" s="25" t="s">
        <v>4899</v>
      </c>
      <c r="N3120" s="45">
        <v>45937</v>
      </c>
      <c r="O3120" s="54">
        <v>42431</v>
      </c>
      <c r="P3120" s="25" t="s">
        <v>289</v>
      </c>
      <c r="Q3120" s="25">
        <v>58156567033</v>
      </c>
      <c r="R3120" s="25" t="s">
        <v>41</v>
      </c>
      <c r="S3120" s="3">
        <v>4</v>
      </c>
      <c r="T3120" s="55"/>
      <c r="U3120" s="25" t="s">
        <v>19</v>
      </c>
      <c r="V3120" s="25" t="str">
        <f>VLOOKUP(P3120,'Customer List'!B:C,2,)</f>
        <v>Banglore</v>
      </c>
      <c r="W3120" s="56"/>
      <c r="X3120" s="45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508"/>
        <v>3117</v>
      </c>
      <c r="B3121" s="25" t="s">
        <v>4740</v>
      </c>
      <c r="C3121" s="45">
        <v>45926</v>
      </c>
      <c r="D3121" s="45">
        <v>45936</v>
      </c>
      <c r="E3121" s="8">
        <v>78.400000000000006</v>
      </c>
      <c r="F3121" s="8">
        <f t="shared" si="509"/>
        <v>6899.2000000000007</v>
      </c>
      <c r="G3121" s="54">
        <f t="shared" si="510"/>
        <v>6899.2000000000007</v>
      </c>
      <c r="H3121" s="25">
        <v>317335</v>
      </c>
      <c r="I3121" s="25" t="s">
        <v>4592</v>
      </c>
      <c r="J3121" s="25">
        <v>1</v>
      </c>
      <c r="K3121" s="25">
        <v>1</v>
      </c>
      <c r="L3121" s="25">
        <f t="shared" si="511"/>
        <v>0</v>
      </c>
      <c r="M3121" s="25" t="s">
        <v>4934</v>
      </c>
      <c r="N3121" s="45">
        <v>45937</v>
      </c>
      <c r="O3121" s="54">
        <v>10416</v>
      </c>
      <c r="P3121" s="25" t="s">
        <v>173</v>
      </c>
      <c r="Q3121" s="25">
        <v>58156571163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/>
      <c r="X3121" s="45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508"/>
        <v>3118</v>
      </c>
      <c r="B3122" s="25" t="s">
        <v>4740</v>
      </c>
      <c r="C3122" s="45">
        <v>45926</v>
      </c>
      <c r="D3122" s="45">
        <v>45936</v>
      </c>
      <c r="E3122" s="8">
        <v>270</v>
      </c>
      <c r="F3122" s="8">
        <f t="shared" si="509"/>
        <v>23760</v>
      </c>
      <c r="G3122" s="54">
        <f t="shared" si="510"/>
        <v>23760</v>
      </c>
      <c r="H3122" s="25">
        <v>317344</v>
      </c>
      <c r="I3122" s="25" t="s">
        <v>4254</v>
      </c>
      <c r="J3122" s="25">
        <v>1</v>
      </c>
      <c r="K3122" s="25">
        <v>1</v>
      </c>
      <c r="L3122" s="25">
        <f t="shared" si="511"/>
        <v>0</v>
      </c>
      <c r="M3122" s="25" t="s">
        <v>4879</v>
      </c>
      <c r="N3122" s="45">
        <v>45937</v>
      </c>
      <c r="O3122" s="54">
        <v>39060</v>
      </c>
      <c r="P3122" s="25" t="s">
        <v>2053</v>
      </c>
      <c r="Q3122" s="25">
        <v>58156571955</v>
      </c>
      <c r="R3122" s="25" t="s">
        <v>41</v>
      </c>
      <c r="S3122" s="3">
        <v>4</v>
      </c>
      <c r="T3122" s="55"/>
      <c r="U3122" s="25" t="s">
        <v>19</v>
      </c>
      <c r="V3122" s="25" t="str">
        <f>VLOOKUP(P3122,'Customer List'!B:C,2,)</f>
        <v>Banglore</v>
      </c>
      <c r="W3122" s="56"/>
      <c r="X3122" s="45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508"/>
        <v>3119</v>
      </c>
      <c r="B3123" s="25" t="s">
        <v>4740</v>
      </c>
      <c r="C3123" s="45">
        <v>45926</v>
      </c>
      <c r="D3123" s="45">
        <v>45936</v>
      </c>
      <c r="E3123" s="8">
        <v>217.7</v>
      </c>
      <c r="F3123" s="8">
        <f t="shared" si="509"/>
        <v>19157.599999999999</v>
      </c>
      <c r="G3123" s="54">
        <f t="shared" si="510"/>
        <v>19157.599999999999</v>
      </c>
      <c r="H3123" s="25">
        <v>318318</v>
      </c>
      <c r="I3123" s="25" t="s">
        <v>4593</v>
      </c>
      <c r="J3123" s="25">
        <v>1</v>
      </c>
      <c r="K3123" s="25">
        <v>1</v>
      </c>
      <c r="L3123" s="25">
        <f t="shared" si="511"/>
        <v>0</v>
      </c>
      <c r="M3123" s="25" t="s">
        <v>4974</v>
      </c>
      <c r="N3123" s="45">
        <v>45938</v>
      </c>
      <c r="O3123" s="54">
        <v>33743.5</v>
      </c>
      <c r="P3123" s="25" t="s">
        <v>1140</v>
      </c>
      <c r="Q3123" s="25" t="s">
        <v>637</v>
      </c>
      <c r="R3123" s="25" t="s">
        <v>725</v>
      </c>
      <c r="S3123" s="3">
        <v>4</v>
      </c>
      <c r="T3123" s="55"/>
      <c r="U3123" s="25" t="s">
        <v>19</v>
      </c>
      <c r="V3123" s="25" t="str">
        <f>VLOOKUP(P3123,'Customer List'!B:C,2,)</f>
        <v>Delhi</v>
      </c>
      <c r="W3123" s="56"/>
      <c r="X3123" s="45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67" t="str">
        <f>VLOOKUP(P3123,'Customer List'!B:D,3,)</f>
        <v>Local</v>
      </c>
    </row>
    <row r="3124" spans="1:29" x14ac:dyDescent="0.25">
      <c r="A3124" s="25">
        <f t="shared" si="508"/>
        <v>3120</v>
      </c>
      <c r="B3124" s="25" t="s">
        <v>4740</v>
      </c>
      <c r="C3124" s="45">
        <v>45926</v>
      </c>
      <c r="D3124" s="45">
        <v>45936</v>
      </c>
      <c r="E3124" s="8">
        <v>4.8999999999999995</v>
      </c>
      <c r="F3124" s="8">
        <f t="shared" si="509"/>
        <v>431.19999999999993</v>
      </c>
      <c r="G3124" s="54">
        <f t="shared" si="510"/>
        <v>862.39999999999986</v>
      </c>
      <c r="H3124" s="25">
        <v>740379</v>
      </c>
      <c r="I3124" s="25" t="s">
        <v>3768</v>
      </c>
      <c r="J3124" s="25">
        <v>2</v>
      </c>
      <c r="K3124" s="25">
        <v>2</v>
      </c>
      <c r="L3124" s="25">
        <f t="shared" si="511"/>
        <v>0</v>
      </c>
      <c r="M3124" s="25" t="s">
        <v>4964</v>
      </c>
      <c r="N3124" s="45">
        <v>45937</v>
      </c>
      <c r="O3124" s="54">
        <f>2*700</f>
        <v>1400</v>
      </c>
      <c r="P3124" s="25" t="s">
        <v>630</v>
      </c>
      <c r="Q3124" s="25">
        <v>58156564491</v>
      </c>
      <c r="R3124" s="25" t="s">
        <v>41</v>
      </c>
      <c r="S3124" s="3" t="s">
        <v>300</v>
      </c>
      <c r="T3124" s="55"/>
      <c r="U3124" s="25" t="s">
        <v>19</v>
      </c>
      <c r="V3124" s="25" t="str">
        <f>VLOOKUP(P3124,'Customer List'!B:C,2,)</f>
        <v>Gujrat</v>
      </c>
      <c r="W3124" s="56"/>
      <c r="X3124" s="45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508"/>
        <v>3121</v>
      </c>
      <c r="B3125" s="25" t="s">
        <v>4740</v>
      </c>
      <c r="C3125" s="45">
        <v>45926</v>
      </c>
      <c r="D3125" s="45">
        <v>45936</v>
      </c>
      <c r="E3125" s="8">
        <v>259</v>
      </c>
      <c r="F3125" s="8">
        <f t="shared" si="509"/>
        <v>22792</v>
      </c>
      <c r="G3125" s="54">
        <f t="shared" si="510"/>
        <v>22792</v>
      </c>
      <c r="H3125" s="25">
        <v>320216</v>
      </c>
      <c r="I3125" s="25" t="s">
        <v>4594</v>
      </c>
      <c r="J3125" s="25">
        <v>1</v>
      </c>
      <c r="K3125" s="25">
        <v>1</v>
      </c>
      <c r="L3125" s="25">
        <f t="shared" si="511"/>
        <v>0</v>
      </c>
      <c r="M3125" s="25" t="s">
        <v>4973</v>
      </c>
      <c r="N3125" s="45">
        <v>45938</v>
      </c>
      <c r="O3125" s="54">
        <v>40145</v>
      </c>
      <c r="P3125" s="25" t="s">
        <v>1140</v>
      </c>
      <c r="Q3125" s="25" t="s">
        <v>637</v>
      </c>
      <c r="R3125" s="25" t="s">
        <v>725</v>
      </c>
      <c r="S3125" s="3">
        <v>4</v>
      </c>
      <c r="T3125" s="55"/>
      <c r="U3125" s="25" t="s">
        <v>19</v>
      </c>
      <c r="V3125" s="25" t="str">
        <f>VLOOKUP(P3125,'Customer List'!B:C,2,)</f>
        <v>Delhi</v>
      </c>
      <c r="W3125" s="56"/>
      <c r="X3125" s="45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67" t="str">
        <f>VLOOKUP(P3125,'Customer List'!B:D,3,)</f>
        <v>Local</v>
      </c>
    </row>
    <row r="3126" spans="1:29" x14ac:dyDescent="0.25">
      <c r="A3126" s="25">
        <f t="shared" si="508"/>
        <v>3122</v>
      </c>
      <c r="B3126" s="25" t="s">
        <v>4740</v>
      </c>
      <c r="C3126" s="45">
        <v>45926</v>
      </c>
      <c r="D3126" s="45">
        <v>45936</v>
      </c>
      <c r="E3126" s="8">
        <v>313.5</v>
      </c>
      <c r="F3126" s="8">
        <f t="shared" si="509"/>
        <v>27588</v>
      </c>
      <c r="G3126" s="54">
        <f t="shared" si="510"/>
        <v>27588</v>
      </c>
      <c r="H3126" s="25">
        <v>321142</v>
      </c>
      <c r="I3126" s="25" t="s">
        <v>4595</v>
      </c>
      <c r="J3126" s="25">
        <v>1</v>
      </c>
      <c r="K3126" s="25">
        <v>1</v>
      </c>
      <c r="L3126" s="25">
        <f t="shared" si="511"/>
        <v>0</v>
      </c>
      <c r="M3126" s="25" t="s">
        <v>4899</v>
      </c>
      <c r="N3126" s="45">
        <v>45937</v>
      </c>
      <c r="O3126" s="54">
        <v>48592</v>
      </c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508"/>
        <v>3123</v>
      </c>
      <c r="B3127" s="25" t="s">
        <v>4740</v>
      </c>
      <c r="C3127" s="45">
        <v>45926</v>
      </c>
      <c r="D3127" s="45">
        <v>45936</v>
      </c>
      <c r="E3127" s="8">
        <v>313.5</v>
      </c>
      <c r="F3127" s="8">
        <f t="shared" si="509"/>
        <v>27588</v>
      </c>
      <c r="G3127" s="54">
        <f t="shared" si="510"/>
        <v>27588</v>
      </c>
      <c r="H3127" s="25">
        <v>323050</v>
      </c>
      <c r="I3127" s="25" t="s">
        <v>4596</v>
      </c>
      <c r="J3127" s="25">
        <v>1</v>
      </c>
      <c r="K3127" s="25">
        <v>1</v>
      </c>
      <c r="L3127" s="25">
        <f t="shared" si="511"/>
        <v>0</v>
      </c>
      <c r="M3127" s="25" t="s">
        <v>4899</v>
      </c>
      <c r="N3127" s="45">
        <v>45937</v>
      </c>
      <c r="O3127" s="54">
        <v>48592</v>
      </c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508"/>
        <v>3124</v>
      </c>
      <c r="B3128" s="25" t="s">
        <v>4740</v>
      </c>
      <c r="C3128" s="45">
        <v>45926</v>
      </c>
      <c r="D3128" s="45">
        <v>45936</v>
      </c>
      <c r="E3128" s="8">
        <v>267.39999999999998</v>
      </c>
      <c r="F3128" s="8">
        <f t="shared" si="509"/>
        <v>23531.199999999997</v>
      </c>
      <c r="G3128" s="54">
        <f t="shared" si="510"/>
        <v>23531.199999999997</v>
      </c>
      <c r="H3128" s="25">
        <v>325622</v>
      </c>
      <c r="I3128" s="25" t="s">
        <v>4597</v>
      </c>
      <c r="J3128" s="25">
        <v>1</v>
      </c>
      <c r="K3128" s="25">
        <v>1</v>
      </c>
      <c r="L3128" s="25">
        <f t="shared" si="511"/>
        <v>0</v>
      </c>
      <c r="M3128" s="25" t="s">
        <v>4899</v>
      </c>
      <c r="N3128" s="45">
        <v>45937</v>
      </c>
      <c r="O3128" s="54">
        <v>44407</v>
      </c>
      <c r="P3128" s="25" t="s">
        <v>289</v>
      </c>
      <c r="Q3128" s="25">
        <v>58156567033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Banglore</v>
      </c>
      <c r="W3128" s="56"/>
      <c r="X3128" s="45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508"/>
        <v>3125</v>
      </c>
      <c r="B3129" s="25" t="s">
        <v>4740</v>
      </c>
      <c r="C3129" s="45">
        <v>45926</v>
      </c>
      <c r="D3129" s="45">
        <v>45936</v>
      </c>
      <c r="E3129" s="8">
        <v>187.6</v>
      </c>
      <c r="F3129" s="8">
        <f t="shared" si="509"/>
        <v>16508.8</v>
      </c>
      <c r="G3129" s="54">
        <f t="shared" si="510"/>
        <v>16508.8</v>
      </c>
      <c r="H3129" s="25">
        <v>328708</v>
      </c>
      <c r="I3129" s="25" t="s">
        <v>4598</v>
      </c>
      <c r="J3129" s="25">
        <v>1</v>
      </c>
      <c r="K3129" s="25">
        <v>1</v>
      </c>
      <c r="L3129" s="25">
        <f t="shared" si="511"/>
        <v>0</v>
      </c>
      <c r="M3129" s="25" t="s">
        <v>4962</v>
      </c>
      <c r="N3129" s="45">
        <v>45937</v>
      </c>
      <c r="O3129" s="54">
        <v>31155</v>
      </c>
      <c r="P3129" s="25" t="s">
        <v>1093</v>
      </c>
      <c r="Q3129" s="25">
        <v>58156567490</v>
      </c>
      <c r="R3129" s="25" t="s">
        <v>41</v>
      </c>
      <c r="S3129" s="3">
        <v>4</v>
      </c>
      <c r="T3129" s="55"/>
      <c r="U3129" s="25" t="s">
        <v>19</v>
      </c>
      <c r="V3129" s="25" t="str">
        <f>VLOOKUP(P3129,'Customer List'!B:C,2,)</f>
        <v>Hyderabad</v>
      </c>
      <c r="W3129" s="56"/>
      <c r="X3129" s="45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508"/>
        <v>3126</v>
      </c>
      <c r="B3130" s="25" t="s">
        <v>4740</v>
      </c>
      <c r="C3130" s="45">
        <v>45926</v>
      </c>
      <c r="D3130" s="45">
        <v>45936</v>
      </c>
      <c r="E3130" s="8">
        <v>160.30000000000001</v>
      </c>
      <c r="F3130" s="8">
        <f t="shared" si="509"/>
        <v>14106.400000000001</v>
      </c>
      <c r="G3130" s="54">
        <f t="shared" si="510"/>
        <v>14106.400000000001</v>
      </c>
      <c r="H3130" s="25">
        <v>329904</v>
      </c>
      <c r="I3130" s="25" t="s">
        <v>4599</v>
      </c>
      <c r="J3130" s="25">
        <v>1</v>
      </c>
      <c r="K3130" s="25">
        <v>1</v>
      </c>
      <c r="L3130" s="25">
        <f t="shared" si="511"/>
        <v>0</v>
      </c>
      <c r="M3130" s="25" t="s">
        <v>4987</v>
      </c>
      <c r="N3130" s="45">
        <v>45937</v>
      </c>
      <c r="O3130" s="54">
        <v>35495</v>
      </c>
      <c r="P3130" s="25" t="s">
        <v>4447</v>
      </c>
      <c r="Q3130" s="25">
        <v>58156568142</v>
      </c>
      <c r="R3130" s="25" t="s">
        <v>41</v>
      </c>
      <c r="S3130" s="3">
        <v>4</v>
      </c>
      <c r="T3130" s="55"/>
      <c r="U3130" s="25" t="s">
        <v>19</v>
      </c>
      <c r="V3130" s="25" t="str">
        <f>VLOOKUP(P3130,'Customer List'!B:C,2,)</f>
        <v>MUMBAI</v>
      </c>
      <c r="W3130" s="56"/>
      <c r="X3130" s="45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508"/>
        <v>3127</v>
      </c>
      <c r="B3131" s="25" t="s">
        <v>4740</v>
      </c>
      <c r="C3131" s="45">
        <v>45926</v>
      </c>
      <c r="D3131" s="45">
        <v>45936</v>
      </c>
      <c r="E3131" s="8">
        <v>204.4</v>
      </c>
      <c r="F3131" s="8">
        <f t="shared" si="509"/>
        <v>17987.2</v>
      </c>
      <c r="G3131" s="54">
        <f t="shared" si="510"/>
        <v>17987.2</v>
      </c>
      <c r="H3131" s="25">
        <v>329906</v>
      </c>
      <c r="I3131" s="25" t="s">
        <v>4600</v>
      </c>
      <c r="J3131" s="25">
        <v>1</v>
      </c>
      <c r="K3131" s="25">
        <v>1</v>
      </c>
      <c r="L3131" s="25">
        <f t="shared" si="511"/>
        <v>0</v>
      </c>
      <c r="M3131" s="25" t="s">
        <v>4972</v>
      </c>
      <c r="N3131" s="45">
        <v>45938</v>
      </c>
      <c r="O3131" s="54">
        <v>31682</v>
      </c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508"/>
        <v>3128</v>
      </c>
      <c r="B3132" s="25" t="s">
        <v>4740</v>
      </c>
      <c r="C3132" s="45">
        <v>45926</v>
      </c>
      <c r="D3132" s="45">
        <v>45936</v>
      </c>
      <c r="E3132" s="8">
        <v>301.5</v>
      </c>
      <c r="F3132" s="8">
        <f t="shared" si="509"/>
        <v>26532</v>
      </c>
      <c r="G3132" s="54">
        <f t="shared" si="510"/>
        <v>26532</v>
      </c>
      <c r="H3132" s="25">
        <v>329920</v>
      </c>
      <c r="I3132" s="25" t="s">
        <v>4601</v>
      </c>
      <c r="J3132" s="25">
        <v>1</v>
      </c>
      <c r="K3132" s="25">
        <v>1</v>
      </c>
      <c r="L3132" s="25">
        <f t="shared" si="511"/>
        <v>0</v>
      </c>
      <c r="M3132" s="25" t="s">
        <v>4973</v>
      </c>
      <c r="N3132" s="45">
        <v>45938</v>
      </c>
      <c r="O3132" s="54">
        <v>43617</v>
      </c>
      <c r="P3132" s="25" t="s">
        <v>1140</v>
      </c>
      <c r="Q3132" s="25" t="s">
        <v>637</v>
      </c>
      <c r="R3132" s="25" t="s">
        <v>725</v>
      </c>
      <c r="S3132" s="3">
        <v>4</v>
      </c>
      <c r="T3132" s="55"/>
      <c r="U3132" s="25" t="s">
        <v>19</v>
      </c>
      <c r="V3132" s="25" t="str">
        <f>VLOOKUP(P3132,'Customer List'!B:C,2,)</f>
        <v>Delhi</v>
      </c>
      <c r="W3132" s="56"/>
      <c r="X3132" s="45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67" t="str">
        <f>VLOOKUP(P3132,'Customer List'!B:D,3,)</f>
        <v>Local</v>
      </c>
    </row>
    <row r="3133" spans="1:29" x14ac:dyDescent="0.25">
      <c r="A3133" s="25">
        <f t="shared" si="508"/>
        <v>3129</v>
      </c>
      <c r="B3133" s="25" t="s">
        <v>4740</v>
      </c>
      <c r="C3133" s="45">
        <v>45926</v>
      </c>
      <c r="D3133" s="45">
        <v>45936</v>
      </c>
      <c r="E3133" s="8">
        <v>301.5</v>
      </c>
      <c r="F3133" s="8">
        <f t="shared" si="509"/>
        <v>26532</v>
      </c>
      <c r="G3133" s="54">
        <f t="shared" si="510"/>
        <v>26532</v>
      </c>
      <c r="H3133" s="25">
        <v>329920</v>
      </c>
      <c r="I3133" s="25" t="s">
        <v>4601</v>
      </c>
      <c r="J3133" s="25">
        <v>1</v>
      </c>
      <c r="K3133" s="25">
        <v>1</v>
      </c>
      <c r="L3133" s="25">
        <f t="shared" si="511"/>
        <v>0</v>
      </c>
      <c r="M3133" s="25" t="s">
        <v>4899</v>
      </c>
      <c r="N3133" s="45">
        <v>45937</v>
      </c>
      <c r="O3133" s="54">
        <v>46732</v>
      </c>
      <c r="P3133" s="25" t="s">
        <v>289</v>
      </c>
      <c r="Q3133" s="25">
        <v>58156567033</v>
      </c>
      <c r="R3133" s="25" t="s">
        <v>41</v>
      </c>
      <c r="S3133" s="3">
        <v>4</v>
      </c>
      <c r="T3133" s="55"/>
      <c r="U3133" s="25" t="s">
        <v>19</v>
      </c>
      <c r="V3133" s="25" t="str">
        <f>VLOOKUP(P3133,'Customer List'!B:C,2,)</f>
        <v>Banglore</v>
      </c>
      <c r="W3133" s="56"/>
      <c r="X3133" s="45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508"/>
        <v>3130</v>
      </c>
      <c r="B3134" s="25" t="s">
        <v>4741</v>
      </c>
      <c r="C3134" s="45">
        <v>45926</v>
      </c>
      <c r="D3134" s="45">
        <v>45937</v>
      </c>
      <c r="E3134" s="8">
        <v>374</v>
      </c>
      <c r="F3134" s="8">
        <f t="shared" si="509"/>
        <v>32912</v>
      </c>
      <c r="G3134" s="54">
        <f t="shared" si="510"/>
        <v>65824</v>
      </c>
      <c r="H3134" s="25" t="s">
        <v>2518</v>
      </c>
      <c r="I3134" s="25" t="s">
        <v>4522</v>
      </c>
      <c r="J3134" s="25">
        <v>2</v>
      </c>
      <c r="K3134" s="25">
        <v>2</v>
      </c>
      <c r="L3134" s="25">
        <f t="shared" si="511"/>
        <v>0</v>
      </c>
      <c r="M3134" s="25" t="s">
        <v>4988</v>
      </c>
      <c r="N3134" s="45">
        <v>45937</v>
      </c>
      <c r="O3134" s="54">
        <v>96120</v>
      </c>
      <c r="P3134" s="25" t="s">
        <v>4446</v>
      </c>
      <c r="Q3134" s="25">
        <v>58156574420</v>
      </c>
      <c r="R3134" s="25" t="s">
        <v>41</v>
      </c>
      <c r="S3134" s="3">
        <v>-20</v>
      </c>
      <c r="T3134" s="55"/>
      <c r="U3134" s="25" t="s">
        <v>3595</v>
      </c>
      <c r="V3134" s="25" t="str">
        <f>VLOOKUP(P3134,'Customer List'!B:C,2,)</f>
        <v>Hyderabad</v>
      </c>
      <c r="W3134" s="56"/>
      <c r="X3134" s="45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508"/>
        <v>3131</v>
      </c>
      <c r="B3135" s="25" t="s">
        <v>4760</v>
      </c>
      <c r="C3135" s="45">
        <v>45933</v>
      </c>
      <c r="D3135" s="45">
        <v>45937</v>
      </c>
      <c r="E3135" s="8">
        <v>1037.5</v>
      </c>
      <c r="F3135" s="8">
        <f t="shared" si="509"/>
        <v>91300</v>
      </c>
      <c r="G3135" s="54">
        <f t="shared" si="510"/>
        <v>182600</v>
      </c>
      <c r="H3135" s="25" t="s">
        <v>4742</v>
      </c>
      <c r="I3135" s="25" t="s">
        <v>4743</v>
      </c>
      <c r="J3135" s="25">
        <v>2</v>
      </c>
      <c r="K3135" s="25">
        <v>2</v>
      </c>
      <c r="L3135" s="25">
        <f t="shared" si="511"/>
        <v>0</v>
      </c>
      <c r="M3135" s="25" t="s">
        <v>4963</v>
      </c>
      <c r="N3135" s="45">
        <v>45937</v>
      </c>
      <c r="O3135" s="54">
        <v>323700</v>
      </c>
      <c r="P3135" s="25" t="s">
        <v>2490</v>
      </c>
      <c r="Q3135" s="25">
        <v>58156584054</v>
      </c>
      <c r="R3135" s="25" t="s">
        <v>41</v>
      </c>
      <c r="S3135" s="3">
        <v>-80</v>
      </c>
      <c r="T3135" s="55"/>
      <c r="U3135" s="25" t="s">
        <v>493</v>
      </c>
      <c r="V3135" s="25" t="str">
        <f>VLOOKUP(P3135,'Customer List'!B:C,2,)</f>
        <v>Kolkata</v>
      </c>
      <c r="W3135" s="56"/>
      <c r="X3135" s="45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508"/>
        <v>3132</v>
      </c>
      <c r="B3136" s="25" t="s">
        <v>4740</v>
      </c>
      <c r="C3136" s="45">
        <v>45926</v>
      </c>
      <c r="D3136" s="45">
        <v>45936</v>
      </c>
      <c r="E3136" s="8">
        <v>238</v>
      </c>
      <c r="F3136" s="8">
        <f t="shared" si="509"/>
        <v>20944</v>
      </c>
      <c r="G3136" s="54">
        <f t="shared" si="510"/>
        <v>20944</v>
      </c>
      <c r="H3136" s="25">
        <v>343314</v>
      </c>
      <c r="I3136" s="25" t="s">
        <v>4603</v>
      </c>
      <c r="J3136" s="25">
        <v>1</v>
      </c>
      <c r="K3136" s="25">
        <v>1</v>
      </c>
      <c r="L3136" s="25">
        <f t="shared" si="511"/>
        <v>0</v>
      </c>
      <c r="M3136" s="25" t="s">
        <v>4989</v>
      </c>
      <c r="N3136" s="45">
        <v>45938</v>
      </c>
      <c r="O3136" s="54">
        <v>36890</v>
      </c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508"/>
        <v>3133</v>
      </c>
      <c r="B3137" s="25" t="s">
        <v>4740</v>
      </c>
      <c r="C3137" s="45">
        <v>45926</v>
      </c>
      <c r="D3137" s="45">
        <v>45936</v>
      </c>
      <c r="E3137" s="8">
        <v>162.4</v>
      </c>
      <c r="F3137" s="8">
        <f t="shared" si="509"/>
        <v>14291.2</v>
      </c>
      <c r="G3137" s="54">
        <f t="shared" si="510"/>
        <v>14291.2</v>
      </c>
      <c r="H3137" s="25">
        <v>343322</v>
      </c>
      <c r="I3137" s="25" t="s">
        <v>4604</v>
      </c>
      <c r="J3137" s="25">
        <v>1</v>
      </c>
      <c r="K3137" s="25">
        <v>1</v>
      </c>
      <c r="L3137" s="25">
        <f t="shared" si="511"/>
        <v>0</v>
      </c>
      <c r="M3137" s="25" t="s">
        <v>4989</v>
      </c>
      <c r="N3137" s="45">
        <v>45938</v>
      </c>
      <c r="O3137" s="54">
        <v>25172</v>
      </c>
      <c r="P3137" s="25" t="s">
        <v>1140</v>
      </c>
      <c r="Q3137" s="25" t="s">
        <v>637</v>
      </c>
      <c r="R3137" s="25" t="s">
        <v>725</v>
      </c>
      <c r="S3137" s="3">
        <v>4</v>
      </c>
      <c r="T3137" s="55"/>
      <c r="U3137" s="25" t="s">
        <v>19</v>
      </c>
      <c r="V3137" s="25" t="str">
        <f>VLOOKUP(P3137,'Customer List'!B:C,2,)</f>
        <v>Delhi</v>
      </c>
      <c r="W3137" s="56"/>
      <c r="X3137" s="45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67" t="str">
        <f>VLOOKUP(P3137,'Customer List'!B:D,3,)</f>
        <v>Local</v>
      </c>
    </row>
    <row r="3138" spans="1:29" x14ac:dyDescent="0.25">
      <c r="A3138" s="25">
        <f t="shared" si="508"/>
        <v>3134</v>
      </c>
      <c r="B3138" s="25" t="s">
        <v>4740</v>
      </c>
      <c r="C3138" s="45">
        <v>45926</v>
      </c>
      <c r="D3138" s="45">
        <v>45936</v>
      </c>
      <c r="E3138" s="8">
        <v>107.1</v>
      </c>
      <c r="F3138" s="8">
        <f t="shared" si="509"/>
        <v>9424.7999999999993</v>
      </c>
      <c r="G3138" s="54">
        <f t="shared" si="510"/>
        <v>9424.7999999999993</v>
      </c>
      <c r="H3138" s="25">
        <v>344103</v>
      </c>
      <c r="I3138" s="25" t="s">
        <v>4605</v>
      </c>
      <c r="J3138" s="25">
        <v>1</v>
      </c>
      <c r="K3138" s="25">
        <v>1</v>
      </c>
      <c r="L3138" s="25">
        <f t="shared" si="511"/>
        <v>0</v>
      </c>
      <c r="M3138" s="25" t="s">
        <v>4894</v>
      </c>
      <c r="N3138" s="45">
        <v>45937</v>
      </c>
      <c r="O3138" s="54">
        <v>16600.5</v>
      </c>
      <c r="P3138" s="25" t="s">
        <v>2497</v>
      </c>
      <c r="Q3138" s="25">
        <v>58156568676</v>
      </c>
      <c r="R3138" s="25" t="s">
        <v>41</v>
      </c>
      <c r="S3138" s="3">
        <v>4</v>
      </c>
      <c r="T3138" s="55"/>
      <c r="U3138" s="25" t="s">
        <v>19</v>
      </c>
      <c r="V3138" s="25" t="str">
        <f>VLOOKUP(P3138,'Customer List'!B:C,2,)</f>
        <v>Chennai</v>
      </c>
      <c r="W3138" s="56"/>
      <c r="X3138" s="45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508"/>
        <v>3135</v>
      </c>
      <c r="B3139" s="25" t="s">
        <v>4740</v>
      </c>
      <c r="C3139" s="45">
        <v>45926</v>
      </c>
      <c r="D3139" s="45">
        <v>45936</v>
      </c>
      <c r="E3139" s="8">
        <v>334.5</v>
      </c>
      <c r="F3139" s="8">
        <f t="shared" si="509"/>
        <v>29436</v>
      </c>
      <c r="G3139" s="54">
        <f t="shared" si="510"/>
        <v>29436</v>
      </c>
      <c r="H3139" s="25">
        <v>345024</v>
      </c>
      <c r="I3139" s="25" t="s">
        <v>4606</v>
      </c>
      <c r="J3139" s="25">
        <v>1</v>
      </c>
      <c r="K3139" s="25">
        <v>1</v>
      </c>
      <c r="L3139" s="25">
        <f t="shared" si="511"/>
        <v>0</v>
      </c>
      <c r="M3139" s="25" t="s">
        <v>4972</v>
      </c>
      <c r="N3139" s="45">
        <v>45938</v>
      </c>
      <c r="O3139" s="54">
        <v>48391</v>
      </c>
      <c r="P3139" s="25" t="s">
        <v>1140</v>
      </c>
      <c r="Q3139" s="25" t="s">
        <v>637</v>
      </c>
      <c r="R3139" s="25" t="s">
        <v>725</v>
      </c>
      <c r="S3139" s="3">
        <v>4</v>
      </c>
      <c r="T3139" s="55"/>
      <c r="U3139" s="25" t="s">
        <v>19</v>
      </c>
      <c r="V3139" s="25" t="str">
        <f>VLOOKUP(P3139,'Customer List'!B:C,2,)</f>
        <v>Delhi</v>
      </c>
      <c r="W3139" s="56"/>
      <c r="X3139" s="45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67" t="str">
        <f>VLOOKUP(P3139,'Customer List'!B:D,3,)</f>
        <v>Local</v>
      </c>
    </row>
    <row r="3140" spans="1:29" x14ac:dyDescent="0.25">
      <c r="A3140" s="25">
        <f t="shared" si="508"/>
        <v>3136</v>
      </c>
      <c r="B3140" s="25" t="s">
        <v>4740</v>
      </c>
      <c r="C3140" s="45">
        <v>45926</v>
      </c>
      <c r="D3140" s="45">
        <v>45936</v>
      </c>
      <c r="E3140" s="8">
        <v>2586.5</v>
      </c>
      <c r="F3140" s="8">
        <f t="shared" si="509"/>
        <v>227612</v>
      </c>
      <c r="G3140" s="54">
        <f t="shared" si="510"/>
        <v>227612</v>
      </c>
      <c r="H3140" s="25">
        <v>345907</v>
      </c>
      <c r="I3140" s="25" t="s">
        <v>4607</v>
      </c>
      <c r="J3140" s="25">
        <v>1</v>
      </c>
      <c r="K3140" s="25">
        <v>1</v>
      </c>
      <c r="L3140" s="25">
        <f t="shared" si="511"/>
        <v>0</v>
      </c>
      <c r="M3140" s="25" t="s">
        <v>4885</v>
      </c>
      <c r="N3140" s="45">
        <v>45937</v>
      </c>
      <c r="O3140" s="54">
        <v>389453</v>
      </c>
      <c r="P3140" s="25" t="s">
        <v>4448</v>
      </c>
      <c r="Q3140" s="25">
        <v>58156564841</v>
      </c>
      <c r="R3140" s="25" t="s">
        <v>41</v>
      </c>
      <c r="S3140" s="3">
        <v>4</v>
      </c>
      <c r="T3140" s="55"/>
      <c r="U3140" s="25" t="s">
        <v>19</v>
      </c>
      <c r="V3140" s="25" t="str">
        <f>VLOOKUP(P3140,'Customer List'!B:C,2,)</f>
        <v>BANGLORE</v>
      </c>
      <c r="W3140" s="56"/>
      <c r="X3140" s="45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508"/>
        <v>3137</v>
      </c>
      <c r="B3141" s="25" t="s">
        <v>4740</v>
      </c>
      <c r="C3141" s="45">
        <v>45926</v>
      </c>
      <c r="D3141" s="45">
        <v>45936</v>
      </c>
      <c r="E3141" s="8">
        <v>87.5</v>
      </c>
      <c r="F3141" s="8">
        <f t="shared" si="509"/>
        <v>7700</v>
      </c>
      <c r="G3141" s="54">
        <f t="shared" si="510"/>
        <v>7700</v>
      </c>
      <c r="H3141" s="25">
        <v>353007</v>
      </c>
      <c r="I3141" s="25" t="s">
        <v>4608</v>
      </c>
      <c r="J3141" s="25">
        <v>1</v>
      </c>
      <c r="K3141" s="25">
        <v>1</v>
      </c>
      <c r="L3141" s="25">
        <f t="shared" si="511"/>
        <v>0</v>
      </c>
      <c r="M3141" s="25" t="s">
        <v>4900</v>
      </c>
      <c r="N3141" s="45">
        <v>45937</v>
      </c>
      <c r="O3141" s="54">
        <v>13562.5</v>
      </c>
      <c r="P3141" s="25" t="s">
        <v>296</v>
      </c>
      <c r="Q3141" s="25">
        <v>58156572773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Kerala</v>
      </c>
      <c r="W3141" s="56"/>
      <c r="X3141" s="45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508"/>
        <v>3138</v>
      </c>
      <c r="B3142" s="25" t="s">
        <v>4740</v>
      </c>
      <c r="C3142" s="45">
        <v>45926</v>
      </c>
      <c r="D3142" s="45">
        <v>45936</v>
      </c>
      <c r="E3142" s="8">
        <v>236.6</v>
      </c>
      <c r="F3142" s="8">
        <f t="shared" si="509"/>
        <v>20820.8</v>
      </c>
      <c r="G3142" s="54">
        <f t="shared" si="510"/>
        <v>20820.8</v>
      </c>
      <c r="H3142" s="25">
        <v>353606</v>
      </c>
      <c r="I3142" s="25" t="s">
        <v>4303</v>
      </c>
      <c r="J3142" s="25">
        <v>1</v>
      </c>
      <c r="K3142" s="25">
        <v>1</v>
      </c>
      <c r="L3142" s="25">
        <f t="shared" si="511"/>
        <v>0</v>
      </c>
      <c r="M3142" s="25" t="s">
        <v>4877</v>
      </c>
      <c r="N3142" s="45">
        <v>45937</v>
      </c>
      <c r="O3142" s="54">
        <v>28899</v>
      </c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508"/>
        <v>3139</v>
      </c>
      <c r="B3143" s="25" t="s">
        <v>4740</v>
      </c>
      <c r="C3143" s="45">
        <v>45926</v>
      </c>
      <c r="D3143" s="45">
        <v>45936</v>
      </c>
      <c r="E3143" s="8">
        <v>305.25</v>
      </c>
      <c r="F3143" s="8">
        <f t="shared" si="509"/>
        <v>26862</v>
      </c>
      <c r="G3143" s="54">
        <f t="shared" si="510"/>
        <v>26862</v>
      </c>
      <c r="H3143" s="25">
        <v>353726</v>
      </c>
      <c r="I3143" s="25" t="s">
        <v>4304</v>
      </c>
      <c r="J3143" s="25">
        <v>1</v>
      </c>
      <c r="K3143" s="25">
        <v>1</v>
      </c>
      <c r="L3143" s="25">
        <f t="shared" si="511"/>
        <v>0</v>
      </c>
      <c r="M3143" s="25" t="s">
        <v>4877</v>
      </c>
      <c r="N3143" s="45">
        <v>45937</v>
      </c>
      <c r="O3143" s="54">
        <v>34798.5</v>
      </c>
      <c r="P3143" s="25" t="s">
        <v>243</v>
      </c>
      <c r="Q3143" s="25">
        <v>58156569435</v>
      </c>
      <c r="R3143" s="25" t="s">
        <v>41</v>
      </c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/>
      <c r="X3143" s="45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508"/>
        <v>3140</v>
      </c>
      <c r="B3144" s="25" t="s">
        <v>4740</v>
      </c>
      <c r="C3144" s="45">
        <v>45926</v>
      </c>
      <c r="D3144" s="45">
        <v>45936</v>
      </c>
      <c r="E3144" s="8">
        <v>91.7</v>
      </c>
      <c r="F3144" s="8">
        <f t="shared" si="509"/>
        <v>8069.6</v>
      </c>
      <c r="G3144" s="54">
        <f t="shared" si="510"/>
        <v>8069.6</v>
      </c>
      <c r="H3144" s="25">
        <v>355607</v>
      </c>
      <c r="I3144" s="25" t="s">
        <v>4609</v>
      </c>
      <c r="J3144" s="25">
        <v>1</v>
      </c>
      <c r="K3144" s="25">
        <v>1</v>
      </c>
      <c r="L3144" s="25">
        <f t="shared" si="511"/>
        <v>0</v>
      </c>
      <c r="M3144" s="25" t="s">
        <v>4981</v>
      </c>
      <c r="N3144" s="45">
        <v>45937</v>
      </c>
      <c r="O3144" s="54">
        <v>0</v>
      </c>
      <c r="P3144" s="25" t="s">
        <v>195</v>
      </c>
      <c r="Q3144" s="25">
        <v>58156573160</v>
      </c>
      <c r="R3144" s="25" t="s">
        <v>41</v>
      </c>
      <c r="S3144" s="3">
        <v>4</v>
      </c>
      <c r="T3144" s="55" t="s">
        <v>610</v>
      </c>
      <c r="U3144" s="25" t="s">
        <v>19</v>
      </c>
      <c r="V3144" s="25" t="str">
        <f>VLOOKUP(P3144,'Customer List'!B:C,2,)</f>
        <v>Kanpur</v>
      </c>
      <c r="W3144" s="56"/>
      <c r="X3144" s="45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508"/>
        <v>3141</v>
      </c>
      <c r="B3145" s="25" t="s">
        <v>4740</v>
      </c>
      <c r="C3145" s="45">
        <v>45926</v>
      </c>
      <c r="D3145" s="45">
        <v>45936</v>
      </c>
      <c r="E3145" s="8">
        <v>142.80000000000001</v>
      </c>
      <c r="F3145" s="8">
        <f t="shared" si="509"/>
        <v>12566.400000000001</v>
      </c>
      <c r="G3145" s="54">
        <f t="shared" si="510"/>
        <v>12566.400000000001</v>
      </c>
      <c r="H3145" s="25">
        <v>363006</v>
      </c>
      <c r="I3145" s="25" t="s">
        <v>4578</v>
      </c>
      <c r="J3145" s="25">
        <v>1</v>
      </c>
      <c r="K3145" s="25">
        <v>1</v>
      </c>
      <c r="L3145" s="25">
        <f t="shared" si="511"/>
        <v>0</v>
      </c>
      <c r="M3145" s="25" t="s">
        <v>4977</v>
      </c>
      <c r="N3145" s="45">
        <v>45938</v>
      </c>
      <c r="O3145" s="54">
        <v>0</v>
      </c>
      <c r="P3145" s="25" t="s">
        <v>1901</v>
      </c>
      <c r="Q3145" s="25">
        <v>58156650086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/>
      <c r="X3145" s="45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508"/>
        <v>3142</v>
      </c>
      <c r="B3146" s="25" t="s">
        <v>4740</v>
      </c>
      <c r="C3146" s="45">
        <v>45926</v>
      </c>
      <c r="D3146" s="45">
        <v>45936</v>
      </c>
      <c r="E3146" s="8">
        <v>242.9</v>
      </c>
      <c r="F3146" s="8">
        <f t="shared" si="509"/>
        <v>21375.200000000001</v>
      </c>
      <c r="G3146" s="54">
        <f t="shared" si="510"/>
        <v>21375.200000000001</v>
      </c>
      <c r="H3146" s="25">
        <v>363034</v>
      </c>
      <c r="I3146" s="25" t="s">
        <v>4610</v>
      </c>
      <c r="J3146" s="25">
        <v>1</v>
      </c>
      <c r="K3146" s="25">
        <v>1</v>
      </c>
      <c r="L3146" s="25">
        <f t="shared" si="511"/>
        <v>0</v>
      </c>
      <c r="M3146" s="25" t="s">
        <v>4962</v>
      </c>
      <c r="N3146" s="45">
        <v>45937</v>
      </c>
      <c r="O3146" s="54">
        <v>40338.75</v>
      </c>
      <c r="P3146" s="25" t="s">
        <v>1093</v>
      </c>
      <c r="Q3146" s="25">
        <v>58156567490</v>
      </c>
      <c r="R3146" s="25" t="s">
        <v>41</v>
      </c>
      <c r="S3146" s="3">
        <v>4</v>
      </c>
      <c r="T3146" s="55"/>
      <c r="U3146" s="25" t="s">
        <v>19</v>
      </c>
      <c r="V3146" s="25" t="str">
        <f>VLOOKUP(P3146,'Customer List'!B:C,2,)</f>
        <v>Hyderabad</v>
      </c>
      <c r="W3146" s="56"/>
      <c r="X3146" s="45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508"/>
        <v>3143</v>
      </c>
      <c r="B3147" s="25" t="s">
        <v>4740</v>
      </c>
      <c r="C3147" s="45">
        <v>45926</v>
      </c>
      <c r="D3147" s="45">
        <v>45936</v>
      </c>
      <c r="E3147" s="8">
        <v>107.8</v>
      </c>
      <c r="F3147" s="8">
        <f t="shared" si="509"/>
        <v>9486.4</v>
      </c>
      <c r="G3147" s="54">
        <f t="shared" si="510"/>
        <v>9486.4</v>
      </c>
      <c r="H3147" s="25">
        <v>364803</v>
      </c>
      <c r="I3147" s="25" t="s">
        <v>4611</v>
      </c>
      <c r="J3147" s="25">
        <v>1</v>
      </c>
      <c r="K3147" s="25">
        <v>1</v>
      </c>
      <c r="L3147" s="25">
        <f t="shared" si="511"/>
        <v>0</v>
      </c>
      <c r="M3147" s="25"/>
      <c r="N3147" s="45">
        <v>45937</v>
      </c>
      <c r="O3147" s="54">
        <v>17902.5</v>
      </c>
      <c r="P3147" s="25" t="s">
        <v>195</v>
      </c>
      <c r="Q3147" s="25">
        <v>58156573160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/>
      <c r="X3147" s="45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508"/>
        <v>3144</v>
      </c>
      <c r="B3148" s="25" t="s">
        <v>4740</v>
      </c>
      <c r="C3148" s="45">
        <v>45926</v>
      </c>
      <c r="D3148" s="45">
        <v>45936</v>
      </c>
      <c r="E3148" s="8">
        <v>259</v>
      </c>
      <c r="F3148" s="8">
        <f t="shared" si="509"/>
        <v>22792</v>
      </c>
      <c r="G3148" s="54">
        <f t="shared" si="510"/>
        <v>22792</v>
      </c>
      <c r="H3148" s="25">
        <v>367730</v>
      </c>
      <c r="I3148" s="25" t="s">
        <v>4612</v>
      </c>
      <c r="J3148" s="25">
        <v>1</v>
      </c>
      <c r="K3148" s="25">
        <v>1</v>
      </c>
      <c r="L3148" s="25">
        <f t="shared" si="511"/>
        <v>0</v>
      </c>
      <c r="M3148" s="25" t="s">
        <v>4880</v>
      </c>
      <c r="N3148" s="45">
        <v>45937</v>
      </c>
      <c r="O3148" s="54">
        <v>40145</v>
      </c>
      <c r="P3148" s="25" t="s">
        <v>2053</v>
      </c>
      <c r="Q3148" s="25">
        <v>58156571955</v>
      </c>
      <c r="R3148" s="25" t="s">
        <v>41</v>
      </c>
      <c r="S3148" s="3">
        <v>4</v>
      </c>
      <c r="T3148" s="55"/>
      <c r="U3148" s="25" t="s">
        <v>19</v>
      </c>
      <c r="V3148" s="25" t="str">
        <f>VLOOKUP(P3148,'Customer List'!B:C,2,)</f>
        <v>Banglore</v>
      </c>
      <c r="W3148" s="56"/>
      <c r="X3148" s="45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508"/>
        <v>3145</v>
      </c>
      <c r="B3149" s="25" t="s">
        <v>4760</v>
      </c>
      <c r="C3149" s="45">
        <v>45933</v>
      </c>
      <c r="D3149" s="45">
        <v>45937</v>
      </c>
      <c r="E3149" s="8">
        <v>550</v>
      </c>
      <c r="F3149" s="8">
        <f t="shared" si="509"/>
        <v>48400</v>
      </c>
      <c r="G3149" s="54">
        <f t="shared" si="510"/>
        <v>96800</v>
      </c>
      <c r="H3149" s="25">
        <v>50108</v>
      </c>
      <c r="I3149" s="25" t="s">
        <v>4744</v>
      </c>
      <c r="J3149" s="25">
        <v>2</v>
      </c>
      <c r="K3149" s="25">
        <v>2</v>
      </c>
      <c r="L3149" s="25">
        <f t="shared" si="511"/>
        <v>0</v>
      </c>
      <c r="M3149" s="25" t="s">
        <v>4963</v>
      </c>
      <c r="N3149" s="45">
        <v>45937</v>
      </c>
      <c r="O3149" s="54">
        <v>171600</v>
      </c>
      <c r="P3149" s="25" t="s">
        <v>2490</v>
      </c>
      <c r="Q3149" s="25">
        <v>58156584054</v>
      </c>
      <c r="R3149" s="25" t="s">
        <v>41</v>
      </c>
      <c r="S3149" s="3">
        <v>-80</v>
      </c>
      <c r="T3149" s="55"/>
      <c r="U3149" s="25" t="s">
        <v>493</v>
      </c>
      <c r="V3149" s="25" t="str">
        <f>VLOOKUP(P3149,'Customer List'!B:C,2,)</f>
        <v>Kolkata</v>
      </c>
      <c r="W3149" s="56"/>
      <c r="X3149" s="45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508"/>
        <v>3146</v>
      </c>
      <c r="B3150" s="25" t="s">
        <v>4740</v>
      </c>
      <c r="C3150" s="45">
        <v>45926</v>
      </c>
      <c r="D3150" s="45">
        <v>45936</v>
      </c>
      <c r="E3150" s="8">
        <v>261.8</v>
      </c>
      <c r="F3150" s="8">
        <f t="shared" si="509"/>
        <v>23038.400000000001</v>
      </c>
      <c r="G3150" s="54">
        <f t="shared" si="510"/>
        <v>23038.400000000001</v>
      </c>
      <c r="H3150" s="25">
        <v>369212</v>
      </c>
      <c r="I3150" s="25" t="s">
        <v>4614</v>
      </c>
      <c r="J3150" s="25">
        <v>1</v>
      </c>
      <c r="K3150" s="25">
        <v>1</v>
      </c>
      <c r="L3150" s="25">
        <f t="shared" si="511"/>
        <v>0</v>
      </c>
      <c r="M3150" s="25" t="s">
        <v>4972</v>
      </c>
      <c r="N3150" s="45">
        <v>45938</v>
      </c>
      <c r="O3150" s="54">
        <v>40579</v>
      </c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508"/>
        <v>3147</v>
      </c>
      <c r="B3151" s="25" t="s">
        <v>4740</v>
      </c>
      <c r="C3151" s="45">
        <v>45926</v>
      </c>
      <c r="D3151" s="45">
        <v>45936</v>
      </c>
      <c r="E3151" s="8">
        <v>334.5</v>
      </c>
      <c r="F3151" s="8">
        <f t="shared" si="509"/>
        <v>29436</v>
      </c>
      <c r="G3151" s="54">
        <f t="shared" si="510"/>
        <v>29436</v>
      </c>
      <c r="H3151" s="25">
        <v>372712</v>
      </c>
      <c r="I3151" s="25" t="s">
        <v>4615</v>
      </c>
      <c r="J3151" s="25">
        <v>1</v>
      </c>
      <c r="K3151" s="25">
        <v>1</v>
      </c>
      <c r="L3151" s="25">
        <f t="shared" si="511"/>
        <v>0</v>
      </c>
      <c r="M3151" s="25" t="s">
        <v>4973</v>
      </c>
      <c r="N3151" s="45">
        <v>45938</v>
      </c>
      <c r="O3151" s="54">
        <v>48391</v>
      </c>
      <c r="P3151" s="25" t="s">
        <v>1140</v>
      </c>
      <c r="Q3151" s="25" t="s">
        <v>637</v>
      </c>
      <c r="R3151" s="25" t="s">
        <v>725</v>
      </c>
      <c r="S3151" s="3">
        <v>4</v>
      </c>
      <c r="T3151" s="55"/>
      <c r="U3151" s="25" t="s">
        <v>19</v>
      </c>
      <c r="V3151" s="25" t="str">
        <f>VLOOKUP(P3151,'Customer List'!B:C,2,)</f>
        <v>Delhi</v>
      </c>
      <c r="W3151" s="56"/>
      <c r="X3151" s="45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67" t="str">
        <f>VLOOKUP(P3151,'Customer List'!B:D,3,)</f>
        <v>Local</v>
      </c>
    </row>
    <row r="3152" spans="1:29" x14ac:dyDescent="0.25">
      <c r="A3152" s="25">
        <f t="shared" si="508"/>
        <v>3148</v>
      </c>
      <c r="B3152" s="25" t="s">
        <v>4740</v>
      </c>
      <c r="C3152" s="45">
        <v>45926</v>
      </c>
      <c r="D3152" s="45">
        <v>45936</v>
      </c>
      <c r="E3152" s="8">
        <v>115.5</v>
      </c>
      <c r="F3152" s="8">
        <f t="shared" si="509"/>
        <v>10164</v>
      </c>
      <c r="G3152" s="54">
        <f t="shared" si="510"/>
        <v>10164</v>
      </c>
      <c r="H3152" s="25">
        <v>375113</v>
      </c>
      <c r="I3152" s="25" t="s">
        <v>4616</v>
      </c>
      <c r="J3152" s="25">
        <v>1</v>
      </c>
      <c r="K3152" s="25">
        <v>1</v>
      </c>
      <c r="L3152" s="25">
        <f t="shared" si="511"/>
        <v>0</v>
      </c>
      <c r="M3152" s="25" t="s">
        <v>4934</v>
      </c>
      <c r="N3152" s="45">
        <v>45937</v>
      </c>
      <c r="O3152" s="54">
        <v>15345</v>
      </c>
      <c r="P3152" s="25" t="s">
        <v>173</v>
      </c>
      <c r="Q3152" s="25">
        <v>58156571163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Kolkata</v>
      </c>
      <c r="W3152" s="56"/>
      <c r="X3152" s="45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508"/>
        <v>3149</v>
      </c>
      <c r="B3153" s="25" t="s">
        <v>4740</v>
      </c>
      <c r="C3153" s="45">
        <v>45926</v>
      </c>
      <c r="D3153" s="45">
        <v>45936</v>
      </c>
      <c r="E3153" s="8">
        <v>259</v>
      </c>
      <c r="F3153" s="8">
        <f t="shared" si="509"/>
        <v>22792</v>
      </c>
      <c r="G3153" s="54">
        <f t="shared" si="510"/>
        <v>22792</v>
      </c>
      <c r="H3153" s="25">
        <v>399214</v>
      </c>
      <c r="I3153" s="25" t="s">
        <v>4617</v>
      </c>
      <c r="J3153" s="25">
        <v>1</v>
      </c>
      <c r="K3153" s="25">
        <v>1</v>
      </c>
      <c r="L3153" s="25">
        <f t="shared" si="511"/>
        <v>0</v>
      </c>
      <c r="M3153" s="25" t="s">
        <v>4877</v>
      </c>
      <c r="N3153" s="45">
        <v>45937</v>
      </c>
      <c r="O3153" s="54">
        <v>31618.35</v>
      </c>
      <c r="P3153" s="25" t="s">
        <v>243</v>
      </c>
      <c r="Q3153" s="25">
        <v>58156569435</v>
      </c>
      <c r="R3153" s="25" t="s">
        <v>41</v>
      </c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/>
      <c r="X3153" s="45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508"/>
        <v>3150</v>
      </c>
      <c r="B3154" s="25" t="s">
        <v>4760</v>
      </c>
      <c r="C3154" s="45">
        <v>45933</v>
      </c>
      <c r="D3154" s="45">
        <v>45937</v>
      </c>
      <c r="E3154" s="8">
        <v>577.5</v>
      </c>
      <c r="F3154" s="8">
        <f t="shared" si="509"/>
        <v>50820</v>
      </c>
      <c r="G3154" s="54">
        <f t="shared" si="510"/>
        <v>101640</v>
      </c>
      <c r="H3154" s="25" t="s">
        <v>4745</v>
      </c>
      <c r="I3154" s="25" t="s">
        <v>4746</v>
      </c>
      <c r="J3154" s="25">
        <v>2</v>
      </c>
      <c r="K3154" s="25">
        <v>2</v>
      </c>
      <c r="L3154" s="25">
        <f t="shared" si="511"/>
        <v>0</v>
      </c>
      <c r="M3154" s="25" t="s">
        <v>4963</v>
      </c>
      <c r="N3154" s="45">
        <v>45937</v>
      </c>
      <c r="O3154" s="54">
        <v>180180</v>
      </c>
      <c r="P3154" s="25" t="s">
        <v>2490</v>
      </c>
      <c r="Q3154" s="25">
        <v>58156584054</v>
      </c>
      <c r="R3154" s="25" t="s">
        <v>41</v>
      </c>
      <c r="S3154" s="3">
        <v>-80</v>
      </c>
      <c r="T3154" s="55"/>
      <c r="U3154" s="25" t="s">
        <v>493</v>
      </c>
      <c r="V3154" s="25" t="str">
        <f>VLOOKUP(P3154,'Customer List'!B:C,2,)</f>
        <v>Kolkata</v>
      </c>
      <c r="W3154" s="56"/>
      <c r="X3154" s="45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508"/>
        <v>3151</v>
      </c>
      <c r="B3155" s="25" t="s">
        <v>4740</v>
      </c>
      <c r="C3155" s="45">
        <v>45926</v>
      </c>
      <c r="D3155" s="45">
        <v>45936</v>
      </c>
      <c r="E3155" s="8">
        <v>74.2</v>
      </c>
      <c r="F3155" s="8">
        <f t="shared" si="509"/>
        <v>6529.6</v>
      </c>
      <c r="G3155" s="54">
        <f t="shared" si="510"/>
        <v>6529.6</v>
      </c>
      <c r="H3155" s="25">
        <v>400108</v>
      </c>
      <c r="I3155" s="25" t="s">
        <v>3813</v>
      </c>
      <c r="J3155" s="25">
        <v>1</v>
      </c>
      <c r="K3155" s="25">
        <v>1</v>
      </c>
      <c r="L3155" s="25">
        <f t="shared" si="511"/>
        <v>0</v>
      </c>
      <c r="M3155" s="25" t="s">
        <v>4987</v>
      </c>
      <c r="N3155" s="45">
        <v>45937</v>
      </c>
      <c r="O3155" s="54">
        <v>16430</v>
      </c>
      <c r="P3155" s="25" t="s">
        <v>4447</v>
      </c>
      <c r="Q3155" s="25">
        <v>58156568142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/>
      <c r="X3155" s="45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508"/>
        <v>3152</v>
      </c>
      <c r="B3156" s="25" t="s">
        <v>4740</v>
      </c>
      <c r="C3156" s="45">
        <v>45926</v>
      </c>
      <c r="D3156" s="45">
        <v>45936</v>
      </c>
      <c r="E3156" s="8">
        <v>116.2</v>
      </c>
      <c r="F3156" s="8">
        <f t="shared" si="509"/>
        <v>10225.6</v>
      </c>
      <c r="G3156" s="54">
        <f t="shared" si="510"/>
        <v>10225.6</v>
      </c>
      <c r="H3156" s="25">
        <v>400222</v>
      </c>
      <c r="I3156" s="25" t="s">
        <v>4619</v>
      </c>
      <c r="J3156" s="25">
        <v>1</v>
      </c>
      <c r="K3156" s="25">
        <v>1</v>
      </c>
      <c r="L3156" s="25">
        <f t="shared" si="511"/>
        <v>0</v>
      </c>
      <c r="M3156" s="25" t="s">
        <v>4879</v>
      </c>
      <c r="N3156" s="45">
        <v>45937</v>
      </c>
      <c r="O3156" s="54">
        <v>18011</v>
      </c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508"/>
        <v>3153</v>
      </c>
      <c r="B3157" s="25" t="s">
        <v>4740</v>
      </c>
      <c r="C3157" s="45">
        <v>45926</v>
      </c>
      <c r="D3157" s="45">
        <v>45936</v>
      </c>
      <c r="E3157" s="8">
        <v>58.1</v>
      </c>
      <c r="F3157" s="8">
        <f t="shared" si="509"/>
        <v>5112.8</v>
      </c>
      <c r="G3157" s="54">
        <f t="shared" si="510"/>
        <v>5112.8</v>
      </c>
      <c r="H3157" s="25">
        <v>400247</v>
      </c>
      <c r="I3157" s="25" t="s">
        <v>4620</v>
      </c>
      <c r="J3157" s="25">
        <v>1</v>
      </c>
      <c r="K3157" s="25">
        <v>1</v>
      </c>
      <c r="L3157" s="25">
        <f t="shared" si="511"/>
        <v>0</v>
      </c>
      <c r="M3157" s="25" t="s">
        <v>4880</v>
      </c>
      <c r="N3157" s="45">
        <v>45937</v>
      </c>
      <c r="O3157" s="54">
        <v>9005.5</v>
      </c>
      <c r="P3157" s="25" t="s">
        <v>2053</v>
      </c>
      <c r="Q3157" s="25">
        <v>58156571955</v>
      </c>
      <c r="R3157" s="25" t="s">
        <v>41</v>
      </c>
      <c r="S3157" s="3">
        <v>4</v>
      </c>
      <c r="T3157" s="55"/>
      <c r="U3157" s="25" t="s">
        <v>19</v>
      </c>
      <c r="V3157" s="25" t="str">
        <f>VLOOKUP(P3157,'Customer List'!B:C,2,)</f>
        <v>Banglore</v>
      </c>
      <c r="W3157" s="56"/>
      <c r="X3157" s="45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508"/>
        <v>3154</v>
      </c>
      <c r="B3158" s="25" t="s">
        <v>4740</v>
      </c>
      <c r="C3158" s="45">
        <v>45926</v>
      </c>
      <c r="D3158" s="45">
        <v>45936</v>
      </c>
      <c r="E3158" s="8">
        <v>123.75</v>
      </c>
      <c r="F3158" s="8">
        <f t="shared" si="509"/>
        <v>10890</v>
      </c>
      <c r="G3158" s="54">
        <f t="shared" si="510"/>
        <v>10890</v>
      </c>
      <c r="H3158" s="25">
        <v>400535</v>
      </c>
      <c r="I3158" s="25" t="s">
        <v>4621</v>
      </c>
      <c r="J3158" s="25">
        <v>1</v>
      </c>
      <c r="K3158" s="25">
        <v>1</v>
      </c>
      <c r="L3158" s="25">
        <f t="shared" si="511"/>
        <v>0</v>
      </c>
      <c r="M3158" s="25" t="s">
        <v>4973</v>
      </c>
      <c r="N3158" s="45">
        <v>45938</v>
      </c>
      <c r="O3158" s="54">
        <v>17902.5</v>
      </c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>
        <f t="shared" ref="X3158:X3160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508"/>
        <v>3155</v>
      </c>
      <c r="B3159" s="25" t="s">
        <v>4740</v>
      </c>
      <c r="C3159" s="45">
        <v>45926</v>
      </c>
      <c r="D3159" s="45">
        <v>45936</v>
      </c>
      <c r="E3159" s="8">
        <v>153</v>
      </c>
      <c r="F3159" s="8">
        <f t="shared" si="509"/>
        <v>13464</v>
      </c>
      <c r="G3159" s="54">
        <f t="shared" si="510"/>
        <v>13464</v>
      </c>
      <c r="H3159" s="25">
        <v>400539</v>
      </c>
      <c r="I3159" s="25" t="s">
        <v>4622</v>
      </c>
      <c r="J3159" s="25">
        <v>1</v>
      </c>
      <c r="K3159" s="25">
        <v>1</v>
      </c>
      <c r="L3159" s="25">
        <f t="shared" si="511"/>
        <v>0</v>
      </c>
      <c r="M3159" s="25" t="s">
        <v>4973</v>
      </c>
      <c r="N3159" s="45">
        <v>45938</v>
      </c>
      <c r="O3159" s="54">
        <v>22134</v>
      </c>
      <c r="P3159" s="25" t="s">
        <v>1140</v>
      </c>
      <c r="Q3159" s="25" t="s">
        <v>637</v>
      </c>
      <c r="R3159" s="25" t="s">
        <v>725</v>
      </c>
      <c r="S3159" s="3">
        <v>4</v>
      </c>
      <c r="T3159" s="55"/>
      <c r="U3159" s="25" t="s">
        <v>19</v>
      </c>
      <c r="V3159" s="25" t="str">
        <f>VLOOKUP(P3159,'Customer List'!B:C,2,)</f>
        <v>Delhi</v>
      </c>
      <c r="W3159" s="56"/>
      <c r="X3159" s="45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67" t="str">
        <f>VLOOKUP(P3159,'Customer List'!B:D,3,)</f>
        <v>Local</v>
      </c>
    </row>
    <row r="3160" spans="1:29" x14ac:dyDescent="0.25">
      <c r="A3160" s="25">
        <f t="shared" si="508"/>
        <v>3156</v>
      </c>
      <c r="B3160" s="25" t="s">
        <v>4740</v>
      </c>
      <c r="C3160" s="45">
        <v>45926</v>
      </c>
      <c r="D3160" s="45">
        <v>45936</v>
      </c>
      <c r="E3160" s="8">
        <v>90.3</v>
      </c>
      <c r="F3160" s="8">
        <f t="shared" si="509"/>
        <v>7946.4</v>
      </c>
      <c r="G3160" s="54">
        <f t="shared" si="510"/>
        <v>7946.4</v>
      </c>
      <c r="H3160" s="25">
        <v>405210</v>
      </c>
      <c r="I3160" s="25" t="s">
        <v>4623</v>
      </c>
      <c r="J3160" s="25">
        <v>1</v>
      </c>
      <c r="K3160" s="25">
        <v>1</v>
      </c>
      <c r="L3160" s="25">
        <f t="shared" si="511"/>
        <v>0</v>
      </c>
      <c r="M3160" s="25" t="s">
        <v>4901</v>
      </c>
      <c r="N3160" s="45">
        <v>45937</v>
      </c>
      <c r="O3160" s="54">
        <v>13996.5</v>
      </c>
      <c r="P3160" s="25" t="s">
        <v>296</v>
      </c>
      <c r="Q3160" s="25">
        <v>58156572773</v>
      </c>
      <c r="R3160" s="25" t="s">
        <v>41</v>
      </c>
      <c r="S3160" s="3">
        <v>4</v>
      </c>
      <c r="T3160" s="55"/>
      <c r="U3160" s="25" t="s">
        <v>19</v>
      </c>
      <c r="V3160" s="25" t="str">
        <f>VLOOKUP(P3160,'Customer List'!B:C,2,)</f>
        <v>Kerala</v>
      </c>
      <c r="W3160" s="56"/>
      <c r="X3160" s="45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508"/>
        <v>3157</v>
      </c>
      <c r="B3161" s="25" t="s">
        <v>4740</v>
      </c>
      <c r="C3161" s="45">
        <v>45926</v>
      </c>
      <c r="D3161" s="45">
        <v>45936</v>
      </c>
      <c r="E3161" s="8">
        <v>49.7</v>
      </c>
      <c r="F3161" s="8">
        <f t="shared" si="509"/>
        <v>4373.6000000000004</v>
      </c>
      <c r="G3161" s="54">
        <f t="shared" si="510"/>
        <v>4373.6000000000004</v>
      </c>
      <c r="H3161" s="25">
        <v>407001</v>
      </c>
      <c r="I3161" s="25" t="s">
        <v>4624</v>
      </c>
      <c r="J3161" s="25">
        <v>1</v>
      </c>
      <c r="K3161" s="25">
        <v>1</v>
      </c>
      <c r="L3161" s="25">
        <f t="shared" si="511"/>
        <v>0</v>
      </c>
      <c r="M3161" s="25" t="s">
        <v>4934</v>
      </c>
      <c r="N3161" s="45">
        <v>45937</v>
      </c>
      <c r="O3161" s="54">
        <v>6603</v>
      </c>
      <c r="P3161" s="25" t="s">
        <v>173</v>
      </c>
      <c r="Q3161" s="25">
        <v>58156571163</v>
      </c>
      <c r="R3161" s="25" t="s">
        <v>41</v>
      </c>
      <c r="S3161" s="3">
        <v>4</v>
      </c>
      <c r="T3161" s="55"/>
      <c r="U3161" s="25" t="s">
        <v>19</v>
      </c>
      <c r="V3161" s="25" t="str">
        <f>VLOOKUP(P3161,'Customer List'!B:C,2,)</f>
        <v>Kolkata</v>
      </c>
      <c r="W3161" s="56"/>
      <c r="X3161" s="45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508"/>
        <v>3158</v>
      </c>
      <c r="B3162" s="25" t="s">
        <v>4740</v>
      </c>
      <c r="C3162" s="45">
        <v>45926</v>
      </c>
      <c r="D3162" s="45">
        <v>45936</v>
      </c>
      <c r="E3162" s="8">
        <v>234.5</v>
      </c>
      <c r="F3162" s="8">
        <f t="shared" si="509"/>
        <v>20636</v>
      </c>
      <c r="G3162" s="54">
        <f t="shared" si="510"/>
        <v>20636</v>
      </c>
      <c r="H3162" s="25">
        <v>423102</v>
      </c>
      <c r="I3162" s="25" t="s">
        <v>4625</v>
      </c>
      <c r="J3162" s="25">
        <v>1</v>
      </c>
      <c r="K3162" s="25">
        <v>1</v>
      </c>
      <c r="L3162" s="25">
        <f t="shared" si="511"/>
        <v>0</v>
      </c>
      <c r="M3162" s="25" t="s">
        <v>4942</v>
      </c>
      <c r="N3162" s="45">
        <v>45937</v>
      </c>
      <c r="O3162" s="54">
        <v>25446.6</v>
      </c>
      <c r="P3162" s="25" t="s">
        <v>277</v>
      </c>
      <c r="Q3162" s="25">
        <v>58156565795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Pune</v>
      </c>
      <c r="W3162" s="56"/>
      <c r="X3162" s="45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508"/>
        <v>3159</v>
      </c>
      <c r="B3163" s="25" t="s">
        <v>4740</v>
      </c>
      <c r="C3163" s="45">
        <v>45926</v>
      </c>
      <c r="D3163" s="45">
        <v>45936</v>
      </c>
      <c r="E3163" s="8">
        <v>62.3</v>
      </c>
      <c r="F3163" s="8">
        <f t="shared" si="509"/>
        <v>5482.4</v>
      </c>
      <c r="G3163" s="54">
        <f t="shared" si="510"/>
        <v>5482.4</v>
      </c>
      <c r="H3163" s="25">
        <v>423105</v>
      </c>
      <c r="I3163" s="25" t="s">
        <v>3909</v>
      </c>
      <c r="J3163" s="25">
        <v>1</v>
      </c>
      <c r="K3163" s="25">
        <v>1</v>
      </c>
      <c r="L3163" s="25">
        <f t="shared" si="511"/>
        <v>0</v>
      </c>
      <c r="M3163" s="25" t="s">
        <v>4885</v>
      </c>
      <c r="N3163" s="45">
        <v>45937</v>
      </c>
      <c r="O3163" s="54">
        <v>9380</v>
      </c>
      <c r="P3163" s="25" t="s">
        <v>4448</v>
      </c>
      <c r="Q3163" s="25">
        <v>58156564841</v>
      </c>
      <c r="R3163" s="25" t="s">
        <v>41</v>
      </c>
      <c r="S3163" s="3">
        <v>-20</v>
      </c>
      <c r="T3163" s="55"/>
      <c r="U3163" s="25" t="s">
        <v>19</v>
      </c>
      <c r="V3163" s="25" t="str">
        <f>VLOOKUP(P3163,'Customer List'!B:C,2,)</f>
        <v>BANGLORE</v>
      </c>
      <c r="W3163" s="56"/>
      <c r="X3163" s="45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508"/>
        <v>3160</v>
      </c>
      <c r="B3164" s="25" t="s">
        <v>4740</v>
      </c>
      <c r="C3164" s="45">
        <v>45926</v>
      </c>
      <c r="D3164" s="45">
        <v>45936</v>
      </c>
      <c r="E3164" s="8">
        <v>62.3</v>
      </c>
      <c r="F3164" s="8">
        <f t="shared" si="509"/>
        <v>5482.4</v>
      </c>
      <c r="G3164" s="54">
        <f t="shared" si="510"/>
        <v>5482.4</v>
      </c>
      <c r="H3164" s="25">
        <v>423107</v>
      </c>
      <c r="I3164" s="25" t="s">
        <v>4626</v>
      </c>
      <c r="J3164" s="25">
        <v>1</v>
      </c>
      <c r="K3164" s="25">
        <v>1</v>
      </c>
      <c r="L3164" s="25">
        <f t="shared" si="511"/>
        <v>0</v>
      </c>
      <c r="M3164" s="25" t="s">
        <v>4983</v>
      </c>
      <c r="N3164" s="45">
        <v>45937</v>
      </c>
      <c r="O3164" s="54">
        <v>0</v>
      </c>
      <c r="P3164" s="25" t="s">
        <v>618</v>
      </c>
      <c r="Q3164" s="25">
        <v>58156578664</v>
      </c>
      <c r="R3164" s="25" t="s">
        <v>41</v>
      </c>
      <c r="S3164" s="3">
        <v>-20</v>
      </c>
      <c r="T3164" s="55" t="s">
        <v>610</v>
      </c>
      <c r="U3164" s="25" t="s">
        <v>19</v>
      </c>
      <c r="V3164" s="25" t="str">
        <f>VLOOKUP(P3164,'Customer List'!B:C,2,)</f>
        <v>Bhuvneshwar</v>
      </c>
      <c r="W3164" s="56"/>
      <c r="X3164" s="45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508"/>
        <v>3161</v>
      </c>
      <c r="B3165" s="25" t="s">
        <v>4740</v>
      </c>
      <c r="C3165" s="45">
        <v>45926</v>
      </c>
      <c r="D3165" s="45">
        <v>45936</v>
      </c>
      <c r="E3165" s="8">
        <v>62.3</v>
      </c>
      <c r="F3165" s="8">
        <f t="shared" si="509"/>
        <v>5482.4</v>
      </c>
      <c r="G3165" s="54">
        <f t="shared" si="510"/>
        <v>5482.4</v>
      </c>
      <c r="H3165" s="25">
        <v>423115</v>
      </c>
      <c r="I3165" s="25" t="s">
        <v>4326</v>
      </c>
      <c r="J3165" s="25">
        <v>1</v>
      </c>
      <c r="K3165" s="25">
        <v>1</v>
      </c>
      <c r="L3165" s="25">
        <f t="shared" si="511"/>
        <v>0</v>
      </c>
      <c r="M3165" s="25"/>
      <c r="N3165" s="45">
        <v>45937</v>
      </c>
      <c r="O3165" s="54">
        <v>7609.5</v>
      </c>
      <c r="P3165" s="25" t="s">
        <v>618</v>
      </c>
      <c r="Q3165" s="25">
        <v>58156578664</v>
      </c>
      <c r="R3165" s="25" t="s">
        <v>41</v>
      </c>
      <c r="S3165" s="3">
        <v>-20</v>
      </c>
      <c r="T3165" s="55"/>
      <c r="U3165" s="25" t="s">
        <v>19</v>
      </c>
      <c r="V3165" s="25" t="str">
        <f>VLOOKUP(P3165,'Customer List'!B:C,2,)</f>
        <v>Bhuvneshwar</v>
      </c>
      <c r="W3165" s="56"/>
      <c r="X3165" s="45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508"/>
        <v>3162</v>
      </c>
      <c r="B3166" s="25" t="s">
        <v>4740</v>
      </c>
      <c r="C3166" s="45">
        <v>45926</v>
      </c>
      <c r="D3166" s="45">
        <v>45936</v>
      </c>
      <c r="E3166" s="8">
        <v>75.75</v>
      </c>
      <c r="F3166" s="8">
        <f t="shared" si="509"/>
        <v>6666</v>
      </c>
      <c r="G3166" s="54">
        <f t="shared" si="510"/>
        <v>6666</v>
      </c>
      <c r="H3166" s="25">
        <v>423801</v>
      </c>
      <c r="I3166" s="25" t="s">
        <v>3829</v>
      </c>
      <c r="J3166" s="25">
        <v>1</v>
      </c>
      <c r="K3166" s="25">
        <v>1</v>
      </c>
      <c r="L3166" s="25">
        <f t="shared" si="511"/>
        <v>0</v>
      </c>
      <c r="M3166" s="25" t="s">
        <v>4933</v>
      </c>
      <c r="N3166" s="45">
        <v>45937</v>
      </c>
      <c r="O3166" s="54">
        <v>9393</v>
      </c>
      <c r="P3166" s="25" t="s">
        <v>173</v>
      </c>
      <c r="Q3166" s="25">
        <v>58156571163</v>
      </c>
      <c r="R3166" s="25" t="s">
        <v>41</v>
      </c>
      <c r="S3166" s="3">
        <v>-20</v>
      </c>
      <c r="T3166" s="55"/>
      <c r="U3166" s="25" t="s">
        <v>19</v>
      </c>
      <c r="V3166" s="25" t="str">
        <f>VLOOKUP(P3166,'Customer List'!B:C,2,)</f>
        <v>Kolkata</v>
      </c>
      <c r="W3166" s="56"/>
      <c r="X3166" s="45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508"/>
        <v>3163</v>
      </c>
      <c r="B3167" s="25" t="s">
        <v>4740</v>
      </c>
      <c r="C3167" s="45">
        <v>45926</v>
      </c>
      <c r="D3167" s="45">
        <v>45936</v>
      </c>
      <c r="E3167" s="8">
        <v>75.75</v>
      </c>
      <c r="F3167" s="8">
        <f t="shared" si="509"/>
        <v>6666</v>
      </c>
      <c r="G3167" s="54">
        <f t="shared" si="510"/>
        <v>6666</v>
      </c>
      <c r="H3167" s="25">
        <v>423801</v>
      </c>
      <c r="I3167" s="25" t="s">
        <v>3829</v>
      </c>
      <c r="J3167" s="25">
        <v>1</v>
      </c>
      <c r="K3167" s="25">
        <v>1</v>
      </c>
      <c r="L3167" s="25">
        <f t="shared" si="511"/>
        <v>0</v>
      </c>
      <c r="M3167" s="25" t="s">
        <v>4990</v>
      </c>
      <c r="N3167" s="45">
        <v>45939</v>
      </c>
      <c r="O3167" s="54">
        <v>11028.5</v>
      </c>
      <c r="P3167" s="25" t="s">
        <v>4991</v>
      </c>
      <c r="Q3167" s="25" t="s">
        <v>637</v>
      </c>
      <c r="R3167" s="25" t="s">
        <v>638</v>
      </c>
      <c r="S3167" s="3">
        <v>-20</v>
      </c>
      <c r="T3167" s="55"/>
      <c r="U3167" s="25" t="s">
        <v>19</v>
      </c>
      <c r="V3167" s="25" t="str">
        <f>VLOOKUP(P3167,'Customer List'!B:C,2,)</f>
        <v>Delhi</v>
      </c>
      <c r="W3167" s="56"/>
      <c r="X3167" s="45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4740</v>
      </c>
      <c r="C3168" s="45">
        <v>45926</v>
      </c>
      <c r="D3168" s="45">
        <v>45936</v>
      </c>
      <c r="E3168" s="8">
        <v>115.5</v>
      </c>
      <c r="F3168" s="8">
        <f t="shared" si="509"/>
        <v>10164</v>
      </c>
      <c r="G3168" s="54">
        <f t="shared" si="510"/>
        <v>10164</v>
      </c>
      <c r="H3168" s="25">
        <v>424401</v>
      </c>
      <c r="I3168" s="25" t="s">
        <v>4627</v>
      </c>
      <c r="J3168" s="25">
        <v>1</v>
      </c>
      <c r="K3168" s="25"/>
      <c r="L3168" s="25">
        <f t="shared" si="511"/>
        <v>1</v>
      </c>
      <c r="M3168" s="25"/>
      <c r="N3168" s="45"/>
      <c r="O3168" s="54"/>
      <c r="P3168" s="25" t="s">
        <v>638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 t="s">
        <v>606</v>
      </c>
      <c r="X3168" s="45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508"/>
        <v>3165</v>
      </c>
      <c r="B3169" s="25" t="s">
        <v>4740</v>
      </c>
      <c r="C3169" s="45">
        <v>45926</v>
      </c>
      <c r="D3169" s="45">
        <v>45936</v>
      </c>
      <c r="E3169" s="8">
        <v>115.5</v>
      </c>
      <c r="F3169" s="8">
        <f t="shared" si="509"/>
        <v>10164</v>
      </c>
      <c r="G3169" s="54">
        <f t="shared" si="510"/>
        <v>10164</v>
      </c>
      <c r="H3169" s="25">
        <v>424401</v>
      </c>
      <c r="I3169" s="25" t="s">
        <v>4627</v>
      </c>
      <c r="J3169" s="25">
        <v>1</v>
      </c>
      <c r="K3169" s="25">
        <v>1</v>
      </c>
      <c r="L3169" s="25">
        <f t="shared" si="511"/>
        <v>0</v>
      </c>
      <c r="M3169" s="25" t="s">
        <v>4897</v>
      </c>
      <c r="N3169" s="45">
        <v>45937</v>
      </c>
      <c r="O3169" s="54">
        <v>19181.25</v>
      </c>
      <c r="P3169" s="25" t="s">
        <v>903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508"/>
        <v>3166</v>
      </c>
      <c r="B3170" s="25" t="s">
        <v>4740</v>
      </c>
      <c r="C3170" s="45">
        <v>45926</v>
      </c>
      <c r="D3170" s="45">
        <v>45936</v>
      </c>
      <c r="E3170" s="8">
        <v>98.7</v>
      </c>
      <c r="F3170" s="8">
        <f t="shared" si="509"/>
        <v>8685.6</v>
      </c>
      <c r="G3170" s="54">
        <f t="shared" si="510"/>
        <v>8685.6</v>
      </c>
      <c r="H3170" s="25">
        <v>426102</v>
      </c>
      <c r="I3170" s="25" t="s">
        <v>4628</v>
      </c>
      <c r="J3170" s="25">
        <v>1</v>
      </c>
      <c r="K3170" s="25">
        <v>1</v>
      </c>
      <c r="L3170" s="25">
        <f t="shared" si="511"/>
        <v>0</v>
      </c>
      <c r="M3170" s="25" t="s">
        <v>4971</v>
      </c>
      <c r="N3170" s="45">
        <v>45938</v>
      </c>
      <c r="O3170" s="54">
        <v>15298.5</v>
      </c>
      <c r="P3170" s="25" t="s">
        <v>1140</v>
      </c>
      <c r="Q3170" s="25" t="s">
        <v>637</v>
      </c>
      <c r="R3170" s="25" t="s">
        <v>725</v>
      </c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508"/>
        <v>3167</v>
      </c>
      <c r="B3171" s="25" t="s">
        <v>4740</v>
      </c>
      <c r="C3171" s="45">
        <v>45926</v>
      </c>
      <c r="D3171" s="45">
        <v>45936</v>
      </c>
      <c r="E3171" s="8">
        <v>172.9</v>
      </c>
      <c r="F3171" s="8">
        <f t="shared" si="509"/>
        <v>15215.2</v>
      </c>
      <c r="G3171" s="54">
        <f t="shared" si="510"/>
        <v>15215.2</v>
      </c>
      <c r="H3171" s="25">
        <v>427402</v>
      </c>
      <c r="I3171" s="25" t="s">
        <v>4629</v>
      </c>
      <c r="J3171" s="25">
        <v>1</v>
      </c>
      <c r="K3171" s="25">
        <v>1</v>
      </c>
      <c r="L3171" s="25">
        <f t="shared" si="511"/>
        <v>0</v>
      </c>
      <c r="M3171" s="25" t="s">
        <v>4973</v>
      </c>
      <c r="N3171" s="45">
        <v>45938</v>
      </c>
      <c r="O3171" s="54">
        <v>26799.5</v>
      </c>
      <c r="P3171" s="25" t="s">
        <v>1140</v>
      </c>
      <c r="Q3171" s="25" t="s">
        <v>637</v>
      </c>
      <c r="R3171" s="25" t="s">
        <v>725</v>
      </c>
      <c r="S3171" s="3">
        <v>-20</v>
      </c>
      <c r="T3171" s="55"/>
      <c r="U3171" s="25" t="s">
        <v>19</v>
      </c>
      <c r="V3171" s="25" t="str">
        <f>VLOOKUP(P3171,'Customer List'!B:C,2,)</f>
        <v>Delhi</v>
      </c>
      <c r="W3171" s="56"/>
      <c r="X3171" s="45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67" t="str">
        <f>VLOOKUP(P3171,'Customer List'!B:D,3,)</f>
        <v>Local</v>
      </c>
    </row>
    <row r="3172" spans="1:29" x14ac:dyDescent="0.25">
      <c r="A3172" s="25">
        <f t="shared" si="508"/>
        <v>3168</v>
      </c>
      <c r="B3172" s="25" t="s">
        <v>4740</v>
      </c>
      <c r="C3172" s="45">
        <v>45926</v>
      </c>
      <c r="D3172" s="45">
        <v>45936</v>
      </c>
      <c r="E3172" s="8">
        <v>213.5</v>
      </c>
      <c r="F3172" s="8">
        <f t="shared" si="509"/>
        <v>18788</v>
      </c>
      <c r="G3172" s="54">
        <f t="shared" si="510"/>
        <v>18788</v>
      </c>
      <c r="H3172" s="25">
        <v>430104</v>
      </c>
      <c r="I3172" s="25" t="s">
        <v>4630</v>
      </c>
      <c r="J3172" s="25">
        <v>1</v>
      </c>
      <c r="K3172" s="25">
        <v>1</v>
      </c>
      <c r="L3172" s="25">
        <f t="shared" si="511"/>
        <v>0</v>
      </c>
      <c r="M3172" s="25" t="s">
        <v>4934</v>
      </c>
      <c r="N3172" s="45">
        <v>45937</v>
      </c>
      <c r="O3172" s="54">
        <v>28365</v>
      </c>
      <c r="P3172" s="25" t="s">
        <v>173</v>
      </c>
      <c r="Q3172" s="25">
        <v>58156571163</v>
      </c>
      <c r="R3172" s="25" t="s">
        <v>41</v>
      </c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508"/>
        <v>3169</v>
      </c>
      <c r="B3173" s="25" t="s">
        <v>4740</v>
      </c>
      <c r="C3173" s="45">
        <v>45926</v>
      </c>
      <c r="D3173" s="45">
        <v>45936</v>
      </c>
      <c r="E3173" s="8">
        <v>213.5</v>
      </c>
      <c r="F3173" s="8">
        <f t="shared" si="509"/>
        <v>18788</v>
      </c>
      <c r="G3173" s="54">
        <f t="shared" si="510"/>
        <v>18788</v>
      </c>
      <c r="H3173" s="25">
        <v>430604</v>
      </c>
      <c r="I3173" s="25" t="s">
        <v>4631</v>
      </c>
      <c r="J3173" s="25">
        <v>1</v>
      </c>
      <c r="K3173" s="25">
        <v>1</v>
      </c>
      <c r="L3173" s="25">
        <f t="shared" si="511"/>
        <v>0</v>
      </c>
      <c r="M3173" s="25" t="s">
        <v>4934</v>
      </c>
      <c r="N3173" s="45">
        <v>45937</v>
      </c>
      <c r="O3173" s="54">
        <v>28365</v>
      </c>
      <c r="P3173" s="25" t="s">
        <v>173</v>
      </c>
      <c r="Q3173" s="25">
        <v>58156571163</v>
      </c>
      <c r="R3173" s="25" t="s">
        <v>41</v>
      </c>
      <c r="S3173" s="3">
        <v>4</v>
      </c>
      <c r="T3173" s="55"/>
      <c r="U3173" s="25" t="s">
        <v>19</v>
      </c>
      <c r="V3173" s="25" t="str">
        <f>VLOOKUP(P3173,'Customer List'!B:C,2,)</f>
        <v>Kolkata</v>
      </c>
      <c r="W3173" s="56"/>
      <c r="X3173" s="45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508"/>
        <v>3170</v>
      </c>
      <c r="B3174" s="25" t="s">
        <v>4740</v>
      </c>
      <c r="C3174" s="45">
        <v>45926</v>
      </c>
      <c r="D3174" s="45">
        <v>45936</v>
      </c>
      <c r="E3174" s="8">
        <v>417.75</v>
      </c>
      <c r="F3174" s="8">
        <f t="shared" si="509"/>
        <v>36762</v>
      </c>
      <c r="G3174" s="54">
        <f t="shared" si="510"/>
        <v>36762</v>
      </c>
      <c r="H3174" s="25">
        <v>480019</v>
      </c>
      <c r="I3174" s="25" t="s">
        <v>4632</v>
      </c>
      <c r="J3174" s="25">
        <v>1</v>
      </c>
      <c r="K3174" s="25">
        <v>1</v>
      </c>
      <c r="L3174" s="25">
        <f t="shared" si="511"/>
        <v>0</v>
      </c>
      <c r="M3174" s="25" t="s">
        <v>4977</v>
      </c>
      <c r="N3174" s="45">
        <v>45938</v>
      </c>
      <c r="O3174" s="54">
        <v>0</v>
      </c>
      <c r="P3174" s="25" t="s">
        <v>1901</v>
      </c>
      <c r="Q3174" s="25">
        <v>58156650086</v>
      </c>
      <c r="R3174" s="25" t="s">
        <v>41</v>
      </c>
      <c r="S3174" s="3" t="s">
        <v>300</v>
      </c>
      <c r="T3174" s="55"/>
      <c r="U3174" s="25" t="s">
        <v>19</v>
      </c>
      <c r="V3174" s="25" t="str">
        <f>VLOOKUP(P3174,'Customer List'!B:C,2,)</f>
        <v>Mumbai</v>
      </c>
      <c r="W3174" s="56"/>
      <c r="X3174" s="45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508"/>
        <v>3171</v>
      </c>
      <c r="B3175" s="25" t="s">
        <v>4740</v>
      </c>
      <c r="C3175" s="45">
        <v>45926</v>
      </c>
      <c r="D3175" s="45">
        <v>45936</v>
      </c>
      <c r="E3175" s="8">
        <v>77</v>
      </c>
      <c r="F3175" s="8">
        <f t="shared" si="509"/>
        <v>6776</v>
      </c>
      <c r="G3175" s="54">
        <f t="shared" si="510"/>
        <v>6776</v>
      </c>
      <c r="H3175" s="25">
        <v>505808</v>
      </c>
      <c r="I3175" s="25" t="s">
        <v>4633</v>
      </c>
      <c r="J3175" s="25">
        <v>1</v>
      </c>
      <c r="K3175" s="25">
        <v>1</v>
      </c>
      <c r="L3175" s="25">
        <f t="shared" si="511"/>
        <v>0</v>
      </c>
      <c r="M3175" s="25" t="s">
        <v>4960</v>
      </c>
      <c r="N3175" s="45">
        <v>45937</v>
      </c>
      <c r="O3175" s="54">
        <v>12787.5</v>
      </c>
      <c r="P3175" s="25" t="s">
        <v>320</v>
      </c>
      <c r="Q3175" s="25">
        <v>58156571594</v>
      </c>
      <c r="R3175" s="25" t="s">
        <v>41</v>
      </c>
      <c r="S3175" s="3">
        <v>4</v>
      </c>
      <c r="T3175" s="55"/>
      <c r="U3175" s="25" t="s">
        <v>19</v>
      </c>
      <c r="V3175" s="25" t="str">
        <f>VLOOKUP(P3175,'Customer List'!B:C,2,)</f>
        <v>Gujrat</v>
      </c>
      <c r="W3175" s="56"/>
      <c r="X3175" s="45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508"/>
        <v>3172</v>
      </c>
      <c r="B3176" s="25" t="s">
        <v>4740</v>
      </c>
      <c r="C3176" s="45">
        <v>45926</v>
      </c>
      <c r="D3176" s="45">
        <v>45936</v>
      </c>
      <c r="E3176" s="8">
        <v>30.8</v>
      </c>
      <c r="F3176" s="8">
        <f t="shared" si="509"/>
        <v>2710.4</v>
      </c>
      <c r="G3176" s="54">
        <f t="shared" si="510"/>
        <v>2710.4</v>
      </c>
      <c r="H3176" s="25">
        <v>505809</v>
      </c>
      <c r="I3176" s="25" t="s">
        <v>4027</v>
      </c>
      <c r="J3176" s="25">
        <v>1</v>
      </c>
      <c r="K3176" s="25">
        <v>1</v>
      </c>
      <c r="L3176" s="25">
        <f t="shared" si="511"/>
        <v>0</v>
      </c>
      <c r="M3176" s="25" t="s">
        <v>4886</v>
      </c>
      <c r="N3176" s="45">
        <v>45937</v>
      </c>
      <c r="O3176" s="54">
        <v>5115</v>
      </c>
      <c r="P3176" s="25" t="s">
        <v>4673</v>
      </c>
      <c r="Q3176" s="25">
        <v>58156568330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Hyderabad</v>
      </c>
      <c r="W3176" s="56"/>
      <c r="X3176" s="45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508"/>
        <v>3173</v>
      </c>
      <c r="B3177" s="25" t="s">
        <v>4740</v>
      </c>
      <c r="C3177" s="45">
        <v>45926</v>
      </c>
      <c r="D3177" s="45">
        <v>45936</v>
      </c>
      <c r="E3177" s="8">
        <v>236.6</v>
      </c>
      <c r="F3177" s="8">
        <f t="shared" si="509"/>
        <v>20820.8</v>
      </c>
      <c r="G3177" s="54">
        <f t="shared" si="510"/>
        <v>20820.8</v>
      </c>
      <c r="H3177" s="25">
        <v>516906</v>
      </c>
      <c r="I3177" s="25" t="s">
        <v>4634</v>
      </c>
      <c r="J3177" s="25">
        <v>1</v>
      </c>
      <c r="K3177" s="25">
        <v>1</v>
      </c>
      <c r="L3177" s="25">
        <f t="shared" si="511"/>
        <v>0</v>
      </c>
      <c r="M3177" s="25" t="s">
        <v>4942</v>
      </c>
      <c r="N3177" s="45">
        <v>45937</v>
      </c>
      <c r="O3177" s="54">
        <v>25674.48</v>
      </c>
      <c r="P3177" s="25" t="s">
        <v>277</v>
      </c>
      <c r="Q3177" s="25">
        <v>58156565795</v>
      </c>
      <c r="R3177" s="25" t="s">
        <v>41</v>
      </c>
      <c r="S3177" s="3">
        <v>4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508"/>
        <v>3174</v>
      </c>
      <c r="B3178" s="25" t="s">
        <v>4740</v>
      </c>
      <c r="C3178" s="45">
        <v>45926</v>
      </c>
      <c r="D3178" s="45">
        <v>45936</v>
      </c>
      <c r="E3178" s="8">
        <v>160.30000000000001</v>
      </c>
      <c r="F3178" s="8">
        <f t="shared" si="509"/>
        <v>14106.400000000001</v>
      </c>
      <c r="G3178" s="54">
        <f t="shared" si="510"/>
        <v>14106.400000000001</v>
      </c>
      <c r="H3178" s="25">
        <v>577002</v>
      </c>
      <c r="I3178" s="25" t="s">
        <v>4635</v>
      </c>
      <c r="J3178" s="25">
        <v>1</v>
      </c>
      <c r="K3178" s="25">
        <v>1</v>
      </c>
      <c r="L3178" s="25">
        <f t="shared" si="511"/>
        <v>0</v>
      </c>
      <c r="M3178" s="25" t="s">
        <v>4942</v>
      </c>
      <c r="N3178" s="45">
        <v>45937</v>
      </c>
      <c r="O3178" s="54">
        <v>17394.84</v>
      </c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508"/>
        <v>3175</v>
      </c>
      <c r="B3179" s="25" t="s">
        <v>4740</v>
      </c>
      <c r="C3179" s="45">
        <v>45926</v>
      </c>
      <c r="D3179" s="45">
        <v>45936</v>
      </c>
      <c r="E3179" s="8">
        <v>102.9</v>
      </c>
      <c r="F3179" s="8">
        <f t="shared" si="509"/>
        <v>9055.2000000000007</v>
      </c>
      <c r="G3179" s="54">
        <f t="shared" si="510"/>
        <v>9055.2000000000007</v>
      </c>
      <c r="H3179" s="25">
        <v>582302</v>
      </c>
      <c r="I3179" s="25" t="s">
        <v>4636</v>
      </c>
      <c r="J3179" s="25">
        <v>1</v>
      </c>
      <c r="K3179" s="25">
        <v>1</v>
      </c>
      <c r="L3179" s="25">
        <f t="shared" si="511"/>
        <v>0</v>
      </c>
      <c r="M3179" s="25" t="s">
        <v>4942</v>
      </c>
      <c r="N3179" s="45">
        <v>45937</v>
      </c>
      <c r="O3179" s="54">
        <v>11166.12</v>
      </c>
      <c r="P3179" s="25" t="s">
        <v>277</v>
      </c>
      <c r="Q3179" s="25">
        <v>58156565795</v>
      </c>
      <c r="R3179" s="25" t="s">
        <v>41</v>
      </c>
      <c r="S3179" s="3">
        <v>-20</v>
      </c>
      <c r="T3179" s="55"/>
      <c r="U3179" s="25" t="s">
        <v>19</v>
      </c>
      <c r="V3179" s="25" t="str">
        <f>VLOOKUP(P3179,'Customer List'!B:C,2,)</f>
        <v>Pune</v>
      </c>
      <c r="W3179" s="56"/>
      <c r="X3179" s="45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508"/>
        <v>3176</v>
      </c>
      <c r="B3180" s="25" t="s">
        <v>4760</v>
      </c>
      <c r="C3180" s="45">
        <v>45933</v>
      </c>
      <c r="D3180" s="45">
        <v>45937</v>
      </c>
      <c r="E3180" s="8">
        <v>960</v>
      </c>
      <c r="F3180" s="8">
        <f t="shared" si="509"/>
        <v>84480</v>
      </c>
      <c r="G3180" s="54">
        <f t="shared" si="510"/>
        <v>168960</v>
      </c>
      <c r="H3180" s="25" t="s">
        <v>4747</v>
      </c>
      <c r="I3180" s="25" t="s">
        <v>4748</v>
      </c>
      <c r="J3180" s="25">
        <v>2</v>
      </c>
      <c r="K3180" s="25">
        <v>2</v>
      </c>
      <c r="L3180" s="25">
        <f t="shared" si="511"/>
        <v>0</v>
      </c>
      <c r="M3180" s="25" t="s">
        <v>4963</v>
      </c>
      <c r="N3180" s="45">
        <v>45937</v>
      </c>
      <c r="O3180" s="54">
        <v>299520</v>
      </c>
      <c r="P3180" s="25" t="s">
        <v>2490</v>
      </c>
      <c r="Q3180" s="25">
        <v>58156584054</v>
      </c>
      <c r="R3180" s="25" t="s">
        <v>41</v>
      </c>
      <c r="S3180" s="3">
        <v>-80</v>
      </c>
      <c r="T3180" s="55"/>
      <c r="U3180" s="25" t="s">
        <v>493</v>
      </c>
      <c r="V3180" s="25" t="str">
        <f>VLOOKUP(P3180,'Customer List'!B:C,2,)</f>
        <v>Kolkata</v>
      </c>
      <c r="W3180" s="56"/>
      <c r="X3180" s="45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508"/>
        <v>3177</v>
      </c>
      <c r="B3181" s="25" t="s">
        <v>4740</v>
      </c>
      <c r="C3181" s="45">
        <v>45926</v>
      </c>
      <c r="D3181" s="45">
        <v>45936</v>
      </c>
      <c r="E3181" s="8">
        <v>70.7</v>
      </c>
      <c r="F3181" s="8">
        <f t="shared" si="509"/>
        <v>6221.6</v>
      </c>
      <c r="G3181" s="54">
        <f t="shared" si="510"/>
        <v>6221.6</v>
      </c>
      <c r="H3181" s="25">
        <v>643808</v>
      </c>
      <c r="I3181" s="25" t="s">
        <v>4638</v>
      </c>
      <c r="J3181" s="25">
        <v>1</v>
      </c>
      <c r="K3181" s="25">
        <v>1</v>
      </c>
      <c r="L3181" s="25">
        <f t="shared" si="511"/>
        <v>0</v>
      </c>
      <c r="M3181" s="25" t="s">
        <v>4888</v>
      </c>
      <c r="N3181" s="45">
        <v>45937</v>
      </c>
      <c r="O3181" s="54">
        <v>10605</v>
      </c>
      <c r="P3181" s="25" t="s">
        <v>622</v>
      </c>
      <c r="Q3181" s="25">
        <v>58156569730</v>
      </c>
      <c r="R3181" s="25" t="s">
        <v>41</v>
      </c>
      <c r="S3181" s="3">
        <v>-20</v>
      </c>
      <c r="T3181" s="55"/>
      <c r="U3181" s="25" t="s">
        <v>19</v>
      </c>
      <c r="V3181" s="25" t="str">
        <f>VLOOKUP(P3181,'Customer List'!B:C,2,)</f>
        <v>Hyderabad</v>
      </c>
      <c r="W3181" s="56"/>
      <c r="X3181" s="45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ref="A3182:A3245" si="520">A3181+1</f>
        <v>3178</v>
      </c>
      <c r="B3182" s="25" t="s">
        <v>4740</v>
      </c>
      <c r="C3182" s="45">
        <v>45926</v>
      </c>
      <c r="D3182" s="45">
        <v>45936</v>
      </c>
      <c r="E3182" s="8">
        <v>205.1</v>
      </c>
      <c r="F3182" s="8">
        <f t="shared" ref="F3182:F3245" si="521">IF(AB3182="DOLLAR",E3182*88,E3182)</f>
        <v>18048.8</v>
      </c>
      <c r="G3182" s="54">
        <f t="shared" ref="G3182:G3245" si="522">F3182*J3182</f>
        <v>18048.8</v>
      </c>
      <c r="H3182" s="25">
        <v>644702</v>
      </c>
      <c r="I3182" s="25" t="s">
        <v>4639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4937</v>
      </c>
      <c r="N3182" s="45">
        <v>45937</v>
      </c>
      <c r="O3182" s="54">
        <v>30882.2</v>
      </c>
      <c r="P3182" s="25" t="s">
        <v>192</v>
      </c>
      <c r="Q3182" s="54" t="s">
        <v>4761</v>
      </c>
      <c r="R3182" s="25" t="s">
        <v>41</v>
      </c>
      <c r="S3182" s="3">
        <v>4</v>
      </c>
      <c r="T3182" s="55"/>
      <c r="U3182" s="25" t="s">
        <v>19</v>
      </c>
      <c r="V3182" s="25" t="str">
        <f>VLOOKUP(P3182,'Customer List'!B:C,2,)</f>
        <v>Chandigarh</v>
      </c>
      <c r="W3182" s="56"/>
      <c r="X3182" s="45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520"/>
        <v>3179</v>
      </c>
      <c r="B3183" s="25" t="s">
        <v>4740</v>
      </c>
      <c r="C3183" s="45">
        <v>45926</v>
      </c>
      <c r="D3183" s="45">
        <v>45936</v>
      </c>
      <c r="E3183" s="8">
        <v>226.1</v>
      </c>
      <c r="F3183" s="8">
        <f t="shared" si="521"/>
        <v>19896.8</v>
      </c>
      <c r="G3183" s="54">
        <f t="shared" si="522"/>
        <v>19896.8</v>
      </c>
      <c r="H3183" s="25">
        <v>651002</v>
      </c>
      <c r="I3183" s="25" t="s">
        <v>4640</v>
      </c>
      <c r="J3183" s="25">
        <v>1</v>
      </c>
      <c r="K3183" s="25">
        <v>1</v>
      </c>
      <c r="L3183" s="25">
        <f t="shared" si="523"/>
        <v>0</v>
      </c>
      <c r="M3183" s="25" t="s">
        <v>4977</v>
      </c>
      <c r="N3183" s="45">
        <v>45938</v>
      </c>
      <c r="O3183" s="54">
        <v>0</v>
      </c>
      <c r="P3183" s="25" t="s">
        <v>1901</v>
      </c>
      <c r="Q3183" s="25">
        <v>58156650086</v>
      </c>
      <c r="R3183" s="25" t="s">
        <v>41</v>
      </c>
      <c r="S3183" s="3">
        <v>4</v>
      </c>
      <c r="T3183" s="55"/>
      <c r="U3183" s="25" t="s">
        <v>19</v>
      </c>
      <c r="V3183" s="25" t="str">
        <f>VLOOKUP(P3183,'Customer List'!B:C,2,)</f>
        <v>Mumbai</v>
      </c>
      <c r="W3183" s="56"/>
      <c r="X3183" s="45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520"/>
        <v>3180</v>
      </c>
      <c r="B3184" s="25" t="s">
        <v>4740</v>
      </c>
      <c r="C3184" s="45">
        <v>45926</v>
      </c>
      <c r="D3184" s="45">
        <v>45936</v>
      </c>
      <c r="E3184" s="8">
        <v>136.5</v>
      </c>
      <c r="F3184" s="8">
        <f t="shared" si="521"/>
        <v>12012</v>
      </c>
      <c r="G3184" s="54">
        <f t="shared" si="522"/>
        <v>12012</v>
      </c>
      <c r="H3184" s="25">
        <v>653813</v>
      </c>
      <c r="I3184" s="25" t="s">
        <v>4641</v>
      </c>
      <c r="J3184" s="25">
        <v>1</v>
      </c>
      <c r="K3184" s="25">
        <v>1</v>
      </c>
      <c r="L3184" s="25">
        <f t="shared" si="523"/>
        <v>0</v>
      </c>
      <c r="M3184" s="25" t="s">
        <v>4934</v>
      </c>
      <c r="N3184" s="45">
        <v>45937</v>
      </c>
      <c r="O3184" s="54">
        <v>16926</v>
      </c>
      <c r="P3184" s="25" t="s">
        <v>173</v>
      </c>
      <c r="Q3184" s="25">
        <v>58156571163</v>
      </c>
      <c r="R3184" s="25" t="s">
        <v>41</v>
      </c>
      <c r="S3184" s="3">
        <v>4</v>
      </c>
      <c r="T3184" s="55"/>
      <c r="U3184" s="25" t="s">
        <v>19</v>
      </c>
      <c r="V3184" s="25" t="str">
        <f>VLOOKUP(P3184,'Customer List'!B:C,2,)</f>
        <v>Kolkata</v>
      </c>
      <c r="W3184" s="56"/>
      <c r="X3184" s="45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520"/>
        <v>3181</v>
      </c>
      <c r="B3185" s="25" t="s">
        <v>4740</v>
      </c>
      <c r="C3185" s="45">
        <v>45926</v>
      </c>
      <c r="D3185" s="45">
        <v>45936</v>
      </c>
      <c r="E3185" s="8">
        <v>177.1</v>
      </c>
      <c r="F3185" s="8">
        <f t="shared" si="521"/>
        <v>15584.8</v>
      </c>
      <c r="G3185" s="54">
        <f t="shared" si="522"/>
        <v>15584.8</v>
      </c>
      <c r="H3185" s="25">
        <v>691502</v>
      </c>
      <c r="I3185" s="25" t="s">
        <v>4642</v>
      </c>
      <c r="J3185" s="25">
        <v>1</v>
      </c>
      <c r="K3185" s="25">
        <v>1</v>
      </c>
      <c r="L3185" s="25">
        <f t="shared" si="523"/>
        <v>0</v>
      </c>
      <c r="M3185" s="25" t="s">
        <v>4977</v>
      </c>
      <c r="N3185" s="45">
        <v>45938</v>
      </c>
      <c r="O3185" s="54">
        <v>0</v>
      </c>
      <c r="P3185" s="25" t="s">
        <v>1901</v>
      </c>
      <c r="Q3185" s="25">
        <v>58156650086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/>
      <c r="X3185" s="45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520"/>
        <v>3182</v>
      </c>
      <c r="B3186" s="25" t="s">
        <v>4740</v>
      </c>
      <c r="C3186" s="45">
        <v>45926</v>
      </c>
      <c r="D3186" s="45">
        <v>45936</v>
      </c>
      <c r="E3186" s="8">
        <v>177.1</v>
      </c>
      <c r="F3186" s="8">
        <f t="shared" si="521"/>
        <v>15584.8</v>
      </c>
      <c r="G3186" s="54">
        <f t="shared" si="522"/>
        <v>15584.8</v>
      </c>
      <c r="H3186" s="25">
        <v>692802</v>
      </c>
      <c r="I3186" s="25" t="s">
        <v>4643</v>
      </c>
      <c r="J3186" s="25">
        <v>1</v>
      </c>
      <c r="K3186" s="25">
        <v>1</v>
      </c>
      <c r="L3186" s="25">
        <f t="shared" si="523"/>
        <v>0</v>
      </c>
      <c r="M3186" s="25" t="s">
        <v>4942</v>
      </c>
      <c r="N3186" s="45">
        <v>45937</v>
      </c>
      <c r="O3186" s="54">
        <v>19217.88</v>
      </c>
      <c r="P3186" s="25" t="s">
        <v>277</v>
      </c>
      <c r="Q3186" s="25">
        <v>58156565795</v>
      </c>
      <c r="R3186" s="25" t="s">
        <v>41</v>
      </c>
      <c r="S3186" s="3">
        <v>4</v>
      </c>
      <c r="T3186" s="55"/>
      <c r="U3186" s="25" t="s">
        <v>19</v>
      </c>
      <c r="V3186" s="25" t="str">
        <f>VLOOKUP(P3186,'Customer List'!B:C,2,)</f>
        <v>Pune</v>
      </c>
      <c r="W3186" s="56"/>
      <c r="X3186" s="45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520"/>
        <v>3183</v>
      </c>
      <c r="B3187" s="25" t="s">
        <v>4740</v>
      </c>
      <c r="C3187" s="45">
        <v>45926</v>
      </c>
      <c r="D3187" s="45">
        <v>45936</v>
      </c>
      <c r="E3187" s="8">
        <v>200.9</v>
      </c>
      <c r="F3187" s="8">
        <f t="shared" si="521"/>
        <v>17679.2</v>
      </c>
      <c r="G3187" s="54">
        <f t="shared" si="522"/>
        <v>17679.2</v>
      </c>
      <c r="H3187" s="25">
        <v>693504</v>
      </c>
      <c r="I3187" s="25" t="s">
        <v>4644</v>
      </c>
      <c r="J3187" s="25">
        <v>1</v>
      </c>
      <c r="K3187" s="25">
        <v>1</v>
      </c>
      <c r="L3187" s="25">
        <f t="shared" si="523"/>
        <v>0</v>
      </c>
      <c r="M3187" s="25" t="s">
        <v>4897</v>
      </c>
      <c r="N3187" s="45">
        <v>45937</v>
      </c>
      <c r="O3187" s="54">
        <v>33363.75</v>
      </c>
      <c r="P3187" s="25" t="s">
        <v>903</v>
      </c>
      <c r="Q3187" s="25" t="s">
        <v>637</v>
      </c>
      <c r="R3187" s="25" t="s">
        <v>725</v>
      </c>
      <c r="S3187" s="3">
        <v>4</v>
      </c>
      <c r="T3187" s="55"/>
      <c r="U3187" s="25" t="s">
        <v>19</v>
      </c>
      <c r="V3187" s="25" t="str">
        <f>VLOOKUP(P3187,'Customer List'!B:C,2,)</f>
        <v>Delhi</v>
      </c>
      <c r="W3187" s="56"/>
      <c r="X3187" s="45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67" t="str">
        <f>VLOOKUP(P3187,'Customer List'!B:D,3,)</f>
        <v>Local</v>
      </c>
    </row>
    <row r="3188" spans="1:29" x14ac:dyDescent="0.25">
      <c r="A3188" s="25">
        <f t="shared" si="520"/>
        <v>3184</v>
      </c>
      <c r="B3188" s="25" t="s">
        <v>4740</v>
      </c>
      <c r="C3188" s="45">
        <v>45926</v>
      </c>
      <c r="D3188" s="45">
        <v>45936</v>
      </c>
      <c r="E3188" s="8">
        <v>277.2</v>
      </c>
      <c r="F3188" s="8">
        <f t="shared" si="521"/>
        <v>24393.599999999999</v>
      </c>
      <c r="G3188" s="54">
        <f t="shared" si="522"/>
        <v>24393.599999999999</v>
      </c>
      <c r="H3188" s="25">
        <v>696806</v>
      </c>
      <c r="I3188" s="25" t="s">
        <v>4645</v>
      </c>
      <c r="J3188" s="25">
        <v>1</v>
      </c>
      <c r="K3188" s="25">
        <v>1</v>
      </c>
      <c r="L3188" s="25">
        <f t="shared" si="523"/>
        <v>0</v>
      </c>
      <c r="M3188" s="25" t="s">
        <v>4934</v>
      </c>
      <c r="N3188" s="45">
        <v>45937</v>
      </c>
      <c r="O3188" s="54">
        <v>36828</v>
      </c>
      <c r="P3188" s="25" t="s">
        <v>173</v>
      </c>
      <c r="Q3188" s="25">
        <v>58156571163</v>
      </c>
      <c r="R3188" s="25" t="s">
        <v>41</v>
      </c>
      <c r="S3188" s="3">
        <v>4</v>
      </c>
      <c r="T3188" s="55"/>
      <c r="U3188" s="25" t="s">
        <v>19</v>
      </c>
      <c r="V3188" s="25" t="str">
        <f>VLOOKUP(P3188,'Customer List'!B:C,2,)</f>
        <v>Kolkata</v>
      </c>
      <c r="W3188" s="56"/>
      <c r="X3188" s="45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520"/>
        <v>3185</v>
      </c>
      <c r="B3189" s="25" t="s">
        <v>4740</v>
      </c>
      <c r="C3189" s="45">
        <v>45926</v>
      </c>
      <c r="D3189" s="45">
        <v>45936</v>
      </c>
      <c r="E3189" s="8">
        <v>273</v>
      </c>
      <c r="F3189" s="8">
        <f t="shared" si="521"/>
        <v>24024</v>
      </c>
      <c r="G3189" s="54">
        <f t="shared" si="522"/>
        <v>24024</v>
      </c>
      <c r="H3189" s="25">
        <v>696814</v>
      </c>
      <c r="I3189" s="25" t="s">
        <v>4646</v>
      </c>
      <c r="J3189" s="25">
        <v>1</v>
      </c>
      <c r="K3189" s="25">
        <v>1</v>
      </c>
      <c r="L3189" s="25">
        <f t="shared" si="523"/>
        <v>0</v>
      </c>
      <c r="M3189" s="25"/>
      <c r="N3189" s="45">
        <v>45937</v>
      </c>
      <c r="O3189" s="54">
        <v>33345</v>
      </c>
      <c r="P3189" s="25" t="s">
        <v>618</v>
      </c>
      <c r="Q3189" s="25">
        <v>58156578664</v>
      </c>
      <c r="R3189" s="25" t="s">
        <v>41</v>
      </c>
      <c r="S3189" s="3">
        <v>4</v>
      </c>
      <c r="T3189" s="55"/>
      <c r="U3189" s="25" t="s">
        <v>19</v>
      </c>
      <c r="V3189" s="25" t="str">
        <f>VLOOKUP(P3189,'Customer List'!B:C,2,)</f>
        <v>Bhuvneshwar</v>
      </c>
      <c r="W3189" s="56"/>
      <c r="X3189" s="45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520"/>
        <v>3186</v>
      </c>
      <c r="B3190" s="25" t="s">
        <v>4740</v>
      </c>
      <c r="C3190" s="45">
        <v>45926</v>
      </c>
      <c r="D3190" s="45">
        <v>45936</v>
      </c>
      <c r="E3190" s="8">
        <v>82.6</v>
      </c>
      <c r="F3190" s="8">
        <f t="shared" si="521"/>
        <v>7268.7999999999993</v>
      </c>
      <c r="G3190" s="54">
        <f t="shared" si="522"/>
        <v>7268.7999999999993</v>
      </c>
      <c r="H3190" s="25">
        <v>740153</v>
      </c>
      <c r="I3190" s="25" t="s">
        <v>4647</v>
      </c>
      <c r="J3190" s="25">
        <v>1</v>
      </c>
      <c r="K3190" s="25">
        <v>1</v>
      </c>
      <c r="L3190" s="25">
        <f t="shared" si="523"/>
        <v>0</v>
      </c>
      <c r="M3190" s="25" t="s">
        <v>4964</v>
      </c>
      <c r="N3190" s="45">
        <v>45937</v>
      </c>
      <c r="O3190" s="54">
        <v>11800</v>
      </c>
      <c r="P3190" s="25" t="s">
        <v>630</v>
      </c>
      <c r="Q3190" s="25">
        <v>58156564491</v>
      </c>
      <c r="R3190" s="25" t="s">
        <v>41</v>
      </c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520"/>
        <v>3187</v>
      </c>
      <c r="B3191" s="25" t="s">
        <v>4740</v>
      </c>
      <c r="C3191" s="45">
        <v>45926</v>
      </c>
      <c r="D3191" s="45">
        <v>45936</v>
      </c>
      <c r="E3191" s="8">
        <v>82.6</v>
      </c>
      <c r="F3191" s="8">
        <f t="shared" si="521"/>
        <v>7268.7999999999993</v>
      </c>
      <c r="G3191" s="54">
        <f t="shared" si="522"/>
        <v>7268.7999999999993</v>
      </c>
      <c r="H3191" s="25">
        <v>740154</v>
      </c>
      <c r="I3191" s="25" t="s">
        <v>4648</v>
      </c>
      <c r="J3191" s="25">
        <v>1</v>
      </c>
      <c r="K3191" s="25">
        <v>1</v>
      </c>
      <c r="L3191" s="25">
        <f t="shared" si="523"/>
        <v>0</v>
      </c>
      <c r="M3191" s="25" t="s">
        <v>4964</v>
      </c>
      <c r="N3191" s="45">
        <v>45937</v>
      </c>
      <c r="O3191" s="54">
        <v>11800</v>
      </c>
      <c r="P3191" s="25" t="s">
        <v>630</v>
      </c>
      <c r="Q3191" s="25">
        <v>58156564491</v>
      </c>
      <c r="R3191" s="25" t="s">
        <v>41</v>
      </c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520"/>
        <v>3188</v>
      </c>
      <c r="B3192" s="25" t="s">
        <v>4740</v>
      </c>
      <c r="C3192" s="45">
        <v>45926</v>
      </c>
      <c r="D3192" s="45">
        <v>45936</v>
      </c>
      <c r="E3192" s="8">
        <v>82.6</v>
      </c>
      <c r="F3192" s="8">
        <f t="shared" si="521"/>
        <v>7268.7999999999993</v>
      </c>
      <c r="G3192" s="54">
        <f t="shared" si="522"/>
        <v>7268.7999999999993</v>
      </c>
      <c r="H3192" s="25">
        <v>740155</v>
      </c>
      <c r="I3192" s="25" t="s">
        <v>4649</v>
      </c>
      <c r="J3192" s="25">
        <v>1</v>
      </c>
      <c r="K3192" s="25">
        <v>1</v>
      </c>
      <c r="L3192" s="25">
        <f t="shared" si="523"/>
        <v>0</v>
      </c>
      <c r="M3192" s="25" t="s">
        <v>4964</v>
      </c>
      <c r="N3192" s="45">
        <v>45937</v>
      </c>
      <c r="O3192" s="54">
        <v>11800</v>
      </c>
      <c r="P3192" s="25" t="s">
        <v>630</v>
      </c>
      <c r="Q3192" s="25">
        <v>58156564491</v>
      </c>
      <c r="R3192" s="25" t="s">
        <v>41</v>
      </c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520"/>
        <v>3189</v>
      </c>
      <c r="B3193" s="25" t="s">
        <v>4740</v>
      </c>
      <c r="C3193" s="45">
        <v>45926</v>
      </c>
      <c r="D3193" s="45">
        <v>45936</v>
      </c>
      <c r="E3193" s="8">
        <v>82.6</v>
      </c>
      <c r="F3193" s="8">
        <f t="shared" si="521"/>
        <v>7268.7999999999993</v>
      </c>
      <c r="G3193" s="54">
        <f t="shared" si="522"/>
        <v>7268.7999999999993</v>
      </c>
      <c r="H3193" s="25">
        <v>740156</v>
      </c>
      <c r="I3193" s="25" t="s">
        <v>4650</v>
      </c>
      <c r="J3193" s="25">
        <v>1</v>
      </c>
      <c r="K3193" s="25">
        <v>1</v>
      </c>
      <c r="L3193" s="25">
        <f t="shared" si="523"/>
        <v>0</v>
      </c>
      <c r="M3193" s="25" t="s">
        <v>4964</v>
      </c>
      <c r="N3193" s="45">
        <v>45937</v>
      </c>
      <c r="O3193" s="54">
        <v>11800</v>
      </c>
      <c r="P3193" s="25" t="s">
        <v>630</v>
      </c>
      <c r="Q3193" s="25">
        <v>58156564491</v>
      </c>
      <c r="R3193" s="25" t="s">
        <v>41</v>
      </c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520"/>
        <v>3190</v>
      </c>
      <c r="B3194" s="25" t="s">
        <v>4740</v>
      </c>
      <c r="C3194" s="45">
        <v>45926</v>
      </c>
      <c r="D3194" s="45">
        <v>45936</v>
      </c>
      <c r="E3194" s="8">
        <v>82.6</v>
      </c>
      <c r="F3194" s="8">
        <f t="shared" si="521"/>
        <v>7268.7999999999993</v>
      </c>
      <c r="G3194" s="54">
        <f t="shared" si="522"/>
        <v>7268.7999999999993</v>
      </c>
      <c r="H3194" s="25">
        <v>740157</v>
      </c>
      <c r="I3194" s="25" t="s">
        <v>4651</v>
      </c>
      <c r="J3194" s="25">
        <v>1</v>
      </c>
      <c r="K3194" s="25">
        <v>1</v>
      </c>
      <c r="L3194" s="25">
        <f t="shared" si="523"/>
        <v>0</v>
      </c>
      <c r="M3194" s="25" t="s">
        <v>4964</v>
      </c>
      <c r="N3194" s="45">
        <v>45937</v>
      </c>
      <c r="O3194" s="54">
        <v>11800</v>
      </c>
      <c r="P3194" s="25" t="s">
        <v>630</v>
      </c>
      <c r="Q3194" s="25">
        <v>58156564491</v>
      </c>
      <c r="R3194" s="25" t="s">
        <v>41</v>
      </c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520"/>
        <v>3191</v>
      </c>
      <c r="B3195" s="25" t="s">
        <v>4740</v>
      </c>
      <c r="C3195" s="45">
        <v>45926</v>
      </c>
      <c r="D3195" s="45">
        <v>45936</v>
      </c>
      <c r="E3195" s="8">
        <v>82.6</v>
      </c>
      <c r="F3195" s="8">
        <f t="shared" si="521"/>
        <v>7268.7999999999993</v>
      </c>
      <c r="G3195" s="54">
        <f t="shared" si="522"/>
        <v>7268.7999999999993</v>
      </c>
      <c r="H3195" s="25">
        <v>740158</v>
      </c>
      <c r="I3195" s="25" t="s">
        <v>4652</v>
      </c>
      <c r="J3195" s="25">
        <v>1</v>
      </c>
      <c r="K3195" s="25">
        <v>1</v>
      </c>
      <c r="L3195" s="25">
        <f t="shared" si="523"/>
        <v>0</v>
      </c>
      <c r="M3195" s="25" t="s">
        <v>4964</v>
      </c>
      <c r="N3195" s="45">
        <v>45937</v>
      </c>
      <c r="O3195" s="54">
        <v>11800</v>
      </c>
      <c r="P3195" s="25" t="s">
        <v>630</v>
      </c>
      <c r="Q3195" s="25">
        <v>58156564491</v>
      </c>
      <c r="R3195" s="25" t="s">
        <v>41</v>
      </c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520"/>
        <v>3192</v>
      </c>
      <c r="B3196" s="25" t="s">
        <v>4740</v>
      </c>
      <c r="C3196" s="45">
        <v>45926</v>
      </c>
      <c r="D3196" s="45">
        <v>45936</v>
      </c>
      <c r="E3196" s="8">
        <v>82.6</v>
      </c>
      <c r="F3196" s="8">
        <f t="shared" si="521"/>
        <v>7268.7999999999993</v>
      </c>
      <c r="G3196" s="54">
        <f t="shared" si="522"/>
        <v>7268.7999999999993</v>
      </c>
      <c r="H3196" s="25">
        <v>740159</v>
      </c>
      <c r="I3196" s="25" t="s">
        <v>4653</v>
      </c>
      <c r="J3196" s="25">
        <v>1</v>
      </c>
      <c r="K3196" s="25">
        <v>1</v>
      </c>
      <c r="L3196" s="25">
        <f t="shared" si="523"/>
        <v>0</v>
      </c>
      <c r="M3196" s="25" t="s">
        <v>4964</v>
      </c>
      <c r="N3196" s="45">
        <v>45937</v>
      </c>
      <c r="O3196" s="54">
        <v>11800</v>
      </c>
      <c r="P3196" s="25" t="s">
        <v>630</v>
      </c>
      <c r="Q3196" s="25">
        <v>58156564491</v>
      </c>
      <c r="R3196" s="25" t="s">
        <v>41</v>
      </c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520"/>
        <v>3193</v>
      </c>
      <c r="B3197" s="25" t="s">
        <v>4740</v>
      </c>
      <c r="C3197" s="45">
        <v>45926</v>
      </c>
      <c r="D3197" s="45">
        <v>45936</v>
      </c>
      <c r="E3197" s="8">
        <v>82.6</v>
      </c>
      <c r="F3197" s="8">
        <f t="shared" si="521"/>
        <v>7268.7999999999993</v>
      </c>
      <c r="G3197" s="54">
        <f t="shared" si="522"/>
        <v>7268.7999999999993</v>
      </c>
      <c r="H3197" s="25">
        <v>740161</v>
      </c>
      <c r="I3197" s="25" t="s">
        <v>4654</v>
      </c>
      <c r="J3197" s="25">
        <v>1</v>
      </c>
      <c r="K3197" s="25">
        <v>1</v>
      </c>
      <c r="L3197" s="25">
        <f t="shared" si="523"/>
        <v>0</v>
      </c>
      <c r="M3197" s="25" t="s">
        <v>4964</v>
      </c>
      <c r="N3197" s="45">
        <v>45937</v>
      </c>
      <c r="O3197" s="54">
        <v>11800</v>
      </c>
      <c r="P3197" s="25" t="s">
        <v>630</v>
      </c>
      <c r="Q3197" s="25">
        <v>58156564491</v>
      </c>
      <c r="R3197" s="25" t="s">
        <v>41</v>
      </c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520"/>
        <v>3194</v>
      </c>
      <c r="B3198" s="25" t="s">
        <v>4740</v>
      </c>
      <c r="C3198" s="45">
        <v>45926</v>
      </c>
      <c r="D3198" s="45">
        <v>45936</v>
      </c>
      <c r="E3198" s="8">
        <v>205.8</v>
      </c>
      <c r="F3198" s="8">
        <f t="shared" si="521"/>
        <v>18110.400000000001</v>
      </c>
      <c r="G3198" s="54">
        <f t="shared" si="522"/>
        <v>18110.400000000001</v>
      </c>
      <c r="H3198" s="25">
        <v>740165</v>
      </c>
      <c r="I3198" s="25" t="s">
        <v>4655</v>
      </c>
      <c r="J3198" s="25">
        <v>1</v>
      </c>
      <c r="K3198" s="25">
        <v>1</v>
      </c>
      <c r="L3198" s="25">
        <f t="shared" si="523"/>
        <v>0</v>
      </c>
      <c r="M3198" s="25" t="s">
        <v>4964</v>
      </c>
      <c r="N3198" s="45">
        <v>45937</v>
      </c>
      <c r="O3198" s="54">
        <v>29400</v>
      </c>
      <c r="P3198" s="25" t="s">
        <v>630</v>
      </c>
      <c r="Q3198" s="25">
        <v>58156564491</v>
      </c>
      <c r="R3198" s="25" t="s">
        <v>41</v>
      </c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520"/>
        <v>3195</v>
      </c>
      <c r="B3199" s="25" t="s">
        <v>4740</v>
      </c>
      <c r="C3199" s="45">
        <v>45926</v>
      </c>
      <c r="D3199" s="45">
        <v>45936</v>
      </c>
      <c r="E3199" s="8">
        <v>82.6</v>
      </c>
      <c r="F3199" s="8">
        <f t="shared" si="521"/>
        <v>7268.7999999999993</v>
      </c>
      <c r="G3199" s="54">
        <f t="shared" si="522"/>
        <v>7268.7999999999993</v>
      </c>
      <c r="H3199" s="25">
        <v>740368</v>
      </c>
      <c r="I3199" s="25" t="s">
        <v>4127</v>
      </c>
      <c r="J3199" s="25">
        <v>1</v>
      </c>
      <c r="K3199" s="25">
        <v>1</v>
      </c>
      <c r="L3199" s="25">
        <f t="shared" si="523"/>
        <v>0</v>
      </c>
      <c r="M3199" s="25" t="s">
        <v>4964</v>
      </c>
      <c r="N3199" s="45">
        <v>45937</v>
      </c>
      <c r="O3199" s="54">
        <v>11800</v>
      </c>
      <c r="P3199" s="25" t="s">
        <v>630</v>
      </c>
      <c r="Q3199" s="25">
        <v>58156564491</v>
      </c>
      <c r="R3199" s="25" t="s">
        <v>41</v>
      </c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520"/>
        <v>3196</v>
      </c>
      <c r="B3200" s="25" t="s">
        <v>4740</v>
      </c>
      <c r="C3200" s="45">
        <v>45926</v>
      </c>
      <c r="D3200" s="45">
        <v>45936</v>
      </c>
      <c r="E3200" s="8">
        <v>41.3</v>
      </c>
      <c r="F3200" s="8">
        <f t="shared" si="521"/>
        <v>3634.3999999999996</v>
      </c>
      <c r="G3200" s="54">
        <f t="shared" si="522"/>
        <v>3634.3999999999996</v>
      </c>
      <c r="H3200" s="25">
        <v>740371</v>
      </c>
      <c r="I3200" s="25" t="s">
        <v>4656</v>
      </c>
      <c r="J3200" s="25">
        <v>1</v>
      </c>
      <c r="K3200" s="25">
        <v>1</v>
      </c>
      <c r="L3200" s="25">
        <f t="shared" si="523"/>
        <v>0</v>
      </c>
      <c r="M3200" s="25" t="s">
        <v>4964</v>
      </c>
      <c r="N3200" s="45">
        <v>45937</v>
      </c>
      <c r="O3200" s="54">
        <v>5900</v>
      </c>
      <c r="P3200" s="25" t="s">
        <v>630</v>
      </c>
      <c r="Q3200" s="25">
        <v>58156564491</v>
      </c>
      <c r="R3200" s="25" t="s">
        <v>41</v>
      </c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520"/>
        <v>3197</v>
      </c>
      <c r="B3201" s="25" t="s">
        <v>4740</v>
      </c>
      <c r="C3201" s="45">
        <v>45926</v>
      </c>
      <c r="D3201" s="45">
        <v>45936</v>
      </c>
      <c r="E3201" s="8">
        <v>82.6</v>
      </c>
      <c r="F3201" s="8">
        <f t="shared" si="521"/>
        <v>7268.7999999999993</v>
      </c>
      <c r="G3201" s="54">
        <f t="shared" si="522"/>
        <v>7268.7999999999993</v>
      </c>
      <c r="H3201" s="25">
        <v>740373</v>
      </c>
      <c r="I3201" s="25" t="s">
        <v>4657</v>
      </c>
      <c r="J3201" s="25">
        <v>1</v>
      </c>
      <c r="K3201" s="25">
        <v>1</v>
      </c>
      <c r="L3201" s="25">
        <f t="shared" si="523"/>
        <v>0</v>
      </c>
      <c r="M3201" s="25" t="s">
        <v>4964</v>
      </c>
      <c r="N3201" s="45">
        <v>45937</v>
      </c>
      <c r="O3201" s="54">
        <v>11800</v>
      </c>
      <c r="P3201" s="25" t="s">
        <v>630</v>
      </c>
      <c r="Q3201" s="25">
        <v>58156564491</v>
      </c>
      <c r="R3201" s="25" t="s">
        <v>41</v>
      </c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/>
      <c r="X3201" s="45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520"/>
        <v>3198</v>
      </c>
      <c r="B3202" s="25" t="s">
        <v>4760</v>
      </c>
      <c r="C3202" s="45">
        <v>45933</v>
      </c>
      <c r="D3202" s="45">
        <v>45937</v>
      </c>
      <c r="E3202" s="8">
        <v>577.5</v>
      </c>
      <c r="F3202" s="8">
        <f t="shared" si="521"/>
        <v>50820</v>
      </c>
      <c r="G3202" s="54">
        <f t="shared" si="522"/>
        <v>101640</v>
      </c>
      <c r="H3202" s="25">
        <v>79838</v>
      </c>
      <c r="I3202" s="25" t="s">
        <v>4749</v>
      </c>
      <c r="J3202" s="25">
        <v>2</v>
      </c>
      <c r="K3202" s="25">
        <v>2</v>
      </c>
      <c r="L3202" s="25">
        <f t="shared" si="523"/>
        <v>0</v>
      </c>
      <c r="M3202" s="25" t="s">
        <v>4963</v>
      </c>
      <c r="N3202" s="45">
        <v>45937</v>
      </c>
      <c r="O3202" s="54">
        <v>180180</v>
      </c>
      <c r="P3202" s="25" t="s">
        <v>2490</v>
      </c>
      <c r="Q3202" s="25">
        <v>58156584054</v>
      </c>
      <c r="R3202" s="25" t="s">
        <v>41</v>
      </c>
      <c r="S3202" s="3">
        <v>-80</v>
      </c>
      <c r="T3202" s="55"/>
      <c r="U3202" s="25" t="s">
        <v>493</v>
      </c>
      <c r="V3202" s="25" t="str">
        <f>VLOOKUP(P3202,'Customer List'!B:C,2,)</f>
        <v>Kolkata</v>
      </c>
      <c r="W3202" s="56"/>
      <c r="X3202" s="45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520"/>
        <v>3199</v>
      </c>
      <c r="B3203" s="25" t="s">
        <v>4740</v>
      </c>
      <c r="C3203" s="45">
        <v>45926</v>
      </c>
      <c r="D3203" s="45">
        <v>45936</v>
      </c>
      <c r="E3203" s="8">
        <v>4.8999999999999995</v>
      </c>
      <c r="F3203" s="8">
        <f t="shared" si="521"/>
        <v>431.19999999999993</v>
      </c>
      <c r="G3203" s="54">
        <f t="shared" si="522"/>
        <v>431.19999999999993</v>
      </c>
      <c r="H3203" s="25">
        <v>740379</v>
      </c>
      <c r="I3203" s="25" t="s">
        <v>3768</v>
      </c>
      <c r="J3203" s="25">
        <v>1</v>
      </c>
      <c r="K3203" s="25"/>
      <c r="L3203" s="25">
        <f t="shared" si="523"/>
        <v>1</v>
      </c>
      <c r="M3203" s="25"/>
      <c r="N3203" s="45"/>
      <c r="O3203" s="54"/>
      <c r="P3203" s="25" t="s">
        <v>3703</v>
      </c>
      <c r="Q3203" s="25"/>
      <c r="R3203" s="25"/>
      <c r="S3203" s="3" t="s">
        <v>300</v>
      </c>
      <c r="T3203" s="55" t="s">
        <v>4861</v>
      </c>
      <c r="U3203" s="25" t="s">
        <v>19</v>
      </c>
      <c r="V3203" s="25" t="str">
        <f>VLOOKUP(P3203,'Customer List'!B:C,2,)</f>
        <v>Unknown</v>
      </c>
      <c r="W3203" s="55" t="s">
        <v>4864</v>
      </c>
      <c r="X3203" s="45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67" t="str">
        <f>VLOOKUP(P3203,'Customer List'!B:D,3,)</f>
        <v>Unknown</v>
      </c>
    </row>
    <row r="3204" spans="1:29" x14ac:dyDescent="0.25">
      <c r="A3204" s="25">
        <f t="shared" si="520"/>
        <v>3200</v>
      </c>
      <c r="B3204" s="25" t="s">
        <v>4740</v>
      </c>
      <c r="C3204" s="45">
        <v>45926</v>
      </c>
      <c r="D3204" s="45">
        <v>45936</v>
      </c>
      <c r="E3204" s="8">
        <v>205.8</v>
      </c>
      <c r="F3204" s="8">
        <f t="shared" si="521"/>
        <v>18110.400000000001</v>
      </c>
      <c r="G3204" s="54">
        <f t="shared" si="522"/>
        <v>18110.400000000001</v>
      </c>
      <c r="H3204" s="25">
        <v>740931</v>
      </c>
      <c r="I3204" s="25" t="s">
        <v>4658</v>
      </c>
      <c r="J3204" s="25">
        <v>1</v>
      </c>
      <c r="K3204" s="25">
        <v>1</v>
      </c>
      <c r="L3204" s="25">
        <f t="shared" si="523"/>
        <v>0</v>
      </c>
      <c r="M3204" s="25" t="s">
        <v>4964</v>
      </c>
      <c r="N3204" s="45">
        <v>45937</v>
      </c>
      <c r="O3204" s="54">
        <v>29400</v>
      </c>
      <c r="P3204" s="25" t="s">
        <v>630</v>
      </c>
      <c r="Q3204" s="25">
        <v>58156564491</v>
      </c>
      <c r="R3204" s="25" t="s">
        <v>41</v>
      </c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520"/>
        <v>3201</v>
      </c>
      <c r="B3205" s="25" t="s">
        <v>4740</v>
      </c>
      <c r="C3205" s="45">
        <v>45926</v>
      </c>
      <c r="D3205" s="45">
        <v>45936</v>
      </c>
      <c r="E3205" s="8">
        <v>41.3</v>
      </c>
      <c r="F3205" s="8">
        <f t="shared" si="521"/>
        <v>3634.3999999999996</v>
      </c>
      <c r="G3205" s="54">
        <f t="shared" si="522"/>
        <v>3634.3999999999996</v>
      </c>
      <c r="H3205" s="25">
        <v>740932</v>
      </c>
      <c r="I3205" s="25" t="s">
        <v>4659</v>
      </c>
      <c r="J3205" s="25">
        <v>1</v>
      </c>
      <c r="K3205" s="25">
        <v>1</v>
      </c>
      <c r="L3205" s="25">
        <f t="shared" si="523"/>
        <v>0</v>
      </c>
      <c r="M3205" s="25" t="s">
        <v>4964</v>
      </c>
      <c r="N3205" s="45">
        <v>45937</v>
      </c>
      <c r="O3205" s="54">
        <v>5900</v>
      </c>
      <c r="P3205" s="25" t="s">
        <v>630</v>
      </c>
      <c r="Q3205" s="25">
        <v>58156564491</v>
      </c>
      <c r="R3205" s="25" t="s">
        <v>41</v>
      </c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520"/>
        <v>3202</v>
      </c>
      <c r="B3206" s="25" t="s">
        <v>4740</v>
      </c>
      <c r="C3206" s="45">
        <v>45926</v>
      </c>
      <c r="D3206" s="45">
        <v>45936</v>
      </c>
      <c r="E3206" s="8">
        <v>82.6</v>
      </c>
      <c r="F3206" s="8">
        <f t="shared" si="521"/>
        <v>7268.7999999999993</v>
      </c>
      <c r="G3206" s="54">
        <f t="shared" si="522"/>
        <v>7268.7999999999993</v>
      </c>
      <c r="H3206" s="25">
        <v>740936</v>
      </c>
      <c r="I3206" s="25" t="s">
        <v>4660</v>
      </c>
      <c r="J3206" s="25">
        <v>1</v>
      </c>
      <c r="K3206" s="25">
        <v>1</v>
      </c>
      <c r="L3206" s="25">
        <f t="shared" si="523"/>
        <v>0</v>
      </c>
      <c r="M3206" s="25" t="s">
        <v>4964</v>
      </c>
      <c r="N3206" s="45">
        <v>45937</v>
      </c>
      <c r="O3206" s="54">
        <v>11800</v>
      </c>
      <c r="P3206" s="25" t="s">
        <v>630</v>
      </c>
      <c r="Q3206" s="25">
        <v>58156564491</v>
      </c>
      <c r="R3206" s="25" t="s">
        <v>41</v>
      </c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520"/>
        <v>3203</v>
      </c>
      <c r="B3207" s="25" t="s">
        <v>4740</v>
      </c>
      <c r="C3207" s="45">
        <v>45926</v>
      </c>
      <c r="D3207" s="45">
        <v>45936</v>
      </c>
      <c r="E3207" s="8">
        <v>82.6</v>
      </c>
      <c r="F3207" s="8">
        <f t="shared" si="521"/>
        <v>7268.7999999999993</v>
      </c>
      <c r="G3207" s="54">
        <f t="shared" si="522"/>
        <v>7268.7999999999993</v>
      </c>
      <c r="H3207" s="25">
        <v>740937</v>
      </c>
      <c r="I3207" s="25" t="s">
        <v>4661</v>
      </c>
      <c r="J3207" s="25">
        <v>1</v>
      </c>
      <c r="K3207" s="25">
        <v>1</v>
      </c>
      <c r="L3207" s="25">
        <f t="shared" si="523"/>
        <v>0</v>
      </c>
      <c r="M3207" s="25" t="s">
        <v>4964</v>
      </c>
      <c r="N3207" s="45">
        <v>45937</v>
      </c>
      <c r="O3207" s="54">
        <v>11800</v>
      </c>
      <c r="P3207" s="25" t="s">
        <v>630</v>
      </c>
      <c r="Q3207" s="25">
        <v>58156564491</v>
      </c>
      <c r="R3207" s="25" t="s">
        <v>41</v>
      </c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520"/>
        <v>3204</v>
      </c>
      <c r="B3208" s="25" t="s">
        <v>4740</v>
      </c>
      <c r="C3208" s="45">
        <v>45926</v>
      </c>
      <c r="D3208" s="45">
        <v>45936</v>
      </c>
      <c r="E3208" s="8">
        <v>82.6</v>
      </c>
      <c r="F3208" s="8">
        <f t="shared" si="521"/>
        <v>7268.7999999999993</v>
      </c>
      <c r="G3208" s="54">
        <f t="shared" si="522"/>
        <v>7268.7999999999993</v>
      </c>
      <c r="H3208" s="25">
        <v>740939</v>
      </c>
      <c r="I3208" s="25" t="s">
        <v>4662</v>
      </c>
      <c r="J3208" s="25">
        <v>1</v>
      </c>
      <c r="K3208" s="25">
        <v>1</v>
      </c>
      <c r="L3208" s="25">
        <f t="shared" si="523"/>
        <v>0</v>
      </c>
      <c r="M3208" s="25" t="s">
        <v>4964</v>
      </c>
      <c r="N3208" s="45">
        <v>45937</v>
      </c>
      <c r="O3208" s="54">
        <v>11800</v>
      </c>
      <c r="P3208" s="25" t="s">
        <v>630</v>
      </c>
      <c r="Q3208" s="25">
        <v>58156564491</v>
      </c>
      <c r="R3208" s="25" t="s">
        <v>41</v>
      </c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520"/>
        <v>3205</v>
      </c>
      <c r="B3209" s="25" t="s">
        <v>4740</v>
      </c>
      <c r="C3209" s="45">
        <v>45926</v>
      </c>
      <c r="D3209" s="45">
        <v>45936</v>
      </c>
      <c r="E3209" s="8">
        <v>82.6</v>
      </c>
      <c r="F3209" s="8">
        <f t="shared" si="521"/>
        <v>7268.7999999999993</v>
      </c>
      <c r="G3209" s="54">
        <f t="shared" si="522"/>
        <v>7268.7999999999993</v>
      </c>
      <c r="H3209" s="25">
        <v>740940</v>
      </c>
      <c r="I3209" s="25" t="s">
        <v>4663</v>
      </c>
      <c r="J3209" s="25">
        <v>1</v>
      </c>
      <c r="K3209" s="25">
        <v>1</v>
      </c>
      <c r="L3209" s="25">
        <f t="shared" si="523"/>
        <v>0</v>
      </c>
      <c r="M3209" s="25" t="s">
        <v>4964</v>
      </c>
      <c r="N3209" s="45">
        <v>45937</v>
      </c>
      <c r="O3209" s="54">
        <v>11800</v>
      </c>
      <c r="P3209" s="25" t="s">
        <v>630</v>
      </c>
      <c r="Q3209" s="25">
        <v>58156564491</v>
      </c>
      <c r="R3209" s="25" t="s">
        <v>41</v>
      </c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520"/>
        <v>3206</v>
      </c>
      <c r="B3210" s="25" t="s">
        <v>4740</v>
      </c>
      <c r="C3210" s="45">
        <v>45926</v>
      </c>
      <c r="D3210" s="45">
        <v>45936</v>
      </c>
      <c r="E3210" s="8">
        <v>82.6</v>
      </c>
      <c r="F3210" s="8">
        <f t="shared" si="521"/>
        <v>7268.7999999999993</v>
      </c>
      <c r="G3210" s="54">
        <f t="shared" si="522"/>
        <v>7268.7999999999993</v>
      </c>
      <c r="H3210" s="25">
        <v>740941</v>
      </c>
      <c r="I3210" s="25" t="s">
        <v>4664</v>
      </c>
      <c r="J3210" s="25">
        <v>1</v>
      </c>
      <c r="K3210" s="25">
        <v>1</v>
      </c>
      <c r="L3210" s="25">
        <f t="shared" si="523"/>
        <v>0</v>
      </c>
      <c r="M3210" s="25" t="s">
        <v>4964</v>
      </c>
      <c r="N3210" s="45">
        <v>45937</v>
      </c>
      <c r="O3210" s="54">
        <v>11800</v>
      </c>
      <c r="P3210" s="25" t="s">
        <v>630</v>
      </c>
      <c r="Q3210" s="25">
        <v>58156564491</v>
      </c>
      <c r="R3210" s="25" t="s">
        <v>41</v>
      </c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520"/>
        <v>3207</v>
      </c>
      <c r="B3211" s="25" t="s">
        <v>4740</v>
      </c>
      <c r="C3211" s="45">
        <v>45926</v>
      </c>
      <c r="D3211" s="45">
        <v>45936</v>
      </c>
      <c r="E3211" s="8">
        <v>82.6</v>
      </c>
      <c r="F3211" s="8">
        <f t="shared" si="521"/>
        <v>7268.7999999999993</v>
      </c>
      <c r="G3211" s="54">
        <f t="shared" si="522"/>
        <v>7268.7999999999993</v>
      </c>
      <c r="H3211" s="25">
        <v>740942</v>
      </c>
      <c r="I3211" s="25" t="s">
        <v>4665</v>
      </c>
      <c r="J3211" s="25">
        <v>1</v>
      </c>
      <c r="K3211" s="25">
        <v>1</v>
      </c>
      <c r="L3211" s="25">
        <f t="shared" si="523"/>
        <v>0</v>
      </c>
      <c r="M3211" s="25" t="s">
        <v>4964</v>
      </c>
      <c r="N3211" s="45">
        <v>45937</v>
      </c>
      <c r="O3211" s="54">
        <v>11800</v>
      </c>
      <c r="P3211" s="25" t="s">
        <v>630</v>
      </c>
      <c r="Q3211" s="25">
        <v>58156564491</v>
      </c>
      <c r="R3211" s="25" t="s">
        <v>41</v>
      </c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520"/>
        <v>3208</v>
      </c>
      <c r="B3212" s="25" t="s">
        <v>4740</v>
      </c>
      <c r="C3212" s="45">
        <v>45926</v>
      </c>
      <c r="D3212" s="45">
        <v>45936</v>
      </c>
      <c r="E3212" s="8">
        <v>82.6</v>
      </c>
      <c r="F3212" s="8">
        <f t="shared" si="521"/>
        <v>7268.7999999999993</v>
      </c>
      <c r="G3212" s="54">
        <f t="shared" si="522"/>
        <v>7268.7999999999993</v>
      </c>
      <c r="H3212" s="25">
        <v>740943</v>
      </c>
      <c r="I3212" s="25" t="s">
        <v>4666</v>
      </c>
      <c r="J3212" s="25">
        <v>1</v>
      </c>
      <c r="K3212" s="25">
        <v>1</v>
      </c>
      <c r="L3212" s="25">
        <f t="shared" si="523"/>
        <v>0</v>
      </c>
      <c r="M3212" s="25" t="s">
        <v>4964</v>
      </c>
      <c r="N3212" s="45">
        <v>45937</v>
      </c>
      <c r="O3212" s="54">
        <v>11800</v>
      </c>
      <c r="P3212" s="25" t="s">
        <v>630</v>
      </c>
      <c r="Q3212" s="25">
        <v>58156564491</v>
      </c>
      <c r="R3212" s="25" t="s">
        <v>41</v>
      </c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520"/>
        <v>3209</v>
      </c>
      <c r="B3213" s="25" t="s">
        <v>4740</v>
      </c>
      <c r="C3213" s="45">
        <v>45926</v>
      </c>
      <c r="D3213" s="45">
        <v>45936</v>
      </c>
      <c r="E3213" s="8">
        <v>82.6</v>
      </c>
      <c r="F3213" s="8">
        <f t="shared" si="521"/>
        <v>7268.7999999999993</v>
      </c>
      <c r="G3213" s="54">
        <f t="shared" si="522"/>
        <v>7268.7999999999993</v>
      </c>
      <c r="H3213" s="25">
        <v>740944</v>
      </c>
      <c r="I3213" s="25" t="s">
        <v>4667</v>
      </c>
      <c r="J3213" s="25">
        <v>1</v>
      </c>
      <c r="K3213" s="25">
        <v>1</v>
      </c>
      <c r="L3213" s="25">
        <f t="shared" si="523"/>
        <v>0</v>
      </c>
      <c r="M3213" s="25" t="s">
        <v>4964</v>
      </c>
      <c r="N3213" s="45">
        <v>45937</v>
      </c>
      <c r="O3213" s="54">
        <v>11800</v>
      </c>
      <c r="P3213" s="25" t="s">
        <v>630</v>
      </c>
      <c r="Q3213" s="25">
        <v>58156564491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520"/>
        <v>3210</v>
      </c>
      <c r="B3214" s="25" t="s">
        <v>4740</v>
      </c>
      <c r="C3214" s="45">
        <v>45926</v>
      </c>
      <c r="D3214" s="45">
        <v>45936</v>
      </c>
      <c r="E3214" s="8">
        <v>1232.7</v>
      </c>
      <c r="F3214" s="8">
        <f t="shared" si="521"/>
        <v>108477.6</v>
      </c>
      <c r="G3214" s="54">
        <f t="shared" si="522"/>
        <v>108477.6</v>
      </c>
      <c r="H3214" s="25">
        <v>741024</v>
      </c>
      <c r="I3214" s="25" t="s">
        <v>4668</v>
      </c>
      <c r="J3214" s="25">
        <v>1</v>
      </c>
      <c r="K3214" s="25">
        <v>1</v>
      </c>
      <c r="L3214" s="25">
        <f t="shared" si="523"/>
        <v>0</v>
      </c>
      <c r="M3214" s="25" t="s">
        <v>4961</v>
      </c>
      <c r="N3214" s="45">
        <v>45937</v>
      </c>
      <c r="O3214" s="54">
        <v>204716.25</v>
      </c>
      <c r="P3214" s="25" t="s">
        <v>320</v>
      </c>
      <c r="Q3214" s="25">
        <v>58156571594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Gujrat</v>
      </c>
      <c r="W3214" s="56"/>
      <c r="X3214" s="45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520"/>
        <v>3211</v>
      </c>
      <c r="B3215" s="25" t="s">
        <v>4740</v>
      </c>
      <c r="C3215" s="45">
        <v>45926</v>
      </c>
      <c r="D3215" s="45">
        <v>45936</v>
      </c>
      <c r="E3215" s="8">
        <v>739.9</v>
      </c>
      <c r="F3215" s="8">
        <f t="shared" si="521"/>
        <v>65111.199999999997</v>
      </c>
      <c r="G3215" s="54">
        <f t="shared" si="522"/>
        <v>65111.199999999997</v>
      </c>
      <c r="H3215" s="25">
        <v>741032</v>
      </c>
      <c r="I3215" s="25" t="s">
        <v>3781</v>
      </c>
      <c r="J3215" s="25">
        <v>1</v>
      </c>
      <c r="K3215" s="25">
        <v>1</v>
      </c>
      <c r="L3215" s="25">
        <f t="shared" si="523"/>
        <v>0</v>
      </c>
      <c r="M3215" s="25" t="s">
        <v>4880</v>
      </c>
      <c r="N3215" s="45">
        <v>45937</v>
      </c>
      <c r="O3215" s="54">
        <v>114684.5</v>
      </c>
      <c r="P3215" s="25" t="s">
        <v>2053</v>
      </c>
      <c r="Q3215" s="25">
        <v>58156571955</v>
      </c>
      <c r="R3215" s="25" t="s">
        <v>41</v>
      </c>
      <c r="S3215" s="3">
        <v>4</v>
      </c>
      <c r="T3215" s="55"/>
      <c r="U3215" s="25" t="s">
        <v>19</v>
      </c>
      <c r="V3215" s="25" t="str">
        <f>VLOOKUP(P3215,'Customer List'!B:C,2,)</f>
        <v>Banglore</v>
      </c>
      <c r="W3215" s="56"/>
      <c r="X3215" s="45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520"/>
        <v>3212</v>
      </c>
      <c r="B3216" s="25" t="s">
        <v>4740</v>
      </c>
      <c r="C3216" s="45">
        <v>45926</v>
      </c>
      <c r="D3216" s="45">
        <v>45936</v>
      </c>
      <c r="E3216" s="8">
        <v>82.6</v>
      </c>
      <c r="F3216" s="8">
        <f t="shared" si="521"/>
        <v>7268.7999999999993</v>
      </c>
      <c r="G3216" s="54">
        <f t="shared" si="522"/>
        <v>7268.7999999999993</v>
      </c>
      <c r="H3216" s="25">
        <v>741110</v>
      </c>
      <c r="I3216" s="25" t="s">
        <v>4669</v>
      </c>
      <c r="J3216" s="25">
        <v>1</v>
      </c>
      <c r="K3216" s="25"/>
      <c r="L3216" s="25">
        <f t="shared" si="523"/>
        <v>1</v>
      </c>
      <c r="M3216" s="25"/>
      <c r="N3216" s="45"/>
      <c r="O3216" s="54"/>
      <c r="P3216" s="25" t="s">
        <v>3703</v>
      </c>
      <c r="Q3216" s="25"/>
      <c r="R3216" s="25"/>
      <c r="S3216" s="3">
        <v>4</v>
      </c>
      <c r="T3216" s="55" t="s">
        <v>4861</v>
      </c>
      <c r="U3216" s="25" t="s">
        <v>19</v>
      </c>
      <c r="V3216" s="25" t="str">
        <f>VLOOKUP(P3216,'Customer List'!B:C,2,)</f>
        <v>Unknown</v>
      </c>
      <c r="W3216" s="55" t="s">
        <v>4864</v>
      </c>
      <c r="X3216" s="45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67" t="str">
        <f>VLOOKUP(P3216,'Customer List'!B:D,3,)</f>
        <v>Unknown</v>
      </c>
    </row>
    <row r="3217" spans="1:29" x14ac:dyDescent="0.25">
      <c r="A3217" s="25">
        <f t="shared" si="520"/>
        <v>3213</v>
      </c>
      <c r="B3217" s="25" t="s">
        <v>4740</v>
      </c>
      <c r="C3217" s="45">
        <v>45926</v>
      </c>
      <c r="D3217" s="45">
        <v>45936</v>
      </c>
      <c r="E3217" s="8">
        <v>1232.7</v>
      </c>
      <c r="F3217" s="8">
        <f t="shared" si="521"/>
        <v>108477.6</v>
      </c>
      <c r="G3217" s="54">
        <f t="shared" si="522"/>
        <v>108477.6</v>
      </c>
      <c r="H3217" s="25">
        <v>741335</v>
      </c>
      <c r="I3217" s="25" t="s">
        <v>4670</v>
      </c>
      <c r="J3217" s="25">
        <v>1</v>
      </c>
      <c r="K3217" s="25">
        <v>1</v>
      </c>
      <c r="L3217" s="25">
        <f t="shared" si="523"/>
        <v>0</v>
      </c>
      <c r="M3217" s="25" t="s">
        <v>4942</v>
      </c>
      <c r="N3217" s="45">
        <v>45937</v>
      </c>
      <c r="O3217" s="54">
        <v>133765.56</v>
      </c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520"/>
        <v>3214</v>
      </c>
      <c r="B3218" s="25" t="s">
        <v>4740</v>
      </c>
      <c r="C3218" s="45">
        <v>45926</v>
      </c>
      <c r="D3218" s="45">
        <v>45936</v>
      </c>
      <c r="E3218" s="8">
        <v>102.9</v>
      </c>
      <c r="F3218" s="8">
        <f t="shared" si="521"/>
        <v>9055.2000000000007</v>
      </c>
      <c r="G3218" s="54">
        <f t="shared" si="522"/>
        <v>9055.2000000000007</v>
      </c>
      <c r="H3218" s="25">
        <v>824805</v>
      </c>
      <c r="I3218" s="25" t="s">
        <v>4671</v>
      </c>
      <c r="J3218" s="25">
        <v>1</v>
      </c>
      <c r="K3218" s="25">
        <v>1</v>
      </c>
      <c r="L3218" s="25">
        <f t="shared" si="523"/>
        <v>0</v>
      </c>
      <c r="M3218" s="25" t="s">
        <v>4942</v>
      </c>
      <c r="N3218" s="45">
        <v>45937</v>
      </c>
      <c r="O3218" s="54">
        <v>11166.12</v>
      </c>
      <c r="P3218" s="25" t="s">
        <v>277</v>
      </c>
      <c r="Q3218" s="25">
        <v>58156565795</v>
      </c>
      <c r="R3218" s="25" t="s">
        <v>41</v>
      </c>
      <c r="S3218" s="3">
        <v>4</v>
      </c>
      <c r="T3218" s="55"/>
      <c r="U3218" s="25" t="s">
        <v>19</v>
      </c>
      <c r="V3218" s="25" t="str">
        <f>VLOOKUP(P3218,'Customer List'!B:C,2,)</f>
        <v>Pune</v>
      </c>
      <c r="W3218" s="56"/>
      <c r="X3218" s="45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520"/>
        <v>3215</v>
      </c>
      <c r="B3219" s="25" t="s">
        <v>4740</v>
      </c>
      <c r="C3219" s="45">
        <v>45926</v>
      </c>
      <c r="D3219" s="45">
        <v>45936</v>
      </c>
      <c r="E3219" s="8">
        <v>70.7</v>
      </c>
      <c r="F3219" s="8">
        <f t="shared" si="521"/>
        <v>6221.6</v>
      </c>
      <c r="G3219" s="54">
        <f t="shared" si="522"/>
        <v>6221.6</v>
      </c>
      <c r="H3219" s="25">
        <v>935101</v>
      </c>
      <c r="I3219" s="25" t="s">
        <v>4672</v>
      </c>
      <c r="J3219" s="25">
        <v>1</v>
      </c>
      <c r="K3219" s="25">
        <v>1</v>
      </c>
      <c r="L3219" s="25">
        <f t="shared" si="523"/>
        <v>0</v>
      </c>
      <c r="M3219" s="25"/>
      <c r="N3219" s="45">
        <v>45937</v>
      </c>
      <c r="O3219" s="54">
        <v>11741.25</v>
      </c>
      <c r="P3219" s="25" t="s">
        <v>195</v>
      </c>
      <c r="Q3219" s="25">
        <v>58156573160</v>
      </c>
      <c r="R3219" s="25" t="s">
        <v>41</v>
      </c>
      <c r="S3219" s="3">
        <v>4</v>
      </c>
      <c r="T3219" s="55"/>
      <c r="U3219" s="25" t="s">
        <v>19</v>
      </c>
      <c r="V3219" s="25" t="str">
        <f>VLOOKUP(P3219,'Customer List'!B:C,2,)</f>
        <v>Kanpur</v>
      </c>
      <c r="W3219" s="56"/>
      <c r="X3219" s="45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520"/>
        <v>3216</v>
      </c>
      <c r="B3220" s="25" t="s">
        <v>4741</v>
      </c>
      <c r="C3220" s="45">
        <v>45926</v>
      </c>
      <c r="D3220" s="45">
        <v>45937</v>
      </c>
      <c r="E3220" s="8">
        <v>22</v>
      </c>
      <c r="F3220" s="8">
        <f t="shared" si="521"/>
        <v>1936</v>
      </c>
      <c r="G3220" s="54">
        <f t="shared" si="522"/>
        <v>9680</v>
      </c>
      <c r="H3220" s="25" t="s">
        <v>363</v>
      </c>
      <c r="I3220" s="25" t="s">
        <v>4451</v>
      </c>
      <c r="J3220" s="25">
        <v>5</v>
      </c>
      <c r="K3220" s="25"/>
      <c r="L3220" s="25">
        <f t="shared" si="523"/>
        <v>5</v>
      </c>
      <c r="M3220" s="25"/>
      <c r="N3220" s="45"/>
      <c r="O3220" s="54"/>
      <c r="P3220" s="25" t="s">
        <v>1149</v>
      </c>
      <c r="Q3220" s="25"/>
      <c r="R3220" s="25"/>
      <c r="S3220" s="3">
        <v>4</v>
      </c>
      <c r="T3220" s="55"/>
      <c r="U3220" s="25" t="s">
        <v>3595</v>
      </c>
      <c r="V3220" s="25" t="str">
        <f>VLOOKUP(P3220,'Customer List'!B:C,2,)</f>
        <v>STOCK</v>
      </c>
      <c r="W3220" s="56" t="s">
        <v>1149</v>
      </c>
      <c r="X3220" s="45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67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4741</v>
      </c>
      <c r="C3221" s="45">
        <v>45926</v>
      </c>
      <c r="D3221" s="45">
        <v>45937</v>
      </c>
      <c r="E3221" s="8">
        <v>767.05</v>
      </c>
      <c r="F3221" s="8">
        <f t="shared" si="521"/>
        <v>67500.399999999994</v>
      </c>
      <c r="G3221" s="54">
        <f t="shared" si="522"/>
        <v>67500.399999999994</v>
      </c>
      <c r="H3221" s="25" t="s">
        <v>4452</v>
      </c>
      <c r="I3221" s="25" t="s">
        <v>4453</v>
      </c>
      <c r="J3221" s="25">
        <v>1</v>
      </c>
      <c r="K3221" s="25"/>
      <c r="L3221" s="25">
        <f t="shared" si="523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3595</v>
      </c>
      <c r="V3221" s="25" t="str">
        <f>VLOOKUP(P3221,'Customer List'!B:C,2,)</f>
        <v>Mumbai</v>
      </c>
      <c r="W3221" s="56" t="s">
        <v>711</v>
      </c>
      <c r="X3221" s="45" t="str">
        <f t="shared" si="527"/>
        <v/>
      </c>
      <c r="Y3221" s="25" t="str">
        <f t="shared" si="524"/>
        <v/>
      </c>
      <c r="Z3221" s="25" t="str">
        <f t="shared" si="525"/>
        <v/>
      </c>
      <c r="AA3221" s="25" t="str">
        <f t="shared" si="526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4741</v>
      </c>
      <c r="C3222" s="45">
        <v>45926</v>
      </c>
      <c r="D3222" s="45">
        <v>45937</v>
      </c>
      <c r="E3222" s="8">
        <v>767.05</v>
      </c>
      <c r="F3222" s="8">
        <f t="shared" si="521"/>
        <v>67500.399999999994</v>
      </c>
      <c r="G3222" s="54">
        <f t="shared" si="522"/>
        <v>67500.399999999994</v>
      </c>
      <c r="H3222" s="25" t="s">
        <v>4454</v>
      </c>
      <c r="I3222" s="25" t="s">
        <v>4455</v>
      </c>
      <c r="J3222" s="25">
        <v>1</v>
      </c>
      <c r="K3222" s="25"/>
      <c r="L3222" s="25">
        <f t="shared" si="523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3595</v>
      </c>
      <c r="V3222" s="25" t="str">
        <f>VLOOKUP(P3222,'Customer List'!B:C,2,)</f>
        <v>Mumbai</v>
      </c>
      <c r="W3222" s="56" t="s">
        <v>711</v>
      </c>
      <c r="X3222" s="45" t="str">
        <f t="shared" si="527"/>
        <v/>
      </c>
      <c r="Y3222" s="25" t="str">
        <f t="shared" si="524"/>
        <v/>
      </c>
      <c r="Z3222" s="25" t="str">
        <f t="shared" si="525"/>
        <v/>
      </c>
      <c r="AA3222" s="25" t="str">
        <f t="shared" si="526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4741</v>
      </c>
      <c r="C3223" s="45">
        <v>45926</v>
      </c>
      <c r="D3223" s="45">
        <v>45937</v>
      </c>
      <c r="E3223" s="8">
        <v>767.05</v>
      </c>
      <c r="F3223" s="8">
        <f t="shared" si="521"/>
        <v>67500.399999999994</v>
      </c>
      <c r="G3223" s="54">
        <f t="shared" si="522"/>
        <v>67500.399999999994</v>
      </c>
      <c r="H3223" s="25" t="s">
        <v>4456</v>
      </c>
      <c r="I3223" s="25" t="s">
        <v>4457</v>
      </c>
      <c r="J3223" s="25">
        <v>1</v>
      </c>
      <c r="K3223" s="25"/>
      <c r="L3223" s="25">
        <f t="shared" si="523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3595</v>
      </c>
      <c r="V3223" s="25" t="str">
        <f>VLOOKUP(P3223,'Customer List'!B:C,2,)</f>
        <v>Mumbai</v>
      </c>
      <c r="W3223" s="56" t="s">
        <v>711</v>
      </c>
      <c r="X3223" s="45" t="str">
        <f t="shared" si="527"/>
        <v/>
      </c>
      <c r="Y3223" s="25" t="str">
        <f t="shared" si="524"/>
        <v/>
      </c>
      <c r="Z3223" s="25" t="str">
        <f t="shared" si="525"/>
        <v/>
      </c>
      <c r="AA3223" s="25" t="str">
        <f t="shared" si="526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4741</v>
      </c>
      <c r="C3224" s="45">
        <v>45926</v>
      </c>
      <c r="D3224" s="45">
        <v>45937</v>
      </c>
      <c r="E3224" s="8">
        <v>767.05</v>
      </c>
      <c r="F3224" s="8">
        <f t="shared" si="521"/>
        <v>67500.399999999994</v>
      </c>
      <c r="G3224" s="54">
        <f t="shared" si="522"/>
        <v>67500.399999999994</v>
      </c>
      <c r="H3224" s="25" t="s">
        <v>4458</v>
      </c>
      <c r="I3224" s="25" t="s">
        <v>4459</v>
      </c>
      <c r="J3224" s="25">
        <v>1</v>
      </c>
      <c r="K3224" s="25"/>
      <c r="L3224" s="25">
        <f t="shared" si="523"/>
        <v>1</v>
      </c>
      <c r="M3224" s="25"/>
      <c r="N3224" s="45"/>
      <c r="O3224" s="54"/>
      <c r="P3224" s="25" t="s">
        <v>882</v>
      </c>
      <c r="Q3224" s="25"/>
      <c r="R3224" s="25"/>
      <c r="S3224" s="3">
        <v>-20</v>
      </c>
      <c r="T3224" s="55"/>
      <c r="U3224" s="25" t="s">
        <v>3595</v>
      </c>
      <c r="V3224" s="25" t="str">
        <f>VLOOKUP(P3224,'Customer List'!B:C,2,)</f>
        <v>Mumbai</v>
      </c>
      <c r="W3224" s="56" t="s">
        <v>711</v>
      </c>
      <c r="X3224" s="45" t="str">
        <f t="shared" si="527"/>
        <v/>
      </c>
      <c r="Y3224" s="25" t="str">
        <f t="shared" si="524"/>
        <v/>
      </c>
      <c r="Z3224" s="25" t="str">
        <f t="shared" si="525"/>
        <v/>
      </c>
      <c r="AA3224" s="25" t="str">
        <f t="shared" si="526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520"/>
        <v>3221</v>
      </c>
      <c r="B3225" s="25" t="s">
        <v>4741</v>
      </c>
      <c r="C3225" s="45">
        <v>45926</v>
      </c>
      <c r="D3225" s="45">
        <v>45937</v>
      </c>
      <c r="E3225" s="8">
        <v>736</v>
      </c>
      <c r="F3225" s="8">
        <f t="shared" si="521"/>
        <v>64768</v>
      </c>
      <c r="G3225" s="54">
        <f t="shared" si="522"/>
        <v>64768</v>
      </c>
      <c r="H3225" s="25" t="s">
        <v>4460</v>
      </c>
      <c r="I3225" s="25" t="s">
        <v>4461</v>
      </c>
      <c r="J3225" s="25">
        <v>1</v>
      </c>
      <c r="K3225" s="25">
        <v>1</v>
      </c>
      <c r="L3225" s="25">
        <f t="shared" si="523"/>
        <v>0</v>
      </c>
      <c r="M3225" s="25" t="s">
        <v>4913</v>
      </c>
      <c r="N3225" s="45">
        <v>45937</v>
      </c>
      <c r="O3225" s="54">
        <v>118755</v>
      </c>
      <c r="P3225" s="25" t="s">
        <v>169</v>
      </c>
      <c r="Q3225" s="25">
        <v>58156579261</v>
      </c>
      <c r="R3225" s="25" t="s">
        <v>41</v>
      </c>
      <c r="S3225" s="3">
        <v>-20</v>
      </c>
      <c r="T3225" s="55"/>
      <c r="U3225" s="25" t="s">
        <v>3595</v>
      </c>
      <c r="V3225" s="25" t="str">
        <f>VLOOKUP(P3225,'Customer List'!B:C,2,)</f>
        <v>Bhopal</v>
      </c>
      <c r="W3225" s="56"/>
      <c r="X3225" s="45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520"/>
        <v>3222</v>
      </c>
      <c r="B3226" s="25" t="s">
        <v>4741</v>
      </c>
      <c r="C3226" s="45">
        <v>45926</v>
      </c>
      <c r="D3226" s="45">
        <v>45937</v>
      </c>
      <c r="E3226" s="8">
        <v>374</v>
      </c>
      <c r="F3226" s="8">
        <f t="shared" si="521"/>
        <v>32912</v>
      </c>
      <c r="G3226" s="54">
        <f t="shared" si="522"/>
        <v>32912</v>
      </c>
      <c r="H3226" s="25" t="s">
        <v>4462</v>
      </c>
      <c r="I3226" s="25" t="s">
        <v>4463</v>
      </c>
      <c r="J3226" s="25">
        <v>1</v>
      </c>
      <c r="K3226" s="25">
        <v>1</v>
      </c>
      <c r="L3226" s="25">
        <f t="shared" si="523"/>
        <v>0</v>
      </c>
      <c r="M3226" s="25" t="s">
        <v>4919</v>
      </c>
      <c r="N3226" s="45">
        <v>45937</v>
      </c>
      <c r="O3226" s="54">
        <v>45657</v>
      </c>
      <c r="P3226" s="25" t="s">
        <v>618</v>
      </c>
      <c r="Q3226" s="25">
        <v>58156578664</v>
      </c>
      <c r="R3226" s="25" t="s">
        <v>41</v>
      </c>
      <c r="S3226" s="3">
        <v>-20</v>
      </c>
      <c r="T3226" s="55"/>
      <c r="U3226" s="25" t="s">
        <v>3595</v>
      </c>
      <c r="V3226" s="25" t="str">
        <f>VLOOKUP(P3226,'Customer List'!B:C,2,)</f>
        <v>Bhuvneshwar</v>
      </c>
      <c r="W3226" s="56"/>
      <c r="X3226" s="45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520"/>
        <v>3223</v>
      </c>
      <c r="B3227" s="25" t="s">
        <v>4741</v>
      </c>
      <c r="C3227" s="45">
        <v>45926</v>
      </c>
      <c r="D3227" s="45">
        <v>45937</v>
      </c>
      <c r="E3227" s="8">
        <v>374</v>
      </c>
      <c r="F3227" s="8">
        <f t="shared" si="521"/>
        <v>32912</v>
      </c>
      <c r="G3227" s="54">
        <f t="shared" si="522"/>
        <v>32912</v>
      </c>
      <c r="H3227" s="25" t="s">
        <v>4464</v>
      </c>
      <c r="I3227" s="25" t="s">
        <v>4465</v>
      </c>
      <c r="J3227" s="25">
        <v>1</v>
      </c>
      <c r="K3227" s="25">
        <v>1</v>
      </c>
      <c r="L3227" s="25">
        <f t="shared" si="523"/>
        <v>0</v>
      </c>
      <c r="M3227" s="25" t="s">
        <v>4919</v>
      </c>
      <c r="N3227" s="45">
        <v>45937</v>
      </c>
      <c r="O3227" s="54">
        <v>45657</v>
      </c>
      <c r="P3227" s="25" t="s">
        <v>618</v>
      </c>
      <c r="Q3227" s="25">
        <v>58156578664</v>
      </c>
      <c r="R3227" s="25" t="s">
        <v>41</v>
      </c>
      <c r="S3227" s="3">
        <v>-20</v>
      </c>
      <c r="T3227" s="55"/>
      <c r="U3227" s="25" t="s">
        <v>3595</v>
      </c>
      <c r="V3227" s="25" t="str">
        <f>VLOOKUP(P3227,'Customer List'!B:C,2,)</f>
        <v>Bhuvneshwar</v>
      </c>
      <c r="W3227" s="56"/>
      <c r="X3227" s="45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520"/>
        <v>3224</v>
      </c>
      <c r="B3228" s="25" t="s">
        <v>4741</v>
      </c>
      <c r="C3228" s="45">
        <v>45926</v>
      </c>
      <c r="D3228" s="45">
        <v>45937</v>
      </c>
      <c r="E3228" s="8">
        <v>374</v>
      </c>
      <c r="F3228" s="8">
        <f t="shared" si="521"/>
        <v>32912</v>
      </c>
      <c r="G3228" s="54">
        <f t="shared" si="522"/>
        <v>32912</v>
      </c>
      <c r="H3228" s="25" t="s">
        <v>4466</v>
      </c>
      <c r="I3228" s="25" t="s">
        <v>4467</v>
      </c>
      <c r="J3228" s="25">
        <v>1</v>
      </c>
      <c r="K3228" s="25">
        <v>1</v>
      </c>
      <c r="L3228" s="25">
        <f t="shared" si="523"/>
        <v>0</v>
      </c>
      <c r="M3228" s="25" t="s">
        <v>4919</v>
      </c>
      <c r="N3228" s="45">
        <v>45937</v>
      </c>
      <c r="O3228" s="54">
        <v>45657</v>
      </c>
      <c r="P3228" s="25" t="s">
        <v>618</v>
      </c>
      <c r="Q3228" s="25">
        <v>58156578664</v>
      </c>
      <c r="R3228" s="25" t="s">
        <v>41</v>
      </c>
      <c r="S3228" s="3">
        <v>-20</v>
      </c>
      <c r="T3228" s="55"/>
      <c r="U3228" s="25" t="s">
        <v>3595</v>
      </c>
      <c r="V3228" s="25" t="str">
        <f>VLOOKUP(P3228,'Customer List'!B:C,2,)</f>
        <v>Bhuvneshwar</v>
      </c>
      <c r="W3228" s="56"/>
      <c r="X3228" s="45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520"/>
        <v>3225</v>
      </c>
      <c r="B3229" s="25" t="s">
        <v>4741</v>
      </c>
      <c r="C3229" s="45">
        <v>45926</v>
      </c>
      <c r="D3229" s="45">
        <v>45937</v>
      </c>
      <c r="E3229" s="8">
        <v>374</v>
      </c>
      <c r="F3229" s="8">
        <f t="shared" si="521"/>
        <v>32912</v>
      </c>
      <c r="G3229" s="54">
        <f t="shared" si="522"/>
        <v>32912</v>
      </c>
      <c r="H3229" s="25" t="s">
        <v>4468</v>
      </c>
      <c r="I3229" s="25" t="s">
        <v>4469</v>
      </c>
      <c r="J3229" s="25">
        <v>1</v>
      </c>
      <c r="K3229" s="25">
        <v>1</v>
      </c>
      <c r="L3229" s="25">
        <f t="shared" si="523"/>
        <v>0</v>
      </c>
      <c r="M3229" s="25" t="s">
        <v>4919</v>
      </c>
      <c r="N3229" s="45">
        <v>45937</v>
      </c>
      <c r="O3229" s="54">
        <v>45657</v>
      </c>
      <c r="P3229" s="25" t="s">
        <v>618</v>
      </c>
      <c r="Q3229" s="25">
        <v>58156578664</v>
      </c>
      <c r="R3229" s="25" t="s">
        <v>41</v>
      </c>
      <c r="S3229" s="3">
        <v>-20</v>
      </c>
      <c r="T3229" s="55"/>
      <c r="U3229" s="25" t="s">
        <v>3595</v>
      </c>
      <c r="V3229" s="25" t="str">
        <f>VLOOKUP(P3229,'Customer List'!B:C,2,)</f>
        <v>Bhuvneshwar</v>
      </c>
      <c r="W3229" s="56"/>
      <c r="X3229" s="45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520"/>
        <v>3226</v>
      </c>
      <c r="B3230" s="25" t="s">
        <v>4741</v>
      </c>
      <c r="C3230" s="45">
        <v>45926</v>
      </c>
      <c r="D3230" s="45">
        <v>45937</v>
      </c>
      <c r="E3230" s="8">
        <v>374</v>
      </c>
      <c r="F3230" s="8">
        <f t="shared" si="521"/>
        <v>32912</v>
      </c>
      <c r="G3230" s="54">
        <f t="shared" si="522"/>
        <v>32912</v>
      </c>
      <c r="H3230" s="25" t="s">
        <v>4470</v>
      </c>
      <c r="I3230" s="25" t="s">
        <v>4471</v>
      </c>
      <c r="J3230" s="25">
        <v>1</v>
      </c>
      <c r="K3230" s="25"/>
      <c r="L3230" s="25">
        <f t="shared" si="523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3595</v>
      </c>
      <c r="V3230" s="25" t="str">
        <f>VLOOKUP(P3230,'Customer List'!B:C,2,)</f>
        <v>Bhuvneshwar</v>
      </c>
      <c r="W3230" s="56" t="s">
        <v>711</v>
      </c>
      <c r="X3230" s="45" t="str">
        <f t="shared" ref="X3226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520"/>
        <v>3227</v>
      </c>
      <c r="B3231" s="25" t="s">
        <v>4741</v>
      </c>
      <c r="C3231" s="45">
        <v>45926</v>
      </c>
      <c r="D3231" s="45">
        <v>45937</v>
      </c>
      <c r="E3231" s="8">
        <v>374</v>
      </c>
      <c r="F3231" s="8">
        <f t="shared" si="521"/>
        <v>32912</v>
      </c>
      <c r="G3231" s="54">
        <f t="shared" si="522"/>
        <v>32912</v>
      </c>
      <c r="H3231" s="25" t="s">
        <v>4472</v>
      </c>
      <c r="I3231" s="25" t="s">
        <v>4473</v>
      </c>
      <c r="J3231" s="25">
        <v>1</v>
      </c>
      <c r="K3231" s="25"/>
      <c r="L3231" s="25">
        <f t="shared" si="523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3595</v>
      </c>
      <c r="V3231" s="25" t="str">
        <f>VLOOKUP(P3231,'Customer List'!B:C,2,)</f>
        <v>Bhuvneshwar</v>
      </c>
      <c r="W3231" s="56" t="s">
        <v>711</v>
      </c>
      <c r="X3231" s="45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520"/>
        <v>3228</v>
      </c>
      <c r="B3232" s="25" t="s">
        <v>4741</v>
      </c>
      <c r="C3232" s="45">
        <v>45926</v>
      </c>
      <c r="D3232" s="45">
        <v>45937</v>
      </c>
      <c r="E3232" s="8">
        <v>374</v>
      </c>
      <c r="F3232" s="8">
        <f t="shared" si="521"/>
        <v>32912</v>
      </c>
      <c r="G3232" s="54">
        <f t="shared" si="522"/>
        <v>32912</v>
      </c>
      <c r="H3232" s="25" t="s">
        <v>4474</v>
      </c>
      <c r="I3232" s="25" t="s">
        <v>4475</v>
      </c>
      <c r="J3232" s="25">
        <v>1</v>
      </c>
      <c r="K3232" s="25"/>
      <c r="L3232" s="25">
        <f t="shared" si="523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3595</v>
      </c>
      <c r="V3232" s="25" t="str">
        <f>VLOOKUP(P3232,'Customer List'!B:C,2,)</f>
        <v>Bhuvneshwar</v>
      </c>
      <c r="W3232" s="56" t="s">
        <v>711</v>
      </c>
      <c r="X3232" s="45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520"/>
        <v>3229</v>
      </c>
      <c r="B3233" s="25" t="s">
        <v>4741</v>
      </c>
      <c r="C3233" s="45">
        <v>45926</v>
      </c>
      <c r="D3233" s="45">
        <v>45937</v>
      </c>
      <c r="E3233" s="8">
        <v>374</v>
      </c>
      <c r="F3233" s="8">
        <f t="shared" si="521"/>
        <v>32912</v>
      </c>
      <c r="G3233" s="54">
        <f t="shared" si="522"/>
        <v>32912</v>
      </c>
      <c r="H3233" s="25" t="s">
        <v>4476</v>
      </c>
      <c r="I3233" s="25" t="s">
        <v>4477</v>
      </c>
      <c r="J3233" s="25">
        <v>1</v>
      </c>
      <c r="K3233" s="25"/>
      <c r="L3233" s="25">
        <f t="shared" si="523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3595</v>
      </c>
      <c r="V3233" s="25" t="str">
        <f>VLOOKUP(P3233,'Customer List'!B:C,2,)</f>
        <v>Bhuvneshwar</v>
      </c>
      <c r="W3233" s="56" t="s">
        <v>711</v>
      </c>
      <c r="X3233" s="45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520"/>
        <v>3230</v>
      </c>
      <c r="B3234" s="25" t="s">
        <v>4741</v>
      </c>
      <c r="C3234" s="45">
        <v>45926</v>
      </c>
      <c r="D3234" s="45">
        <v>45937</v>
      </c>
      <c r="E3234" s="8">
        <v>374</v>
      </c>
      <c r="F3234" s="8">
        <f t="shared" si="521"/>
        <v>32912</v>
      </c>
      <c r="G3234" s="54">
        <f t="shared" si="522"/>
        <v>32912</v>
      </c>
      <c r="H3234" s="25" t="s">
        <v>4478</v>
      </c>
      <c r="I3234" s="25" t="s">
        <v>4479</v>
      </c>
      <c r="J3234" s="25">
        <v>1</v>
      </c>
      <c r="K3234" s="25"/>
      <c r="L3234" s="25">
        <f t="shared" si="523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3595</v>
      </c>
      <c r="V3234" s="25" t="str">
        <f>VLOOKUP(P3234,'Customer List'!B:C,2,)</f>
        <v>Bhuvneshwar</v>
      </c>
      <c r="W3234" s="56" t="s">
        <v>711</v>
      </c>
      <c r="X3234" s="45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520"/>
        <v>3231</v>
      </c>
      <c r="B3235" s="25" t="s">
        <v>4741</v>
      </c>
      <c r="C3235" s="45">
        <v>45926</v>
      </c>
      <c r="D3235" s="45">
        <v>45937</v>
      </c>
      <c r="E3235" s="8">
        <v>374</v>
      </c>
      <c r="F3235" s="8">
        <f t="shared" si="521"/>
        <v>32912</v>
      </c>
      <c r="G3235" s="54">
        <f t="shared" si="522"/>
        <v>32912</v>
      </c>
      <c r="H3235" s="25" t="s">
        <v>4480</v>
      </c>
      <c r="I3235" s="25" t="s">
        <v>4481</v>
      </c>
      <c r="J3235" s="25">
        <v>1</v>
      </c>
      <c r="K3235" s="25"/>
      <c r="L3235" s="25">
        <f t="shared" si="523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3595</v>
      </c>
      <c r="V3235" s="25" t="str">
        <f>VLOOKUP(P3235,'Customer List'!B:C,2,)</f>
        <v>Bhuvneshwar</v>
      </c>
      <c r="W3235" s="56" t="s">
        <v>711</v>
      </c>
      <c r="X3235" s="45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520"/>
        <v>3232</v>
      </c>
      <c r="B3236" s="25" t="s">
        <v>4741</v>
      </c>
      <c r="C3236" s="45">
        <v>45926</v>
      </c>
      <c r="D3236" s="45">
        <v>45937</v>
      </c>
      <c r="E3236" s="8">
        <v>188</v>
      </c>
      <c r="F3236" s="8">
        <f t="shared" si="521"/>
        <v>16544</v>
      </c>
      <c r="G3236" s="54">
        <f t="shared" si="522"/>
        <v>16544</v>
      </c>
      <c r="H3236" s="25" t="s">
        <v>373</v>
      </c>
      <c r="I3236" s="25" t="s">
        <v>4138</v>
      </c>
      <c r="J3236" s="25">
        <v>1</v>
      </c>
      <c r="K3236" s="25"/>
      <c r="L3236" s="25">
        <f t="shared" si="523"/>
        <v>1</v>
      </c>
      <c r="M3236" s="25"/>
      <c r="N3236" s="45"/>
      <c r="O3236" s="54"/>
      <c r="P3236" s="25" t="s">
        <v>618</v>
      </c>
      <c r="Q3236" s="25"/>
      <c r="R3236" s="25"/>
      <c r="S3236" s="3">
        <v>-20</v>
      </c>
      <c r="T3236" s="55"/>
      <c r="U3236" s="25" t="s">
        <v>3595</v>
      </c>
      <c r="V3236" s="25" t="str">
        <f>VLOOKUP(P3236,'Customer List'!B:C,2,)</f>
        <v>Bhuvneshwar</v>
      </c>
      <c r="W3236" s="56" t="s">
        <v>711</v>
      </c>
      <c r="X3236" s="45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520"/>
        <v>3233</v>
      </c>
      <c r="B3237" s="25" t="s">
        <v>4741</v>
      </c>
      <c r="C3237" s="45">
        <v>45926</v>
      </c>
      <c r="D3237" s="45">
        <v>45937</v>
      </c>
      <c r="E3237" s="8">
        <v>374</v>
      </c>
      <c r="F3237" s="8">
        <f t="shared" si="521"/>
        <v>32912</v>
      </c>
      <c r="G3237" s="54">
        <f t="shared" si="522"/>
        <v>32912</v>
      </c>
      <c r="H3237" s="25" t="s">
        <v>4482</v>
      </c>
      <c r="I3237" s="25" t="s">
        <v>4483</v>
      </c>
      <c r="J3237" s="25">
        <v>1</v>
      </c>
      <c r="K3237" s="25">
        <v>1</v>
      </c>
      <c r="L3237" s="25">
        <f t="shared" si="523"/>
        <v>0</v>
      </c>
      <c r="M3237" s="25" t="s">
        <v>4920</v>
      </c>
      <c r="N3237" s="45">
        <v>45937</v>
      </c>
      <c r="O3237" s="54">
        <v>48193.5</v>
      </c>
      <c r="P3237" s="25" t="s">
        <v>618</v>
      </c>
      <c r="Q3237" s="25">
        <v>58156578664</v>
      </c>
      <c r="R3237" s="25" t="s">
        <v>41</v>
      </c>
      <c r="S3237" s="3">
        <v>-20</v>
      </c>
      <c r="T3237" s="55"/>
      <c r="U3237" s="25" t="s">
        <v>3595</v>
      </c>
      <c r="V3237" s="25" t="str">
        <f>VLOOKUP(P3237,'Customer List'!B:C,2,)</f>
        <v>Bhuvneshwar</v>
      </c>
      <c r="W3237" s="56"/>
      <c r="X3237" s="45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520"/>
        <v>3234</v>
      </c>
      <c r="B3238" s="25" t="s">
        <v>4741</v>
      </c>
      <c r="C3238" s="45">
        <v>45926</v>
      </c>
      <c r="D3238" s="45">
        <v>45937</v>
      </c>
      <c r="E3238" s="8">
        <v>374</v>
      </c>
      <c r="F3238" s="8">
        <f t="shared" si="521"/>
        <v>32912</v>
      </c>
      <c r="G3238" s="54">
        <f t="shared" si="522"/>
        <v>32912</v>
      </c>
      <c r="H3238" s="25" t="s">
        <v>4484</v>
      </c>
      <c r="I3238" s="25" t="s">
        <v>4485</v>
      </c>
      <c r="J3238" s="25">
        <v>1</v>
      </c>
      <c r="K3238" s="25">
        <v>1</v>
      </c>
      <c r="L3238" s="25">
        <f t="shared" si="523"/>
        <v>0</v>
      </c>
      <c r="M3238" s="25" t="s">
        <v>4920</v>
      </c>
      <c r="N3238" s="45">
        <v>45937</v>
      </c>
      <c r="O3238" s="54">
        <v>48193.5</v>
      </c>
      <c r="P3238" s="25" t="s">
        <v>618</v>
      </c>
      <c r="Q3238" s="25">
        <v>58156578664</v>
      </c>
      <c r="R3238" s="25" t="s">
        <v>41</v>
      </c>
      <c r="S3238" s="3">
        <v>-20</v>
      </c>
      <c r="T3238" s="55"/>
      <c r="U3238" s="25" t="s">
        <v>3595</v>
      </c>
      <c r="V3238" s="25" t="str">
        <f>VLOOKUP(P3238,'Customer List'!B:C,2,)</f>
        <v>Bhuvneshwar</v>
      </c>
      <c r="W3238" s="56"/>
      <c r="X3238" s="45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520"/>
        <v>3235</v>
      </c>
      <c r="B3239" s="25" t="s">
        <v>4741</v>
      </c>
      <c r="C3239" s="45">
        <v>45926</v>
      </c>
      <c r="D3239" s="45">
        <v>45937</v>
      </c>
      <c r="E3239" s="8">
        <v>374</v>
      </c>
      <c r="F3239" s="8">
        <f t="shared" si="521"/>
        <v>32912</v>
      </c>
      <c r="G3239" s="54">
        <f t="shared" si="522"/>
        <v>32912</v>
      </c>
      <c r="H3239" s="25" t="s">
        <v>4486</v>
      </c>
      <c r="I3239" s="25" t="s">
        <v>4487</v>
      </c>
      <c r="J3239" s="25">
        <v>1</v>
      </c>
      <c r="K3239" s="25"/>
      <c r="L3239" s="25">
        <f t="shared" si="523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3595</v>
      </c>
      <c r="V3239" s="25" t="str">
        <f>VLOOKUP(P3239,'Customer List'!B:C,2,)</f>
        <v>Banglore</v>
      </c>
      <c r="W3239" s="56" t="s">
        <v>711</v>
      </c>
      <c r="X3239" s="45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520"/>
        <v>3236</v>
      </c>
      <c r="B3240" s="25" t="s">
        <v>4741</v>
      </c>
      <c r="C3240" s="45">
        <v>45926</v>
      </c>
      <c r="D3240" s="45">
        <v>45937</v>
      </c>
      <c r="E3240" s="8">
        <v>374</v>
      </c>
      <c r="F3240" s="8">
        <f t="shared" si="521"/>
        <v>32912</v>
      </c>
      <c r="G3240" s="54">
        <f t="shared" si="522"/>
        <v>32912</v>
      </c>
      <c r="H3240" s="25" t="s">
        <v>4488</v>
      </c>
      <c r="I3240" s="25" t="s">
        <v>4489</v>
      </c>
      <c r="J3240" s="25">
        <v>1</v>
      </c>
      <c r="K3240" s="25"/>
      <c r="L3240" s="25">
        <f t="shared" si="523"/>
        <v>1</v>
      </c>
      <c r="M3240" s="25"/>
      <c r="N3240" s="45"/>
      <c r="O3240" s="54"/>
      <c r="P3240" s="25" t="s">
        <v>629</v>
      </c>
      <c r="Q3240" s="25"/>
      <c r="R3240" s="25"/>
      <c r="S3240" s="3">
        <v>-20</v>
      </c>
      <c r="T3240" s="55"/>
      <c r="U3240" s="25" t="s">
        <v>3595</v>
      </c>
      <c r="V3240" s="25" t="str">
        <f>VLOOKUP(P3240,'Customer List'!B:C,2,)</f>
        <v>Banglore</v>
      </c>
      <c r="W3240" s="56" t="s">
        <v>711</v>
      </c>
      <c r="X3240" s="45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520"/>
        <v>3237</v>
      </c>
      <c r="B3241" s="25" t="s">
        <v>4741</v>
      </c>
      <c r="C3241" s="45">
        <v>45926</v>
      </c>
      <c r="D3241" s="45">
        <v>45937</v>
      </c>
      <c r="E3241" s="8">
        <v>364.14</v>
      </c>
      <c r="F3241" s="8">
        <f t="shared" si="521"/>
        <v>32044.32</v>
      </c>
      <c r="G3241" s="54">
        <f t="shared" si="522"/>
        <v>32044.32</v>
      </c>
      <c r="H3241" s="25" t="s">
        <v>4490</v>
      </c>
      <c r="I3241" s="25" t="s">
        <v>4491</v>
      </c>
      <c r="J3241" s="25">
        <v>1</v>
      </c>
      <c r="K3241" s="25">
        <v>1</v>
      </c>
      <c r="L3241" s="25">
        <f t="shared" si="523"/>
        <v>0</v>
      </c>
      <c r="M3241" s="25" t="s">
        <v>4968</v>
      </c>
      <c r="N3241" s="45">
        <v>45937</v>
      </c>
      <c r="O3241" s="54">
        <v>54621</v>
      </c>
      <c r="P3241" s="25" t="s">
        <v>310</v>
      </c>
      <c r="Q3241" s="25">
        <v>58156574066</v>
      </c>
      <c r="R3241" s="25" t="s">
        <v>41</v>
      </c>
      <c r="S3241" s="3">
        <v>-20</v>
      </c>
      <c r="T3241" s="55"/>
      <c r="U3241" s="25" t="s">
        <v>3595</v>
      </c>
      <c r="V3241" s="25" t="str">
        <f>VLOOKUP(P3241,'Customer List'!B:C,2,)</f>
        <v>Banglore</v>
      </c>
      <c r="W3241" s="56"/>
      <c r="X3241" s="45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520"/>
        <v>3238</v>
      </c>
      <c r="B3242" s="25" t="s">
        <v>4741</v>
      </c>
      <c r="C3242" s="45">
        <v>45926</v>
      </c>
      <c r="D3242" s="45">
        <v>45937</v>
      </c>
      <c r="E3242" s="8">
        <v>201</v>
      </c>
      <c r="F3242" s="8">
        <f t="shared" si="521"/>
        <v>17688</v>
      </c>
      <c r="G3242" s="54">
        <f t="shared" si="522"/>
        <v>17688</v>
      </c>
      <c r="H3242" s="25" t="s">
        <v>4492</v>
      </c>
      <c r="I3242" s="25" t="s">
        <v>4493</v>
      </c>
      <c r="J3242" s="25">
        <v>1</v>
      </c>
      <c r="K3242" s="25">
        <v>1</v>
      </c>
      <c r="L3242" s="25">
        <f t="shared" si="523"/>
        <v>0</v>
      </c>
      <c r="M3242" s="25" t="s">
        <v>4951</v>
      </c>
      <c r="N3242" s="45">
        <v>45938</v>
      </c>
      <c r="O3242" s="54">
        <v>21951</v>
      </c>
      <c r="P3242" s="25" t="s">
        <v>255</v>
      </c>
      <c r="Q3242" s="25" t="s">
        <v>637</v>
      </c>
      <c r="R3242" s="25" t="s">
        <v>849</v>
      </c>
      <c r="S3242" s="3">
        <v>-20</v>
      </c>
      <c r="T3242" s="55"/>
      <c r="U3242" s="25" t="s">
        <v>3595</v>
      </c>
      <c r="V3242" s="25" t="str">
        <f>VLOOKUP(P3242,'Customer List'!B:C,2,)</f>
        <v>Delhi</v>
      </c>
      <c r="W3242" s="56"/>
      <c r="X3242" s="45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520"/>
        <v>3239</v>
      </c>
      <c r="B3243" s="25" t="s">
        <v>4741</v>
      </c>
      <c r="C3243" s="45">
        <v>45926</v>
      </c>
      <c r="D3243" s="45">
        <v>45937</v>
      </c>
      <c r="E3243" s="8">
        <v>374</v>
      </c>
      <c r="F3243" s="8">
        <f t="shared" si="521"/>
        <v>32912</v>
      </c>
      <c r="G3243" s="54">
        <f t="shared" si="522"/>
        <v>32912</v>
      </c>
      <c r="H3243" s="25" t="s">
        <v>4494</v>
      </c>
      <c r="I3243" s="25" t="s">
        <v>4495</v>
      </c>
      <c r="J3243" s="25">
        <v>1</v>
      </c>
      <c r="K3243" s="25">
        <v>1</v>
      </c>
      <c r="L3243" s="25">
        <f t="shared" si="523"/>
        <v>0</v>
      </c>
      <c r="M3243" s="25" t="s">
        <v>4911</v>
      </c>
      <c r="N3243" s="45">
        <v>45938</v>
      </c>
      <c r="O3243" s="54">
        <v>48193</v>
      </c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3595</v>
      </c>
      <c r="V3243" s="25" t="str">
        <f>VLOOKUP(P3243,'Customer List'!B:C,2,)</f>
        <v>Delhi</v>
      </c>
      <c r="W3243" s="56"/>
      <c r="X3243" s="45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520"/>
        <v>3240</v>
      </c>
      <c r="B3244" s="25" t="s">
        <v>4741</v>
      </c>
      <c r="C3244" s="45">
        <v>45926</v>
      </c>
      <c r="D3244" s="45">
        <v>45937</v>
      </c>
      <c r="E3244" s="8">
        <v>374</v>
      </c>
      <c r="F3244" s="8">
        <f t="shared" si="521"/>
        <v>32912</v>
      </c>
      <c r="G3244" s="54">
        <f t="shared" si="522"/>
        <v>32912</v>
      </c>
      <c r="H3244" s="25" t="s">
        <v>4496</v>
      </c>
      <c r="I3244" s="25" t="s">
        <v>4497</v>
      </c>
      <c r="J3244" s="25">
        <v>1</v>
      </c>
      <c r="K3244" s="25">
        <v>1</v>
      </c>
      <c r="L3244" s="25">
        <f t="shared" si="523"/>
        <v>0</v>
      </c>
      <c r="M3244" s="25" t="s">
        <v>4907</v>
      </c>
      <c r="N3244" s="45">
        <v>45938</v>
      </c>
      <c r="O3244" s="54">
        <v>56070</v>
      </c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3595</v>
      </c>
      <c r="V3244" s="25" t="str">
        <f>VLOOKUP(P3244,'Customer List'!B:C,2,)</f>
        <v>Delhi</v>
      </c>
      <c r="W3244" s="56"/>
      <c r="X3244" s="45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si="520"/>
        <v>3241</v>
      </c>
      <c r="B3245" s="25" t="s">
        <v>4741</v>
      </c>
      <c r="C3245" s="45">
        <v>45926</v>
      </c>
      <c r="D3245" s="45">
        <v>45937</v>
      </c>
      <c r="E3245" s="8">
        <v>374</v>
      </c>
      <c r="F3245" s="8">
        <f t="shared" si="521"/>
        <v>32912</v>
      </c>
      <c r="G3245" s="54">
        <f t="shared" si="522"/>
        <v>32912</v>
      </c>
      <c r="H3245" s="25" t="s">
        <v>4498</v>
      </c>
      <c r="I3245" s="25" t="s">
        <v>4499</v>
      </c>
      <c r="J3245" s="25">
        <v>1</v>
      </c>
      <c r="K3245" s="25">
        <v>1</v>
      </c>
      <c r="L3245" s="25">
        <f t="shared" si="523"/>
        <v>0</v>
      </c>
      <c r="M3245" s="25" t="s">
        <v>4907</v>
      </c>
      <c r="N3245" s="45">
        <v>45938</v>
      </c>
      <c r="O3245" s="54">
        <v>56070</v>
      </c>
      <c r="P3245" s="25" t="s">
        <v>31</v>
      </c>
      <c r="Q3245" s="25" t="s">
        <v>637</v>
      </c>
      <c r="R3245" s="25" t="s">
        <v>638</v>
      </c>
      <c r="S3245" s="3">
        <v>-20</v>
      </c>
      <c r="T3245" s="55"/>
      <c r="U3245" s="25" t="s">
        <v>3595</v>
      </c>
      <c r="V3245" s="25" t="str">
        <f>VLOOKUP(P3245,'Customer List'!B:C,2,)</f>
        <v>Delhi</v>
      </c>
      <c r="W3245" s="56"/>
      <c r="X3245" s="45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x14ac:dyDescent="0.25">
      <c r="A3246" s="25">
        <f t="shared" ref="A3246:A3309" si="530">A3245+1</f>
        <v>3242</v>
      </c>
      <c r="B3246" s="25" t="s">
        <v>4741</v>
      </c>
      <c r="C3246" s="45">
        <v>45926</v>
      </c>
      <c r="D3246" s="45">
        <v>45937</v>
      </c>
      <c r="E3246" s="8">
        <v>105.46</v>
      </c>
      <c r="F3246" s="8">
        <f t="shared" ref="F3246:F3280" si="531">IF(AB3246="DOLLAR",E3246*88,E3246)</f>
        <v>9280.48</v>
      </c>
      <c r="G3246" s="54">
        <f t="shared" ref="G3246:G3280" si="532">F3246*J3246</f>
        <v>9280.48</v>
      </c>
      <c r="H3246" s="25" t="s">
        <v>4500</v>
      </c>
      <c r="I3246" s="25" t="s">
        <v>4501</v>
      </c>
      <c r="J3246" s="25">
        <v>1</v>
      </c>
      <c r="K3246" s="25">
        <v>1</v>
      </c>
      <c r="L3246" s="25">
        <f t="shared" ref="L3246:L3309" si="533">J3246-K3246</f>
        <v>0</v>
      </c>
      <c r="M3246" s="25"/>
      <c r="N3246" s="45">
        <v>45941</v>
      </c>
      <c r="O3246" s="54"/>
      <c r="P3246" s="25" t="s">
        <v>384</v>
      </c>
      <c r="Q3246" s="25">
        <v>58156812302</v>
      </c>
      <c r="R3246" s="25"/>
      <c r="S3246" s="3">
        <v>-20</v>
      </c>
      <c r="T3246" s="55"/>
      <c r="U3246" s="25" t="s">
        <v>3595</v>
      </c>
      <c r="V3246" s="25" t="str">
        <f>VLOOKUP(P3246,'Customer List'!B:C,2,)</f>
        <v>Pune</v>
      </c>
      <c r="W3246" s="56" t="s">
        <v>4865</v>
      </c>
      <c r="X3246" s="45" t="str">
        <f t="shared" si="529"/>
        <v/>
      </c>
      <c r="Y3246" s="25" t="str">
        <f t="shared" ref="Y3246:Y3279" si="534">IF(X3246="", "", X3246-N3246)</f>
        <v/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530"/>
        <v>3243</v>
      </c>
      <c r="B3247" s="25" t="s">
        <v>4741</v>
      </c>
      <c r="C3247" s="45">
        <v>45926</v>
      </c>
      <c r="D3247" s="45">
        <v>45937</v>
      </c>
      <c r="E3247" s="8">
        <v>201</v>
      </c>
      <c r="F3247" s="8">
        <f t="shared" si="531"/>
        <v>17688</v>
      </c>
      <c r="G3247" s="54">
        <f t="shared" si="532"/>
        <v>17688</v>
      </c>
      <c r="H3247" s="25" t="s">
        <v>4502</v>
      </c>
      <c r="I3247" s="25" t="s">
        <v>4503</v>
      </c>
      <c r="J3247" s="25">
        <v>1</v>
      </c>
      <c r="K3247" s="25">
        <v>1</v>
      </c>
      <c r="L3247" s="25">
        <f t="shared" si="533"/>
        <v>0</v>
      </c>
      <c r="M3247" s="25" t="s">
        <v>4911</v>
      </c>
      <c r="N3247" s="45">
        <v>45938</v>
      </c>
      <c r="O3247" s="54">
        <v>30315</v>
      </c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3595</v>
      </c>
      <c r="V3247" s="25" t="str">
        <f>VLOOKUP(P3247,'Customer List'!B:C,2,)</f>
        <v>Delhi</v>
      </c>
      <c r="W3247" s="56"/>
      <c r="X3247" s="45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530"/>
        <v>3244</v>
      </c>
      <c r="B3248" s="25" t="s">
        <v>4741</v>
      </c>
      <c r="C3248" s="45">
        <v>45926</v>
      </c>
      <c r="D3248" s="45">
        <v>45937</v>
      </c>
      <c r="E3248" s="8">
        <v>201</v>
      </c>
      <c r="F3248" s="8">
        <f t="shared" si="531"/>
        <v>17688</v>
      </c>
      <c r="G3248" s="54">
        <f t="shared" si="532"/>
        <v>17688</v>
      </c>
      <c r="H3248" s="25" t="s">
        <v>4504</v>
      </c>
      <c r="I3248" s="25" t="s">
        <v>4505</v>
      </c>
      <c r="J3248" s="25">
        <v>1</v>
      </c>
      <c r="K3248" s="25">
        <v>1</v>
      </c>
      <c r="L3248" s="25">
        <f t="shared" si="533"/>
        <v>0</v>
      </c>
      <c r="M3248" s="25" t="s">
        <v>4911</v>
      </c>
      <c r="N3248" s="45">
        <v>45938</v>
      </c>
      <c r="O3248" s="54">
        <v>30315</v>
      </c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3595</v>
      </c>
      <c r="V3248" s="25" t="str">
        <f>VLOOKUP(P3248,'Customer List'!B:C,2,)</f>
        <v>Delhi</v>
      </c>
      <c r="W3248" s="56"/>
      <c r="X3248" s="45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530"/>
        <v>3245</v>
      </c>
      <c r="B3249" s="25" t="s">
        <v>4741</v>
      </c>
      <c r="C3249" s="45">
        <v>45926</v>
      </c>
      <c r="D3249" s="45">
        <v>45937</v>
      </c>
      <c r="E3249" s="8">
        <v>201</v>
      </c>
      <c r="F3249" s="8">
        <f t="shared" si="531"/>
        <v>17688</v>
      </c>
      <c r="G3249" s="54">
        <f t="shared" si="532"/>
        <v>17688</v>
      </c>
      <c r="H3249" s="25" t="s">
        <v>4506</v>
      </c>
      <c r="I3249" s="25" t="s">
        <v>4507</v>
      </c>
      <c r="J3249" s="25">
        <v>1</v>
      </c>
      <c r="K3249" s="25">
        <v>1</v>
      </c>
      <c r="L3249" s="25">
        <f t="shared" si="533"/>
        <v>0</v>
      </c>
      <c r="M3249" s="25" t="s">
        <v>4911</v>
      </c>
      <c r="N3249" s="45">
        <v>45938</v>
      </c>
      <c r="O3249" s="54">
        <v>32287</v>
      </c>
      <c r="P3249" s="25" t="s">
        <v>31</v>
      </c>
      <c r="Q3249" s="25" t="s">
        <v>637</v>
      </c>
      <c r="R3249" s="25" t="s">
        <v>638</v>
      </c>
      <c r="S3249" s="3">
        <v>-20</v>
      </c>
      <c r="T3249" s="55"/>
      <c r="U3249" s="25" t="s">
        <v>3595</v>
      </c>
      <c r="V3249" s="25" t="str">
        <f>VLOOKUP(P3249,'Customer List'!B:C,2,)</f>
        <v>Delhi</v>
      </c>
      <c r="W3249" s="56"/>
      <c r="X3249" s="45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530"/>
        <v>3246</v>
      </c>
      <c r="B3250" s="25" t="s">
        <v>4741</v>
      </c>
      <c r="C3250" s="45">
        <v>45926</v>
      </c>
      <c r="D3250" s="45">
        <v>45937</v>
      </c>
      <c r="E3250" s="8">
        <v>201</v>
      </c>
      <c r="F3250" s="8">
        <f t="shared" si="531"/>
        <v>17688</v>
      </c>
      <c r="G3250" s="54">
        <f t="shared" si="532"/>
        <v>17688</v>
      </c>
      <c r="H3250" s="25" t="s">
        <v>753</v>
      </c>
      <c r="I3250" s="25" t="s">
        <v>4142</v>
      </c>
      <c r="J3250" s="25">
        <v>1</v>
      </c>
      <c r="K3250" s="25">
        <v>1</v>
      </c>
      <c r="L3250" s="25">
        <f t="shared" si="533"/>
        <v>0</v>
      </c>
      <c r="M3250" s="25" t="s">
        <v>4980</v>
      </c>
      <c r="N3250" s="45">
        <v>45938</v>
      </c>
      <c r="O3250" s="54">
        <v>0</v>
      </c>
      <c r="P3250" s="25" t="s">
        <v>31</v>
      </c>
      <c r="Q3250" s="25" t="s">
        <v>637</v>
      </c>
      <c r="R3250" s="25" t="s">
        <v>638</v>
      </c>
      <c r="S3250" s="3">
        <v>-20</v>
      </c>
      <c r="T3250" s="55" t="s">
        <v>4764</v>
      </c>
      <c r="U3250" s="25" t="s">
        <v>3595</v>
      </c>
      <c r="V3250" s="25" t="str">
        <f>VLOOKUP(P3250,'Customer List'!B:C,2,)</f>
        <v>Delhi</v>
      </c>
      <c r="W3250" s="56"/>
      <c r="X3250" s="45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530"/>
        <v>3247</v>
      </c>
      <c r="B3251" s="25" t="s">
        <v>4741</v>
      </c>
      <c r="C3251" s="45">
        <v>45926</v>
      </c>
      <c r="D3251" s="45">
        <v>45937</v>
      </c>
      <c r="E3251" s="8">
        <v>201</v>
      </c>
      <c r="F3251" s="8">
        <f t="shared" si="531"/>
        <v>17688</v>
      </c>
      <c r="G3251" s="54">
        <f t="shared" si="532"/>
        <v>17688</v>
      </c>
      <c r="H3251" s="25" t="s">
        <v>4508</v>
      </c>
      <c r="I3251" s="25" t="s">
        <v>4509</v>
      </c>
      <c r="J3251" s="25">
        <v>1</v>
      </c>
      <c r="K3251" s="25">
        <v>1</v>
      </c>
      <c r="L3251" s="25">
        <f t="shared" si="533"/>
        <v>0</v>
      </c>
      <c r="M3251" s="25" t="s">
        <v>4909</v>
      </c>
      <c r="N3251" s="45">
        <v>45938</v>
      </c>
      <c r="O3251" s="54">
        <v>32287.5</v>
      </c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3595</v>
      </c>
      <c r="V3251" s="25" t="str">
        <f>VLOOKUP(P3251,'Customer List'!B:C,2,)</f>
        <v>Delhi</v>
      </c>
      <c r="W3251" s="56"/>
      <c r="X3251" s="45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530"/>
        <v>3248</v>
      </c>
      <c r="B3252" s="25" t="s">
        <v>4741</v>
      </c>
      <c r="C3252" s="45">
        <v>45926</v>
      </c>
      <c r="D3252" s="45">
        <v>45937</v>
      </c>
      <c r="E3252" s="8">
        <v>201</v>
      </c>
      <c r="F3252" s="8">
        <f t="shared" si="531"/>
        <v>17688</v>
      </c>
      <c r="G3252" s="54">
        <f t="shared" si="532"/>
        <v>17688</v>
      </c>
      <c r="H3252" s="25" t="s">
        <v>4510</v>
      </c>
      <c r="I3252" s="25" t="s">
        <v>4511</v>
      </c>
      <c r="J3252" s="25">
        <v>1</v>
      </c>
      <c r="K3252" s="25">
        <v>1</v>
      </c>
      <c r="L3252" s="25">
        <f t="shared" si="533"/>
        <v>0</v>
      </c>
      <c r="M3252" s="25" t="s">
        <v>4909</v>
      </c>
      <c r="N3252" s="45">
        <v>45938</v>
      </c>
      <c r="O3252" s="54">
        <v>32287.5</v>
      </c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3595</v>
      </c>
      <c r="V3252" s="25" t="str">
        <f>VLOOKUP(P3252,'Customer List'!B:C,2,)</f>
        <v>Delhi</v>
      </c>
      <c r="W3252" s="56"/>
      <c r="X3252" s="45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530"/>
        <v>3249</v>
      </c>
      <c r="B3253" s="25" t="s">
        <v>4741</v>
      </c>
      <c r="C3253" s="45">
        <v>45926</v>
      </c>
      <c r="D3253" s="45">
        <v>45937</v>
      </c>
      <c r="E3253" s="8">
        <v>201</v>
      </c>
      <c r="F3253" s="8">
        <f t="shared" si="531"/>
        <v>17688</v>
      </c>
      <c r="G3253" s="54">
        <f t="shared" si="532"/>
        <v>17688</v>
      </c>
      <c r="H3253" s="25" t="s">
        <v>4512</v>
      </c>
      <c r="I3253" s="25" t="s">
        <v>4513</v>
      </c>
      <c r="J3253" s="25">
        <v>1</v>
      </c>
      <c r="K3253" s="25">
        <v>1</v>
      </c>
      <c r="L3253" s="25">
        <f t="shared" si="533"/>
        <v>0</v>
      </c>
      <c r="M3253" s="25" t="s">
        <v>4909</v>
      </c>
      <c r="N3253" s="45">
        <v>45938</v>
      </c>
      <c r="O3253" s="54">
        <v>32287.5</v>
      </c>
      <c r="P3253" s="25" t="s">
        <v>31</v>
      </c>
      <c r="Q3253" s="25" t="s">
        <v>637</v>
      </c>
      <c r="R3253" s="25" t="s">
        <v>638</v>
      </c>
      <c r="S3253" s="3">
        <v>-20</v>
      </c>
      <c r="T3253" s="55"/>
      <c r="U3253" s="25" t="s">
        <v>3595</v>
      </c>
      <c r="V3253" s="25" t="str">
        <f>VLOOKUP(P3253,'Customer List'!B:C,2,)</f>
        <v>Delhi</v>
      </c>
      <c r="W3253" s="56"/>
      <c r="X3253" s="45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x14ac:dyDescent="0.25">
      <c r="A3254" s="25">
        <f t="shared" si="530"/>
        <v>3250</v>
      </c>
      <c r="B3254" s="25" t="s">
        <v>4741</v>
      </c>
      <c r="C3254" s="45">
        <v>45926</v>
      </c>
      <c r="D3254" s="45">
        <v>45937</v>
      </c>
      <c r="E3254" s="8">
        <v>188</v>
      </c>
      <c r="F3254" s="8">
        <f t="shared" si="531"/>
        <v>16544</v>
      </c>
      <c r="G3254" s="54">
        <f t="shared" si="532"/>
        <v>82720</v>
      </c>
      <c r="H3254" s="25" t="s">
        <v>373</v>
      </c>
      <c r="I3254" s="25" t="s">
        <v>4138</v>
      </c>
      <c r="J3254" s="25">
        <v>5</v>
      </c>
      <c r="K3254" s="25"/>
      <c r="L3254" s="25">
        <f t="shared" si="533"/>
        <v>5</v>
      </c>
      <c r="M3254" s="25"/>
      <c r="N3254" s="45"/>
      <c r="O3254" s="54"/>
      <c r="P3254" s="25" t="s">
        <v>1149</v>
      </c>
      <c r="Q3254" s="25"/>
      <c r="R3254" s="25"/>
      <c r="S3254" s="3">
        <v>-20</v>
      </c>
      <c r="T3254" s="55"/>
      <c r="U3254" s="25" t="s">
        <v>3595</v>
      </c>
      <c r="V3254" s="25" t="str">
        <f>VLOOKUP(P3254,'Customer List'!B:C,2,)</f>
        <v>STOCK</v>
      </c>
      <c r="W3254" s="56" t="s">
        <v>1149</v>
      </c>
      <c r="X3254" s="45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67" t="str">
        <f>VLOOKUP(P3254,'Customer List'!B:D,3,)</f>
        <v>STOCK</v>
      </c>
    </row>
    <row r="3255" spans="1:29" x14ac:dyDescent="0.25">
      <c r="A3255" s="25">
        <f t="shared" si="530"/>
        <v>3251</v>
      </c>
      <c r="B3255" s="25" t="s">
        <v>4741</v>
      </c>
      <c r="C3255" s="45">
        <v>45926</v>
      </c>
      <c r="D3255" s="45">
        <v>45937</v>
      </c>
      <c r="E3255" s="8">
        <v>201</v>
      </c>
      <c r="F3255" s="8">
        <f t="shared" si="531"/>
        <v>17688</v>
      </c>
      <c r="G3255" s="54">
        <f t="shared" si="532"/>
        <v>17688</v>
      </c>
      <c r="H3255" s="25" t="s">
        <v>4514</v>
      </c>
      <c r="I3255" s="25" t="s">
        <v>4515</v>
      </c>
      <c r="J3255" s="25">
        <v>1</v>
      </c>
      <c r="K3255" s="25">
        <v>1</v>
      </c>
      <c r="L3255" s="25">
        <f t="shared" si="533"/>
        <v>0</v>
      </c>
      <c r="M3255" s="25" t="s">
        <v>4910</v>
      </c>
      <c r="N3255" s="45">
        <v>45938</v>
      </c>
      <c r="O3255" s="54">
        <v>34440</v>
      </c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3595</v>
      </c>
      <c r="V3255" s="25" t="str">
        <f>VLOOKUP(P3255,'Customer List'!B:C,2,)</f>
        <v>Delhi</v>
      </c>
      <c r="W3255" s="56"/>
      <c r="X3255" s="45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530"/>
        <v>3252</v>
      </c>
      <c r="B3256" s="25" t="s">
        <v>4741</v>
      </c>
      <c r="C3256" s="45">
        <v>45926</v>
      </c>
      <c r="D3256" s="45">
        <v>45937</v>
      </c>
      <c r="E3256" s="8">
        <v>374</v>
      </c>
      <c r="F3256" s="8">
        <f t="shared" si="531"/>
        <v>32912</v>
      </c>
      <c r="G3256" s="54">
        <f t="shared" si="532"/>
        <v>32912</v>
      </c>
      <c r="H3256" s="25" t="s">
        <v>4516</v>
      </c>
      <c r="I3256" s="25" t="s">
        <v>4517</v>
      </c>
      <c r="J3256" s="25">
        <v>1</v>
      </c>
      <c r="K3256" s="25">
        <v>1</v>
      </c>
      <c r="L3256" s="25">
        <f t="shared" si="533"/>
        <v>0</v>
      </c>
      <c r="M3256" s="25" t="s">
        <v>4908</v>
      </c>
      <c r="N3256" s="45">
        <v>45938</v>
      </c>
      <c r="O3256" s="54">
        <v>64080</v>
      </c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3595</v>
      </c>
      <c r="V3256" s="25" t="str">
        <f>VLOOKUP(P3256,'Customer List'!B:C,2,)</f>
        <v>Delhi</v>
      </c>
      <c r="W3256" s="56"/>
      <c r="X3256" s="45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530"/>
        <v>3253</v>
      </c>
      <c r="B3257" s="25" t="s">
        <v>4741</v>
      </c>
      <c r="C3257" s="45">
        <v>45926</v>
      </c>
      <c r="D3257" s="45">
        <v>45937</v>
      </c>
      <c r="E3257" s="8">
        <v>374</v>
      </c>
      <c r="F3257" s="8">
        <f t="shared" si="531"/>
        <v>32912</v>
      </c>
      <c r="G3257" s="54">
        <f t="shared" si="532"/>
        <v>32912</v>
      </c>
      <c r="H3257" s="25" t="s">
        <v>4518</v>
      </c>
      <c r="I3257" s="25" t="s">
        <v>4519</v>
      </c>
      <c r="J3257" s="25">
        <v>1</v>
      </c>
      <c r="K3257" s="25">
        <v>1</v>
      </c>
      <c r="L3257" s="25">
        <f t="shared" si="533"/>
        <v>0</v>
      </c>
      <c r="M3257" s="25" t="s">
        <v>4908</v>
      </c>
      <c r="N3257" s="45">
        <v>45938</v>
      </c>
      <c r="O3257" s="54">
        <v>64080</v>
      </c>
      <c r="P3257" s="25" t="s">
        <v>31</v>
      </c>
      <c r="Q3257" s="25" t="s">
        <v>637</v>
      </c>
      <c r="R3257" s="25" t="s">
        <v>638</v>
      </c>
      <c r="S3257" s="3">
        <v>-20</v>
      </c>
      <c r="T3257" s="55"/>
      <c r="U3257" s="25" t="s">
        <v>3595</v>
      </c>
      <c r="V3257" s="25" t="str">
        <f>VLOOKUP(P3257,'Customer List'!B:C,2,)</f>
        <v>Delhi</v>
      </c>
      <c r="W3257" s="56"/>
      <c r="X3257" s="45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530"/>
        <v>3254</v>
      </c>
      <c r="B3258" s="25" t="s">
        <v>4741</v>
      </c>
      <c r="C3258" s="45">
        <v>45926</v>
      </c>
      <c r="D3258" s="45">
        <v>45937</v>
      </c>
      <c r="E3258" s="8">
        <v>201</v>
      </c>
      <c r="F3258" s="8">
        <f t="shared" si="531"/>
        <v>17688</v>
      </c>
      <c r="G3258" s="54">
        <f t="shared" si="532"/>
        <v>17688</v>
      </c>
      <c r="H3258" s="25" t="s">
        <v>4520</v>
      </c>
      <c r="I3258" s="25" t="s">
        <v>4521</v>
      </c>
      <c r="J3258" s="25">
        <v>1</v>
      </c>
      <c r="K3258" s="25">
        <v>1</v>
      </c>
      <c r="L3258" s="25">
        <f t="shared" si="533"/>
        <v>0</v>
      </c>
      <c r="M3258" s="25" t="s">
        <v>4878</v>
      </c>
      <c r="N3258" s="45">
        <v>45938</v>
      </c>
      <c r="O3258" s="54">
        <v>34440</v>
      </c>
      <c r="P3258" s="25" t="s">
        <v>4445</v>
      </c>
      <c r="Q3258" s="25" t="s">
        <v>1131</v>
      </c>
      <c r="R3258" s="25" t="s">
        <v>1131</v>
      </c>
      <c r="S3258" s="3">
        <v>-20</v>
      </c>
      <c r="T3258" s="55"/>
      <c r="U3258" s="25" t="s">
        <v>3595</v>
      </c>
      <c r="V3258" s="25" t="str">
        <f>VLOOKUP(P3258,'Customer List'!B:C,2,)</f>
        <v>Noida</v>
      </c>
      <c r="W3258" s="56"/>
      <c r="X3258" s="45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67" t="str">
        <f>VLOOKUP(P3258,'Customer List'!B:D,3,)</f>
        <v>Local</v>
      </c>
    </row>
    <row r="3259" spans="1:29" x14ac:dyDescent="0.25">
      <c r="A3259" s="25">
        <f t="shared" si="530"/>
        <v>3255</v>
      </c>
      <c r="B3259" s="25" t="s">
        <v>4760</v>
      </c>
      <c r="C3259" s="45">
        <v>45933</v>
      </c>
      <c r="D3259" s="45">
        <v>45937</v>
      </c>
      <c r="E3259" s="8">
        <v>1037.5</v>
      </c>
      <c r="F3259" s="8">
        <f t="shared" si="531"/>
        <v>91300</v>
      </c>
      <c r="G3259" s="54">
        <f t="shared" si="532"/>
        <v>182600</v>
      </c>
      <c r="H3259" s="25" t="s">
        <v>4750</v>
      </c>
      <c r="I3259" s="25" t="s">
        <v>4751</v>
      </c>
      <c r="J3259" s="25">
        <v>2</v>
      </c>
      <c r="K3259" s="25">
        <v>2</v>
      </c>
      <c r="L3259" s="25">
        <f t="shared" si="533"/>
        <v>0</v>
      </c>
      <c r="M3259" s="25" t="s">
        <v>4963</v>
      </c>
      <c r="N3259" s="45">
        <v>45937</v>
      </c>
      <c r="O3259" s="54">
        <v>323700</v>
      </c>
      <c r="P3259" s="25" t="s">
        <v>2490</v>
      </c>
      <c r="Q3259" s="25">
        <v>58156584054</v>
      </c>
      <c r="R3259" s="25" t="s">
        <v>41</v>
      </c>
      <c r="S3259" s="3">
        <v>-80</v>
      </c>
      <c r="T3259" s="55"/>
      <c r="U3259" s="25" t="s">
        <v>493</v>
      </c>
      <c r="V3259" s="25" t="str">
        <f>VLOOKUP(P3259,'Customer List'!B:C,2,)</f>
        <v>Kolkata</v>
      </c>
      <c r="W3259" s="56"/>
      <c r="X3259" s="45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530"/>
        <v>3256</v>
      </c>
      <c r="B3260" s="25" t="s">
        <v>4741</v>
      </c>
      <c r="C3260" s="45">
        <v>45926</v>
      </c>
      <c r="D3260" s="45">
        <v>45937</v>
      </c>
      <c r="E3260" s="8">
        <v>374</v>
      </c>
      <c r="F3260" s="8">
        <f t="shared" si="531"/>
        <v>32912</v>
      </c>
      <c r="G3260" s="54">
        <f t="shared" si="532"/>
        <v>32912</v>
      </c>
      <c r="H3260" s="25" t="s">
        <v>4523</v>
      </c>
      <c r="I3260" s="25" t="s">
        <v>4524</v>
      </c>
      <c r="J3260" s="25">
        <v>1</v>
      </c>
      <c r="K3260" s="25">
        <v>1</v>
      </c>
      <c r="L3260" s="25">
        <f t="shared" si="533"/>
        <v>0</v>
      </c>
      <c r="M3260" s="25"/>
      <c r="N3260" s="45">
        <v>45940</v>
      </c>
      <c r="O3260" s="54"/>
      <c r="P3260" s="25" t="s">
        <v>634</v>
      </c>
      <c r="Q3260" s="25" t="s">
        <v>637</v>
      </c>
      <c r="R3260" s="25" t="s">
        <v>725</v>
      </c>
      <c r="S3260" s="3">
        <v>-20</v>
      </c>
      <c r="T3260" s="55"/>
      <c r="U3260" s="25" t="s">
        <v>3595</v>
      </c>
      <c r="V3260" s="25" t="str">
        <f>VLOOKUP(P3260,'Customer List'!B:C,2,)</f>
        <v>Manesar</v>
      </c>
      <c r="W3260" s="56"/>
      <c r="X3260" s="45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67" t="str">
        <f>VLOOKUP(P3260,'Customer List'!B:D,3,)</f>
        <v>Local</v>
      </c>
    </row>
    <row r="3261" spans="1:29" x14ac:dyDescent="0.25">
      <c r="A3261" s="25">
        <f t="shared" si="530"/>
        <v>3257</v>
      </c>
      <c r="B3261" s="25" t="s">
        <v>4741</v>
      </c>
      <c r="C3261" s="45">
        <v>45926</v>
      </c>
      <c r="D3261" s="45">
        <v>45937</v>
      </c>
      <c r="E3261" s="8">
        <v>372</v>
      </c>
      <c r="F3261" s="8">
        <f t="shared" si="531"/>
        <v>32736</v>
      </c>
      <c r="G3261" s="54">
        <f t="shared" si="532"/>
        <v>32736</v>
      </c>
      <c r="H3261" s="25" t="s">
        <v>4525</v>
      </c>
      <c r="I3261" s="25" t="s">
        <v>4526</v>
      </c>
      <c r="J3261" s="25">
        <v>1</v>
      </c>
      <c r="K3261" s="25">
        <v>1</v>
      </c>
      <c r="L3261" s="25">
        <f t="shared" si="533"/>
        <v>0</v>
      </c>
      <c r="M3261" s="25" t="s">
        <v>4912</v>
      </c>
      <c r="N3261" s="45">
        <v>45937</v>
      </c>
      <c r="O3261" s="54">
        <v>53466</v>
      </c>
      <c r="P3261" s="25" t="s">
        <v>169</v>
      </c>
      <c r="Q3261" s="25">
        <v>58156579261</v>
      </c>
      <c r="R3261" s="25" t="s">
        <v>41</v>
      </c>
      <c r="S3261" s="3">
        <v>-20</v>
      </c>
      <c r="T3261" s="55"/>
      <c r="U3261" s="25" t="s">
        <v>3595</v>
      </c>
      <c r="V3261" s="25" t="str">
        <f>VLOOKUP(P3261,'Customer List'!B:C,2,)</f>
        <v>Bhopal</v>
      </c>
      <c r="W3261" s="56"/>
      <c r="X3261" s="45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530"/>
        <v>3258</v>
      </c>
      <c r="B3262" s="25" t="s">
        <v>4741</v>
      </c>
      <c r="C3262" s="45">
        <v>45926</v>
      </c>
      <c r="D3262" s="45">
        <v>45937</v>
      </c>
      <c r="E3262" s="8">
        <v>173</v>
      </c>
      <c r="F3262" s="8">
        <f t="shared" si="531"/>
        <v>15224</v>
      </c>
      <c r="G3262" s="54">
        <f t="shared" si="532"/>
        <v>15224</v>
      </c>
      <c r="H3262" s="25" t="s">
        <v>4527</v>
      </c>
      <c r="I3262" s="25" t="s">
        <v>4528</v>
      </c>
      <c r="J3262" s="25">
        <v>1</v>
      </c>
      <c r="K3262" s="25">
        <v>1</v>
      </c>
      <c r="L3262" s="25">
        <f t="shared" si="533"/>
        <v>0</v>
      </c>
      <c r="M3262" s="25" t="s">
        <v>4919</v>
      </c>
      <c r="N3262" s="45">
        <v>45937</v>
      </c>
      <c r="O3262" s="54">
        <v>21118.5</v>
      </c>
      <c r="P3262" s="25" t="s">
        <v>618</v>
      </c>
      <c r="Q3262" s="25">
        <v>58156578664</v>
      </c>
      <c r="R3262" s="25" t="s">
        <v>41</v>
      </c>
      <c r="S3262" s="3">
        <v>-20</v>
      </c>
      <c r="T3262" s="55"/>
      <c r="U3262" s="25" t="s">
        <v>3595</v>
      </c>
      <c r="V3262" s="25" t="str">
        <f>VLOOKUP(P3262,'Customer List'!B:C,2,)</f>
        <v>Bhuvneshwar</v>
      </c>
      <c r="W3262" s="56"/>
      <c r="X3262" s="45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530"/>
        <v>3259</v>
      </c>
      <c r="B3263" s="25" t="s">
        <v>4741</v>
      </c>
      <c r="C3263" s="45">
        <v>45926</v>
      </c>
      <c r="D3263" s="45">
        <v>45937</v>
      </c>
      <c r="E3263" s="8">
        <v>173</v>
      </c>
      <c r="F3263" s="8">
        <f t="shared" si="531"/>
        <v>15224</v>
      </c>
      <c r="G3263" s="54">
        <f t="shared" si="532"/>
        <v>15224</v>
      </c>
      <c r="H3263" s="25" t="s">
        <v>4529</v>
      </c>
      <c r="I3263" s="25" t="s">
        <v>4530</v>
      </c>
      <c r="J3263" s="25">
        <v>1</v>
      </c>
      <c r="K3263" s="25">
        <v>1</v>
      </c>
      <c r="L3263" s="25">
        <f t="shared" si="533"/>
        <v>0</v>
      </c>
      <c r="M3263" s="25" t="s">
        <v>4919</v>
      </c>
      <c r="N3263" s="45">
        <v>45937</v>
      </c>
      <c r="O3263" s="54">
        <v>21118.5</v>
      </c>
      <c r="P3263" s="25" t="s">
        <v>618</v>
      </c>
      <c r="Q3263" s="25">
        <v>58156578664</v>
      </c>
      <c r="R3263" s="25" t="s">
        <v>41</v>
      </c>
      <c r="S3263" s="3">
        <v>-20</v>
      </c>
      <c r="T3263" s="55"/>
      <c r="U3263" s="25" t="s">
        <v>3595</v>
      </c>
      <c r="V3263" s="25" t="str">
        <f>VLOOKUP(P3263,'Customer List'!B:C,2,)</f>
        <v>Bhuvneshwar</v>
      </c>
      <c r="W3263" s="56"/>
      <c r="X3263" s="45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67" t="str">
        <f>VLOOKUP(P3263,'Customer List'!B:D,3,)</f>
        <v>OutStation</v>
      </c>
    </row>
    <row r="3264" spans="1:29" x14ac:dyDescent="0.25">
      <c r="A3264" s="25">
        <f t="shared" si="530"/>
        <v>3260</v>
      </c>
      <c r="B3264" s="25" t="s">
        <v>4741</v>
      </c>
      <c r="C3264" s="45">
        <v>45926</v>
      </c>
      <c r="D3264" s="45">
        <v>45937</v>
      </c>
      <c r="E3264" s="8">
        <v>282</v>
      </c>
      <c r="F3264" s="8">
        <f t="shared" si="531"/>
        <v>24816</v>
      </c>
      <c r="G3264" s="54">
        <f t="shared" si="532"/>
        <v>24816</v>
      </c>
      <c r="H3264" s="25" t="s">
        <v>4531</v>
      </c>
      <c r="I3264" s="25" t="s">
        <v>4532</v>
      </c>
      <c r="J3264" s="25">
        <v>1</v>
      </c>
      <c r="K3264" s="25">
        <v>1</v>
      </c>
      <c r="L3264" s="25">
        <f t="shared" si="533"/>
        <v>0</v>
      </c>
      <c r="M3264" s="25" t="s">
        <v>4907</v>
      </c>
      <c r="N3264" s="45">
        <v>45938</v>
      </c>
      <c r="O3264" s="54">
        <v>42315</v>
      </c>
      <c r="P3264" s="25" t="s">
        <v>31</v>
      </c>
      <c r="Q3264" s="25" t="s">
        <v>637</v>
      </c>
      <c r="R3264" s="25" t="s">
        <v>638</v>
      </c>
      <c r="S3264" s="3">
        <v>-20</v>
      </c>
      <c r="T3264" s="55"/>
      <c r="U3264" s="25" t="s">
        <v>3595</v>
      </c>
      <c r="V3264" s="25" t="str">
        <f>VLOOKUP(P3264,'Customer List'!B:C,2,)</f>
        <v>Delhi</v>
      </c>
      <c r="W3264" s="56"/>
      <c r="X3264" s="45">
        <f t="shared" ref="X3262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67" t="str">
        <f>VLOOKUP(P3264,'Customer List'!B:D,3,)</f>
        <v>Local</v>
      </c>
    </row>
    <row r="3265" spans="1:29" x14ac:dyDescent="0.25">
      <c r="A3265" s="25">
        <f t="shared" si="530"/>
        <v>3261</v>
      </c>
      <c r="B3265" s="25" t="s">
        <v>4741</v>
      </c>
      <c r="C3265" s="45">
        <v>45926</v>
      </c>
      <c r="D3265" s="45">
        <v>45937</v>
      </c>
      <c r="E3265" s="8">
        <v>361</v>
      </c>
      <c r="F3265" s="8">
        <f t="shared" si="531"/>
        <v>31768</v>
      </c>
      <c r="G3265" s="54">
        <f t="shared" si="532"/>
        <v>31768</v>
      </c>
      <c r="H3265" s="25" t="s">
        <v>4533</v>
      </c>
      <c r="I3265" s="25" t="s">
        <v>4534</v>
      </c>
      <c r="J3265" s="25">
        <v>1</v>
      </c>
      <c r="K3265" s="25">
        <v>1</v>
      </c>
      <c r="L3265" s="25">
        <f t="shared" si="533"/>
        <v>0</v>
      </c>
      <c r="M3265" s="25" t="s">
        <v>4902</v>
      </c>
      <c r="N3265" s="45">
        <v>45937</v>
      </c>
      <c r="O3265" s="54">
        <v>54075</v>
      </c>
      <c r="P3265" s="25" t="s">
        <v>296</v>
      </c>
      <c r="Q3265" s="25">
        <v>58156572773</v>
      </c>
      <c r="R3265" s="25" t="s">
        <v>41</v>
      </c>
      <c r="S3265" s="3">
        <v>-20</v>
      </c>
      <c r="T3265" s="55"/>
      <c r="U3265" s="25" t="s">
        <v>3595</v>
      </c>
      <c r="V3265" s="25" t="str">
        <f>VLOOKUP(P3265,'Customer List'!B:C,2,)</f>
        <v>Kerala</v>
      </c>
      <c r="W3265" s="56"/>
      <c r="X3265" s="45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67" t="str">
        <f>VLOOKUP(P3265,'Customer List'!B:D,3,)</f>
        <v>OutStation</v>
      </c>
    </row>
    <row r="3266" spans="1:29" x14ac:dyDescent="0.25">
      <c r="A3266" s="25">
        <f t="shared" si="530"/>
        <v>3262</v>
      </c>
      <c r="B3266" s="25" t="s">
        <v>4741</v>
      </c>
      <c r="C3266" s="45">
        <v>45926</v>
      </c>
      <c r="D3266" s="45">
        <v>45937</v>
      </c>
      <c r="E3266" s="8">
        <v>69</v>
      </c>
      <c r="F3266" s="8">
        <f t="shared" si="531"/>
        <v>6072</v>
      </c>
      <c r="G3266" s="54">
        <f t="shared" si="532"/>
        <v>18216</v>
      </c>
      <c r="H3266" s="25" t="s">
        <v>356</v>
      </c>
      <c r="I3266" s="25" t="s">
        <v>4139</v>
      </c>
      <c r="J3266" s="25">
        <v>3</v>
      </c>
      <c r="K3266" s="25"/>
      <c r="L3266" s="25">
        <f t="shared" si="533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3595</v>
      </c>
      <c r="V3266" s="25" t="str">
        <f>VLOOKUP(P3266,'Customer List'!B:C,2,)</f>
        <v>STOCK</v>
      </c>
      <c r="W3266" s="56" t="s">
        <v>1149</v>
      </c>
      <c r="X3266" s="45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530"/>
        <v>3263</v>
      </c>
      <c r="B3267" s="25" t="s">
        <v>4741</v>
      </c>
      <c r="C3267" s="45">
        <v>45926</v>
      </c>
      <c r="D3267" s="45">
        <v>45937</v>
      </c>
      <c r="E3267" s="8">
        <v>237</v>
      </c>
      <c r="F3267" s="8">
        <f t="shared" si="531"/>
        <v>20856</v>
      </c>
      <c r="G3267" s="54">
        <f t="shared" si="532"/>
        <v>62568</v>
      </c>
      <c r="H3267" s="25" t="s">
        <v>322</v>
      </c>
      <c r="I3267" s="25" t="s">
        <v>4147</v>
      </c>
      <c r="J3267" s="25">
        <v>3</v>
      </c>
      <c r="K3267" s="25"/>
      <c r="L3267" s="25">
        <f t="shared" si="533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3595</v>
      </c>
      <c r="V3267" s="25" t="str">
        <f>VLOOKUP(P3267,'Customer List'!B:C,2,)</f>
        <v>STOCK</v>
      </c>
      <c r="W3267" s="56" t="s">
        <v>1149</v>
      </c>
      <c r="X3267" s="45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530"/>
        <v>3264</v>
      </c>
      <c r="B3268" s="25" t="s">
        <v>4741</v>
      </c>
      <c r="C3268" s="45">
        <v>45926</v>
      </c>
      <c r="D3268" s="45">
        <v>45937</v>
      </c>
      <c r="E3268" s="8">
        <v>393</v>
      </c>
      <c r="F3268" s="8">
        <f t="shared" si="531"/>
        <v>34584</v>
      </c>
      <c r="G3268" s="54">
        <f t="shared" si="532"/>
        <v>103752</v>
      </c>
      <c r="H3268" s="25" t="s">
        <v>365</v>
      </c>
      <c r="I3268" s="25" t="s">
        <v>4146</v>
      </c>
      <c r="J3268" s="25">
        <v>3</v>
      </c>
      <c r="K3268" s="25"/>
      <c r="L3268" s="25">
        <f t="shared" si="533"/>
        <v>3</v>
      </c>
      <c r="M3268" s="25"/>
      <c r="N3268" s="45"/>
      <c r="O3268" s="54"/>
      <c r="P3268" s="25" t="s">
        <v>1149</v>
      </c>
      <c r="Q3268" s="25"/>
      <c r="R3268" s="25"/>
      <c r="S3268" s="3">
        <v>4</v>
      </c>
      <c r="T3268" s="55"/>
      <c r="U3268" s="25" t="s">
        <v>3595</v>
      </c>
      <c r="V3268" s="25" t="str">
        <f>VLOOKUP(P3268,'Customer List'!B:C,2,)</f>
        <v>STOCK</v>
      </c>
      <c r="W3268" s="56" t="s">
        <v>1149</v>
      </c>
      <c r="X3268" s="45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67" t="str">
        <f>VLOOKUP(P3268,'Customer List'!B:D,3,)</f>
        <v>STOCK</v>
      </c>
    </row>
    <row r="3269" spans="1:29" x14ac:dyDescent="0.25">
      <c r="A3269" s="25">
        <f t="shared" si="530"/>
        <v>3265</v>
      </c>
      <c r="B3269" s="25" t="s">
        <v>4760</v>
      </c>
      <c r="C3269" s="45">
        <v>45933</v>
      </c>
      <c r="D3269" s="45">
        <v>45937</v>
      </c>
      <c r="E3269" s="8">
        <v>1037.5</v>
      </c>
      <c r="F3269" s="8">
        <f t="shared" si="531"/>
        <v>91300</v>
      </c>
      <c r="G3269" s="54">
        <f t="shared" si="532"/>
        <v>182600</v>
      </c>
      <c r="H3269" s="25">
        <v>50516</v>
      </c>
      <c r="I3269" s="25" t="s">
        <v>4752</v>
      </c>
      <c r="J3269" s="25">
        <v>2</v>
      </c>
      <c r="K3269" s="25">
        <v>2</v>
      </c>
      <c r="L3269" s="25">
        <f t="shared" si="533"/>
        <v>0</v>
      </c>
      <c r="M3269" s="25" t="s">
        <v>4963</v>
      </c>
      <c r="N3269" s="45">
        <v>45937</v>
      </c>
      <c r="O3269" s="54">
        <v>323700</v>
      </c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530"/>
        <v>3266</v>
      </c>
      <c r="B3270" s="25" t="s">
        <v>4760</v>
      </c>
      <c r="C3270" s="45">
        <v>45933</v>
      </c>
      <c r="D3270" s="45">
        <v>45937</v>
      </c>
      <c r="E3270" s="8">
        <v>960</v>
      </c>
      <c r="F3270" s="8">
        <f t="shared" si="531"/>
        <v>84480</v>
      </c>
      <c r="G3270" s="54">
        <f t="shared" si="532"/>
        <v>168960</v>
      </c>
      <c r="H3270" s="25" t="s">
        <v>4753</v>
      </c>
      <c r="I3270" s="25" t="s">
        <v>4754</v>
      </c>
      <c r="J3270" s="25">
        <v>2</v>
      </c>
      <c r="K3270" s="25">
        <v>2</v>
      </c>
      <c r="L3270" s="25">
        <f t="shared" si="533"/>
        <v>0</v>
      </c>
      <c r="M3270" s="25" t="s">
        <v>4963</v>
      </c>
      <c r="N3270" s="45">
        <v>45937</v>
      </c>
      <c r="O3270" s="54">
        <v>299520</v>
      </c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530"/>
        <v>3267</v>
      </c>
      <c r="B3271" s="25" t="s">
        <v>4760</v>
      </c>
      <c r="C3271" s="45">
        <v>45933</v>
      </c>
      <c r="D3271" s="45">
        <v>45937</v>
      </c>
      <c r="E3271" s="8">
        <v>472.5</v>
      </c>
      <c r="F3271" s="8">
        <f t="shared" si="531"/>
        <v>41580</v>
      </c>
      <c r="G3271" s="54">
        <f t="shared" si="532"/>
        <v>83160</v>
      </c>
      <c r="H3271" s="25">
        <v>79315</v>
      </c>
      <c r="I3271" s="25" t="s">
        <v>4755</v>
      </c>
      <c r="J3271" s="25">
        <v>2</v>
      </c>
      <c r="K3271" s="25">
        <v>2</v>
      </c>
      <c r="L3271" s="25">
        <f t="shared" si="533"/>
        <v>0</v>
      </c>
      <c r="M3271" s="25" t="s">
        <v>4963</v>
      </c>
      <c r="N3271" s="45">
        <v>45937</v>
      </c>
      <c r="O3271" s="54">
        <v>147420</v>
      </c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530"/>
        <v>3268</v>
      </c>
      <c r="B3272" s="25" t="s">
        <v>4760</v>
      </c>
      <c r="C3272" s="45">
        <v>45933</v>
      </c>
      <c r="D3272" s="45">
        <v>45937</v>
      </c>
      <c r="E3272" s="8">
        <v>452.5</v>
      </c>
      <c r="F3272" s="8">
        <f t="shared" si="531"/>
        <v>39820</v>
      </c>
      <c r="G3272" s="54">
        <f t="shared" si="532"/>
        <v>79640</v>
      </c>
      <c r="H3272" s="25">
        <v>79282</v>
      </c>
      <c r="I3272" s="25" t="s">
        <v>4756</v>
      </c>
      <c r="J3272" s="25">
        <v>2</v>
      </c>
      <c r="K3272" s="25">
        <v>2</v>
      </c>
      <c r="L3272" s="25">
        <f t="shared" si="533"/>
        <v>0</v>
      </c>
      <c r="M3272" s="25" t="s">
        <v>4963</v>
      </c>
      <c r="N3272" s="45">
        <v>45937</v>
      </c>
      <c r="O3272" s="54">
        <v>141180</v>
      </c>
      <c r="P3272" s="25" t="s">
        <v>2490</v>
      </c>
      <c r="Q3272" s="25">
        <v>58156584054</v>
      </c>
      <c r="R3272" s="25" t="s">
        <v>41</v>
      </c>
      <c r="S3272" s="3">
        <v>-80</v>
      </c>
      <c r="T3272" s="55"/>
      <c r="U3272" s="25" t="s">
        <v>493</v>
      </c>
      <c r="V3272" s="25" t="str">
        <f>VLOOKUP(P3272,'Customer List'!B:C,2,)</f>
        <v>Kolkata</v>
      </c>
      <c r="W3272" s="56"/>
      <c r="X3272" s="45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530"/>
        <v>3269</v>
      </c>
      <c r="B3273" s="25" t="s">
        <v>2484</v>
      </c>
      <c r="C3273" s="45">
        <v>45884</v>
      </c>
      <c r="D3273" s="45">
        <v>45890</v>
      </c>
      <c r="E3273" s="8">
        <v>0</v>
      </c>
      <c r="F3273" s="8">
        <f t="shared" si="531"/>
        <v>0</v>
      </c>
      <c r="G3273" s="54">
        <f t="shared" si="532"/>
        <v>0</v>
      </c>
      <c r="H3273" s="65">
        <v>421601</v>
      </c>
      <c r="I3273" s="25" t="s">
        <v>3050</v>
      </c>
      <c r="J3273" s="25">
        <v>3</v>
      </c>
      <c r="K3273" s="25">
        <v>3</v>
      </c>
      <c r="L3273" s="25">
        <f t="shared" si="533"/>
        <v>0</v>
      </c>
      <c r="M3273" s="25"/>
      <c r="N3273" s="45">
        <v>45941</v>
      </c>
      <c r="O3273" s="54"/>
      <c r="P3273" s="25" t="s">
        <v>622</v>
      </c>
      <c r="Q3273" s="25">
        <v>58156809782</v>
      </c>
      <c r="R3273" s="25"/>
      <c r="S3273" s="3" t="s">
        <v>2058</v>
      </c>
      <c r="T3273" s="55" t="s">
        <v>4999</v>
      </c>
      <c r="U3273" s="25" t="s">
        <v>19</v>
      </c>
      <c r="V3273" s="25" t="str">
        <f>VLOOKUP(P3273,'Customer List'!B:C,2,)</f>
        <v>Hyderabad</v>
      </c>
      <c r="W3273" s="56" t="s">
        <v>4865</v>
      </c>
      <c r="X3273" s="45" t="str">
        <f>IF(OR(R3273 = "PRIYANKA MADAM", R3273 = "DEEPAK", R3273 = "PORTER"),N3273,"")</f>
        <v/>
      </c>
      <c r="Y3273" s="25" t="str">
        <f t="shared" si="534"/>
        <v/>
      </c>
      <c r="Z3273" s="25" t="str">
        <f t="shared" si="535"/>
        <v>Saturday</v>
      </c>
      <c r="AA3273" s="25" t="str">
        <f t="shared" si="536"/>
        <v/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530"/>
        <v>3270</v>
      </c>
      <c r="B3274" s="25" t="s">
        <v>4740</v>
      </c>
      <c r="C3274" s="45">
        <v>45926</v>
      </c>
      <c r="D3274" s="45">
        <v>45936</v>
      </c>
      <c r="E3274" s="8">
        <v>285</v>
      </c>
      <c r="F3274" s="8">
        <f t="shared" si="531"/>
        <v>25080</v>
      </c>
      <c r="G3274" s="54">
        <f t="shared" si="532"/>
        <v>75240</v>
      </c>
      <c r="H3274" s="25">
        <v>307646</v>
      </c>
      <c r="I3274" s="25" t="s">
        <v>4586</v>
      </c>
      <c r="J3274" s="25">
        <v>3</v>
      </c>
      <c r="K3274" s="25">
        <v>3</v>
      </c>
      <c r="L3274" s="25">
        <f t="shared" si="533"/>
        <v>0</v>
      </c>
      <c r="M3274" s="25" t="s">
        <v>4945</v>
      </c>
      <c r="N3274" s="45">
        <v>45937</v>
      </c>
      <c r="O3274" s="54">
        <v>114855</v>
      </c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530"/>
        <v>3271</v>
      </c>
      <c r="B3275" s="25" t="s">
        <v>4740</v>
      </c>
      <c r="C3275" s="45">
        <v>45926</v>
      </c>
      <c r="D3275" s="45">
        <v>45936</v>
      </c>
      <c r="E3275" s="8">
        <v>326.25</v>
      </c>
      <c r="F3275" s="8">
        <f t="shared" si="531"/>
        <v>28710</v>
      </c>
      <c r="G3275" s="54">
        <f t="shared" si="532"/>
        <v>86130</v>
      </c>
      <c r="H3275" s="25">
        <v>313238</v>
      </c>
      <c r="I3275" s="25" t="s">
        <v>3889</v>
      </c>
      <c r="J3275" s="25">
        <v>3</v>
      </c>
      <c r="K3275" s="25">
        <v>3</v>
      </c>
      <c r="L3275" s="25">
        <f t="shared" si="533"/>
        <v>0</v>
      </c>
      <c r="M3275" s="25" t="s">
        <v>4945</v>
      </c>
      <c r="N3275" s="45">
        <v>45937</v>
      </c>
      <c r="O3275" s="54">
        <v>131478</v>
      </c>
      <c r="P3275" s="25" t="s">
        <v>184</v>
      </c>
      <c r="Q3275" s="25">
        <v>58156566646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530"/>
        <v>3272</v>
      </c>
      <c r="B3276" s="25" t="s">
        <v>4740</v>
      </c>
      <c r="C3276" s="45">
        <v>45926</v>
      </c>
      <c r="D3276" s="45">
        <v>45936</v>
      </c>
      <c r="E3276" s="8">
        <v>321.75</v>
      </c>
      <c r="F3276" s="8">
        <f t="shared" si="531"/>
        <v>28314</v>
      </c>
      <c r="G3276" s="54">
        <f t="shared" si="532"/>
        <v>84942</v>
      </c>
      <c r="H3276" s="25">
        <v>337238</v>
      </c>
      <c r="I3276" s="25" t="s">
        <v>3894</v>
      </c>
      <c r="J3276" s="25">
        <v>3</v>
      </c>
      <c r="K3276" s="25">
        <v>3</v>
      </c>
      <c r="L3276" s="25">
        <f t="shared" si="533"/>
        <v>0</v>
      </c>
      <c r="M3276" s="25" t="s">
        <v>4877</v>
      </c>
      <c r="N3276" s="45">
        <v>45937</v>
      </c>
      <c r="O3276" s="54">
        <v>110038.5</v>
      </c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530"/>
        <v>3273</v>
      </c>
      <c r="B3277" s="25" t="s">
        <v>4740</v>
      </c>
      <c r="C3277" s="45">
        <v>45926</v>
      </c>
      <c r="D3277" s="45">
        <v>45936</v>
      </c>
      <c r="E3277" s="8">
        <v>334.5</v>
      </c>
      <c r="F3277" s="8">
        <f t="shared" si="531"/>
        <v>29436</v>
      </c>
      <c r="G3277" s="54">
        <f t="shared" si="532"/>
        <v>117744</v>
      </c>
      <c r="H3277" s="25">
        <v>306026</v>
      </c>
      <c r="I3277" s="25" t="s">
        <v>4582</v>
      </c>
      <c r="J3277" s="25">
        <v>4</v>
      </c>
      <c r="K3277" s="25">
        <v>4</v>
      </c>
      <c r="L3277" s="25">
        <f t="shared" si="533"/>
        <v>0</v>
      </c>
      <c r="M3277" s="25" t="s">
        <v>4877</v>
      </c>
      <c r="N3277" s="45">
        <v>45937</v>
      </c>
      <c r="O3277" s="54">
        <v>174653.6</v>
      </c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530"/>
        <v>3274</v>
      </c>
      <c r="B3278" s="25" t="s">
        <v>4740</v>
      </c>
      <c r="C3278" s="45">
        <v>45926</v>
      </c>
      <c r="D3278" s="45">
        <v>45936</v>
      </c>
      <c r="E3278" s="8">
        <v>305.25</v>
      </c>
      <c r="F3278" s="8">
        <f t="shared" si="531"/>
        <v>26862</v>
      </c>
      <c r="G3278" s="54">
        <f t="shared" si="532"/>
        <v>188034</v>
      </c>
      <c r="H3278" s="25">
        <v>318340</v>
      </c>
      <c r="I3278" s="25" t="s">
        <v>3799</v>
      </c>
      <c r="J3278" s="25">
        <v>7</v>
      </c>
      <c r="K3278" s="25">
        <v>7</v>
      </c>
      <c r="L3278" s="25">
        <f t="shared" si="533"/>
        <v>0</v>
      </c>
      <c r="M3278" s="25" t="s">
        <v>4877</v>
      </c>
      <c r="N3278" s="45">
        <v>45937</v>
      </c>
      <c r="O3278" s="54">
        <v>297563.84000000003</v>
      </c>
      <c r="P3278" s="25" t="s">
        <v>243</v>
      </c>
      <c r="Q3278" s="25">
        <v>58156569435</v>
      </c>
      <c r="R3278" s="25" t="s">
        <v>41</v>
      </c>
      <c r="S3278" s="3">
        <v>4</v>
      </c>
      <c r="T3278" s="55"/>
      <c r="U3278" s="25" t="s">
        <v>19</v>
      </c>
      <c r="V3278" s="25" t="str">
        <f>VLOOKUP(P3278,'Customer List'!B:C,2,)</f>
        <v>Mumbai</v>
      </c>
      <c r="W3278" s="56"/>
      <c r="X3278" s="45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530"/>
        <v>3275</v>
      </c>
      <c r="B3279" s="25" t="s">
        <v>4760</v>
      </c>
      <c r="C3279" s="45">
        <v>45933</v>
      </c>
      <c r="D3279" s="45">
        <v>45937</v>
      </c>
      <c r="E3279" s="8">
        <v>305</v>
      </c>
      <c r="F3279" s="8">
        <f t="shared" si="531"/>
        <v>26840</v>
      </c>
      <c r="G3279" s="54">
        <f t="shared" si="532"/>
        <v>26840</v>
      </c>
      <c r="H3279" s="25">
        <v>50202</v>
      </c>
      <c r="I3279" s="25" t="s">
        <v>4757</v>
      </c>
      <c r="J3279" s="25">
        <v>1</v>
      </c>
      <c r="K3279" s="25">
        <v>1</v>
      </c>
      <c r="L3279" s="25">
        <f t="shared" si="533"/>
        <v>0</v>
      </c>
      <c r="M3279" s="25" t="s">
        <v>4963</v>
      </c>
      <c r="N3279" s="45">
        <v>45937</v>
      </c>
      <c r="O3279" s="54">
        <v>47580</v>
      </c>
      <c r="P3279" s="25" t="s">
        <v>2490</v>
      </c>
      <c r="Q3279" s="25">
        <v>58156584054</v>
      </c>
      <c r="R3279" s="25" t="s">
        <v>41</v>
      </c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530"/>
        <v>3276</v>
      </c>
      <c r="B3280" s="25" t="s">
        <v>4760</v>
      </c>
      <c r="C3280" s="45">
        <v>45933</v>
      </c>
      <c r="D3280" s="45">
        <v>45937</v>
      </c>
      <c r="E3280" s="8">
        <v>305</v>
      </c>
      <c r="F3280" s="8">
        <f t="shared" si="531"/>
        <v>26840</v>
      </c>
      <c r="G3280" s="54">
        <f t="shared" si="532"/>
        <v>26840</v>
      </c>
      <c r="H3280" s="25" t="s">
        <v>4758</v>
      </c>
      <c r="I3280" s="25" t="s">
        <v>4759</v>
      </c>
      <c r="J3280" s="25">
        <v>1</v>
      </c>
      <c r="K3280" s="25">
        <v>1</v>
      </c>
      <c r="L3280" s="25">
        <f t="shared" si="533"/>
        <v>0</v>
      </c>
      <c r="M3280" s="25" t="s">
        <v>4963</v>
      </c>
      <c r="N3280" s="45">
        <v>45937</v>
      </c>
      <c r="O3280" s="54">
        <v>47580</v>
      </c>
      <c r="P3280" s="25" t="s">
        <v>2490</v>
      </c>
      <c r="Q3280" s="25">
        <v>58156584054</v>
      </c>
      <c r="R3280" s="25" t="s">
        <v>41</v>
      </c>
      <c r="S3280" s="3">
        <v>-80</v>
      </c>
      <c r="T3280" s="55"/>
      <c r="U3280" s="25" t="s">
        <v>493</v>
      </c>
      <c r="V3280" s="25" t="str">
        <f>VLOOKUP(P3280,'Customer List'!B:C,2,)</f>
        <v>Kolkata</v>
      </c>
      <c r="W3280" s="56"/>
      <c r="X3280" s="45">
        <v>45938</v>
      </c>
      <c r="Y3280" s="25">
        <f t="shared" ref="Y3280" si="538">IF(X3280="", "", X3280-N3280)</f>
        <v>1</v>
      </c>
      <c r="Z3280" s="25" t="str">
        <f t="shared" ref="Z3280:Z3343" si="539">IF(N3280="", "", TEXT(N3280, "dddd"))</f>
        <v>Tuesday</v>
      </c>
      <c r="AA3280" s="25" t="str">
        <f t="shared" ref="AA3280:AA3343" si="540">IF(X3280="", "", TEXT(X3280, "dddd"))</f>
        <v>Wednesday</v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530"/>
        <v>3277</v>
      </c>
      <c r="B3281" s="25" t="s">
        <v>4860</v>
      </c>
      <c r="C3281" s="45">
        <v>45933</v>
      </c>
      <c r="D3281" s="45">
        <v>45938</v>
      </c>
      <c r="E3281" s="8">
        <v>100.1</v>
      </c>
      <c r="F3281" s="8">
        <f t="shared" ref="F3281:F3344" si="541">IF(AB3281="DOLLAR",E3281*88,E3281)</f>
        <v>8808.7999999999993</v>
      </c>
      <c r="G3281" s="54">
        <f t="shared" ref="G3281:G3344" si="542">F3281*J3281</f>
        <v>8808.7999999999993</v>
      </c>
      <c r="H3281" s="25">
        <v>100204</v>
      </c>
      <c r="I3281" s="25" t="s">
        <v>4766</v>
      </c>
      <c r="J3281" s="25">
        <v>1</v>
      </c>
      <c r="K3281" s="25">
        <v>1</v>
      </c>
      <c r="L3281" s="25">
        <f t="shared" si="533"/>
        <v>0</v>
      </c>
      <c r="M3281" s="25"/>
      <c r="N3281" s="45">
        <v>45941</v>
      </c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4865</v>
      </c>
      <c r="X3281" s="45" t="str">
        <f t="shared" ref="X3281:X3312" si="543">IF(OR(R3281 = "PRIYANKA MADAM", R3281 = "DEEPAK", R3281 = "PORTER"),N3281,"")</f>
        <v/>
      </c>
      <c r="Y3281" s="25" t="str">
        <f t="shared" ref="Y3281:Y3343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530"/>
        <v>3278</v>
      </c>
      <c r="B3282" s="25" t="s">
        <v>4860</v>
      </c>
      <c r="C3282" s="45">
        <v>45933</v>
      </c>
      <c r="D3282" s="45">
        <v>45938</v>
      </c>
      <c r="E3282" s="8">
        <v>150.5</v>
      </c>
      <c r="F3282" s="8">
        <f t="shared" si="541"/>
        <v>13244</v>
      </c>
      <c r="G3282" s="54">
        <f t="shared" si="542"/>
        <v>13244</v>
      </c>
      <c r="H3282" s="25">
        <v>100216</v>
      </c>
      <c r="I3282" s="25" t="s">
        <v>4766</v>
      </c>
      <c r="J3282" s="25">
        <v>1</v>
      </c>
      <c r="K3282" s="25">
        <v>1</v>
      </c>
      <c r="L3282" s="25">
        <f t="shared" si="533"/>
        <v>0</v>
      </c>
      <c r="M3282" s="25"/>
      <c r="N3282" s="45">
        <v>45941</v>
      </c>
      <c r="O3282" s="54"/>
      <c r="P3282" s="25" t="s">
        <v>618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Bhuvneshwar</v>
      </c>
      <c r="W3282" s="56" t="s">
        <v>4865</v>
      </c>
      <c r="X3282" s="45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530"/>
        <v>3279</v>
      </c>
      <c r="B3283" s="25" t="s">
        <v>4860</v>
      </c>
      <c r="C3283" s="45">
        <v>45933</v>
      </c>
      <c r="D3283" s="45">
        <v>45938</v>
      </c>
      <c r="E3283" s="8">
        <v>169.4</v>
      </c>
      <c r="F3283" s="8">
        <f t="shared" si="541"/>
        <v>14907.2</v>
      </c>
      <c r="G3283" s="54">
        <f t="shared" si="542"/>
        <v>14907.2</v>
      </c>
      <c r="H3283" s="25">
        <v>100222</v>
      </c>
      <c r="I3283" s="25" t="s">
        <v>4766</v>
      </c>
      <c r="J3283" s="25">
        <v>1</v>
      </c>
      <c r="K3283" s="25">
        <v>1</v>
      </c>
      <c r="L3283" s="25">
        <f t="shared" si="533"/>
        <v>0</v>
      </c>
      <c r="M3283" s="25"/>
      <c r="N3283" s="45">
        <v>45941</v>
      </c>
      <c r="O3283" s="54"/>
      <c r="P3283" s="25" t="s">
        <v>320</v>
      </c>
      <c r="Q3283" s="25">
        <v>58156810935</v>
      </c>
      <c r="R3283" s="25"/>
      <c r="S3283" s="3">
        <v>4</v>
      </c>
      <c r="T3283" s="55"/>
      <c r="U3283" s="25" t="s">
        <v>19</v>
      </c>
      <c r="V3283" s="25" t="str">
        <f>VLOOKUP(P3283,'Customer List'!B:C,2,)</f>
        <v>Gujrat</v>
      </c>
      <c r="W3283" s="56" t="s">
        <v>4865</v>
      </c>
      <c r="X3283" s="45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530"/>
        <v>3280</v>
      </c>
      <c r="B3284" s="25" t="s">
        <v>4860</v>
      </c>
      <c r="C3284" s="45">
        <v>45933</v>
      </c>
      <c r="D3284" s="45">
        <v>45938</v>
      </c>
      <c r="E3284" s="8">
        <v>189</v>
      </c>
      <c r="F3284" s="8">
        <f t="shared" si="541"/>
        <v>16632</v>
      </c>
      <c r="G3284" s="54">
        <f t="shared" si="542"/>
        <v>16632</v>
      </c>
      <c r="H3284" s="25">
        <v>100732</v>
      </c>
      <c r="I3284" s="25" t="s">
        <v>4767</v>
      </c>
      <c r="J3284" s="25">
        <v>1</v>
      </c>
      <c r="K3284" s="25">
        <v>1</v>
      </c>
      <c r="L3284" s="25">
        <f t="shared" si="533"/>
        <v>0</v>
      </c>
      <c r="M3284" s="25"/>
      <c r="N3284" s="45">
        <v>45941</v>
      </c>
      <c r="O3284" s="54"/>
      <c r="P3284" s="25" t="s">
        <v>618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Bhuvneshwar</v>
      </c>
      <c r="W3284" s="56" t="s">
        <v>4865</v>
      </c>
      <c r="X3284" s="45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530"/>
        <v>3281</v>
      </c>
      <c r="B3285" s="25" t="s">
        <v>4860</v>
      </c>
      <c r="C3285" s="45">
        <v>45933</v>
      </c>
      <c r="D3285" s="45">
        <v>45938</v>
      </c>
      <c r="E3285" s="8">
        <v>32.9</v>
      </c>
      <c r="F3285" s="8">
        <f t="shared" si="541"/>
        <v>2895.2</v>
      </c>
      <c r="G3285" s="54">
        <f t="shared" si="542"/>
        <v>2895.2</v>
      </c>
      <c r="H3285" s="25">
        <v>101205</v>
      </c>
      <c r="I3285" s="25" t="s">
        <v>4768</v>
      </c>
      <c r="J3285" s="25">
        <v>1</v>
      </c>
      <c r="K3285" s="25">
        <v>1</v>
      </c>
      <c r="L3285" s="25">
        <f t="shared" si="533"/>
        <v>0</v>
      </c>
      <c r="M3285" s="25"/>
      <c r="N3285" s="45">
        <v>45941</v>
      </c>
      <c r="O3285" s="54"/>
      <c r="P3285" s="25" t="s">
        <v>212</v>
      </c>
      <c r="Q3285" s="25">
        <v>58156812906</v>
      </c>
      <c r="R3285" s="25"/>
      <c r="S3285" s="3">
        <v>4</v>
      </c>
      <c r="T3285" s="55"/>
      <c r="U3285" s="25" t="s">
        <v>19</v>
      </c>
      <c r="V3285" s="25" t="str">
        <f>VLOOKUP(P3285,'Customer List'!B:C,2,)</f>
        <v>Banglore</v>
      </c>
      <c r="W3285" s="56" t="s">
        <v>4865</v>
      </c>
      <c r="X3285" s="45" t="str">
        <f t="shared" si="543"/>
        <v/>
      </c>
      <c r="Y3285" s="25" t="str">
        <f t="shared" si="544"/>
        <v/>
      </c>
      <c r="Z3285" s="25" t="str">
        <f t="shared" si="539"/>
        <v>Saturday</v>
      </c>
      <c r="AA3285" s="25" t="str">
        <f t="shared" si="540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530"/>
        <v>3282</v>
      </c>
      <c r="B3286" s="25" t="s">
        <v>4860</v>
      </c>
      <c r="C3286" s="45">
        <v>45933</v>
      </c>
      <c r="D3286" s="45">
        <v>45938</v>
      </c>
      <c r="E3286" s="8">
        <v>92.4</v>
      </c>
      <c r="F3286" s="8">
        <f t="shared" si="541"/>
        <v>8131.2000000000007</v>
      </c>
      <c r="G3286" s="54">
        <f t="shared" si="542"/>
        <v>8131.2000000000007</v>
      </c>
      <c r="H3286" s="25">
        <v>101206</v>
      </c>
      <c r="I3286" s="25" t="s">
        <v>4768</v>
      </c>
      <c r="J3286" s="25">
        <v>1</v>
      </c>
      <c r="K3286" s="25">
        <v>1</v>
      </c>
      <c r="L3286" s="25">
        <f t="shared" si="533"/>
        <v>0</v>
      </c>
      <c r="M3286" s="25"/>
      <c r="N3286" s="45">
        <v>45941</v>
      </c>
      <c r="O3286" s="54"/>
      <c r="P3286" s="25" t="s">
        <v>618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Bhuvneshwar</v>
      </c>
      <c r="W3286" s="56" t="s">
        <v>4865</v>
      </c>
      <c r="X3286" s="45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67" t="str">
        <f>VLOOKUP(P3286,'Customer List'!B:D,3,)</f>
        <v>OutStation</v>
      </c>
    </row>
    <row r="3287" spans="1:29" x14ac:dyDescent="0.25">
      <c r="A3287" s="25">
        <f t="shared" si="530"/>
        <v>3283</v>
      </c>
      <c r="B3287" s="25" t="s">
        <v>4860</v>
      </c>
      <c r="C3287" s="45">
        <v>45933</v>
      </c>
      <c r="D3287" s="45">
        <v>45938</v>
      </c>
      <c r="E3287" s="8">
        <v>150.5</v>
      </c>
      <c r="F3287" s="8">
        <f t="shared" si="541"/>
        <v>13244</v>
      </c>
      <c r="G3287" s="54">
        <f t="shared" si="542"/>
        <v>13244</v>
      </c>
      <c r="H3287" s="25">
        <v>101222</v>
      </c>
      <c r="I3287" s="25" t="s">
        <v>4768</v>
      </c>
      <c r="J3287" s="25">
        <v>1</v>
      </c>
      <c r="K3287" s="25">
        <v>1</v>
      </c>
      <c r="L3287" s="25">
        <f t="shared" si="533"/>
        <v>0</v>
      </c>
      <c r="M3287" s="25" t="s">
        <v>4994</v>
      </c>
      <c r="N3287" s="45">
        <v>45940</v>
      </c>
      <c r="O3287" s="54">
        <v>24993.75</v>
      </c>
      <c r="P3287" s="25" t="s">
        <v>620</v>
      </c>
      <c r="Q3287" s="25" t="s">
        <v>637</v>
      </c>
      <c r="R3287" s="25" t="s">
        <v>638</v>
      </c>
      <c r="S3287" s="3">
        <v>4</v>
      </c>
      <c r="T3287" s="55"/>
      <c r="U3287" s="25" t="s">
        <v>19</v>
      </c>
      <c r="V3287" s="25" t="str">
        <f>VLOOKUP(P3287,'Customer List'!B:C,2,)</f>
        <v>Delhi</v>
      </c>
      <c r="W3287" s="56" t="s">
        <v>606</v>
      </c>
      <c r="X3287" s="45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67" t="str">
        <f>VLOOKUP(P3287,'Customer List'!B:D,3,)</f>
        <v>Local</v>
      </c>
    </row>
    <row r="3288" spans="1:29" x14ac:dyDescent="0.25">
      <c r="A3288" s="25">
        <f t="shared" si="530"/>
        <v>3284</v>
      </c>
      <c r="B3288" s="25" t="s">
        <v>4860</v>
      </c>
      <c r="C3288" s="45">
        <v>45933</v>
      </c>
      <c r="D3288" s="45">
        <v>45938</v>
      </c>
      <c r="E3288" s="8">
        <v>66.5</v>
      </c>
      <c r="F3288" s="8">
        <f t="shared" si="541"/>
        <v>5852</v>
      </c>
      <c r="G3288" s="54">
        <f t="shared" si="542"/>
        <v>5852</v>
      </c>
      <c r="H3288" s="25">
        <v>102711</v>
      </c>
      <c r="I3288" s="25" t="s">
        <v>4769</v>
      </c>
      <c r="J3288" s="25">
        <v>1</v>
      </c>
      <c r="K3288" s="25">
        <v>1</v>
      </c>
      <c r="L3288" s="25">
        <f t="shared" si="533"/>
        <v>0</v>
      </c>
      <c r="M3288" s="25"/>
      <c r="N3288" s="45">
        <v>45941</v>
      </c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4865</v>
      </c>
      <c r="X3288" s="45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530"/>
        <v>3285</v>
      </c>
      <c r="B3289" s="25" t="s">
        <v>4860</v>
      </c>
      <c r="C3289" s="45">
        <v>45933</v>
      </c>
      <c r="D3289" s="45">
        <v>45938</v>
      </c>
      <c r="E3289" s="8">
        <v>137.19999999999999</v>
      </c>
      <c r="F3289" s="8">
        <f t="shared" si="541"/>
        <v>12073.599999999999</v>
      </c>
      <c r="G3289" s="54">
        <f t="shared" si="542"/>
        <v>12073.599999999999</v>
      </c>
      <c r="H3289" s="25">
        <v>103116</v>
      </c>
      <c r="I3289" s="25" t="s">
        <v>4770</v>
      </c>
      <c r="J3289" s="25">
        <v>1</v>
      </c>
      <c r="K3289" s="25">
        <v>1</v>
      </c>
      <c r="L3289" s="25">
        <f t="shared" si="533"/>
        <v>0</v>
      </c>
      <c r="M3289" s="25"/>
      <c r="N3289" s="45">
        <v>45941</v>
      </c>
      <c r="O3289" s="54"/>
      <c r="P3289" s="25" t="s">
        <v>618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Bhuvneshwar</v>
      </c>
      <c r="W3289" s="56" t="s">
        <v>4865</v>
      </c>
      <c r="X3289" s="45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530"/>
        <v>3286</v>
      </c>
      <c r="B3290" s="25" t="s">
        <v>4860</v>
      </c>
      <c r="C3290" s="45">
        <v>45933</v>
      </c>
      <c r="D3290" s="45">
        <v>45938</v>
      </c>
      <c r="E3290" s="8">
        <v>181.5</v>
      </c>
      <c r="F3290" s="8">
        <f t="shared" si="541"/>
        <v>15972</v>
      </c>
      <c r="G3290" s="54">
        <f t="shared" si="542"/>
        <v>31944</v>
      </c>
      <c r="H3290" s="25">
        <v>103134</v>
      </c>
      <c r="I3290" s="25" t="s">
        <v>4770</v>
      </c>
      <c r="J3290" s="25">
        <v>2</v>
      </c>
      <c r="K3290" s="25">
        <v>2</v>
      </c>
      <c r="L3290" s="25">
        <f t="shared" si="533"/>
        <v>0</v>
      </c>
      <c r="M3290" s="25"/>
      <c r="N3290" s="45">
        <v>45941</v>
      </c>
      <c r="O3290" s="54"/>
      <c r="P3290" s="25" t="s">
        <v>2053</v>
      </c>
      <c r="Q3290" s="25">
        <v>58156813050</v>
      </c>
      <c r="R3290" s="25"/>
      <c r="S3290" s="3">
        <v>4</v>
      </c>
      <c r="T3290" s="55"/>
      <c r="U3290" s="25" t="s">
        <v>19</v>
      </c>
      <c r="V3290" s="25" t="str">
        <f>VLOOKUP(P3290,'Customer List'!B:C,2,)</f>
        <v>Banglore</v>
      </c>
      <c r="W3290" s="56" t="s">
        <v>4865</v>
      </c>
      <c r="X3290" s="45" t="str">
        <f t="shared" si="543"/>
        <v/>
      </c>
      <c r="Y3290" s="25" t="str">
        <f t="shared" si="544"/>
        <v/>
      </c>
      <c r="Z3290" s="25" t="str">
        <f t="shared" si="539"/>
        <v>Saturday</v>
      </c>
      <c r="AA3290" s="25" t="str">
        <f t="shared" si="540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530"/>
        <v>3287</v>
      </c>
      <c r="B3291" s="25" t="s">
        <v>4860</v>
      </c>
      <c r="C3291" s="45">
        <v>45933</v>
      </c>
      <c r="D3291" s="45">
        <v>45938</v>
      </c>
      <c r="E3291" s="8">
        <v>219.75</v>
      </c>
      <c r="F3291" s="8">
        <f t="shared" si="541"/>
        <v>19338</v>
      </c>
      <c r="G3291" s="54">
        <f t="shared" si="542"/>
        <v>19338</v>
      </c>
      <c r="H3291" s="25">
        <v>104732</v>
      </c>
      <c r="I3291" s="25" t="s">
        <v>4771</v>
      </c>
      <c r="J3291" s="25">
        <v>1</v>
      </c>
      <c r="K3291" s="25">
        <v>1</v>
      </c>
      <c r="L3291" s="25">
        <f t="shared" si="533"/>
        <v>0</v>
      </c>
      <c r="M3291" s="25"/>
      <c r="N3291" s="45">
        <v>45941</v>
      </c>
      <c r="O3291" s="54"/>
      <c r="P3291" s="25" t="s">
        <v>618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Bhuvneshwar</v>
      </c>
      <c r="W3291" s="56" t="s">
        <v>4865</v>
      </c>
      <c r="X3291" s="45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530"/>
        <v>3288</v>
      </c>
      <c r="B3292" s="25" t="s">
        <v>4860</v>
      </c>
      <c r="C3292" s="45">
        <v>45933</v>
      </c>
      <c r="D3292" s="45">
        <v>45938</v>
      </c>
      <c r="E3292" s="8">
        <v>81.2</v>
      </c>
      <c r="F3292" s="8">
        <f t="shared" si="541"/>
        <v>7145.6</v>
      </c>
      <c r="G3292" s="54">
        <f t="shared" si="542"/>
        <v>7145.6</v>
      </c>
      <c r="H3292" s="25">
        <v>104733</v>
      </c>
      <c r="I3292" s="25" t="s">
        <v>4771</v>
      </c>
      <c r="J3292" s="25">
        <v>1</v>
      </c>
      <c r="K3292" s="25">
        <v>1</v>
      </c>
      <c r="L3292" s="25">
        <f t="shared" si="533"/>
        <v>0</v>
      </c>
      <c r="M3292" s="25"/>
      <c r="N3292" s="45">
        <v>45941</v>
      </c>
      <c r="O3292" s="54"/>
      <c r="P3292" s="25" t="s">
        <v>4858</v>
      </c>
      <c r="Q3292" s="25">
        <v>58156813610</v>
      </c>
      <c r="R3292" s="25"/>
      <c r="S3292" s="3">
        <v>4</v>
      </c>
      <c r="T3292" s="55"/>
      <c r="U3292" s="25" t="s">
        <v>19</v>
      </c>
      <c r="V3292" s="25" t="str">
        <f>VLOOKUP(P3292,'Customer List'!B:C,2,)</f>
        <v>Mumbai</v>
      </c>
      <c r="W3292" s="56" t="s">
        <v>4865</v>
      </c>
      <c r="X3292" s="45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530"/>
        <v>3289</v>
      </c>
      <c r="B3293" s="25" t="s">
        <v>4860</v>
      </c>
      <c r="C3293" s="45">
        <v>45933</v>
      </c>
      <c r="D3293" s="45">
        <v>45938</v>
      </c>
      <c r="E3293" s="8">
        <v>198.1</v>
      </c>
      <c r="F3293" s="8">
        <f t="shared" si="541"/>
        <v>17432.8</v>
      </c>
      <c r="G3293" s="54">
        <f t="shared" si="542"/>
        <v>17432.8</v>
      </c>
      <c r="H3293" s="25">
        <v>105012</v>
      </c>
      <c r="I3293" s="25" t="s">
        <v>4772</v>
      </c>
      <c r="J3293" s="25">
        <v>1</v>
      </c>
      <c r="K3293" s="25">
        <v>1</v>
      </c>
      <c r="L3293" s="25">
        <f t="shared" si="533"/>
        <v>0</v>
      </c>
      <c r="M3293" s="25"/>
      <c r="N3293" s="45">
        <v>45941</v>
      </c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4865</v>
      </c>
      <c r="X3293" s="45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530"/>
        <v>3290</v>
      </c>
      <c r="B3294" s="25" t="s">
        <v>4860</v>
      </c>
      <c r="C3294" s="45">
        <v>45933</v>
      </c>
      <c r="D3294" s="45">
        <v>45938</v>
      </c>
      <c r="E3294" s="8">
        <v>204.75</v>
      </c>
      <c r="F3294" s="8">
        <f t="shared" si="541"/>
        <v>18018</v>
      </c>
      <c r="G3294" s="54">
        <f t="shared" si="542"/>
        <v>18018</v>
      </c>
      <c r="H3294" s="25">
        <v>105841</v>
      </c>
      <c r="I3294" s="25" t="s">
        <v>4773</v>
      </c>
      <c r="J3294" s="25">
        <v>1</v>
      </c>
      <c r="K3294" s="25">
        <v>1</v>
      </c>
      <c r="L3294" s="25">
        <f t="shared" si="533"/>
        <v>0</v>
      </c>
      <c r="M3294" s="25"/>
      <c r="N3294" s="45">
        <v>45941</v>
      </c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4865</v>
      </c>
      <c r="X3294" s="45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530"/>
        <v>3291</v>
      </c>
      <c r="B3295" s="25" t="s">
        <v>4860</v>
      </c>
      <c r="C3295" s="45">
        <v>45933</v>
      </c>
      <c r="D3295" s="45">
        <v>45938</v>
      </c>
      <c r="E3295" s="8">
        <v>150.5</v>
      </c>
      <c r="F3295" s="8">
        <f t="shared" si="541"/>
        <v>13244</v>
      </c>
      <c r="G3295" s="54">
        <f t="shared" si="542"/>
        <v>13244</v>
      </c>
      <c r="H3295" s="25">
        <v>107622</v>
      </c>
      <c r="I3295" s="25" t="s">
        <v>4774</v>
      </c>
      <c r="J3295" s="25">
        <v>1</v>
      </c>
      <c r="K3295" s="25">
        <v>1</v>
      </c>
      <c r="L3295" s="25">
        <f t="shared" si="533"/>
        <v>0</v>
      </c>
      <c r="M3295" s="25"/>
      <c r="N3295" s="45">
        <v>45941</v>
      </c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4865</v>
      </c>
      <c r="X3295" s="45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530"/>
        <v>3292</v>
      </c>
      <c r="B3296" s="25" t="s">
        <v>4860</v>
      </c>
      <c r="C3296" s="45">
        <v>45933</v>
      </c>
      <c r="D3296" s="45">
        <v>45938</v>
      </c>
      <c r="E3296" s="8">
        <v>128.1</v>
      </c>
      <c r="F3296" s="8">
        <f t="shared" si="541"/>
        <v>11272.8</v>
      </c>
      <c r="G3296" s="54">
        <f t="shared" si="542"/>
        <v>11272.8</v>
      </c>
      <c r="H3296" s="25">
        <v>108408</v>
      </c>
      <c r="I3296" s="25" t="s">
        <v>4775</v>
      </c>
      <c r="J3296" s="25">
        <v>1</v>
      </c>
      <c r="K3296" s="25">
        <v>1</v>
      </c>
      <c r="L3296" s="25">
        <f t="shared" si="533"/>
        <v>0</v>
      </c>
      <c r="M3296" s="25"/>
      <c r="N3296" s="45">
        <v>45941</v>
      </c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4865</v>
      </c>
      <c r="X3296" s="45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530"/>
        <v>3293</v>
      </c>
      <c r="B3297" s="25" t="s">
        <v>4860</v>
      </c>
      <c r="C3297" s="45">
        <v>45933</v>
      </c>
      <c r="D3297" s="45">
        <v>45938</v>
      </c>
      <c r="E3297" s="8">
        <v>92.4</v>
      </c>
      <c r="F3297" s="8">
        <f t="shared" si="541"/>
        <v>8131.2000000000007</v>
      </c>
      <c r="G3297" s="54">
        <f t="shared" si="542"/>
        <v>8131.2000000000007</v>
      </c>
      <c r="H3297" s="25">
        <v>112503</v>
      </c>
      <c r="I3297" s="25" t="s">
        <v>4776</v>
      </c>
      <c r="J3297" s="25">
        <v>1</v>
      </c>
      <c r="K3297" s="25">
        <v>1</v>
      </c>
      <c r="L3297" s="25">
        <f t="shared" si="533"/>
        <v>0</v>
      </c>
      <c r="M3297" s="25"/>
      <c r="N3297" s="45">
        <v>45941</v>
      </c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4865</v>
      </c>
      <c r="X3297" s="45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530"/>
        <v>3294</v>
      </c>
      <c r="B3298" s="25" t="s">
        <v>4860</v>
      </c>
      <c r="C3298" s="45">
        <v>45933</v>
      </c>
      <c r="D3298" s="45">
        <v>45938</v>
      </c>
      <c r="E3298" s="8">
        <v>170.8</v>
      </c>
      <c r="F3298" s="8">
        <f t="shared" si="541"/>
        <v>15030.400000000001</v>
      </c>
      <c r="G3298" s="54">
        <f t="shared" si="542"/>
        <v>15030.400000000001</v>
      </c>
      <c r="H3298" s="25">
        <v>116006</v>
      </c>
      <c r="I3298" s="25" t="s">
        <v>4777</v>
      </c>
      <c r="J3298" s="25">
        <v>1</v>
      </c>
      <c r="K3298" s="25">
        <v>1</v>
      </c>
      <c r="L3298" s="25">
        <f t="shared" si="533"/>
        <v>0</v>
      </c>
      <c r="M3298" s="25"/>
      <c r="N3298" s="45">
        <v>45941</v>
      </c>
      <c r="O3298" s="54"/>
      <c r="P3298" s="25" t="s">
        <v>618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Bhuvneshwar</v>
      </c>
      <c r="W3298" s="56" t="s">
        <v>4865</v>
      </c>
      <c r="X3298" s="45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530"/>
        <v>3295</v>
      </c>
      <c r="B3299" s="25" t="s">
        <v>4860</v>
      </c>
      <c r="C3299" s="45">
        <v>45933</v>
      </c>
      <c r="D3299" s="45">
        <v>45938</v>
      </c>
      <c r="E3299" s="8">
        <v>128.1</v>
      </c>
      <c r="F3299" s="8">
        <f t="shared" si="541"/>
        <v>11272.8</v>
      </c>
      <c r="G3299" s="54">
        <f t="shared" si="542"/>
        <v>11272.8</v>
      </c>
      <c r="H3299" s="25">
        <v>117308</v>
      </c>
      <c r="I3299" s="25" t="s">
        <v>4778</v>
      </c>
      <c r="J3299" s="25">
        <v>1</v>
      </c>
      <c r="K3299" s="25">
        <v>1</v>
      </c>
      <c r="L3299" s="25">
        <f t="shared" si="533"/>
        <v>0</v>
      </c>
      <c r="M3299" s="25"/>
      <c r="N3299" s="45">
        <v>45941</v>
      </c>
      <c r="O3299" s="54"/>
      <c r="P3299" s="25" t="s">
        <v>320</v>
      </c>
      <c r="Q3299" s="25">
        <v>58156810935</v>
      </c>
      <c r="R3299" s="25"/>
      <c r="S3299" s="3">
        <v>4</v>
      </c>
      <c r="T3299" s="55"/>
      <c r="U3299" s="25" t="s">
        <v>19</v>
      </c>
      <c r="V3299" s="25" t="str">
        <f>VLOOKUP(P3299,'Customer List'!B:C,2,)</f>
        <v>Gujrat</v>
      </c>
      <c r="W3299" s="56" t="s">
        <v>4865</v>
      </c>
      <c r="X3299" s="45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530"/>
        <v>3296</v>
      </c>
      <c r="B3300" s="25" t="s">
        <v>4860</v>
      </c>
      <c r="C3300" s="45">
        <v>45933</v>
      </c>
      <c r="D3300" s="45">
        <v>45938</v>
      </c>
      <c r="E3300" s="8">
        <v>161.69999999999999</v>
      </c>
      <c r="F3300" s="8">
        <f t="shared" si="541"/>
        <v>14229.599999999999</v>
      </c>
      <c r="G3300" s="54">
        <f t="shared" si="542"/>
        <v>14229.599999999999</v>
      </c>
      <c r="H3300" s="25">
        <v>117318</v>
      </c>
      <c r="I3300" s="25" t="s">
        <v>4778</v>
      </c>
      <c r="J3300" s="25">
        <v>1</v>
      </c>
      <c r="K3300" s="25">
        <v>1</v>
      </c>
      <c r="L3300" s="25">
        <f t="shared" si="533"/>
        <v>0</v>
      </c>
      <c r="M3300" s="25"/>
      <c r="N3300" s="45">
        <v>45941</v>
      </c>
      <c r="O3300" s="54"/>
      <c r="P3300" s="25" t="s">
        <v>618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Bhuvneshwar</v>
      </c>
      <c r="W3300" s="56" t="s">
        <v>4865</v>
      </c>
      <c r="X3300" s="45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530"/>
        <v>3297</v>
      </c>
      <c r="B3301" s="25" t="s">
        <v>4860</v>
      </c>
      <c r="C3301" s="45">
        <v>45933</v>
      </c>
      <c r="D3301" s="45">
        <v>45938</v>
      </c>
      <c r="E3301" s="8">
        <v>259</v>
      </c>
      <c r="F3301" s="8">
        <f t="shared" si="541"/>
        <v>22792</v>
      </c>
      <c r="G3301" s="54">
        <f t="shared" si="542"/>
        <v>22792</v>
      </c>
      <c r="H3301" s="25">
        <v>121426</v>
      </c>
      <c r="I3301" s="25" t="s">
        <v>4779</v>
      </c>
      <c r="J3301" s="25">
        <v>1</v>
      </c>
      <c r="K3301" s="25">
        <v>1</v>
      </c>
      <c r="L3301" s="25">
        <f t="shared" si="533"/>
        <v>0</v>
      </c>
      <c r="M3301" s="25"/>
      <c r="N3301" s="45">
        <v>45941</v>
      </c>
      <c r="O3301" s="54"/>
      <c r="P3301" s="25" t="s">
        <v>320</v>
      </c>
      <c r="Q3301" s="25">
        <v>58156810935</v>
      </c>
      <c r="R3301" s="25"/>
      <c r="S3301" s="3">
        <v>4</v>
      </c>
      <c r="T3301" s="55"/>
      <c r="U3301" s="25" t="s">
        <v>19</v>
      </c>
      <c r="V3301" s="25" t="str">
        <f>VLOOKUP(P3301,'Customer List'!B:C,2,)</f>
        <v>Gujrat</v>
      </c>
      <c r="W3301" s="56" t="s">
        <v>4865</v>
      </c>
      <c r="X3301" s="45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530"/>
        <v>3298</v>
      </c>
      <c r="B3302" s="25" t="s">
        <v>4860</v>
      </c>
      <c r="C3302" s="45">
        <v>45933</v>
      </c>
      <c r="D3302" s="45">
        <v>45938</v>
      </c>
      <c r="E3302" s="8">
        <v>45.5</v>
      </c>
      <c r="F3302" s="8">
        <f t="shared" si="541"/>
        <v>4004</v>
      </c>
      <c r="G3302" s="54">
        <f t="shared" si="542"/>
        <v>4004</v>
      </c>
      <c r="H3302" s="25">
        <v>123107</v>
      </c>
      <c r="I3302" s="25" t="s">
        <v>4780</v>
      </c>
      <c r="J3302" s="25">
        <v>1</v>
      </c>
      <c r="K3302" s="25">
        <v>1</v>
      </c>
      <c r="L3302" s="25">
        <f t="shared" si="533"/>
        <v>0</v>
      </c>
      <c r="M3302" s="25"/>
      <c r="N3302" s="45">
        <v>45941</v>
      </c>
      <c r="O3302" s="54"/>
      <c r="P3302" s="25" t="s">
        <v>212</v>
      </c>
      <c r="Q3302" s="25">
        <v>58156812906</v>
      </c>
      <c r="R3302" s="25"/>
      <c r="S3302" s="3">
        <v>4</v>
      </c>
      <c r="T3302" s="55"/>
      <c r="U3302" s="25" t="s">
        <v>19</v>
      </c>
      <c r="V3302" s="25" t="str">
        <f>VLOOKUP(P3302,'Customer List'!B:C,2,)</f>
        <v>Banglore</v>
      </c>
      <c r="W3302" s="56" t="s">
        <v>4865</v>
      </c>
      <c r="X3302" s="45" t="str">
        <f t="shared" si="543"/>
        <v/>
      </c>
      <c r="Y3302" s="25" t="str">
        <f t="shared" si="544"/>
        <v/>
      </c>
      <c r="Z3302" s="25" t="str">
        <f t="shared" si="539"/>
        <v>Saturday</v>
      </c>
      <c r="AA3302" s="25" t="str">
        <f t="shared" si="540"/>
        <v/>
      </c>
      <c r="AB3302" s="25" t="str">
        <f>VLOOKUP(U3302,'Currency Sheet'!A:C,3,)</f>
        <v>DOLLAR</v>
      </c>
      <c r="AC3302" s="67" t="str">
        <f>VLOOKUP(P3302,'Customer List'!B:D,3,)</f>
        <v>OutStation</v>
      </c>
    </row>
    <row r="3303" spans="1:29" x14ac:dyDescent="0.25">
      <c r="A3303" s="25">
        <f t="shared" si="530"/>
        <v>3299</v>
      </c>
      <c r="B3303" s="25" t="s">
        <v>4860</v>
      </c>
      <c r="C3303" s="45">
        <v>45933</v>
      </c>
      <c r="D3303" s="45">
        <v>45938</v>
      </c>
      <c r="E3303" s="8">
        <v>107.1</v>
      </c>
      <c r="F3303" s="8">
        <f t="shared" si="541"/>
        <v>9424.7999999999993</v>
      </c>
      <c r="G3303" s="54">
        <f t="shared" si="542"/>
        <v>9424.7999999999993</v>
      </c>
      <c r="H3303" s="25">
        <v>123127</v>
      </c>
      <c r="I3303" s="25" t="s">
        <v>4780</v>
      </c>
      <c r="J3303" s="25">
        <v>1</v>
      </c>
      <c r="K3303" s="25">
        <v>1</v>
      </c>
      <c r="L3303" s="25">
        <f t="shared" si="533"/>
        <v>0</v>
      </c>
      <c r="M3303" s="25" t="s">
        <v>4994</v>
      </c>
      <c r="N3303" s="45">
        <v>45940</v>
      </c>
      <c r="O3303" s="54">
        <v>17786.25</v>
      </c>
      <c r="P3303" s="25" t="s">
        <v>620</v>
      </c>
      <c r="Q3303" s="25" t="s">
        <v>637</v>
      </c>
      <c r="R3303" s="25" t="s">
        <v>638</v>
      </c>
      <c r="S3303" s="3">
        <v>4</v>
      </c>
      <c r="T3303" s="55"/>
      <c r="U3303" s="25" t="s">
        <v>19</v>
      </c>
      <c r="V3303" s="25" t="str">
        <f>VLOOKUP(P3303,'Customer List'!B:C,2,)</f>
        <v>Delhi</v>
      </c>
      <c r="W3303" s="56" t="s">
        <v>606</v>
      </c>
      <c r="X3303" s="45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67" t="str">
        <f>VLOOKUP(P3303,'Customer List'!B:D,3,)</f>
        <v>Local</v>
      </c>
    </row>
    <row r="3304" spans="1:29" x14ac:dyDescent="0.25">
      <c r="A3304" s="25">
        <f t="shared" si="530"/>
        <v>3300</v>
      </c>
      <c r="B3304" s="25" t="s">
        <v>4860</v>
      </c>
      <c r="C3304" s="45">
        <v>45933</v>
      </c>
      <c r="D3304" s="45">
        <v>45938</v>
      </c>
      <c r="E3304" s="8">
        <v>219.8</v>
      </c>
      <c r="F3304" s="8">
        <f t="shared" si="541"/>
        <v>19342.400000000001</v>
      </c>
      <c r="G3304" s="54">
        <f t="shared" si="542"/>
        <v>38684.800000000003</v>
      </c>
      <c r="H3304" s="25">
        <v>123130</v>
      </c>
      <c r="I3304" s="25" t="s">
        <v>4780</v>
      </c>
      <c r="J3304" s="25">
        <v>2</v>
      </c>
      <c r="K3304" s="25">
        <v>2</v>
      </c>
      <c r="L3304" s="25">
        <f t="shared" si="533"/>
        <v>0</v>
      </c>
      <c r="M3304" s="25"/>
      <c r="N3304" s="45">
        <v>45941</v>
      </c>
      <c r="O3304" s="54"/>
      <c r="P3304" s="25" t="s">
        <v>618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Bhuvneshwar</v>
      </c>
      <c r="W3304" s="56" t="s">
        <v>4865</v>
      </c>
      <c r="X3304" s="45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530"/>
        <v>3301</v>
      </c>
      <c r="B3305" s="25" t="s">
        <v>4860</v>
      </c>
      <c r="C3305" s="45">
        <v>45933</v>
      </c>
      <c r="D3305" s="45">
        <v>45938</v>
      </c>
      <c r="E3305" s="8">
        <v>219</v>
      </c>
      <c r="F3305" s="8">
        <f t="shared" si="541"/>
        <v>19272</v>
      </c>
      <c r="G3305" s="54">
        <f t="shared" si="542"/>
        <v>19272</v>
      </c>
      <c r="H3305" s="25">
        <v>123173</v>
      </c>
      <c r="I3305" s="25" t="s">
        <v>4780</v>
      </c>
      <c r="J3305" s="25">
        <v>1</v>
      </c>
      <c r="K3305" s="25">
        <v>1</v>
      </c>
      <c r="L3305" s="25">
        <f t="shared" si="533"/>
        <v>0</v>
      </c>
      <c r="M3305" s="25"/>
      <c r="N3305" s="45">
        <v>45941</v>
      </c>
      <c r="O3305" s="54"/>
      <c r="P3305" s="25" t="s">
        <v>2178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Gujrat</v>
      </c>
      <c r="W3305" s="56" t="s">
        <v>4865</v>
      </c>
      <c r="X3305" s="45" t="str">
        <f t="shared" si="543"/>
        <v/>
      </c>
      <c r="Y3305" s="25" t="str">
        <f t="shared" si="544"/>
        <v/>
      </c>
      <c r="Z3305" s="25" t="str">
        <f t="shared" si="539"/>
        <v>Saturday</v>
      </c>
      <c r="AA3305" s="25" t="str">
        <f t="shared" si="540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530"/>
        <v>3302</v>
      </c>
      <c r="B3306" s="25" t="s">
        <v>4860</v>
      </c>
      <c r="C3306" s="45">
        <v>45933</v>
      </c>
      <c r="D3306" s="45">
        <v>45938</v>
      </c>
      <c r="E3306" s="8">
        <v>74.2</v>
      </c>
      <c r="F3306" s="8">
        <f t="shared" si="541"/>
        <v>6529.6</v>
      </c>
      <c r="G3306" s="54">
        <f t="shared" si="542"/>
        <v>6529.6</v>
      </c>
      <c r="H3306" s="25">
        <v>124625</v>
      </c>
      <c r="I3306" s="25" t="s">
        <v>4781</v>
      </c>
      <c r="J3306" s="25">
        <v>1</v>
      </c>
      <c r="K3306" s="25">
        <v>1</v>
      </c>
      <c r="L3306" s="25">
        <f t="shared" si="533"/>
        <v>0</v>
      </c>
      <c r="M3306" s="25"/>
      <c r="N3306" s="45">
        <v>45941</v>
      </c>
      <c r="O3306" s="54"/>
      <c r="P3306" s="25" t="s">
        <v>4858</v>
      </c>
      <c r="Q3306" s="25">
        <v>58156813610</v>
      </c>
      <c r="R3306" s="25"/>
      <c r="S3306" s="3">
        <v>4</v>
      </c>
      <c r="T3306" s="55"/>
      <c r="U3306" s="25" t="s">
        <v>19</v>
      </c>
      <c r="V3306" s="25" t="str">
        <f>VLOOKUP(P3306,'Customer List'!B:C,2,)</f>
        <v>Mumbai</v>
      </c>
      <c r="W3306" s="56" t="s">
        <v>4865</v>
      </c>
      <c r="X3306" s="45" t="str">
        <f t="shared" si="543"/>
        <v/>
      </c>
      <c r="Y3306" s="25" t="str">
        <f t="shared" si="544"/>
        <v/>
      </c>
      <c r="Z3306" s="25" t="str">
        <f t="shared" si="539"/>
        <v>Saturday</v>
      </c>
      <c r="AA3306" s="25" t="str">
        <f t="shared" si="540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530"/>
        <v>3303</v>
      </c>
      <c r="B3307" s="25" t="s">
        <v>4860</v>
      </c>
      <c r="C3307" s="45">
        <v>45933</v>
      </c>
      <c r="D3307" s="45">
        <v>45938</v>
      </c>
      <c r="E3307" s="8">
        <v>259</v>
      </c>
      <c r="F3307" s="8">
        <f t="shared" si="541"/>
        <v>22792</v>
      </c>
      <c r="G3307" s="54">
        <f t="shared" si="542"/>
        <v>22792</v>
      </c>
      <c r="H3307" s="25">
        <v>126406</v>
      </c>
      <c r="I3307" s="25" t="s">
        <v>4782</v>
      </c>
      <c r="J3307" s="25">
        <v>1</v>
      </c>
      <c r="K3307" s="25">
        <v>1</v>
      </c>
      <c r="L3307" s="25">
        <f t="shared" si="533"/>
        <v>0</v>
      </c>
      <c r="M3307" s="25"/>
      <c r="N3307" s="45">
        <v>45941</v>
      </c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4865</v>
      </c>
      <c r="X3307" s="45" t="str">
        <f t="shared" si="543"/>
        <v/>
      </c>
      <c r="Y3307" s="25" t="str">
        <f t="shared" si="544"/>
        <v/>
      </c>
      <c r="Z3307" s="25" t="str">
        <f t="shared" si="539"/>
        <v>Saturday</v>
      </c>
      <c r="AA3307" s="25" t="str">
        <f t="shared" si="540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530"/>
        <v>3304</v>
      </c>
      <c r="B3308" s="25" t="s">
        <v>4860</v>
      </c>
      <c r="C3308" s="45">
        <v>45933</v>
      </c>
      <c r="D3308" s="45">
        <v>45938</v>
      </c>
      <c r="E3308" s="8">
        <v>262.5</v>
      </c>
      <c r="F3308" s="8">
        <f t="shared" si="541"/>
        <v>23100</v>
      </c>
      <c r="G3308" s="54">
        <f t="shared" si="542"/>
        <v>23100</v>
      </c>
      <c r="H3308" s="25">
        <v>126422</v>
      </c>
      <c r="I3308" s="25" t="s">
        <v>4782</v>
      </c>
      <c r="J3308" s="25">
        <v>1</v>
      </c>
      <c r="K3308" s="25">
        <v>1</v>
      </c>
      <c r="L3308" s="25">
        <f t="shared" si="533"/>
        <v>0</v>
      </c>
      <c r="M3308" s="25"/>
      <c r="N3308" s="45">
        <v>45941</v>
      </c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4865</v>
      </c>
      <c r="X3308" s="45" t="str">
        <f t="shared" si="543"/>
        <v/>
      </c>
      <c r="Y3308" s="25" t="str">
        <f t="shared" si="544"/>
        <v/>
      </c>
      <c r="Z3308" s="25" t="str">
        <f t="shared" si="539"/>
        <v>Saturday</v>
      </c>
      <c r="AA3308" s="25" t="str">
        <f t="shared" si="540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si="530"/>
        <v>3305</v>
      </c>
      <c r="B3309" s="25" t="s">
        <v>4860</v>
      </c>
      <c r="C3309" s="45">
        <v>45933</v>
      </c>
      <c r="D3309" s="45">
        <v>45938</v>
      </c>
      <c r="E3309" s="8">
        <v>250.6</v>
      </c>
      <c r="F3309" s="8">
        <f t="shared" si="541"/>
        <v>22052.799999999999</v>
      </c>
      <c r="G3309" s="54">
        <f t="shared" si="542"/>
        <v>22052.799999999999</v>
      </c>
      <c r="H3309" s="25">
        <v>141720</v>
      </c>
      <c r="I3309" s="25" t="s">
        <v>4783</v>
      </c>
      <c r="J3309" s="25">
        <v>1</v>
      </c>
      <c r="K3309" s="25">
        <v>1</v>
      </c>
      <c r="L3309" s="25">
        <f t="shared" si="533"/>
        <v>0</v>
      </c>
      <c r="M3309" s="25"/>
      <c r="N3309" s="45">
        <v>45941</v>
      </c>
      <c r="O3309" s="54"/>
      <c r="P3309" s="25" t="s">
        <v>618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Bhuvneshwar</v>
      </c>
      <c r="W3309" s="56" t="s">
        <v>4865</v>
      </c>
      <c r="X3309" s="45" t="str">
        <f t="shared" si="543"/>
        <v/>
      </c>
      <c r="Y3309" s="25" t="str">
        <f t="shared" si="544"/>
        <v/>
      </c>
      <c r="Z3309" s="25" t="str">
        <f t="shared" si="539"/>
        <v>Saturday</v>
      </c>
      <c r="AA3309" s="25" t="str">
        <f t="shared" si="540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ref="A3310:A3373" si="545">A3309+1</f>
        <v>3306</v>
      </c>
      <c r="B3310" s="25" t="s">
        <v>4860</v>
      </c>
      <c r="C3310" s="45">
        <v>45933</v>
      </c>
      <c r="D3310" s="45">
        <v>45938</v>
      </c>
      <c r="E3310" s="8">
        <v>156.75</v>
      </c>
      <c r="F3310" s="8">
        <f t="shared" si="541"/>
        <v>13794</v>
      </c>
      <c r="G3310" s="54">
        <f t="shared" si="542"/>
        <v>13794</v>
      </c>
      <c r="H3310" s="25">
        <v>142517</v>
      </c>
      <c r="I3310" s="25" t="s">
        <v>4776</v>
      </c>
      <c r="J3310" s="25">
        <v>1</v>
      </c>
      <c r="K3310" s="25">
        <v>1</v>
      </c>
      <c r="L3310" s="25">
        <f t="shared" ref="L3310:L3373" si="546">J3310-K3310</f>
        <v>0</v>
      </c>
      <c r="M3310" s="25"/>
      <c r="N3310" s="45">
        <v>45941</v>
      </c>
      <c r="O3310" s="54"/>
      <c r="P3310" s="25" t="s">
        <v>2178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4865</v>
      </c>
      <c r="X3310" s="45" t="str">
        <f t="shared" si="543"/>
        <v/>
      </c>
      <c r="Y3310" s="25" t="str">
        <f t="shared" si="544"/>
        <v/>
      </c>
      <c r="Z3310" s="25" t="str">
        <f t="shared" si="539"/>
        <v>Saturday</v>
      </c>
      <c r="AA3310" s="25" t="str">
        <f t="shared" si="540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545"/>
        <v>3307</v>
      </c>
      <c r="B3311" s="25" t="s">
        <v>4860</v>
      </c>
      <c r="C3311" s="45">
        <v>45933</v>
      </c>
      <c r="D3311" s="45">
        <v>45938</v>
      </c>
      <c r="E3311" s="8">
        <v>209.3</v>
      </c>
      <c r="F3311" s="8">
        <f t="shared" si="541"/>
        <v>18418.400000000001</v>
      </c>
      <c r="G3311" s="54">
        <f t="shared" si="542"/>
        <v>18418.400000000001</v>
      </c>
      <c r="H3311" s="25">
        <v>142604</v>
      </c>
      <c r="I3311" s="25" t="s">
        <v>4784</v>
      </c>
      <c r="J3311" s="25">
        <v>1</v>
      </c>
      <c r="K3311" s="25">
        <v>1</v>
      </c>
      <c r="L3311" s="25">
        <f t="shared" si="546"/>
        <v>0</v>
      </c>
      <c r="M3311" s="25"/>
      <c r="N3311" s="45">
        <v>45941</v>
      </c>
      <c r="O3311" s="54"/>
      <c r="P3311" s="25" t="s">
        <v>320</v>
      </c>
      <c r="Q3311" s="25">
        <v>58156810935</v>
      </c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4865</v>
      </c>
      <c r="X3311" s="45" t="str">
        <f t="shared" si="543"/>
        <v/>
      </c>
      <c r="Y3311" s="25" t="str">
        <f t="shared" si="544"/>
        <v/>
      </c>
      <c r="Z3311" s="25" t="str">
        <f t="shared" si="539"/>
        <v>Saturday</v>
      </c>
      <c r="AA3311" s="25" t="str">
        <f t="shared" si="540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545"/>
        <v>3308</v>
      </c>
      <c r="B3312" s="25" t="s">
        <v>4860</v>
      </c>
      <c r="C3312" s="45">
        <v>45933</v>
      </c>
      <c r="D3312" s="45">
        <v>45938</v>
      </c>
      <c r="E3312" s="8">
        <v>205.1</v>
      </c>
      <c r="F3312" s="8">
        <f t="shared" si="541"/>
        <v>18048.8</v>
      </c>
      <c r="G3312" s="54">
        <f t="shared" si="542"/>
        <v>18048.8</v>
      </c>
      <c r="H3312" s="25">
        <v>145510</v>
      </c>
      <c r="I3312" s="25" t="s">
        <v>4785</v>
      </c>
      <c r="J3312" s="25">
        <v>1</v>
      </c>
      <c r="K3312" s="25">
        <v>1</v>
      </c>
      <c r="L3312" s="25">
        <f t="shared" si="546"/>
        <v>0</v>
      </c>
      <c r="M3312" s="25"/>
      <c r="N3312" s="45">
        <v>45941</v>
      </c>
      <c r="O3312" s="54"/>
      <c r="P3312" s="25" t="s">
        <v>2178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Gujrat</v>
      </c>
      <c r="W3312" s="56" t="s">
        <v>4865</v>
      </c>
      <c r="X3312" s="45" t="str">
        <f t="shared" si="543"/>
        <v/>
      </c>
      <c r="Y3312" s="25" t="str">
        <f t="shared" si="544"/>
        <v/>
      </c>
      <c r="Z3312" s="25" t="str">
        <f t="shared" si="539"/>
        <v>Saturday</v>
      </c>
      <c r="AA3312" s="25" t="str">
        <f t="shared" si="540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545"/>
        <v>3309</v>
      </c>
      <c r="B3313" s="25" t="s">
        <v>4860</v>
      </c>
      <c r="C3313" s="45">
        <v>45933</v>
      </c>
      <c r="D3313" s="45">
        <v>45938</v>
      </c>
      <c r="E3313" s="8">
        <v>129.5</v>
      </c>
      <c r="F3313" s="8">
        <f t="shared" si="541"/>
        <v>11396</v>
      </c>
      <c r="G3313" s="54">
        <f t="shared" si="542"/>
        <v>11396</v>
      </c>
      <c r="H3313" s="25">
        <v>159220</v>
      </c>
      <c r="I3313" s="25" t="s">
        <v>4772</v>
      </c>
      <c r="J3313" s="25">
        <v>1</v>
      </c>
      <c r="K3313" s="25">
        <v>1</v>
      </c>
      <c r="L3313" s="25">
        <f t="shared" si="546"/>
        <v>0</v>
      </c>
      <c r="M3313" s="25"/>
      <c r="N3313" s="45">
        <v>45941</v>
      </c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4865</v>
      </c>
      <c r="X3313" s="45" t="str">
        <f t="shared" ref="X3313:X3344" si="547">IF(OR(R3313 = "PRIYANKA MADAM", R3313 = "DEEPAK", R3313 = "PORTER"),N3313,"")</f>
        <v/>
      </c>
      <c r="Y3313" s="25" t="str">
        <f t="shared" si="544"/>
        <v/>
      </c>
      <c r="Z3313" s="25" t="str">
        <f t="shared" si="539"/>
        <v>Saturday</v>
      </c>
      <c r="AA3313" s="25" t="str">
        <f t="shared" si="540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545"/>
        <v>3310</v>
      </c>
      <c r="B3314" s="25" t="s">
        <v>4860</v>
      </c>
      <c r="C3314" s="45">
        <v>45933</v>
      </c>
      <c r="D3314" s="45">
        <v>45938</v>
      </c>
      <c r="E3314" s="8">
        <v>206.5</v>
      </c>
      <c r="F3314" s="8">
        <f t="shared" si="541"/>
        <v>18172</v>
      </c>
      <c r="G3314" s="54">
        <f t="shared" si="542"/>
        <v>18172</v>
      </c>
      <c r="H3314" s="25">
        <v>165804</v>
      </c>
      <c r="I3314" s="25" t="s">
        <v>4786</v>
      </c>
      <c r="J3314" s="25">
        <v>1</v>
      </c>
      <c r="K3314" s="25">
        <v>1</v>
      </c>
      <c r="L3314" s="25">
        <f t="shared" si="546"/>
        <v>0</v>
      </c>
      <c r="M3314" s="25"/>
      <c r="N3314" s="45">
        <v>45941</v>
      </c>
      <c r="O3314" s="54"/>
      <c r="P3314" s="25" t="s">
        <v>618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Bhuvneshwar</v>
      </c>
      <c r="W3314" s="56" t="s">
        <v>4865</v>
      </c>
      <c r="X3314" s="45" t="str">
        <f t="shared" si="547"/>
        <v/>
      </c>
      <c r="Y3314" s="25" t="str">
        <f t="shared" si="544"/>
        <v/>
      </c>
      <c r="Z3314" s="25" t="str">
        <f t="shared" si="539"/>
        <v>Saturday</v>
      </c>
      <c r="AA3314" s="25" t="str">
        <f t="shared" si="540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545"/>
        <v>3311</v>
      </c>
      <c r="B3315" s="25" t="s">
        <v>4860</v>
      </c>
      <c r="C3315" s="45">
        <v>45933</v>
      </c>
      <c r="D3315" s="45">
        <v>45938</v>
      </c>
      <c r="E3315" s="8">
        <v>38.5</v>
      </c>
      <c r="F3315" s="8">
        <f t="shared" si="541"/>
        <v>3388</v>
      </c>
      <c r="G3315" s="54">
        <f t="shared" si="542"/>
        <v>6776</v>
      </c>
      <c r="H3315" s="25">
        <v>300306</v>
      </c>
      <c r="I3315" s="25" t="s">
        <v>4787</v>
      </c>
      <c r="J3315" s="25">
        <v>2</v>
      </c>
      <c r="K3315" s="25">
        <v>2</v>
      </c>
      <c r="L3315" s="25">
        <f t="shared" si="546"/>
        <v>0</v>
      </c>
      <c r="M3315" s="25"/>
      <c r="N3315" s="45">
        <v>45941</v>
      </c>
      <c r="O3315" s="54"/>
      <c r="P3315" s="25" t="s">
        <v>2053</v>
      </c>
      <c r="Q3315" s="25">
        <v>58156813050</v>
      </c>
      <c r="R3315" s="25"/>
      <c r="S3315" s="3">
        <v>4</v>
      </c>
      <c r="T3315" s="55"/>
      <c r="U3315" s="25" t="s">
        <v>19</v>
      </c>
      <c r="V3315" s="25" t="str">
        <f>VLOOKUP(P3315,'Customer List'!B:C,2,)</f>
        <v>Banglore</v>
      </c>
      <c r="W3315" s="56" t="s">
        <v>4865</v>
      </c>
      <c r="X3315" s="45" t="str">
        <f t="shared" si="547"/>
        <v/>
      </c>
      <c r="Y3315" s="25" t="str">
        <f t="shared" si="544"/>
        <v/>
      </c>
      <c r="Z3315" s="25" t="str">
        <f t="shared" si="539"/>
        <v>Saturday</v>
      </c>
      <c r="AA3315" s="25" t="str">
        <f t="shared" si="540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545"/>
        <v>3312</v>
      </c>
      <c r="B3316" s="25" t="s">
        <v>4860</v>
      </c>
      <c r="C3316" s="45">
        <v>45933</v>
      </c>
      <c r="D3316" s="45">
        <v>45938</v>
      </c>
      <c r="E3316" s="8">
        <v>187.6</v>
      </c>
      <c r="F3316" s="8">
        <f t="shared" si="541"/>
        <v>16508.8</v>
      </c>
      <c r="G3316" s="54">
        <f t="shared" si="542"/>
        <v>16508.8</v>
      </c>
      <c r="H3316" s="25">
        <v>301028</v>
      </c>
      <c r="I3316" s="25" t="s">
        <v>4788</v>
      </c>
      <c r="J3316" s="25">
        <v>1</v>
      </c>
      <c r="K3316" s="25">
        <v>1</v>
      </c>
      <c r="L3316" s="25">
        <f t="shared" si="546"/>
        <v>0</v>
      </c>
      <c r="M3316" s="25"/>
      <c r="N3316" s="45">
        <v>45941</v>
      </c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4865</v>
      </c>
      <c r="X3316" s="45" t="str">
        <f t="shared" si="547"/>
        <v/>
      </c>
      <c r="Y3316" s="25" t="str">
        <f t="shared" si="544"/>
        <v/>
      </c>
      <c r="Z3316" s="25" t="str">
        <f t="shared" si="539"/>
        <v>Saturday</v>
      </c>
      <c r="AA3316" s="25" t="str">
        <f t="shared" si="540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545"/>
        <v>3313</v>
      </c>
      <c r="B3317" s="25" t="s">
        <v>4860</v>
      </c>
      <c r="C3317" s="45">
        <v>45933</v>
      </c>
      <c r="D3317" s="45">
        <v>45938</v>
      </c>
      <c r="E3317" s="8">
        <v>73.5</v>
      </c>
      <c r="F3317" s="8">
        <f t="shared" si="541"/>
        <v>6468</v>
      </c>
      <c r="G3317" s="54">
        <f t="shared" si="542"/>
        <v>19404</v>
      </c>
      <c r="H3317" s="25">
        <v>302212</v>
      </c>
      <c r="I3317" s="25" t="s">
        <v>4789</v>
      </c>
      <c r="J3317" s="25">
        <v>3</v>
      </c>
      <c r="K3317" s="25">
        <v>3</v>
      </c>
      <c r="L3317" s="25">
        <f t="shared" si="546"/>
        <v>0</v>
      </c>
      <c r="M3317" s="25"/>
      <c r="N3317" s="45">
        <v>45941</v>
      </c>
      <c r="O3317" s="54"/>
      <c r="P3317" s="25" t="s">
        <v>2178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Gujrat</v>
      </c>
      <c r="W3317" s="56" t="s">
        <v>4865</v>
      </c>
      <c r="X3317" s="45" t="str">
        <f t="shared" si="547"/>
        <v/>
      </c>
      <c r="Y3317" s="25" t="str">
        <f t="shared" si="544"/>
        <v/>
      </c>
      <c r="Z3317" s="25" t="str">
        <f t="shared" si="539"/>
        <v>Saturday</v>
      </c>
      <c r="AA3317" s="25" t="str">
        <f t="shared" si="540"/>
        <v/>
      </c>
      <c r="AB3317" s="25" t="str">
        <f>VLOOKUP(U3317,'Currency Sheet'!A:C,3,)</f>
        <v>DOLLAR</v>
      </c>
      <c r="AC3317" s="67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4860</v>
      </c>
      <c r="C3318" s="45">
        <v>45933</v>
      </c>
      <c r="D3318" s="45">
        <v>45938</v>
      </c>
      <c r="E3318" s="8">
        <v>275.10000000000002</v>
      </c>
      <c r="F3318" s="8">
        <f t="shared" si="541"/>
        <v>24208.800000000003</v>
      </c>
      <c r="G3318" s="54">
        <f t="shared" si="542"/>
        <v>24208.800000000003</v>
      </c>
      <c r="H3318" s="25">
        <v>302864</v>
      </c>
      <c r="I3318" s="25" t="s">
        <v>4790</v>
      </c>
      <c r="J3318" s="25">
        <v>1</v>
      </c>
      <c r="K3318" s="25"/>
      <c r="L3318" s="25">
        <f t="shared" si="546"/>
        <v>1</v>
      </c>
      <c r="M3318" s="25"/>
      <c r="N3318" s="45"/>
      <c r="O3318" s="54"/>
      <c r="P3318" s="25" t="s">
        <v>626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Delhi</v>
      </c>
      <c r="W3318" s="56" t="s">
        <v>606</v>
      </c>
      <c r="X3318" s="45" t="str">
        <f t="shared" si="547"/>
        <v/>
      </c>
      <c r="Y3318" s="25" t="str">
        <f t="shared" si="544"/>
        <v/>
      </c>
      <c r="Z3318" s="25" t="str">
        <f t="shared" si="539"/>
        <v/>
      </c>
      <c r="AA3318" s="25" t="str">
        <f t="shared" si="540"/>
        <v/>
      </c>
      <c r="AB3318" s="25" t="str">
        <f>VLOOKUP(U3318,'Currency Sheet'!A:C,3,)</f>
        <v>DOLLAR</v>
      </c>
      <c r="AC3318" s="67" t="str">
        <f>VLOOKUP(P3318,'Customer List'!B:D,3,)</f>
        <v>Local</v>
      </c>
    </row>
    <row r="3319" spans="1:29" x14ac:dyDescent="0.25">
      <c r="A3319" s="25">
        <f t="shared" si="545"/>
        <v>3315</v>
      </c>
      <c r="B3319" s="25" t="s">
        <v>4860</v>
      </c>
      <c r="C3319" s="45">
        <v>45933</v>
      </c>
      <c r="D3319" s="45">
        <v>45938</v>
      </c>
      <c r="E3319" s="8">
        <v>123.2</v>
      </c>
      <c r="F3319" s="8">
        <f t="shared" si="541"/>
        <v>10841.6</v>
      </c>
      <c r="G3319" s="54">
        <f t="shared" si="542"/>
        <v>10841.6</v>
      </c>
      <c r="H3319" s="25">
        <v>302904</v>
      </c>
      <c r="I3319" s="25" t="s">
        <v>4791</v>
      </c>
      <c r="J3319" s="25">
        <v>1</v>
      </c>
      <c r="K3319" s="25">
        <v>1</v>
      </c>
      <c r="L3319" s="25">
        <f t="shared" si="546"/>
        <v>0</v>
      </c>
      <c r="M3319" s="25"/>
      <c r="N3319" s="45">
        <v>45941</v>
      </c>
      <c r="O3319" s="54"/>
      <c r="P3319" s="25" t="s">
        <v>631</v>
      </c>
      <c r="Q3319" s="25">
        <v>58156812615</v>
      </c>
      <c r="R3319" s="25"/>
      <c r="S3319" s="3">
        <v>4</v>
      </c>
      <c r="T3319" s="55"/>
      <c r="U3319" s="25" t="s">
        <v>19</v>
      </c>
      <c r="V3319" s="25" t="str">
        <f>VLOOKUP(P3319,'Customer List'!B:C,2,)</f>
        <v>Telangana</v>
      </c>
      <c r="W3319" s="56" t="s">
        <v>4865</v>
      </c>
      <c r="X3319" s="45" t="str">
        <f t="shared" si="547"/>
        <v/>
      </c>
      <c r="Y3319" s="25" t="str">
        <f t="shared" si="544"/>
        <v/>
      </c>
      <c r="Z3319" s="25" t="str">
        <f t="shared" si="539"/>
        <v>Saturday</v>
      </c>
      <c r="AA3319" s="25" t="str">
        <f t="shared" si="540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545"/>
        <v>3316</v>
      </c>
      <c r="B3320" s="25" t="s">
        <v>4860</v>
      </c>
      <c r="C3320" s="45">
        <v>45933</v>
      </c>
      <c r="D3320" s="45">
        <v>45938</v>
      </c>
      <c r="E3320" s="8">
        <v>74.900000000000006</v>
      </c>
      <c r="F3320" s="8">
        <f t="shared" si="541"/>
        <v>6591.2000000000007</v>
      </c>
      <c r="G3320" s="54">
        <f t="shared" si="542"/>
        <v>6591.2000000000007</v>
      </c>
      <c r="H3320" s="25">
        <v>303403</v>
      </c>
      <c r="I3320" s="25" t="s">
        <v>4792</v>
      </c>
      <c r="J3320" s="25">
        <v>1</v>
      </c>
      <c r="K3320" s="25">
        <v>1</v>
      </c>
      <c r="L3320" s="25">
        <f t="shared" si="546"/>
        <v>0</v>
      </c>
      <c r="M3320" s="25"/>
      <c r="N3320" s="45">
        <v>45941</v>
      </c>
      <c r="O3320" s="54"/>
      <c r="P3320" s="25" t="s">
        <v>618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Bhuvneshwar</v>
      </c>
      <c r="W3320" s="56" t="s">
        <v>4865</v>
      </c>
      <c r="X3320" s="45" t="str">
        <f t="shared" si="547"/>
        <v/>
      </c>
      <c r="Y3320" s="25" t="str">
        <f t="shared" si="544"/>
        <v/>
      </c>
      <c r="Z3320" s="25" t="str">
        <f t="shared" si="539"/>
        <v>Saturday</v>
      </c>
      <c r="AA3320" s="25" t="str">
        <f t="shared" si="540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545"/>
        <v>3317</v>
      </c>
      <c r="B3321" s="25" t="s">
        <v>4860</v>
      </c>
      <c r="C3321" s="45">
        <v>45933</v>
      </c>
      <c r="D3321" s="45">
        <v>45938</v>
      </c>
      <c r="E3321" s="8">
        <v>196</v>
      </c>
      <c r="F3321" s="8">
        <f t="shared" si="541"/>
        <v>17248</v>
      </c>
      <c r="G3321" s="54">
        <f t="shared" si="542"/>
        <v>51744</v>
      </c>
      <c r="H3321" s="25">
        <v>303508</v>
      </c>
      <c r="I3321" s="25" t="s">
        <v>4793</v>
      </c>
      <c r="J3321" s="25">
        <v>3</v>
      </c>
      <c r="K3321" s="25">
        <v>3</v>
      </c>
      <c r="L3321" s="25">
        <f t="shared" si="546"/>
        <v>0</v>
      </c>
      <c r="M3321" s="25"/>
      <c r="N3321" s="45">
        <v>45941</v>
      </c>
      <c r="O3321" s="54"/>
      <c r="P3321" s="25" t="s">
        <v>2178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Gujrat</v>
      </c>
      <c r="W3321" s="56" t="s">
        <v>4865</v>
      </c>
      <c r="X3321" s="45" t="str">
        <f t="shared" si="547"/>
        <v/>
      </c>
      <c r="Y3321" s="25" t="str">
        <f t="shared" si="544"/>
        <v/>
      </c>
      <c r="Z3321" s="25" t="str">
        <f t="shared" si="539"/>
        <v>Saturday</v>
      </c>
      <c r="AA3321" s="25" t="str">
        <f t="shared" si="540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545"/>
        <v>3318</v>
      </c>
      <c r="B3322" s="25" t="s">
        <v>4860</v>
      </c>
      <c r="C3322" s="45">
        <v>45933</v>
      </c>
      <c r="D3322" s="45">
        <v>45938</v>
      </c>
      <c r="E3322" s="8">
        <v>235.3</v>
      </c>
      <c r="F3322" s="8">
        <f t="shared" si="541"/>
        <v>20706.400000000001</v>
      </c>
      <c r="G3322" s="54">
        <f t="shared" si="542"/>
        <v>20706.400000000001</v>
      </c>
      <c r="H3322" s="25">
        <v>304128</v>
      </c>
      <c r="I3322" s="25" t="s">
        <v>4794</v>
      </c>
      <c r="J3322" s="25">
        <v>1</v>
      </c>
      <c r="K3322" s="25">
        <v>1</v>
      </c>
      <c r="L3322" s="25">
        <f t="shared" si="546"/>
        <v>0</v>
      </c>
      <c r="M3322" s="25"/>
      <c r="N3322" s="45">
        <v>45941</v>
      </c>
      <c r="O3322" s="54"/>
      <c r="P3322" s="25" t="s">
        <v>893</v>
      </c>
      <c r="Q3322" s="25">
        <v>58156813326</v>
      </c>
      <c r="R3322" s="25"/>
      <c r="S3322" s="3">
        <v>4</v>
      </c>
      <c r="T3322" s="55"/>
      <c r="U3322" s="25" t="s">
        <v>19</v>
      </c>
      <c r="V3322" s="25" t="str">
        <f>VLOOKUP(P3322,'Customer List'!B:C,2,)</f>
        <v>Banglore</v>
      </c>
      <c r="W3322" s="56" t="s">
        <v>4865</v>
      </c>
      <c r="X3322" s="45" t="str">
        <f t="shared" si="547"/>
        <v/>
      </c>
      <c r="Y3322" s="25" t="str">
        <f t="shared" si="544"/>
        <v/>
      </c>
      <c r="Z3322" s="25" t="str">
        <f t="shared" si="539"/>
        <v>Saturday</v>
      </c>
      <c r="AA3322" s="25" t="str">
        <f t="shared" si="540"/>
        <v/>
      </c>
      <c r="AB3322" s="25" t="str">
        <f>VLOOKUP(U3322,'Currency Sheet'!A:C,3,)</f>
        <v>DOLLAR</v>
      </c>
      <c r="AC3322" s="67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4860</v>
      </c>
      <c r="C3323" s="45">
        <v>45933</v>
      </c>
      <c r="D3323" s="45">
        <v>45938</v>
      </c>
      <c r="E3323" s="8">
        <v>221.2</v>
      </c>
      <c r="F3323" s="8">
        <f t="shared" si="541"/>
        <v>19465.599999999999</v>
      </c>
      <c r="G3323" s="54">
        <f t="shared" si="542"/>
        <v>19465.599999999999</v>
      </c>
      <c r="H3323" s="25">
        <v>304810</v>
      </c>
      <c r="I3323" s="25" t="s">
        <v>4795</v>
      </c>
      <c r="J3323" s="25">
        <v>1</v>
      </c>
      <c r="K3323" s="25"/>
      <c r="L3323" s="25">
        <f t="shared" si="546"/>
        <v>1</v>
      </c>
      <c r="M3323" s="25"/>
      <c r="N3323" s="45"/>
      <c r="O3323" s="54"/>
      <c r="P3323" s="25" t="s">
        <v>626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 t="str">
        <f t="shared" si="547"/>
        <v/>
      </c>
      <c r="Y3323" s="25" t="str">
        <f t="shared" si="544"/>
        <v/>
      </c>
      <c r="Z3323" s="25" t="str">
        <f t="shared" si="539"/>
        <v/>
      </c>
      <c r="AA3323" s="25" t="str">
        <f t="shared" si="540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545"/>
        <v>3320</v>
      </c>
      <c r="B3324" s="25" t="s">
        <v>4860</v>
      </c>
      <c r="C3324" s="45">
        <v>45933</v>
      </c>
      <c r="D3324" s="45">
        <v>45938</v>
      </c>
      <c r="E3324" s="8">
        <v>217.7</v>
      </c>
      <c r="F3324" s="8">
        <f t="shared" si="541"/>
        <v>19157.599999999999</v>
      </c>
      <c r="G3324" s="54">
        <f t="shared" si="542"/>
        <v>19157.599999999999</v>
      </c>
      <c r="H3324" s="25">
        <v>307616</v>
      </c>
      <c r="I3324" s="25" t="s">
        <v>4796</v>
      </c>
      <c r="J3324" s="25">
        <v>1</v>
      </c>
      <c r="K3324" s="25">
        <v>1</v>
      </c>
      <c r="L3324" s="25">
        <f t="shared" si="546"/>
        <v>0</v>
      </c>
      <c r="M3324" s="25" t="s">
        <v>4992</v>
      </c>
      <c r="N3324" s="45">
        <v>45940</v>
      </c>
      <c r="O3324" s="54">
        <v>0</v>
      </c>
      <c r="P3324" s="25" t="s">
        <v>17</v>
      </c>
      <c r="Q3324" s="25" t="s">
        <v>637</v>
      </c>
      <c r="R3324" s="25" t="s">
        <v>638</v>
      </c>
      <c r="S3324" s="3">
        <v>4</v>
      </c>
      <c r="T3324" s="55" t="s">
        <v>610</v>
      </c>
      <c r="U3324" s="25" t="s">
        <v>19</v>
      </c>
      <c r="V3324" s="25" t="str">
        <f>VLOOKUP(P3324,'Customer List'!B:C,2,)</f>
        <v>Delhi</v>
      </c>
      <c r="W3324" s="56" t="s">
        <v>606</v>
      </c>
      <c r="X3324" s="45">
        <f t="shared" si="547"/>
        <v>45940</v>
      </c>
      <c r="Y3324" s="25">
        <f t="shared" si="544"/>
        <v>0</v>
      </c>
      <c r="Z3324" s="25" t="str">
        <f t="shared" si="539"/>
        <v>Friday</v>
      </c>
      <c r="AA3324" s="25" t="str">
        <f t="shared" si="540"/>
        <v>Friday</v>
      </c>
      <c r="AB3324" s="25" t="str">
        <f>VLOOKUP(U3324,'Currency Sheet'!A:C,3,)</f>
        <v>DOLLAR</v>
      </c>
      <c r="AC3324" s="67" t="str">
        <f>VLOOKUP(P3324,'Customer List'!B:D,3,)</f>
        <v>Local</v>
      </c>
    </row>
    <row r="3325" spans="1:29" x14ac:dyDescent="0.25">
      <c r="A3325" s="25">
        <f t="shared" si="545"/>
        <v>3321</v>
      </c>
      <c r="B3325" s="25" t="s">
        <v>4860</v>
      </c>
      <c r="C3325" s="45">
        <v>45933</v>
      </c>
      <c r="D3325" s="45">
        <v>45938</v>
      </c>
      <c r="E3325" s="8">
        <v>107.8</v>
      </c>
      <c r="F3325" s="8">
        <f t="shared" si="541"/>
        <v>9486.4</v>
      </c>
      <c r="G3325" s="54">
        <f t="shared" si="542"/>
        <v>47432</v>
      </c>
      <c r="H3325" s="25">
        <v>310910</v>
      </c>
      <c r="I3325" s="25" t="s">
        <v>4797</v>
      </c>
      <c r="J3325" s="25">
        <v>5</v>
      </c>
      <c r="K3325" s="25">
        <v>5</v>
      </c>
      <c r="L3325" s="25">
        <f t="shared" si="546"/>
        <v>0</v>
      </c>
      <c r="M3325" s="25"/>
      <c r="N3325" s="45">
        <v>45941</v>
      </c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4865</v>
      </c>
      <c r="X3325" s="45" t="str">
        <f t="shared" si="547"/>
        <v/>
      </c>
      <c r="Y3325" s="25" t="str">
        <f t="shared" si="544"/>
        <v/>
      </c>
      <c r="Z3325" s="25" t="str">
        <f t="shared" si="539"/>
        <v>Saturday</v>
      </c>
      <c r="AA3325" s="25" t="str">
        <f t="shared" si="540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545"/>
        <v>3322</v>
      </c>
      <c r="B3326" s="25" t="s">
        <v>4860</v>
      </c>
      <c r="C3326" s="45">
        <v>45933</v>
      </c>
      <c r="D3326" s="45">
        <v>45938</v>
      </c>
      <c r="E3326" s="8">
        <v>277.5</v>
      </c>
      <c r="F3326" s="8">
        <f t="shared" si="541"/>
        <v>24420</v>
      </c>
      <c r="G3326" s="54">
        <f t="shared" si="542"/>
        <v>24420</v>
      </c>
      <c r="H3326" s="25">
        <v>317434</v>
      </c>
      <c r="I3326" s="25" t="s">
        <v>4798</v>
      </c>
      <c r="J3326" s="25">
        <v>1</v>
      </c>
      <c r="K3326" s="25">
        <v>1</v>
      </c>
      <c r="L3326" s="25">
        <f t="shared" si="546"/>
        <v>0</v>
      </c>
      <c r="M3326" s="25"/>
      <c r="N3326" s="45">
        <v>45941</v>
      </c>
      <c r="O3326" s="54"/>
      <c r="P3326" s="25" t="s">
        <v>2178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Gujrat</v>
      </c>
      <c r="W3326" s="56" t="s">
        <v>4865</v>
      </c>
      <c r="X3326" s="45" t="str">
        <f t="shared" si="547"/>
        <v/>
      </c>
      <c r="Y3326" s="25" t="str">
        <f t="shared" si="544"/>
        <v/>
      </c>
      <c r="Z3326" s="25" t="str">
        <f t="shared" si="539"/>
        <v>Saturday</v>
      </c>
      <c r="AA3326" s="25" t="str">
        <f t="shared" si="540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545"/>
        <v>3323</v>
      </c>
      <c r="B3327" s="25" t="s">
        <v>4860</v>
      </c>
      <c r="C3327" s="45">
        <v>45933</v>
      </c>
      <c r="D3327" s="45">
        <v>45938</v>
      </c>
      <c r="E3327" s="8">
        <v>305.25</v>
      </c>
      <c r="F3327" s="8">
        <f t="shared" si="541"/>
        <v>26862</v>
      </c>
      <c r="G3327" s="54">
        <f t="shared" si="542"/>
        <v>26862</v>
      </c>
      <c r="H3327" s="25">
        <v>318340</v>
      </c>
      <c r="I3327" s="25" t="s">
        <v>4799</v>
      </c>
      <c r="J3327" s="25">
        <v>1</v>
      </c>
      <c r="K3327" s="25">
        <v>1</v>
      </c>
      <c r="L3327" s="25">
        <f t="shared" si="546"/>
        <v>0</v>
      </c>
      <c r="M3327" s="25"/>
      <c r="N3327" s="45">
        <v>45941</v>
      </c>
      <c r="O3327" s="54"/>
      <c r="P3327" s="25" t="s">
        <v>2053</v>
      </c>
      <c r="Q3327" s="25">
        <v>58156813050</v>
      </c>
      <c r="R3327" s="25"/>
      <c r="S3327" s="3">
        <v>4</v>
      </c>
      <c r="T3327" s="55"/>
      <c r="U3327" s="25" t="s">
        <v>19</v>
      </c>
      <c r="V3327" s="25" t="str">
        <f>VLOOKUP(P3327,'Customer List'!B:C,2,)</f>
        <v>Banglore</v>
      </c>
      <c r="W3327" s="56" t="s">
        <v>4865</v>
      </c>
      <c r="X3327" s="45" t="str">
        <f t="shared" si="547"/>
        <v/>
      </c>
      <c r="Y3327" s="25" t="str">
        <f t="shared" si="544"/>
        <v/>
      </c>
      <c r="Z3327" s="25" t="str">
        <f t="shared" si="539"/>
        <v>Saturday</v>
      </c>
      <c r="AA3327" s="25" t="str">
        <f t="shared" si="540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545"/>
        <v>3324</v>
      </c>
      <c r="B3328" s="25" t="s">
        <v>4860</v>
      </c>
      <c r="C3328" s="45">
        <v>45933</v>
      </c>
      <c r="D3328" s="45">
        <v>45938</v>
      </c>
      <c r="E3328" s="8">
        <v>219.8</v>
      </c>
      <c r="F3328" s="8">
        <f t="shared" si="541"/>
        <v>19342.400000000001</v>
      </c>
      <c r="G3328" s="54">
        <f t="shared" si="542"/>
        <v>38684.800000000003</v>
      </c>
      <c r="H3328" s="25">
        <v>328114</v>
      </c>
      <c r="I3328" s="25" t="s">
        <v>4800</v>
      </c>
      <c r="J3328" s="25">
        <v>2</v>
      </c>
      <c r="K3328" s="25">
        <v>2</v>
      </c>
      <c r="L3328" s="25">
        <f t="shared" si="546"/>
        <v>0</v>
      </c>
      <c r="M3328" s="25"/>
      <c r="N3328" s="45">
        <v>45941</v>
      </c>
      <c r="O3328" s="54"/>
      <c r="P3328" s="25" t="s">
        <v>2178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Gujrat</v>
      </c>
      <c r="W3328" s="56" t="s">
        <v>4865</v>
      </c>
      <c r="X3328" s="45" t="str">
        <f t="shared" si="547"/>
        <v/>
      </c>
      <c r="Y3328" s="25" t="str">
        <f t="shared" si="544"/>
        <v/>
      </c>
      <c r="Z3328" s="25" t="str">
        <f t="shared" si="539"/>
        <v>Saturday</v>
      </c>
      <c r="AA3328" s="25" t="str">
        <f t="shared" si="540"/>
        <v/>
      </c>
      <c r="AB3328" s="25" t="str">
        <f>VLOOKUP(U3328,'Currency Sheet'!A:C,3,)</f>
        <v>DOLLAR</v>
      </c>
      <c r="AC3328" s="67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4860</v>
      </c>
      <c r="C3329" s="45">
        <v>45933</v>
      </c>
      <c r="D3329" s="45">
        <v>45938</v>
      </c>
      <c r="E3329" s="8">
        <v>313.5</v>
      </c>
      <c r="F3329" s="8">
        <f t="shared" si="541"/>
        <v>27588</v>
      </c>
      <c r="G3329" s="54">
        <f t="shared" si="542"/>
        <v>27588</v>
      </c>
      <c r="H3329" s="25">
        <v>329950</v>
      </c>
      <c r="I3329" s="25" t="s">
        <v>4801</v>
      </c>
      <c r="J3329" s="25">
        <v>1</v>
      </c>
      <c r="K3329" s="25"/>
      <c r="L3329" s="25">
        <f t="shared" si="546"/>
        <v>1</v>
      </c>
      <c r="M3329" s="25"/>
      <c r="N3329" s="45"/>
      <c r="O3329" s="54"/>
      <c r="P3329" s="25" t="s">
        <v>626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Delhi</v>
      </c>
      <c r="W3329" s="56" t="s">
        <v>606</v>
      </c>
      <c r="X3329" s="45" t="str">
        <f t="shared" si="547"/>
        <v/>
      </c>
      <c r="Y3329" s="25" t="str">
        <f t="shared" si="544"/>
        <v/>
      </c>
      <c r="Z3329" s="25" t="str">
        <f t="shared" si="539"/>
        <v/>
      </c>
      <c r="AA3329" s="25" t="str">
        <f t="shared" si="540"/>
        <v/>
      </c>
      <c r="AB3329" s="25" t="str">
        <f>VLOOKUP(U3329,'Currency Sheet'!A:C,3,)</f>
        <v>DOLLAR</v>
      </c>
      <c r="AC3329" s="67" t="str">
        <f>VLOOKUP(P3329,'Customer List'!B:D,3,)</f>
        <v>Local</v>
      </c>
    </row>
    <row r="3330" spans="1:29" x14ac:dyDescent="0.25">
      <c r="A3330" s="25">
        <f t="shared" si="545"/>
        <v>3326</v>
      </c>
      <c r="B3330" s="25" t="s">
        <v>4860</v>
      </c>
      <c r="C3330" s="45">
        <v>45933</v>
      </c>
      <c r="D3330" s="45">
        <v>45938</v>
      </c>
      <c r="E3330" s="8">
        <v>262.5</v>
      </c>
      <c r="F3330" s="8">
        <f t="shared" si="541"/>
        <v>23100</v>
      </c>
      <c r="G3330" s="54">
        <f t="shared" si="542"/>
        <v>23100</v>
      </c>
      <c r="H3330" s="25">
        <v>331416</v>
      </c>
      <c r="I3330" s="25" t="s">
        <v>4802</v>
      </c>
      <c r="J3330" s="25">
        <v>1</v>
      </c>
      <c r="K3330" s="25">
        <v>1</v>
      </c>
      <c r="L3330" s="25">
        <f t="shared" si="546"/>
        <v>0</v>
      </c>
      <c r="M3330" s="25"/>
      <c r="N3330" s="45">
        <v>45941</v>
      </c>
      <c r="O3330" s="54"/>
      <c r="P3330" s="25" t="s">
        <v>893</v>
      </c>
      <c r="Q3330" s="25">
        <v>58156813326</v>
      </c>
      <c r="R3330" s="25"/>
      <c r="S3330" s="3">
        <v>4</v>
      </c>
      <c r="T3330" s="55"/>
      <c r="U3330" s="25" t="s">
        <v>19</v>
      </c>
      <c r="V3330" s="25" t="str">
        <f>VLOOKUP(P3330,'Customer List'!B:C,2,)</f>
        <v>Banglore</v>
      </c>
      <c r="W3330" s="56" t="s">
        <v>4865</v>
      </c>
      <c r="X3330" s="45" t="str">
        <f t="shared" si="547"/>
        <v/>
      </c>
      <c r="Y3330" s="25" t="str">
        <f t="shared" si="544"/>
        <v/>
      </c>
      <c r="Z3330" s="25" t="str">
        <f t="shared" si="539"/>
        <v>Saturday</v>
      </c>
      <c r="AA3330" s="25" t="str">
        <f t="shared" si="540"/>
        <v/>
      </c>
      <c r="AB3330" s="25" t="str">
        <f>VLOOKUP(U3330,'Currency Sheet'!A:C,3,)</f>
        <v>DOLLAR</v>
      </c>
      <c r="AC3330" s="67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4860</v>
      </c>
      <c r="C3331" s="45">
        <v>45933</v>
      </c>
      <c r="D3331" s="45">
        <v>45938</v>
      </c>
      <c r="E3331" s="8">
        <v>318</v>
      </c>
      <c r="F3331" s="8">
        <f t="shared" si="541"/>
        <v>27984</v>
      </c>
      <c r="G3331" s="54">
        <f t="shared" si="542"/>
        <v>27984</v>
      </c>
      <c r="H3331" s="25">
        <v>334330</v>
      </c>
      <c r="I3331" s="25" t="s">
        <v>4803</v>
      </c>
      <c r="J3331" s="25">
        <v>1</v>
      </c>
      <c r="K3331" s="25"/>
      <c r="L3331" s="25">
        <f t="shared" si="546"/>
        <v>1</v>
      </c>
      <c r="M3331" s="25"/>
      <c r="N3331" s="45"/>
      <c r="O3331" s="54"/>
      <c r="P3331" s="25" t="s">
        <v>626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Delhi</v>
      </c>
      <c r="W3331" s="56" t="s">
        <v>606</v>
      </c>
      <c r="X3331" s="45" t="str">
        <f t="shared" si="547"/>
        <v/>
      </c>
      <c r="Y3331" s="25" t="str">
        <f t="shared" si="544"/>
        <v/>
      </c>
      <c r="Z3331" s="25" t="str">
        <f t="shared" si="539"/>
        <v/>
      </c>
      <c r="AA3331" s="25" t="str">
        <f t="shared" si="540"/>
        <v/>
      </c>
      <c r="AB3331" s="25" t="str">
        <f>VLOOKUP(U3331,'Currency Sheet'!A:C,3,)</f>
        <v>DOLLAR</v>
      </c>
      <c r="AC3331" s="67" t="str">
        <f>VLOOKUP(P3331,'Customer List'!B:D,3,)</f>
        <v>Local</v>
      </c>
    </row>
    <row r="3332" spans="1:29" x14ac:dyDescent="0.25">
      <c r="A3332" s="25">
        <f t="shared" si="545"/>
        <v>3328</v>
      </c>
      <c r="B3332" s="25" t="s">
        <v>4860</v>
      </c>
      <c r="C3332" s="45">
        <v>45933</v>
      </c>
      <c r="D3332" s="45">
        <v>45938</v>
      </c>
      <c r="E3332" s="8">
        <v>124.6</v>
      </c>
      <c r="F3332" s="8">
        <f t="shared" si="541"/>
        <v>10964.8</v>
      </c>
      <c r="G3332" s="54">
        <f t="shared" si="542"/>
        <v>10964.8</v>
      </c>
      <c r="H3332" s="25">
        <v>336119</v>
      </c>
      <c r="I3332" s="25" t="s">
        <v>4804</v>
      </c>
      <c r="J3332" s="25">
        <v>1</v>
      </c>
      <c r="K3332" s="25">
        <v>1</v>
      </c>
      <c r="L3332" s="25">
        <f t="shared" si="546"/>
        <v>0</v>
      </c>
      <c r="M3332" s="25"/>
      <c r="N3332" s="45">
        <v>45941</v>
      </c>
      <c r="O3332" s="54"/>
      <c r="P3332" s="25" t="s">
        <v>618</v>
      </c>
      <c r="Q3332" s="25"/>
      <c r="R3332" s="25"/>
      <c r="S3332" s="3">
        <v>4</v>
      </c>
      <c r="T3332" s="55"/>
      <c r="U3332" s="25" t="s">
        <v>19</v>
      </c>
      <c r="V3332" s="25" t="str">
        <f>VLOOKUP(P3332,'Customer List'!B:C,2,)</f>
        <v>Bhuvneshwar</v>
      </c>
      <c r="W3332" s="56" t="s">
        <v>4865</v>
      </c>
      <c r="X3332" s="45" t="str">
        <f t="shared" si="547"/>
        <v/>
      </c>
      <c r="Y3332" s="25" t="str">
        <f t="shared" si="544"/>
        <v/>
      </c>
      <c r="Z3332" s="25" t="str">
        <f t="shared" si="539"/>
        <v>Saturday</v>
      </c>
      <c r="AA3332" s="25" t="str">
        <f t="shared" si="540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545"/>
        <v>3329</v>
      </c>
      <c r="B3333" s="25" t="s">
        <v>4860</v>
      </c>
      <c r="C3333" s="45">
        <v>45933</v>
      </c>
      <c r="D3333" s="45">
        <v>45938</v>
      </c>
      <c r="E3333" s="8">
        <v>144.75</v>
      </c>
      <c r="F3333" s="8">
        <f t="shared" si="541"/>
        <v>12738</v>
      </c>
      <c r="G3333" s="54">
        <f t="shared" si="542"/>
        <v>12738</v>
      </c>
      <c r="H3333" s="25">
        <v>342915</v>
      </c>
      <c r="I3333" s="25" t="s">
        <v>4805</v>
      </c>
      <c r="J3333" s="25">
        <v>1</v>
      </c>
      <c r="K3333" s="25">
        <v>1</v>
      </c>
      <c r="L3333" s="25">
        <f t="shared" si="546"/>
        <v>0</v>
      </c>
      <c r="M3333" s="25"/>
      <c r="N3333" s="45">
        <v>45941</v>
      </c>
      <c r="O3333" s="54"/>
      <c r="P3333" s="25" t="s">
        <v>243</v>
      </c>
      <c r="Q3333" s="25"/>
      <c r="R3333" s="25"/>
      <c r="S3333" s="3">
        <v>4</v>
      </c>
      <c r="T3333" s="55" t="s">
        <v>2587</v>
      </c>
      <c r="U3333" s="25" t="s">
        <v>19</v>
      </c>
      <c r="V3333" s="25" t="str">
        <f>VLOOKUP(P3333,'Customer List'!B:C,2,)</f>
        <v>Mumbai</v>
      </c>
      <c r="W3333" s="56" t="s">
        <v>2587</v>
      </c>
      <c r="X3333" s="45" t="str">
        <f t="shared" si="547"/>
        <v/>
      </c>
      <c r="Y3333" s="25" t="str">
        <f t="shared" si="544"/>
        <v/>
      </c>
      <c r="Z3333" s="25" t="str">
        <f t="shared" si="539"/>
        <v>Saturday</v>
      </c>
      <c r="AA3333" s="25" t="str">
        <f t="shared" si="540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545"/>
        <v>3330</v>
      </c>
      <c r="B3334" s="25" t="s">
        <v>4860</v>
      </c>
      <c r="C3334" s="45">
        <v>45933</v>
      </c>
      <c r="D3334" s="45">
        <v>45938</v>
      </c>
      <c r="E3334" s="8">
        <v>205.1</v>
      </c>
      <c r="F3334" s="8">
        <f t="shared" si="541"/>
        <v>18048.8</v>
      </c>
      <c r="G3334" s="54">
        <f t="shared" si="542"/>
        <v>90244</v>
      </c>
      <c r="H3334" s="25">
        <v>343512</v>
      </c>
      <c r="I3334" s="25" t="s">
        <v>4806</v>
      </c>
      <c r="J3334" s="25">
        <v>5</v>
      </c>
      <c r="K3334" s="25">
        <v>5</v>
      </c>
      <c r="L3334" s="25">
        <f t="shared" si="546"/>
        <v>0</v>
      </c>
      <c r="M3334" s="25"/>
      <c r="N3334" s="45">
        <v>45941</v>
      </c>
      <c r="O3334" s="54"/>
      <c r="P3334" s="25" t="s">
        <v>2178</v>
      </c>
      <c r="Q3334" s="25"/>
      <c r="R3334" s="25"/>
      <c r="S3334" s="3">
        <v>4</v>
      </c>
      <c r="T3334" s="55"/>
      <c r="U3334" s="25" t="s">
        <v>19</v>
      </c>
      <c r="V3334" s="25" t="str">
        <f>VLOOKUP(P3334,'Customer List'!B:C,2,)</f>
        <v>Gujrat</v>
      </c>
      <c r="W3334" s="56" t="s">
        <v>4865</v>
      </c>
      <c r="X3334" s="45" t="str">
        <f t="shared" si="547"/>
        <v/>
      </c>
      <c r="Y3334" s="25" t="str">
        <f t="shared" si="544"/>
        <v/>
      </c>
      <c r="Z3334" s="25" t="str">
        <f t="shared" si="539"/>
        <v>Saturday</v>
      </c>
      <c r="AA3334" s="25" t="str">
        <f t="shared" si="540"/>
        <v/>
      </c>
      <c r="AB3334" s="25" t="str">
        <f>VLOOKUP(U3334,'Currency Sheet'!A:C,3,)</f>
        <v>DOLLAR</v>
      </c>
      <c r="AC3334" s="67" t="str">
        <f>VLOOKUP(P3334,'Customer List'!B:D,3,)</f>
        <v>OutStation</v>
      </c>
    </row>
    <row r="3335" spans="1:29" x14ac:dyDescent="0.25">
      <c r="A3335" s="25">
        <f t="shared" si="545"/>
        <v>3331</v>
      </c>
      <c r="B3335" s="25" t="s">
        <v>4860</v>
      </c>
      <c r="C3335" s="45">
        <v>45933</v>
      </c>
      <c r="D3335" s="45">
        <v>45938</v>
      </c>
      <c r="E3335" s="8">
        <v>38.5</v>
      </c>
      <c r="F3335" s="8">
        <f t="shared" si="541"/>
        <v>3388</v>
      </c>
      <c r="G3335" s="54">
        <f t="shared" si="542"/>
        <v>3388</v>
      </c>
      <c r="H3335" s="25">
        <v>344604</v>
      </c>
      <c r="I3335" s="25" t="s">
        <v>4798</v>
      </c>
      <c r="J3335" s="25">
        <v>1</v>
      </c>
      <c r="K3335" s="25">
        <v>1</v>
      </c>
      <c r="L3335" s="25">
        <f t="shared" si="546"/>
        <v>0</v>
      </c>
      <c r="M3335" s="25" t="s">
        <v>4891</v>
      </c>
      <c r="N3335" s="45">
        <v>45939</v>
      </c>
      <c r="O3335" s="54">
        <v>5280</v>
      </c>
      <c r="P3335" s="25" t="s">
        <v>209</v>
      </c>
      <c r="Q3335" s="25" t="s">
        <v>1131</v>
      </c>
      <c r="R3335" s="25" t="s">
        <v>1131</v>
      </c>
      <c r="S3335" s="3">
        <v>4</v>
      </c>
      <c r="T3335" s="55"/>
      <c r="U3335" s="25" t="s">
        <v>19</v>
      </c>
      <c r="V3335" s="25" t="str">
        <f>VLOOKUP(P3335,'Customer List'!B:C,2,)</f>
        <v>Delhi</v>
      </c>
      <c r="W3335" s="56"/>
      <c r="X3335" s="45">
        <f t="shared" si="547"/>
        <v>45939</v>
      </c>
      <c r="Y3335" s="25">
        <f t="shared" si="544"/>
        <v>0</v>
      </c>
      <c r="Z3335" s="25" t="str">
        <f t="shared" si="539"/>
        <v>Thursday</v>
      </c>
      <c r="AA3335" s="25" t="str">
        <f t="shared" si="540"/>
        <v>Thursday</v>
      </c>
      <c r="AB3335" s="25" t="str">
        <f>VLOOKUP(U3335,'Currency Sheet'!A:C,3,)</f>
        <v>DOLLAR</v>
      </c>
      <c r="AC3335" s="67" t="str">
        <f>VLOOKUP(P3335,'Customer List'!B:D,3,)</f>
        <v>Local</v>
      </c>
    </row>
    <row r="3336" spans="1:29" x14ac:dyDescent="0.25">
      <c r="A3336" s="25">
        <f t="shared" si="545"/>
        <v>3332</v>
      </c>
      <c r="B3336" s="25" t="s">
        <v>4860</v>
      </c>
      <c r="C3336" s="45">
        <v>45933</v>
      </c>
      <c r="D3336" s="45">
        <v>45938</v>
      </c>
      <c r="E3336" s="8">
        <v>297</v>
      </c>
      <c r="F3336" s="8">
        <f t="shared" si="541"/>
        <v>26136</v>
      </c>
      <c r="G3336" s="54">
        <f t="shared" si="542"/>
        <v>52272</v>
      </c>
      <c r="H3336" s="25">
        <v>344748</v>
      </c>
      <c r="I3336" s="25" t="s">
        <v>4807</v>
      </c>
      <c r="J3336" s="25">
        <v>2</v>
      </c>
      <c r="K3336" s="25">
        <v>2</v>
      </c>
      <c r="L3336" s="25">
        <f t="shared" si="546"/>
        <v>0</v>
      </c>
      <c r="M3336" s="25"/>
      <c r="N3336" s="45">
        <v>45941</v>
      </c>
      <c r="O3336" s="54"/>
      <c r="P3336" s="25" t="s">
        <v>2178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Gujrat</v>
      </c>
      <c r="W3336" s="56" t="s">
        <v>4865</v>
      </c>
      <c r="X3336" s="45" t="str">
        <f t="shared" si="547"/>
        <v/>
      </c>
      <c r="Y3336" s="25" t="str">
        <f t="shared" si="544"/>
        <v/>
      </c>
      <c r="Z3336" s="25" t="str">
        <f t="shared" si="539"/>
        <v>Saturday</v>
      </c>
      <c r="AA3336" s="25" t="str">
        <f t="shared" si="540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545"/>
        <v>3333</v>
      </c>
      <c r="B3337" s="25" t="s">
        <v>4860</v>
      </c>
      <c r="C3337" s="45">
        <v>45933</v>
      </c>
      <c r="D3337" s="45">
        <v>45938</v>
      </c>
      <c r="E3337" s="8">
        <v>116.2</v>
      </c>
      <c r="F3337" s="8">
        <f t="shared" si="541"/>
        <v>10225.6</v>
      </c>
      <c r="G3337" s="54">
        <f t="shared" si="542"/>
        <v>10225.6</v>
      </c>
      <c r="H3337" s="25">
        <v>347507</v>
      </c>
      <c r="I3337" s="25" t="s">
        <v>4808</v>
      </c>
      <c r="J3337" s="25">
        <v>1</v>
      </c>
      <c r="K3337" s="25">
        <v>1</v>
      </c>
      <c r="L3337" s="25">
        <f t="shared" si="546"/>
        <v>0</v>
      </c>
      <c r="M3337" s="25"/>
      <c r="N3337" s="45">
        <v>45941</v>
      </c>
      <c r="O3337" s="54"/>
      <c r="P3337" s="25" t="s">
        <v>618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Bhuvneshwar</v>
      </c>
      <c r="W3337" s="56" t="s">
        <v>4865</v>
      </c>
      <c r="X3337" s="45" t="str">
        <f t="shared" si="547"/>
        <v/>
      </c>
      <c r="Y3337" s="25" t="str">
        <f t="shared" si="544"/>
        <v/>
      </c>
      <c r="Z3337" s="25" t="str">
        <f t="shared" si="539"/>
        <v>Saturday</v>
      </c>
      <c r="AA3337" s="25" t="str">
        <f t="shared" si="540"/>
        <v/>
      </c>
      <c r="AB3337" s="25" t="str">
        <f>VLOOKUP(U3337,'Currency Sheet'!A:C,3,)</f>
        <v>DOLLAR</v>
      </c>
      <c r="AC3337" s="67" t="str">
        <f>VLOOKUP(P3337,'Customer List'!B:D,3,)</f>
        <v>OutStation</v>
      </c>
    </row>
    <row r="3338" spans="1:29" x14ac:dyDescent="0.25">
      <c r="A3338" s="25">
        <f t="shared" si="545"/>
        <v>3334</v>
      </c>
      <c r="B3338" s="25" t="s">
        <v>4860</v>
      </c>
      <c r="C3338" s="45">
        <v>45933</v>
      </c>
      <c r="D3338" s="45">
        <v>45938</v>
      </c>
      <c r="E3338" s="8">
        <v>176.4</v>
      </c>
      <c r="F3338" s="8">
        <f t="shared" si="541"/>
        <v>15523.2</v>
      </c>
      <c r="G3338" s="54">
        <f t="shared" si="542"/>
        <v>15523.2</v>
      </c>
      <c r="H3338" s="25">
        <v>348206</v>
      </c>
      <c r="I3338" s="25" t="s">
        <v>4809</v>
      </c>
      <c r="J3338" s="25">
        <v>1</v>
      </c>
      <c r="K3338" s="25"/>
      <c r="L3338" s="25">
        <f t="shared" si="546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 t="str">
        <f t="shared" si="547"/>
        <v/>
      </c>
      <c r="Y3338" s="25" t="str">
        <f t="shared" si="544"/>
        <v/>
      </c>
      <c r="Z3338" s="25" t="str">
        <f t="shared" si="539"/>
        <v/>
      </c>
      <c r="AA3338" s="25" t="str">
        <f t="shared" si="540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545"/>
        <v>3335</v>
      </c>
      <c r="B3339" s="25" t="s">
        <v>4860</v>
      </c>
      <c r="C3339" s="45">
        <v>45933</v>
      </c>
      <c r="D3339" s="45">
        <v>45938</v>
      </c>
      <c r="E3339" s="8">
        <v>250.6</v>
      </c>
      <c r="F3339" s="8">
        <f t="shared" si="541"/>
        <v>22052.799999999999</v>
      </c>
      <c r="G3339" s="54">
        <f t="shared" si="542"/>
        <v>22052.799999999999</v>
      </c>
      <c r="H3339" s="25">
        <v>351336</v>
      </c>
      <c r="I3339" s="25" t="s">
        <v>4810</v>
      </c>
      <c r="J3339" s="25">
        <v>1</v>
      </c>
      <c r="K3339" s="25"/>
      <c r="L3339" s="25">
        <f t="shared" si="546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 t="str">
        <f t="shared" si="547"/>
        <v/>
      </c>
      <c r="Y3339" s="25" t="str">
        <f t="shared" si="544"/>
        <v/>
      </c>
      <c r="Z3339" s="25" t="str">
        <f t="shared" si="539"/>
        <v/>
      </c>
      <c r="AA3339" s="25" t="str">
        <f t="shared" si="540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545"/>
        <v>3336</v>
      </c>
      <c r="B3340" s="25" t="s">
        <v>4860</v>
      </c>
      <c r="C3340" s="45">
        <v>45933</v>
      </c>
      <c r="D3340" s="45">
        <v>45938</v>
      </c>
      <c r="E3340" s="8">
        <v>300.3</v>
      </c>
      <c r="F3340" s="8">
        <f t="shared" si="541"/>
        <v>26426.400000000001</v>
      </c>
      <c r="G3340" s="54">
        <f t="shared" si="542"/>
        <v>26426.400000000001</v>
      </c>
      <c r="H3340" s="25">
        <v>352318</v>
      </c>
      <c r="I3340" s="25" t="s">
        <v>4811</v>
      </c>
      <c r="J3340" s="25">
        <v>1</v>
      </c>
      <c r="K3340" s="25"/>
      <c r="L3340" s="25">
        <f t="shared" si="546"/>
        <v>1</v>
      </c>
      <c r="M3340" s="25"/>
      <c r="N3340" s="45"/>
      <c r="O3340" s="54"/>
      <c r="P3340" s="25" t="s">
        <v>626</v>
      </c>
      <c r="Q3340" s="25"/>
      <c r="R3340" s="25"/>
      <c r="S3340" s="3">
        <v>4</v>
      </c>
      <c r="T3340" s="55"/>
      <c r="U3340" s="25" t="s">
        <v>19</v>
      </c>
      <c r="V3340" s="25" t="str">
        <f>VLOOKUP(P3340,'Customer List'!B:C,2,)</f>
        <v>Delhi</v>
      </c>
      <c r="W3340" s="56" t="s">
        <v>606</v>
      </c>
      <c r="X3340" s="45" t="str">
        <f t="shared" si="547"/>
        <v/>
      </c>
      <c r="Y3340" s="25" t="str">
        <f t="shared" si="544"/>
        <v/>
      </c>
      <c r="Z3340" s="25" t="str">
        <f t="shared" si="539"/>
        <v/>
      </c>
      <c r="AA3340" s="25" t="str">
        <f t="shared" si="540"/>
        <v/>
      </c>
      <c r="AB3340" s="25" t="str">
        <f>VLOOKUP(U3340,'Currency Sheet'!A:C,3,)</f>
        <v>DOLLAR</v>
      </c>
      <c r="AC3340" s="67" t="str">
        <f>VLOOKUP(P3340,'Customer List'!B:D,3,)</f>
        <v>Local</v>
      </c>
    </row>
    <row r="3341" spans="1:29" x14ac:dyDescent="0.25">
      <c r="A3341" s="25">
        <f t="shared" si="545"/>
        <v>3337</v>
      </c>
      <c r="B3341" s="25" t="s">
        <v>4860</v>
      </c>
      <c r="C3341" s="45">
        <v>45933</v>
      </c>
      <c r="D3341" s="45">
        <v>45938</v>
      </c>
      <c r="E3341" s="8">
        <v>111.3</v>
      </c>
      <c r="F3341" s="8">
        <f t="shared" si="541"/>
        <v>9794.4</v>
      </c>
      <c r="G3341" s="54">
        <f t="shared" si="542"/>
        <v>9794.4</v>
      </c>
      <c r="H3341" s="25">
        <v>353719</v>
      </c>
      <c r="I3341" s="25" t="s">
        <v>4812</v>
      </c>
      <c r="J3341" s="25">
        <v>1</v>
      </c>
      <c r="K3341" s="25">
        <v>1</v>
      </c>
      <c r="L3341" s="25">
        <f t="shared" si="546"/>
        <v>0</v>
      </c>
      <c r="M3341" s="25"/>
      <c r="N3341" s="45">
        <v>45941</v>
      </c>
      <c r="O3341" s="54"/>
      <c r="P3341" s="25" t="s">
        <v>399</v>
      </c>
      <c r="Q3341" s="25"/>
      <c r="R3341" s="25"/>
      <c r="S3341" s="3">
        <v>4</v>
      </c>
      <c r="T3341" s="55" t="s">
        <v>2587</v>
      </c>
      <c r="U3341" s="25" t="s">
        <v>19</v>
      </c>
      <c r="V3341" s="25" t="str">
        <f>VLOOKUP(P3341,'Customer List'!B:C,2,)</f>
        <v>Pune</v>
      </c>
      <c r="W3341" s="56" t="s">
        <v>2587</v>
      </c>
      <c r="X3341" s="45" t="str">
        <f t="shared" si="547"/>
        <v/>
      </c>
      <c r="Y3341" s="25" t="str">
        <f t="shared" si="544"/>
        <v/>
      </c>
      <c r="Z3341" s="25" t="str">
        <f t="shared" si="539"/>
        <v>Saturday</v>
      </c>
      <c r="AA3341" s="25" t="str">
        <f t="shared" si="540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545"/>
        <v>3338</v>
      </c>
      <c r="B3342" s="25" t="s">
        <v>4860</v>
      </c>
      <c r="C3342" s="45">
        <v>45933</v>
      </c>
      <c r="D3342" s="45">
        <v>45938</v>
      </c>
      <c r="E3342" s="8">
        <v>252</v>
      </c>
      <c r="F3342" s="8">
        <f t="shared" si="541"/>
        <v>22176</v>
      </c>
      <c r="G3342" s="54">
        <f t="shared" si="542"/>
        <v>22176</v>
      </c>
      <c r="H3342" s="25">
        <v>357504</v>
      </c>
      <c r="I3342" s="25" t="s">
        <v>4813</v>
      </c>
      <c r="J3342" s="25">
        <v>1</v>
      </c>
      <c r="K3342" s="25">
        <v>1</v>
      </c>
      <c r="L3342" s="25">
        <f t="shared" si="546"/>
        <v>0</v>
      </c>
      <c r="M3342" s="25"/>
      <c r="N3342" s="45">
        <v>45941</v>
      </c>
      <c r="O3342" s="54"/>
      <c r="P3342" s="25" t="s">
        <v>2178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Gujrat</v>
      </c>
      <c r="W3342" s="56" t="s">
        <v>4865</v>
      </c>
      <c r="X3342" s="45" t="str">
        <f t="shared" si="547"/>
        <v/>
      </c>
      <c r="Y3342" s="25" t="str">
        <f t="shared" si="544"/>
        <v/>
      </c>
      <c r="Z3342" s="25" t="str">
        <f t="shared" si="539"/>
        <v>Saturday</v>
      </c>
      <c r="AA3342" s="25" t="str">
        <f t="shared" si="540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545"/>
        <v>3339</v>
      </c>
      <c r="B3343" s="25" t="s">
        <v>4860</v>
      </c>
      <c r="C3343" s="45">
        <v>45933</v>
      </c>
      <c r="D3343" s="45">
        <v>45938</v>
      </c>
      <c r="E3343" s="8">
        <v>221.9</v>
      </c>
      <c r="F3343" s="8">
        <f t="shared" si="541"/>
        <v>19527.2</v>
      </c>
      <c r="G3343" s="54">
        <f t="shared" si="542"/>
        <v>19527.2</v>
      </c>
      <c r="H3343" s="25">
        <v>363010</v>
      </c>
      <c r="I3343" s="25" t="s">
        <v>4789</v>
      </c>
      <c r="J3343" s="25">
        <v>1</v>
      </c>
      <c r="K3343" s="25">
        <v>1</v>
      </c>
      <c r="L3343" s="25">
        <f t="shared" si="546"/>
        <v>0</v>
      </c>
      <c r="M3343" s="25"/>
      <c r="N3343" s="45">
        <v>45941</v>
      </c>
      <c r="O3343" s="54"/>
      <c r="P3343" s="25" t="s">
        <v>166</v>
      </c>
      <c r="Q3343" s="25">
        <v>58156810375</v>
      </c>
      <c r="R3343" s="25"/>
      <c r="S3343" s="3">
        <v>4</v>
      </c>
      <c r="T3343" s="55"/>
      <c r="U3343" s="25" t="s">
        <v>19</v>
      </c>
      <c r="V3343" s="25" t="str">
        <f>VLOOKUP(P3343,'Customer List'!B:C,2,)</f>
        <v>Lucknow</v>
      </c>
      <c r="W3343" s="56" t="s">
        <v>4865</v>
      </c>
      <c r="X3343" s="45" t="str">
        <f t="shared" si="547"/>
        <v/>
      </c>
      <c r="Y3343" s="25" t="str">
        <f t="shared" si="544"/>
        <v/>
      </c>
      <c r="Z3343" s="25" t="str">
        <f t="shared" si="539"/>
        <v>Saturday</v>
      </c>
      <c r="AA3343" s="25" t="str">
        <f t="shared" si="540"/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545"/>
        <v>3340</v>
      </c>
      <c r="B3344" s="25" t="s">
        <v>4860</v>
      </c>
      <c r="C3344" s="45">
        <v>45933</v>
      </c>
      <c r="D3344" s="45">
        <v>45938</v>
      </c>
      <c r="E3344" s="8">
        <v>183.4</v>
      </c>
      <c r="F3344" s="8">
        <f t="shared" si="541"/>
        <v>16139.2</v>
      </c>
      <c r="G3344" s="54">
        <f t="shared" si="542"/>
        <v>48417.600000000006</v>
      </c>
      <c r="H3344" s="25">
        <v>366608</v>
      </c>
      <c r="I3344" s="25" t="s">
        <v>4792</v>
      </c>
      <c r="J3344" s="25">
        <v>3</v>
      </c>
      <c r="K3344" s="25">
        <v>3</v>
      </c>
      <c r="L3344" s="25">
        <f t="shared" si="546"/>
        <v>0</v>
      </c>
      <c r="M3344" s="25"/>
      <c r="N3344" s="45">
        <v>45941</v>
      </c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4865</v>
      </c>
      <c r="X3344" s="45" t="str">
        <f t="shared" si="547"/>
        <v/>
      </c>
      <c r="Y3344" s="25" t="str">
        <f t="shared" ref="Y3344:Y3407" si="548">IF(X3344="", "", X3344-N3344)</f>
        <v/>
      </c>
      <c r="Z3344" s="25" t="str">
        <f t="shared" ref="Z3344:Z3407" si="549">IF(N3344="", "", TEXT(N3344, "dddd"))</f>
        <v>Saturday</v>
      </c>
      <c r="AA3344" s="25" t="str">
        <f t="shared" ref="AA3344:AA3407" si="550">IF(X3344="", "", TEXT(X3344, "dddd"))</f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545"/>
        <v>3341</v>
      </c>
      <c r="B3345" s="25" t="s">
        <v>4860</v>
      </c>
      <c r="C3345" s="45">
        <v>45933</v>
      </c>
      <c r="D3345" s="45">
        <v>45938</v>
      </c>
      <c r="E3345" s="8">
        <v>254.1</v>
      </c>
      <c r="F3345" s="8">
        <f t="shared" ref="F3345:F3410" si="551">IF(AB3345="DOLLAR",E3345*88,E3345)</f>
        <v>22360.799999999999</v>
      </c>
      <c r="G3345" s="54">
        <f t="shared" ref="G3345:G3410" si="552">F3345*J3345</f>
        <v>22360.799999999999</v>
      </c>
      <c r="H3345" s="25">
        <v>366914</v>
      </c>
      <c r="I3345" s="25" t="s">
        <v>4814</v>
      </c>
      <c r="J3345" s="25">
        <v>1</v>
      </c>
      <c r="K3345" s="25">
        <v>1</v>
      </c>
      <c r="L3345" s="25">
        <f t="shared" si="546"/>
        <v>0</v>
      </c>
      <c r="M3345" s="25"/>
      <c r="N3345" s="45">
        <v>45941</v>
      </c>
      <c r="O3345" s="54"/>
      <c r="P3345" s="25" t="s">
        <v>2178</v>
      </c>
      <c r="Q3345" s="25"/>
      <c r="R3345" s="25"/>
      <c r="S3345" s="3">
        <v>4</v>
      </c>
      <c r="T3345" s="55"/>
      <c r="U3345" s="25" t="s">
        <v>19</v>
      </c>
      <c r="V3345" s="25" t="str">
        <f>VLOOKUP(P3345,'Customer List'!B:C,2,)</f>
        <v>Gujrat</v>
      </c>
      <c r="W3345" s="56" t="s">
        <v>4865</v>
      </c>
      <c r="X3345" s="45" t="str">
        <f t="shared" ref="X3345:X3364" si="553">IF(OR(R3345 = "PRIYANKA MADAM", R3345 = "DEEPAK", R3345 = "PORTER"),N3345,"")</f>
        <v/>
      </c>
      <c r="Y3345" s="25" t="str">
        <f t="shared" si="548"/>
        <v/>
      </c>
      <c r="Z3345" s="25" t="str">
        <f t="shared" si="549"/>
        <v>Saturday</v>
      </c>
      <c r="AA3345" s="25" t="str">
        <f t="shared" si="550"/>
        <v/>
      </c>
      <c r="AB3345" s="25" t="str">
        <f>VLOOKUP(U3345,'Currency Sheet'!A:C,3,)</f>
        <v>DOLLAR</v>
      </c>
      <c r="AC3345" s="67" t="str">
        <f>VLOOKUP(P3345,'Customer List'!B:D,3,)</f>
        <v>OutStation</v>
      </c>
    </row>
    <row r="3346" spans="1:29" x14ac:dyDescent="0.25">
      <c r="A3346" s="25">
        <f t="shared" si="545"/>
        <v>3342</v>
      </c>
      <c r="B3346" s="25" t="s">
        <v>4860</v>
      </c>
      <c r="C3346" s="45">
        <v>45933</v>
      </c>
      <c r="D3346" s="45">
        <v>45938</v>
      </c>
      <c r="E3346" s="8">
        <v>96.6</v>
      </c>
      <c r="F3346" s="8">
        <f t="shared" si="551"/>
        <v>8500.7999999999993</v>
      </c>
      <c r="G3346" s="54">
        <f t="shared" si="552"/>
        <v>17001.599999999999</v>
      </c>
      <c r="H3346" s="25">
        <v>368508</v>
      </c>
      <c r="I3346" s="25" t="s">
        <v>4815</v>
      </c>
      <c r="J3346" s="25">
        <v>2</v>
      </c>
      <c r="K3346" s="25">
        <v>2</v>
      </c>
      <c r="L3346" s="25">
        <f t="shared" si="546"/>
        <v>0</v>
      </c>
      <c r="M3346" s="25" t="s">
        <v>4891</v>
      </c>
      <c r="N3346" s="45">
        <v>45939</v>
      </c>
      <c r="O3346" s="54">
        <v>26496</v>
      </c>
      <c r="P3346" s="25" t="s">
        <v>209</v>
      </c>
      <c r="Q3346" s="25" t="s">
        <v>1131</v>
      </c>
      <c r="R3346" s="25" t="s">
        <v>1131</v>
      </c>
      <c r="S3346" s="3">
        <v>4</v>
      </c>
      <c r="T3346" s="55"/>
      <c r="U3346" s="25" t="s">
        <v>19</v>
      </c>
      <c r="V3346" s="25" t="str">
        <f>VLOOKUP(P3346,'Customer List'!B:C,2,)</f>
        <v>Delhi</v>
      </c>
      <c r="W3346" s="56"/>
      <c r="X3346" s="45">
        <f t="shared" si="553"/>
        <v>45939</v>
      </c>
      <c r="Y3346" s="25">
        <f t="shared" si="548"/>
        <v>0</v>
      </c>
      <c r="Z3346" s="25" t="str">
        <f t="shared" si="549"/>
        <v>Thursday</v>
      </c>
      <c r="AA3346" s="25" t="str">
        <f t="shared" si="550"/>
        <v>Thursday</v>
      </c>
      <c r="AB3346" s="25" t="str">
        <f>VLOOKUP(U3346,'Currency Sheet'!A:C,3,)</f>
        <v>DOLLAR</v>
      </c>
      <c r="AC3346" s="67" t="str">
        <f>VLOOKUP(P3346,'Customer List'!B:D,3,)</f>
        <v>Local</v>
      </c>
    </row>
    <row r="3347" spans="1:29" x14ac:dyDescent="0.25">
      <c r="A3347" s="25">
        <f t="shared" si="545"/>
        <v>3343</v>
      </c>
      <c r="B3347" s="25" t="s">
        <v>4860</v>
      </c>
      <c r="C3347" s="45">
        <v>45933</v>
      </c>
      <c r="D3347" s="45">
        <v>45938</v>
      </c>
      <c r="E3347" s="8">
        <v>107.8</v>
      </c>
      <c r="F3347" s="8">
        <f t="shared" si="551"/>
        <v>9486.4</v>
      </c>
      <c r="G3347" s="54">
        <f t="shared" si="552"/>
        <v>9486.4</v>
      </c>
      <c r="H3347" s="25">
        <v>369905</v>
      </c>
      <c r="I3347" s="25" t="s">
        <v>4816</v>
      </c>
      <c r="J3347" s="25">
        <v>1</v>
      </c>
      <c r="K3347" s="25">
        <v>1</v>
      </c>
      <c r="L3347" s="25">
        <f t="shared" si="546"/>
        <v>0</v>
      </c>
      <c r="M3347" s="25"/>
      <c r="N3347" s="45">
        <v>45941</v>
      </c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4865</v>
      </c>
      <c r="X3347" s="45" t="str">
        <f t="shared" si="553"/>
        <v/>
      </c>
      <c r="Y3347" s="25" t="str">
        <f t="shared" si="548"/>
        <v/>
      </c>
      <c r="Z3347" s="25" t="str">
        <f t="shared" si="549"/>
        <v>Saturday</v>
      </c>
      <c r="AA3347" s="25" t="str">
        <f t="shared" si="550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545"/>
        <v>3344</v>
      </c>
      <c r="B3348" s="25" t="s">
        <v>4860</v>
      </c>
      <c r="C3348" s="45">
        <v>45933</v>
      </c>
      <c r="D3348" s="45">
        <v>45938</v>
      </c>
      <c r="E3348" s="8">
        <v>82.6</v>
      </c>
      <c r="F3348" s="8">
        <f t="shared" si="551"/>
        <v>7268.7999999999993</v>
      </c>
      <c r="G3348" s="54">
        <f t="shared" si="552"/>
        <v>7268.7999999999993</v>
      </c>
      <c r="H3348" s="25">
        <v>398202</v>
      </c>
      <c r="I3348" s="25" t="s">
        <v>4817</v>
      </c>
      <c r="J3348" s="25">
        <v>1</v>
      </c>
      <c r="K3348" s="25">
        <v>1</v>
      </c>
      <c r="L3348" s="25">
        <f t="shared" si="546"/>
        <v>0</v>
      </c>
      <c r="M3348" s="25"/>
      <c r="N3348" s="45">
        <v>45941</v>
      </c>
      <c r="O3348" s="54"/>
      <c r="P3348" s="25" t="s">
        <v>618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Bhuvneshwar</v>
      </c>
      <c r="W3348" s="56" t="s">
        <v>4865</v>
      </c>
      <c r="X3348" s="45" t="str">
        <f t="shared" si="553"/>
        <v/>
      </c>
      <c r="Y3348" s="25" t="str">
        <f t="shared" si="548"/>
        <v/>
      </c>
      <c r="Z3348" s="25" t="str">
        <f t="shared" si="549"/>
        <v>Saturday</v>
      </c>
      <c r="AA3348" s="25" t="str">
        <f t="shared" si="550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545"/>
        <v>3345</v>
      </c>
      <c r="B3349" s="25" t="s">
        <v>4860</v>
      </c>
      <c r="C3349" s="45">
        <v>45933</v>
      </c>
      <c r="D3349" s="45">
        <v>45938</v>
      </c>
      <c r="E3349" s="8">
        <v>61.6</v>
      </c>
      <c r="F3349" s="8">
        <f t="shared" si="551"/>
        <v>5420.8</v>
      </c>
      <c r="G3349" s="54">
        <f t="shared" si="552"/>
        <v>5420.8</v>
      </c>
      <c r="H3349" s="25">
        <v>400120</v>
      </c>
      <c r="I3349" s="25" t="s">
        <v>4818</v>
      </c>
      <c r="J3349" s="25">
        <v>1</v>
      </c>
      <c r="K3349" s="25">
        <v>1</v>
      </c>
      <c r="L3349" s="25">
        <f t="shared" si="546"/>
        <v>0</v>
      </c>
      <c r="M3349" s="25"/>
      <c r="N3349" s="45">
        <v>45941</v>
      </c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4865</v>
      </c>
      <c r="X3349" s="45" t="str">
        <f t="shared" si="553"/>
        <v/>
      </c>
      <c r="Y3349" s="25" t="str">
        <f t="shared" si="548"/>
        <v/>
      </c>
      <c r="Z3349" s="25" t="str">
        <f t="shared" si="549"/>
        <v>Saturday</v>
      </c>
      <c r="AA3349" s="25" t="str">
        <f t="shared" si="550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545"/>
        <v>3346</v>
      </c>
      <c r="B3350" s="25" t="s">
        <v>4860</v>
      </c>
      <c r="C3350" s="45">
        <v>45933</v>
      </c>
      <c r="D3350" s="45">
        <v>45938</v>
      </c>
      <c r="E3350" s="8">
        <v>125.3</v>
      </c>
      <c r="F3350" s="8">
        <f t="shared" si="551"/>
        <v>11026.4</v>
      </c>
      <c r="G3350" s="54">
        <f t="shared" si="552"/>
        <v>22052.799999999999</v>
      </c>
      <c r="H3350" s="25">
        <v>400126</v>
      </c>
      <c r="I3350" s="25" t="s">
        <v>4818</v>
      </c>
      <c r="J3350" s="25">
        <v>2</v>
      </c>
      <c r="K3350" s="25">
        <v>2</v>
      </c>
      <c r="L3350" s="25">
        <f t="shared" si="546"/>
        <v>0</v>
      </c>
      <c r="M3350" s="25"/>
      <c r="N3350" s="45">
        <v>45941</v>
      </c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4865</v>
      </c>
      <c r="X3350" s="45" t="str">
        <f t="shared" si="553"/>
        <v/>
      </c>
      <c r="Y3350" s="25" t="str">
        <f t="shared" si="548"/>
        <v/>
      </c>
      <c r="Z3350" s="25" t="str">
        <f t="shared" si="549"/>
        <v>Saturday</v>
      </c>
      <c r="AA3350" s="25" t="str">
        <f t="shared" si="550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545"/>
        <v>3347</v>
      </c>
      <c r="B3351" s="25" t="s">
        <v>4860</v>
      </c>
      <c r="C3351" s="45">
        <v>45933</v>
      </c>
      <c r="D3351" s="45">
        <v>45938</v>
      </c>
      <c r="E3351" s="8">
        <v>135.1</v>
      </c>
      <c r="F3351" s="8">
        <f t="shared" si="551"/>
        <v>11888.8</v>
      </c>
      <c r="G3351" s="54">
        <f t="shared" si="552"/>
        <v>23777.599999999999</v>
      </c>
      <c r="H3351" s="25">
        <v>400144</v>
      </c>
      <c r="I3351" s="25" t="s">
        <v>4818</v>
      </c>
      <c r="J3351" s="25">
        <v>2</v>
      </c>
      <c r="K3351" s="25">
        <v>2</v>
      </c>
      <c r="L3351" s="25">
        <f t="shared" si="546"/>
        <v>0</v>
      </c>
      <c r="M3351" s="25"/>
      <c r="N3351" s="45">
        <v>45941</v>
      </c>
      <c r="O3351" s="54"/>
      <c r="P3351" s="25" t="s">
        <v>2178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Gujrat</v>
      </c>
      <c r="W3351" s="56" t="s">
        <v>4865</v>
      </c>
      <c r="X3351" s="45" t="str">
        <f t="shared" si="553"/>
        <v/>
      </c>
      <c r="Y3351" s="25" t="str">
        <f t="shared" si="548"/>
        <v/>
      </c>
      <c r="Z3351" s="25" t="str">
        <f t="shared" si="549"/>
        <v>Saturday</v>
      </c>
      <c r="AA3351" s="25" t="str">
        <f t="shared" si="550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545"/>
        <v>3348</v>
      </c>
      <c r="B3352" s="25" t="s">
        <v>4860</v>
      </c>
      <c r="C3352" s="45">
        <v>45933</v>
      </c>
      <c r="D3352" s="45">
        <v>45938</v>
      </c>
      <c r="E3352" s="8">
        <v>144.75</v>
      </c>
      <c r="F3352" s="8">
        <f t="shared" si="551"/>
        <v>12738</v>
      </c>
      <c r="G3352" s="54">
        <f t="shared" si="552"/>
        <v>12738</v>
      </c>
      <c r="H3352" s="25">
        <v>400171</v>
      </c>
      <c r="I3352" s="25" t="s">
        <v>4818</v>
      </c>
      <c r="J3352" s="25">
        <v>1</v>
      </c>
      <c r="K3352" s="25">
        <v>1</v>
      </c>
      <c r="L3352" s="25">
        <f t="shared" si="546"/>
        <v>0</v>
      </c>
      <c r="M3352" s="25"/>
      <c r="N3352" s="45">
        <v>45941</v>
      </c>
      <c r="O3352" s="54"/>
      <c r="P3352" s="25" t="s">
        <v>2053</v>
      </c>
      <c r="Q3352" s="25">
        <v>58156813050</v>
      </c>
      <c r="R3352" s="25"/>
      <c r="S3352" s="3">
        <v>4</v>
      </c>
      <c r="T3352" s="55"/>
      <c r="U3352" s="25" t="s">
        <v>19</v>
      </c>
      <c r="V3352" s="25" t="str">
        <f>VLOOKUP(P3352,'Customer List'!B:C,2,)</f>
        <v>Banglore</v>
      </c>
      <c r="W3352" s="56" t="s">
        <v>4865</v>
      </c>
      <c r="X3352" s="45" t="str">
        <f t="shared" si="553"/>
        <v/>
      </c>
      <c r="Y3352" s="25" t="str">
        <f t="shared" si="548"/>
        <v/>
      </c>
      <c r="Z3352" s="25" t="str">
        <f t="shared" si="549"/>
        <v>Saturday</v>
      </c>
      <c r="AA3352" s="25" t="str">
        <f t="shared" si="550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545"/>
        <v>3349</v>
      </c>
      <c r="B3353" s="25" t="s">
        <v>4860</v>
      </c>
      <c r="C3353" s="45">
        <v>45933</v>
      </c>
      <c r="D3353" s="45">
        <v>45938</v>
      </c>
      <c r="E3353" s="8">
        <v>147.69999999999999</v>
      </c>
      <c r="F3353" s="8">
        <f t="shared" si="551"/>
        <v>12997.599999999999</v>
      </c>
      <c r="G3353" s="54">
        <f t="shared" si="552"/>
        <v>25995.199999999997</v>
      </c>
      <c r="H3353" s="25">
        <v>400250</v>
      </c>
      <c r="I3353" s="25" t="s">
        <v>4819</v>
      </c>
      <c r="J3353" s="25">
        <v>2</v>
      </c>
      <c r="K3353" s="25">
        <v>2</v>
      </c>
      <c r="L3353" s="25">
        <f t="shared" si="546"/>
        <v>0</v>
      </c>
      <c r="M3353" s="25"/>
      <c r="N3353" s="45">
        <v>45941</v>
      </c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4865</v>
      </c>
      <c r="X3353" s="45" t="str">
        <f t="shared" si="553"/>
        <v/>
      </c>
      <c r="Y3353" s="25" t="str">
        <f t="shared" si="548"/>
        <v/>
      </c>
      <c r="Z3353" s="25" t="str">
        <f t="shared" si="549"/>
        <v>Saturday</v>
      </c>
      <c r="AA3353" s="25" t="str">
        <f t="shared" si="550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545"/>
        <v>3350</v>
      </c>
      <c r="B3354" s="25" t="s">
        <v>4860</v>
      </c>
      <c r="C3354" s="45">
        <v>45933</v>
      </c>
      <c r="D3354" s="45">
        <v>45938</v>
      </c>
      <c r="E3354" s="8">
        <v>309.75</v>
      </c>
      <c r="F3354" s="8">
        <f t="shared" si="551"/>
        <v>27258</v>
      </c>
      <c r="G3354" s="54">
        <f t="shared" si="552"/>
        <v>54516</v>
      </c>
      <c r="H3354" s="25">
        <v>400266</v>
      </c>
      <c r="I3354" s="25" t="s">
        <v>4819</v>
      </c>
      <c r="J3354" s="25">
        <v>2</v>
      </c>
      <c r="K3354" s="25">
        <v>2</v>
      </c>
      <c r="L3354" s="25">
        <f t="shared" si="546"/>
        <v>0</v>
      </c>
      <c r="M3354" s="25"/>
      <c r="N3354" s="45">
        <v>45941</v>
      </c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4865</v>
      </c>
      <c r="X3354" s="45" t="str">
        <f t="shared" si="553"/>
        <v/>
      </c>
      <c r="Y3354" s="25" t="str">
        <f t="shared" si="548"/>
        <v/>
      </c>
      <c r="Z3354" s="25" t="str">
        <f t="shared" si="549"/>
        <v>Saturday</v>
      </c>
      <c r="AA3354" s="25" t="str">
        <f t="shared" si="550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545"/>
        <v>3351</v>
      </c>
      <c r="B3355" s="25" t="s">
        <v>4860</v>
      </c>
      <c r="C3355" s="45">
        <v>45933</v>
      </c>
      <c r="D3355" s="45">
        <v>45938</v>
      </c>
      <c r="E3355" s="8">
        <v>301.5</v>
      </c>
      <c r="F3355" s="8">
        <f t="shared" si="551"/>
        <v>26532</v>
      </c>
      <c r="G3355" s="54">
        <f t="shared" si="552"/>
        <v>53064</v>
      </c>
      <c r="H3355" s="25">
        <v>400268</v>
      </c>
      <c r="I3355" s="25" t="s">
        <v>4819</v>
      </c>
      <c r="J3355" s="25">
        <v>2</v>
      </c>
      <c r="K3355" s="25">
        <v>2</v>
      </c>
      <c r="L3355" s="25">
        <f t="shared" si="546"/>
        <v>0</v>
      </c>
      <c r="M3355" s="25"/>
      <c r="N3355" s="45">
        <v>45941</v>
      </c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4865</v>
      </c>
      <c r="X3355" s="45" t="str">
        <f t="shared" si="553"/>
        <v/>
      </c>
      <c r="Y3355" s="25" t="str">
        <f t="shared" si="548"/>
        <v/>
      </c>
      <c r="Z3355" s="25" t="str">
        <f t="shared" si="549"/>
        <v>Saturday</v>
      </c>
      <c r="AA3355" s="25" t="str">
        <f t="shared" si="550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545"/>
        <v>3352</v>
      </c>
      <c r="B3356" s="25" t="s">
        <v>4860</v>
      </c>
      <c r="C3356" s="45">
        <v>45933</v>
      </c>
      <c r="D3356" s="45">
        <v>45938</v>
      </c>
      <c r="E3356" s="8">
        <v>268.5</v>
      </c>
      <c r="F3356" s="8">
        <f t="shared" si="551"/>
        <v>23628</v>
      </c>
      <c r="G3356" s="54">
        <f t="shared" si="552"/>
        <v>47256</v>
      </c>
      <c r="H3356" s="25">
        <v>400342</v>
      </c>
      <c r="I3356" s="25" t="s">
        <v>4820</v>
      </c>
      <c r="J3356" s="25">
        <v>2</v>
      </c>
      <c r="K3356" s="25">
        <v>2</v>
      </c>
      <c r="L3356" s="25">
        <f t="shared" si="546"/>
        <v>0</v>
      </c>
      <c r="M3356" s="25"/>
      <c r="N3356" s="45">
        <v>45941</v>
      </c>
      <c r="O3356" s="54"/>
      <c r="P3356" s="25" t="s">
        <v>2178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Gujrat</v>
      </c>
      <c r="W3356" s="56" t="s">
        <v>4865</v>
      </c>
      <c r="X3356" s="45" t="str">
        <f t="shared" si="553"/>
        <v/>
      </c>
      <c r="Y3356" s="25" t="str">
        <f t="shared" si="548"/>
        <v/>
      </c>
      <c r="Z3356" s="25" t="str">
        <f t="shared" si="549"/>
        <v>Saturday</v>
      </c>
      <c r="AA3356" s="25" t="str">
        <f t="shared" si="550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545"/>
        <v>3353</v>
      </c>
      <c r="B3357" s="25" t="s">
        <v>4860</v>
      </c>
      <c r="C3357" s="45">
        <v>45933</v>
      </c>
      <c r="D3357" s="45">
        <v>45938</v>
      </c>
      <c r="E3357" s="8">
        <v>153</v>
      </c>
      <c r="F3357" s="8">
        <f t="shared" si="551"/>
        <v>13464</v>
      </c>
      <c r="G3357" s="54">
        <f t="shared" si="552"/>
        <v>13464</v>
      </c>
      <c r="H3357" s="25">
        <v>400647</v>
      </c>
      <c r="I3357" s="25" t="s">
        <v>4821</v>
      </c>
      <c r="J3357" s="25">
        <v>1</v>
      </c>
      <c r="K3357" s="25">
        <v>1</v>
      </c>
      <c r="L3357" s="25">
        <f t="shared" si="546"/>
        <v>0</v>
      </c>
      <c r="M3357" s="25"/>
      <c r="N3357" s="45">
        <v>45941</v>
      </c>
      <c r="O3357" s="54"/>
      <c r="P3357" s="25" t="s">
        <v>618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Bhuvneshwar</v>
      </c>
      <c r="W3357" s="56" t="s">
        <v>4865</v>
      </c>
      <c r="X3357" s="45" t="str">
        <f t="shared" si="553"/>
        <v/>
      </c>
      <c r="Y3357" s="25" t="str">
        <f t="shared" si="548"/>
        <v/>
      </c>
      <c r="Z3357" s="25" t="str">
        <f t="shared" si="549"/>
        <v>Saturday</v>
      </c>
      <c r="AA3357" s="25" t="str">
        <f t="shared" si="550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545"/>
        <v>3354</v>
      </c>
      <c r="B3358" s="25" t="s">
        <v>4860</v>
      </c>
      <c r="C3358" s="45">
        <v>45933</v>
      </c>
      <c r="D3358" s="45">
        <v>45938</v>
      </c>
      <c r="E3358" s="8">
        <v>186</v>
      </c>
      <c r="F3358" s="8">
        <f t="shared" si="551"/>
        <v>16368</v>
      </c>
      <c r="G3358" s="54">
        <f t="shared" si="552"/>
        <v>16368</v>
      </c>
      <c r="H3358" s="25">
        <v>400655</v>
      </c>
      <c r="I3358" s="25" t="s">
        <v>4821</v>
      </c>
      <c r="J3358" s="25">
        <v>1</v>
      </c>
      <c r="K3358" s="25">
        <v>1</v>
      </c>
      <c r="L3358" s="25">
        <f t="shared" si="546"/>
        <v>0</v>
      </c>
      <c r="M3358" s="25"/>
      <c r="N3358" s="45">
        <v>45941</v>
      </c>
      <c r="O3358" s="54"/>
      <c r="P3358" s="25" t="s">
        <v>2053</v>
      </c>
      <c r="Q3358" s="25">
        <v>58156813050</v>
      </c>
      <c r="R3358" s="25"/>
      <c r="S3358" s="3">
        <v>4</v>
      </c>
      <c r="T3358" s="55"/>
      <c r="U3358" s="25" t="s">
        <v>19</v>
      </c>
      <c r="V3358" s="25" t="str">
        <f>VLOOKUP(P3358,'Customer List'!B:C,2,)</f>
        <v>Banglore</v>
      </c>
      <c r="W3358" s="56" t="s">
        <v>4865</v>
      </c>
      <c r="X3358" s="45" t="str">
        <f t="shared" si="553"/>
        <v/>
      </c>
      <c r="Y3358" s="25" t="str">
        <f t="shared" si="548"/>
        <v/>
      </c>
      <c r="Z3358" s="25" t="str">
        <f t="shared" si="549"/>
        <v>Saturday</v>
      </c>
      <c r="AA3358" s="25" t="str">
        <f t="shared" si="550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545"/>
        <v>3355</v>
      </c>
      <c r="B3359" s="25" t="s">
        <v>4860</v>
      </c>
      <c r="C3359" s="45">
        <v>45933</v>
      </c>
      <c r="D3359" s="45">
        <v>45938</v>
      </c>
      <c r="E3359" s="8">
        <v>219</v>
      </c>
      <c r="F3359" s="8">
        <f t="shared" si="551"/>
        <v>19272</v>
      </c>
      <c r="G3359" s="54">
        <f t="shared" si="552"/>
        <v>38544</v>
      </c>
      <c r="H3359" s="25">
        <v>402607</v>
      </c>
      <c r="I3359" s="25" t="s">
        <v>4822</v>
      </c>
      <c r="J3359" s="25">
        <v>2</v>
      </c>
      <c r="K3359" s="25">
        <v>2</v>
      </c>
      <c r="L3359" s="25">
        <f t="shared" si="546"/>
        <v>0</v>
      </c>
      <c r="M3359" s="25"/>
      <c r="N3359" s="45">
        <v>45941</v>
      </c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4865</v>
      </c>
      <c r="X3359" s="45" t="str">
        <f t="shared" si="553"/>
        <v/>
      </c>
      <c r="Y3359" s="25" t="str">
        <f t="shared" si="548"/>
        <v/>
      </c>
      <c r="Z3359" s="25" t="str">
        <f t="shared" si="549"/>
        <v>Saturday</v>
      </c>
      <c r="AA3359" s="25" t="str">
        <f t="shared" si="550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545"/>
        <v>3356</v>
      </c>
      <c r="B3360" s="25" t="s">
        <v>4860</v>
      </c>
      <c r="C3360" s="45">
        <v>45933</v>
      </c>
      <c r="D3360" s="45">
        <v>45938</v>
      </c>
      <c r="E3360" s="8">
        <v>311.5</v>
      </c>
      <c r="F3360" s="8">
        <f t="shared" si="551"/>
        <v>27412</v>
      </c>
      <c r="G3360" s="54">
        <f t="shared" si="552"/>
        <v>54824</v>
      </c>
      <c r="H3360" s="25">
        <v>403504</v>
      </c>
      <c r="I3360" s="25" t="s">
        <v>4823</v>
      </c>
      <c r="J3360" s="25">
        <v>2</v>
      </c>
      <c r="K3360" s="25">
        <v>2</v>
      </c>
      <c r="L3360" s="25">
        <f t="shared" si="546"/>
        <v>0</v>
      </c>
      <c r="M3360" s="25"/>
      <c r="N3360" s="45">
        <v>45941</v>
      </c>
      <c r="O3360" s="54"/>
      <c r="P3360" s="25" t="s">
        <v>2178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Gujrat</v>
      </c>
      <c r="W3360" s="56" t="s">
        <v>4865</v>
      </c>
      <c r="X3360" s="45" t="str">
        <f t="shared" si="553"/>
        <v/>
      </c>
      <c r="Y3360" s="25" t="str">
        <f t="shared" si="548"/>
        <v/>
      </c>
      <c r="Z3360" s="25" t="str">
        <f t="shared" si="549"/>
        <v>Saturday</v>
      </c>
      <c r="AA3360" s="25" t="str">
        <f t="shared" si="550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545"/>
        <v>3357</v>
      </c>
      <c r="B3361" s="25" t="s">
        <v>4860</v>
      </c>
      <c r="C3361" s="45">
        <v>45933</v>
      </c>
      <c r="D3361" s="45">
        <v>45938</v>
      </c>
      <c r="E3361" s="8">
        <v>82.6</v>
      </c>
      <c r="F3361" s="8">
        <f t="shared" si="551"/>
        <v>7268.7999999999993</v>
      </c>
      <c r="G3361" s="54">
        <f t="shared" si="552"/>
        <v>7268.7999999999993</v>
      </c>
      <c r="H3361" s="25">
        <v>405202</v>
      </c>
      <c r="I3361" s="25" t="s">
        <v>4824</v>
      </c>
      <c r="J3361" s="25">
        <v>1</v>
      </c>
      <c r="K3361" s="25">
        <v>1</v>
      </c>
      <c r="L3361" s="25">
        <f t="shared" si="546"/>
        <v>0</v>
      </c>
      <c r="M3361" s="25"/>
      <c r="N3361" s="45">
        <v>45941</v>
      </c>
      <c r="O3361" s="54"/>
      <c r="P3361" s="25" t="s">
        <v>622</v>
      </c>
      <c r="Q3361" s="25">
        <v>58156809782</v>
      </c>
      <c r="R3361" s="25"/>
      <c r="S3361" s="3">
        <v>4</v>
      </c>
      <c r="T3361" s="55"/>
      <c r="U3361" s="25" t="s">
        <v>19</v>
      </c>
      <c r="V3361" s="25" t="str">
        <f>VLOOKUP(P3361,'Customer List'!B:C,2,)</f>
        <v>Hyderabad</v>
      </c>
      <c r="W3361" s="56" t="s">
        <v>4865</v>
      </c>
      <c r="X3361" s="45" t="str">
        <f t="shared" si="553"/>
        <v/>
      </c>
      <c r="Y3361" s="25" t="str">
        <f t="shared" si="548"/>
        <v/>
      </c>
      <c r="Z3361" s="25" t="str">
        <f t="shared" si="549"/>
        <v>Saturday</v>
      </c>
      <c r="AA3361" s="25" t="str">
        <f t="shared" si="550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545"/>
        <v>3358</v>
      </c>
      <c r="B3362" s="25" t="s">
        <v>4860</v>
      </c>
      <c r="C3362" s="45">
        <v>45933</v>
      </c>
      <c r="D3362" s="45">
        <v>45938</v>
      </c>
      <c r="E3362" s="8">
        <v>127.4</v>
      </c>
      <c r="F3362" s="8">
        <f t="shared" si="551"/>
        <v>11211.2</v>
      </c>
      <c r="G3362" s="54">
        <f t="shared" si="552"/>
        <v>11211.2</v>
      </c>
      <c r="H3362" s="25">
        <v>405301</v>
      </c>
      <c r="I3362" s="25" t="s">
        <v>4825</v>
      </c>
      <c r="J3362" s="25">
        <v>1</v>
      </c>
      <c r="K3362" s="25">
        <v>1</v>
      </c>
      <c r="L3362" s="25">
        <f t="shared" si="546"/>
        <v>0</v>
      </c>
      <c r="M3362" s="25"/>
      <c r="N3362" s="45">
        <v>45941</v>
      </c>
      <c r="O3362" s="54"/>
      <c r="P3362" s="25" t="s">
        <v>618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Bhuvneshwar</v>
      </c>
      <c r="W3362" s="56" t="s">
        <v>4865</v>
      </c>
      <c r="X3362" s="45" t="str">
        <f t="shared" si="553"/>
        <v/>
      </c>
      <c r="Y3362" s="25" t="str">
        <f t="shared" si="548"/>
        <v/>
      </c>
      <c r="Z3362" s="25" t="str">
        <f t="shared" si="549"/>
        <v>Saturday</v>
      </c>
      <c r="AA3362" s="25" t="str">
        <f t="shared" si="550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545"/>
        <v>3359</v>
      </c>
      <c r="B3363" s="25" t="s">
        <v>4860</v>
      </c>
      <c r="C3363" s="45">
        <v>45933</v>
      </c>
      <c r="D3363" s="45">
        <v>45938</v>
      </c>
      <c r="E3363" s="8">
        <v>153</v>
      </c>
      <c r="F3363" s="8">
        <f t="shared" si="551"/>
        <v>13464</v>
      </c>
      <c r="G3363" s="54">
        <f t="shared" si="552"/>
        <v>26928</v>
      </c>
      <c r="H3363" s="25">
        <v>405317</v>
      </c>
      <c r="I3363" s="25" t="s">
        <v>4825</v>
      </c>
      <c r="J3363" s="25">
        <v>2</v>
      </c>
      <c r="K3363" s="25">
        <v>2</v>
      </c>
      <c r="L3363" s="25">
        <f t="shared" si="546"/>
        <v>0</v>
      </c>
      <c r="M3363" s="25"/>
      <c r="N3363" s="45">
        <v>45941</v>
      </c>
      <c r="O3363" s="54"/>
      <c r="P3363" s="25" t="s">
        <v>4859</v>
      </c>
      <c r="Q3363" s="25">
        <v>58156808990</v>
      </c>
      <c r="R3363" s="25"/>
      <c r="S3363" s="3">
        <v>4</v>
      </c>
      <c r="T3363" s="55"/>
      <c r="U3363" s="25" t="s">
        <v>19</v>
      </c>
      <c r="V3363" s="25" t="str">
        <f>VLOOKUP(P3363,'Customer List'!B:C,2,)</f>
        <v>Mumbai</v>
      </c>
      <c r="W3363" s="56" t="s">
        <v>4865</v>
      </c>
      <c r="X3363" s="45" t="str">
        <f t="shared" si="553"/>
        <v/>
      </c>
      <c r="Y3363" s="25" t="str">
        <f t="shared" si="548"/>
        <v/>
      </c>
      <c r="Z3363" s="25" t="str">
        <f t="shared" si="549"/>
        <v>Saturday</v>
      </c>
      <c r="AA3363" s="25" t="str">
        <f t="shared" si="550"/>
        <v/>
      </c>
      <c r="AB3363" s="25" t="str">
        <f>VLOOKUP(U3363,'Currency Sheet'!A:C,3,)</f>
        <v>DOLLAR</v>
      </c>
      <c r="AC3363" s="67" t="str">
        <f>VLOOKUP(P3363,'Customer List'!B:D,3,)</f>
        <v>OutStation</v>
      </c>
    </row>
    <row r="3364" spans="1:29" x14ac:dyDescent="0.25">
      <c r="A3364" s="25">
        <f t="shared" si="545"/>
        <v>3360</v>
      </c>
      <c r="B3364" s="25" t="s">
        <v>4860</v>
      </c>
      <c r="C3364" s="45">
        <v>45933</v>
      </c>
      <c r="D3364" s="45">
        <v>45938</v>
      </c>
      <c r="E3364" s="8">
        <v>58.1</v>
      </c>
      <c r="F3364" s="8">
        <f t="shared" si="551"/>
        <v>5112.8</v>
      </c>
      <c r="G3364" s="54">
        <f t="shared" si="552"/>
        <v>5112.8</v>
      </c>
      <c r="H3364" s="25">
        <v>406403</v>
      </c>
      <c r="I3364" s="25" t="s">
        <v>4826</v>
      </c>
      <c r="J3364" s="25">
        <v>1</v>
      </c>
      <c r="K3364" s="25">
        <v>1</v>
      </c>
      <c r="L3364" s="25">
        <f t="shared" si="546"/>
        <v>0</v>
      </c>
      <c r="M3364" s="25" t="s">
        <v>4993</v>
      </c>
      <c r="N3364" s="45">
        <v>45940</v>
      </c>
      <c r="O3364" s="54">
        <v>9641.25</v>
      </c>
      <c r="P3364" s="25" t="s">
        <v>620</v>
      </c>
      <c r="Q3364" s="25" t="s">
        <v>637</v>
      </c>
      <c r="R3364" s="25" t="s">
        <v>638</v>
      </c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>
        <f t="shared" si="553"/>
        <v>45940</v>
      </c>
      <c r="Y3364" s="25">
        <f t="shared" si="548"/>
        <v>0</v>
      </c>
      <c r="Z3364" s="25" t="str">
        <f t="shared" si="549"/>
        <v>Friday</v>
      </c>
      <c r="AA3364" s="25" t="str">
        <f t="shared" si="550"/>
        <v>Friday</v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545"/>
        <v>3361</v>
      </c>
      <c r="B3365" s="25" t="s">
        <v>4860</v>
      </c>
      <c r="C3365" s="45">
        <v>45933</v>
      </c>
      <c r="D3365" s="45">
        <v>45938</v>
      </c>
      <c r="E3365" s="8">
        <v>72.8</v>
      </c>
      <c r="F3365" s="8">
        <f t="shared" si="551"/>
        <v>6406.4</v>
      </c>
      <c r="G3365" s="54">
        <f t="shared" si="552"/>
        <v>6406.4</v>
      </c>
      <c r="H3365" s="25">
        <v>406421</v>
      </c>
      <c r="I3365" s="25" t="s">
        <v>4826</v>
      </c>
      <c r="J3365" s="25">
        <v>1</v>
      </c>
      <c r="K3365" s="25">
        <v>1</v>
      </c>
      <c r="L3365" s="25">
        <f t="shared" si="546"/>
        <v>0</v>
      </c>
      <c r="M3365" s="25" t="s">
        <v>4993</v>
      </c>
      <c r="N3365" s="45">
        <v>45940</v>
      </c>
      <c r="O3365" s="54">
        <v>12090</v>
      </c>
      <c r="P3365" s="25" t="s">
        <v>620</v>
      </c>
      <c r="Q3365" s="25" t="s">
        <v>637</v>
      </c>
      <c r="R3365" s="25" t="s">
        <v>638</v>
      </c>
      <c r="S3365" s="3">
        <v>4</v>
      </c>
      <c r="T3365" s="55"/>
      <c r="U3365" s="25" t="s">
        <v>19</v>
      </c>
      <c r="V3365" s="25" t="str">
        <f>VLOOKUP(P3365,'Customer List'!B:C,2,)</f>
        <v>Delhi</v>
      </c>
      <c r="W3365" s="56" t="s">
        <v>606</v>
      </c>
      <c r="X3365" s="45">
        <f>IF(OR(R3365 = "PRIYANKA MADAM", R3365 = "DEEPAK"), N3365, "")</f>
        <v>45940</v>
      </c>
      <c r="Y3365" s="25">
        <f t="shared" si="548"/>
        <v>0</v>
      </c>
      <c r="Z3365" s="25" t="str">
        <f t="shared" si="549"/>
        <v>Friday</v>
      </c>
      <c r="AA3365" s="25" t="str">
        <f t="shared" si="550"/>
        <v>Friday</v>
      </c>
      <c r="AB3365" s="25" t="str">
        <f>VLOOKUP(U3365,'Currency Sheet'!A:C,3,)</f>
        <v>DOLLAR</v>
      </c>
      <c r="AC3365" s="67" t="str">
        <f>VLOOKUP(P3365,'Customer List'!B:D,3,)</f>
        <v>Local</v>
      </c>
    </row>
    <row r="3366" spans="1:29" x14ac:dyDescent="0.25">
      <c r="A3366" s="25">
        <f t="shared" si="545"/>
        <v>3362</v>
      </c>
      <c r="B3366" s="25" t="s">
        <v>4860</v>
      </c>
      <c r="C3366" s="45">
        <v>45933</v>
      </c>
      <c r="D3366" s="45">
        <v>45938</v>
      </c>
      <c r="E3366" s="8">
        <v>111.3</v>
      </c>
      <c r="F3366" s="8">
        <f t="shared" si="551"/>
        <v>9794.4</v>
      </c>
      <c r="G3366" s="54">
        <f t="shared" si="552"/>
        <v>9794.4</v>
      </c>
      <c r="H3366" s="25">
        <v>406502</v>
      </c>
      <c r="I3366" s="25" t="s">
        <v>4827</v>
      </c>
      <c r="J3366" s="25">
        <v>1</v>
      </c>
      <c r="K3366" s="25"/>
      <c r="L3366" s="25">
        <f t="shared" si="546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4865</v>
      </c>
      <c r="X3366" s="45" t="str">
        <f t="shared" ref="X3366:X3412" si="554">IF(OR(R3366 = "PRIYANKA MADAM", R3366 = "DEEPAK", R3366 = "PORTER"),N3366,"")</f>
        <v/>
      </c>
      <c r="Y3366" s="25" t="str">
        <f t="shared" si="548"/>
        <v/>
      </c>
      <c r="Z3366" s="25" t="str">
        <f t="shared" si="549"/>
        <v/>
      </c>
      <c r="AA3366" s="25" t="str">
        <f t="shared" si="550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545"/>
        <v>3363</v>
      </c>
      <c r="B3367" s="25" t="s">
        <v>4860</v>
      </c>
      <c r="C3367" s="45">
        <v>45933</v>
      </c>
      <c r="D3367" s="45">
        <v>45938</v>
      </c>
      <c r="E3367" s="8">
        <v>119.7</v>
      </c>
      <c r="F3367" s="8">
        <f t="shared" si="551"/>
        <v>10533.6</v>
      </c>
      <c r="G3367" s="54">
        <f t="shared" si="552"/>
        <v>10533.6</v>
      </c>
      <c r="H3367" s="25">
        <v>406602</v>
      </c>
      <c r="I3367" s="25" t="s">
        <v>4828</v>
      </c>
      <c r="J3367" s="25">
        <v>1</v>
      </c>
      <c r="K3367" s="25"/>
      <c r="L3367" s="25">
        <f t="shared" si="546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4865</v>
      </c>
      <c r="X3367" s="45" t="str">
        <f t="shared" si="554"/>
        <v/>
      </c>
      <c r="Y3367" s="25" t="str">
        <f t="shared" si="548"/>
        <v/>
      </c>
      <c r="Z3367" s="25" t="str">
        <f t="shared" si="549"/>
        <v/>
      </c>
      <c r="AA3367" s="25" t="str">
        <f t="shared" si="550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545"/>
        <v>3364</v>
      </c>
      <c r="B3368" s="25" t="s">
        <v>4860</v>
      </c>
      <c r="C3368" s="45">
        <v>45933</v>
      </c>
      <c r="D3368" s="45">
        <v>45938</v>
      </c>
      <c r="E3368" s="8">
        <v>119.7</v>
      </c>
      <c r="F3368" s="8">
        <f t="shared" si="551"/>
        <v>10533.6</v>
      </c>
      <c r="G3368" s="54">
        <f t="shared" si="552"/>
        <v>10533.6</v>
      </c>
      <c r="H3368" s="25">
        <v>406702</v>
      </c>
      <c r="I3368" s="25" t="s">
        <v>4829</v>
      </c>
      <c r="J3368" s="25">
        <v>1</v>
      </c>
      <c r="K3368" s="25"/>
      <c r="L3368" s="25">
        <f t="shared" si="546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4865</v>
      </c>
      <c r="X3368" s="45" t="str">
        <f t="shared" si="554"/>
        <v/>
      </c>
      <c r="Y3368" s="25" t="str">
        <f t="shared" si="548"/>
        <v/>
      </c>
      <c r="Z3368" s="25" t="str">
        <f t="shared" si="549"/>
        <v/>
      </c>
      <c r="AA3368" s="25" t="str">
        <f t="shared" si="550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545"/>
        <v>3365</v>
      </c>
      <c r="B3369" s="25" t="s">
        <v>4860</v>
      </c>
      <c r="C3369" s="45">
        <v>45933</v>
      </c>
      <c r="D3369" s="45">
        <v>45938</v>
      </c>
      <c r="E3369" s="8">
        <v>119.7</v>
      </c>
      <c r="F3369" s="8">
        <f t="shared" si="551"/>
        <v>10533.6</v>
      </c>
      <c r="G3369" s="54">
        <f t="shared" si="552"/>
        <v>10533.6</v>
      </c>
      <c r="H3369" s="25">
        <v>406802</v>
      </c>
      <c r="I3369" s="25" t="s">
        <v>4830</v>
      </c>
      <c r="J3369" s="25">
        <v>1</v>
      </c>
      <c r="K3369" s="25"/>
      <c r="L3369" s="25">
        <f t="shared" si="546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4865</v>
      </c>
      <c r="X3369" s="45" t="str">
        <f t="shared" si="554"/>
        <v/>
      </c>
      <c r="Y3369" s="25" t="str">
        <f t="shared" si="548"/>
        <v/>
      </c>
      <c r="Z3369" s="25" t="str">
        <f t="shared" si="549"/>
        <v/>
      </c>
      <c r="AA3369" s="25" t="str">
        <f t="shared" si="550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545"/>
        <v>3366</v>
      </c>
      <c r="B3370" s="25" t="s">
        <v>4860</v>
      </c>
      <c r="C3370" s="45">
        <v>45933</v>
      </c>
      <c r="D3370" s="45">
        <v>45938</v>
      </c>
      <c r="E3370" s="8">
        <v>119.7</v>
      </c>
      <c r="F3370" s="8">
        <f t="shared" si="551"/>
        <v>10533.6</v>
      </c>
      <c r="G3370" s="54">
        <f t="shared" si="552"/>
        <v>10533.6</v>
      </c>
      <c r="H3370" s="25">
        <v>406902</v>
      </c>
      <c r="I3370" s="25" t="s">
        <v>4831</v>
      </c>
      <c r="J3370" s="25">
        <v>1</v>
      </c>
      <c r="K3370" s="25"/>
      <c r="L3370" s="25">
        <f t="shared" si="546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4865</v>
      </c>
      <c r="X3370" s="45" t="str">
        <f t="shared" si="554"/>
        <v/>
      </c>
      <c r="Y3370" s="25" t="str">
        <f t="shared" si="548"/>
        <v/>
      </c>
      <c r="Z3370" s="25" t="str">
        <f t="shared" si="549"/>
        <v/>
      </c>
      <c r="AA3370" s="25" t="str">
        <f t="shared" si="550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545"/>
        <v>3367</v>
      </c>
      <c r="B3371" s="25" t="s">
        <v>4860</v>
      </c>
      <c r="C3371" s="45">
        <v>45933</v>
      </c>
      <c r="D3371" s="45">
        <v>45938</v>
      </c>
      <c r="E3371" s="8">
        <v>119.7</v>
      </c>
      <c r="F3371" s="8">
        <f t="shared" si="551"/>
        <v>10533.6</v>
      </c>
      <c r="G3371" s="54">
        <f t="shared" si="552"/>
        <v>10533.6</v>
      </c>
      <c r="H3371" s="25">
        <v>407002</v>
      </c>
      <c r="I3371" s="25" t="s">
        <v>4832</v>
      </c>
      <c r="J3371" s="25">
        <v>1</v>
      </c>
      <c r="K3371" s="25"/>
      <c r="L3371" s="25">
        <f t="shared" si="546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4865</v>
      </c>
      <c r="X3371" s="45" t="str">
        <f t="shared" si="554"/>
        <v/>
      </c>
      <c r="Y3371" s="25" t="str">
        <f t="shared" si="548"/>
        <v/>
      </c>
      <c r="Z3371" s="25" t="str">
        <f t="shared" si="549"/>
        <v/>
      </c>
      <c r="AA3371" s="25" t="str">
        <f t="shared" si="550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545"/>
        <v>3368</v>
      </c>
      <c r="B3372" s="25" t="s">
        <v>4860</v>
      </c>
      <c r="C3372" s="45">
        <v>45933</v>
      </c>
      <c r="D3372" s="45">
        <v>45938</v>
      </c>
      <c r="E3372" s="8">
        <v>119.7</v>
      </c>
      <c r="F3372" s="8">
        <f t="shared" si="551"/>
        <v>10533.6</v>
      </c>
      <c r="G3372" s="54">
        <f t="shared" si="552"/>
        <v>10533.6</v>
      </c>
      <c r="H3372" s="25">
        <v>407102</v>
      </c>
      <c r="I3372" s="25" t="s">
        <v>4833</v>
      </c>
      <c r="J3372" s="25">
        <v>1</v>
      </c>
      <c r="K3372" s="25"/>
      <c r="L3372" s="25">
        <f t="shared" si="546"/>
        <v>1</v>
      </c>
      <c r="M3372" s="25"/>
      <c r="N3372" s="45"/>
      <c r="O3372" s="54"/>
      <c r="P3372" s="25" t="s">
        <v>882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Mumbai</v>
      </c>
      <c r="W3372" s="56" t="s">
        <v>4865</v>
      </c>
      <c r="X3372" s="45" t="str">
        <f t="shared" si="554"/>
        <v/>
      </c>
      <c r="Y3372" s="25" t="str">
        <f t="shared" si="548"/>
        <v/>
      </c>
      <c r="Z3372" s="25" t="str">
        <f t="shared" si="549"/>
        <v/>
      </c>
      <c r="AA3372" s="25" t="str">
        <f t="shared" si="550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si="545"/>
        <v>3369</v>
      </c>
      <c r="B3373" s="25" t="s">
        <v>4860</v>
      </c>
      <c r="C3373" s="45">
        <v>45933</v>
      </c>
      <c r="D3373" s="45">
        <v>45938</v>
      </c>
      <c r="E3373" s="8">
        <v>149.80000000000001</v>
      </c>
      <c r="F3373" s="8">
        <f t="shared" si="551"/>
        <v>13182.400000000001</v>
      </c>
      <c r="G3373" s="54">
        <f t="shared" si="552"/>
        <v>13182.400000000001</v>
      </c>
      <c r="H3373" s="25">
        <v>410504</v>
      </c>
      <c r="I3373" s="25" t="s">
        <v>4834</v>
      </c>
      <c r="J3373" s="25">
        <v>1</v>
      </c>
      <c r="K3373" s="25">
        <v>1</v>
      </c>
      <c r="L3373" s="25">
        <f t="shared" si="546"/>
        <v>0</v>
      </c>
      <c r="M3373" s="25"/>
      <c r="N3373" s="45">
        <v>45941</v>
      </c>
      <c r="O3373" s="54"/>
      <c r="P3373" s="25" t="s">
        <v>631</v>
      </c>
      <c r="Q3373" s="25">
        <v>58156812615</v>
      </c>
      <c r="R3373" s="25"/>
      <c r="S3373" s="3">
        <v>4</v>
      </c>
      <c r="T3373" s="55"/>
      <c r="U3373" s="25" t="s">
        <v>19</v>
      </c>
      <c r="V3373" s="25" t="str">
        <f>VLOOKUP(P3373,'Customer List'!B:C,2,)</f>
        <v>Telangana</v>
      </c>
      <c r="W3373" s="56" t="s">
        <v>4865</v>
      </c>
      <c r="X3373" s="45" t="str">
        <f t="shared" si="554"/>
        <v/>
      </c>
      <c r="Y3373" s="25" t="str">
        <f t="shared" si="548"/>
        <v/>
      </c>
      <c r="Z3373" s="25" t="str">
        <f t="shared" si="549"/>
        <v>Saturday</v>
      </c>
      <c r="AA3373" s="25" t="str">
        <f t="shared" si="550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ref="A3374:A3414" si="555">A3373+1</f>
        <v>3370</v>
      </c>
      <c r="B3374" s="25" t="s">
        <v>4860</v>
      </c>
      <c r="C3374" s="45">
        <v>45933</v>
      </c>
      <c r="D3374" s="45">
        <v>45938</v>
      </c>
      <c r="E3374" s="8">
        <v>21</v>
      </c>
      <c r="F3374" s="8">
        <f t="shared" si="551"/>
        <v>1848</v>
      </c>
      <c r="G3374" s="54">
        <f t="shared" si="552"/>
        <v>1848</v>
      </c>
      <c r="H3374" s="25">
        <v>420403</v>
      </c>
      <c r="I3374" s="25" t="s">
        <v>15</v>
      </c>
      <c r="J3374" s="25">
        <v>1</v>
      </c>
      <c r="K3374" s="25">
        <v>1</v>
      </c>
      <c r="L3374" s="25">
        <f t="shared" ref="L3374:L3414" si="556">J3374-K3374</f>
        <v>0</v>
      </c>
      <c r="M3374" s="25"/>
      <c r="N3374" s="45">
        <v>45941</v>
      </c>
      <c r="O3374" s="54"/>
      <c r="P3374" s="25" t="s">
        <v>622</v>
      </c>
      <c r="Q3374" s="25">
        <v>58156809782</v>
      </c>
      <c r="R3374" s="25"/>
      <c r="S3374" s="3">
        <v>4</v>
      </c>
      <c r="T3374" s="55"/>
      <c r="U3374" s="25" t="s">
        <v>19</v>
      </c>
      <c r="V3374" s="25" t="str">
        <f>VLOOKUP(P3374,'Customer List'!B:C,2,)</f>
        <v>Hyderabad</v>
      </c>
      <c r="W3374" s="56" t="s">
        <v>4865</v>
      </c>
      <c r="X3374" s="45" t="str">
        <f t="shared" si="554"/>
        <v/>
      </c>
      <c r="Y3374" s="25" t="str">
        <f t="shared" si="548"/>
        <v/>
      </c>
      <c r="Z3374" s="25" t="str">
        <f t="shared" si="549"/>
        <v>Saturday</v>
      </c>
      <c r="AA3374" s="25" t="str">
        <f t="shared" si="550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555"/>
        <v>3371</v>
      </c>
      <c r="B3375" s="25" t="s">
        <v>4860</v>
      </c>
      <c r="C3375" s="45">
        <v>45933</v>
      </c>
      <c r="D3375" s="45">
        <v>45938</v>
      </c>
      <c r="E3375" s="8">
        <v>41.3</v>
      </c>
      <c r="F3375" s="8">
        <f t="shared" si="551"/>
        <v>3634.3999999999996</v>
      </c>
      <c r="G3375" s="54">
        <f t="shared" si="552"/>
        <v>18172</v>
      </c>
      <c r="H3375" s="25">
        <v>420404</v>
      </c>
      <c r="I3375" s="25" t="s">
        <v>15</v>
      </c>
      <c r="J3375" s="25">
        <v>5</v>
      </c>
      <c r="K3375" s="25">
        <v>5</v>
      </c>
      <c r="L3375" s="25">
        <f t="shared" si="556"/>
        <v>0</v>
      </c>
      <c r="M3375" s="25"/>
      <c r="N3375" s="45">
        <v>45941</v>
      </c>
      <c r="O3375" s="54"/>
      <c r="P3375" s="25" t="s">
        <v>2178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Gujrat</v>
      </c>
      <c r="W3375" s="56" t="s">
        <v>4865</v>
      </c>
      <c r="X3375" s="45" t="str">
        <f t="shared" si="554"/>
        <v/>
      </c>
      <c r="Y3375" s="25" t="str">
        <f t="shared" si="548"/>
        <v/>
      </c>
      <c r="Z3375" s="25" t="str">
        <f t="shared" si="549"/>
        <v>Saturday</v>
      </c>
      <c r="AA3375" s="25" t="str">
        <f t="shared" si="550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555"/>
        <v>3372</v>
      </c>
      <c r="B3376" s="25" t="s">
        <v>4860</v>
      </c>
      <c r="C3376" s="45">
        <v>45933</v>
      </c>
      <c r="D3376" s="45">
        <v>45938</v>
      </c>
      <c r="E3376" s="8">
        <v>41.3</v>
      </c>
      <c r="F3376" s="8">
        <f t="shared" si="551"/>
        <v>3634.3999999999996</v>
      </c>
      <c r="G3376" s="54">
        <f t="shared" si="552"/>
        <v>3634.3999999999996</v>
      </c>
      <c r="H3376" s="25">
        <v>420801</v>
      </c>
      <c r="I3376" s="25" t="s">
        <v>1247</v>
      </c>
      <c r="J3376" s="25">
        <v>1</v>
      </c>
      <c r="K3376" s="25">
        <v>1</v>
      </c>
      <c r="L3376" s="25">
        <f t="shared" si="556"/>
        <v>0</v>
      </c>
      <c r="M3376" s="25"/>
      <c r="N3376" s="45">
        <v>45941</v>
      </c>
      <c r="O3376" s="54"/>
      <c r="P3376" s="25" t="s">
        <v>618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Bhuvneshwar</v>
      </c>
      <c r="W3376" s="56" t="s">
        <v>4865</v>
      </c>
      <c r="X3376" s="45" t="str">
        <f t="shared" si="554"/>
        <v/>
      </c>
      <c r="Y3376" s="25" t="str">
        <f t="shared" si="548"/>
        <v/>
      </c>
      <c r="Z3376" s="25" t="str">
        <f t="shared" si="549"/>
        <v>Saturday</v>
      </c>
      <c r="AA3376" s="25" t="str">
        <f t="shared" si="550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555"/>
        <v>3373</v>
      </c>
      <c r="B3377" s="25" t="s">
        <v>4860</v>
      </c>
      <c r="C3377" s="45">
        <v>45933</v>
      </c>
      <c r="D3377" s="45">
        <v>45938</v>
      </c>
      <c r="E3377" s="8">
        <v>41.3</v>
      </c>
      <c r="F3377" s="8">
        <f t="shared" si="551"/>
        <v>3634.3999999999996</v>
      </c>
      <c r="G3377" s="54">
        <f t="shared" si="552"/>
        <v>3634.3999999999996</v>
      </c>
      <c r="H3377" s="25">
        <v>420801</v>
      </c>
      <c r="I3377" s="25" t="s">
        <v>1247</v>
      </c>
      <c r="J3377" s="25">
        <v>1</v>
      </c>
      <c r="K3377" s="25">
        <v>1</v>
      </c>
      <c r="L3377" s="25">
        <f t="shared" si="556"/>
        <v>0</v>
      </c>
      <c r="M3377" s="25"/>
      <c r="N3377" s="45">
        <v>45941</v>
      </c>
      <c r="O3377" s="54"/>
      <c r="P3377" s="25" t="s">
        <v>622</v>
      </c>
      <c r="Q3377" s="25">
        <v>58156809782</v>
      </c>
      <c r="R3377" s="25"/>
      <c r="S3377" s="3">
        <v>4</v>
      </c>
      <c r="T3377" s="55"/>
      <c r="U3377" s="25" t="s">
        <v>19</v>
      </c>
      <c r="V3377" s="25" t="str">
        <f>VLOOKUP(P3377,'Customer List'!B:C,2,)</f>
        <v>Hyderabad</v>
      </c>
      <c r="W3377" s="56" t="s">
        <v>4865</v>
      </c>
      <c r="X3377" s="45" t="str">
        <f t="shared" si="554"/>
        <v/>
      </c>
      <c r="Y3377" s="25" t="str">
        <f t="shared" si="548"/>
        <v/>
      </c>
      <c r="Z3377" s="25" t="str">
        <f t="shared" si="549"/>
        <v>Saturday</v>
      </c>
      <c r="AA3377" s="25" t="str">
        <f t="shared" si="550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555"/>
        <v>3374</v>
      </c>
      <c r="B3378" s="25" t="s">
        <v>4860</v>
      </c>
      <c r="C3378" s="45">
        <v>45933</v>
      </c>
      <c r="D3378" s="45">
        <v>45938</v>
      </c>
      <c r="E3378" s="8">
        <v>65.8</v>
      </c>
      <c r="F3378" s="8">
        <f t="shared" si="551"/>
        <v>5790.4</v>
      </c>
      <c r="G3378" s="54">
        <f t="shared" si="552"/>
        <v>5790.4</v>
      </c>
      <c r="H3378" s="25">
        <v>421002</v>
      </c>
      <c r="I3378" s="25" t="s">
        <v>4835</v>
      </c>
      <c r="J3378" s="25">
        <v>1</v>
      </c>
      <c r="K3378" s="25">
        <v>1</v>
      </c>
      <c r="L3378" s="25">
        <f t="shared" si="556"/>
        <v>0</v>
      </c>
      <c r="M3378" s="25"/>
      <c r="N3378" s="45">
        <v>45941</v>
      </c>
      <c r="O3378" s="54"/>
      <c r="P3378" s="25" t="s">
        <v>618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Bhuvneshwar</v>
      </c>
      <c r="W3378" s="56" t="s">
        <v>4865</v>
      </c>
      <c r="X3378" s="45" t="str">
        <f t="shared" si="554"/>
        <v/>
      </c>
      <c r="Y3378" s="25" t="str">
        <f t="shared" si="548"/>
        <v/>
      </c>
      <c r="Z3378" s="25" t="str">
        <f t="shared" si="549"/>
        <v>Saturday</v>
      </c>
      <c r="AA3378" s="25" t="str">
        <f t="shared" si="550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555"/>
        <v>3375</v>
      </c>
      <c r="B3379" s="25" t="s">
        <v>4860</v>
      </c>
      <c r="C3379" s="45">
        <v>45933</v>
      </c>
      <c r="D3379" s="45">
        <v>45938</v>
      </c>
      <c r="E3379" s="8">
        <v>29.4</v>
      </c>
      <c r="F3379" s="8">
        <f t="shared" si="551"/>
        <v>2587.1999999999998</v>
      </c>
      <c r="G3379" s="54">
        <f t="shared" si="552"/>
        <v>2587.1999999999998</v>
      </c>
      <c r="H3379" s="25">
        <v>421101</v>
      </c>
      <c r="I3379" s="25" t="s">
        <v>4836</v>
      </c>
      <c r="J3379" s="25">
        <v>1</v>
      </c>
      <c r="K3379" s="25">
        <v>1</v>
      </c>
      <c r="L3379" s="25">
        <f t="shared" si="556"/>
        <v>0</v>
      </c>
      <c r="M3379" s="25"/>
      <c r="N3379" s="45">
        <v>45941</v>
      </c>
      <c r="O3379" s="54"/>
      <c r="P3379" s="25" t="s">
        <v>166</v>
      </c>
      <c r="Q3379" s="25">
        <v>58156810375</v>
      </c>
      <c r="R3379" s="25"/>
      <c r="S3379" s="3">
        <v>4</v>
      </c>
      <c r="T3379" s="55"/>
      <c r="U3379" s="25" t="s">
        <v>19</v>
      </c>
      <c r="V3379" s="25" t="str">
        <f>VLOOKUP(P3379,'Customer List'!B:C,2,)</f>
        <v>Lucknow</v>
      </c>
      <c r="W3379" s="56" t="s">
        <v>4865</v>
      </c>
      <c r="X3379" s="45" t="str">
        <f t="shared" si="554"/>
        <v/>
      </c>
      <c r="Y3379" s="25" t="str">
        <f t="shared" si="548"/>
        <v/>
      </c>
      <c r="Z3379" s="25" t="str">
        <f t="shared" si="549"/>
        <v>Saturday</v>
      </c>
      <c r="AA3379" s="25" t="str">
        <f t="shared" si="550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555"/>
        <v>3376</v>
      </c>
      <c r="B3380" s="25" t="s">
        <v>4860</v>
      </c>
      <c r="C3380" s="45">
        <v>45933</v>
      </c>
      <c r="D3380" s="45">
        <v>45938</v>
      </c>
      <c r="E3380" s="8">
        <v>160.30000000000001</v>
      </c>
      <c r="F3380" s="8">
        <f t="shared" si="551"/>
        <v>14106.400000000001</v>
      </c>
      <c r="G3380" s="54">
        <f t="shared" si="552"/>
        <v>14106.400000000001</v>
      </c>
      <c r="H3380" s="25">
        <v>422302</v>
      </c>
      <c r="I3380" s="25" t="s">
        <v>1508</v>
      </c>
      <c r="J3380" s="25">
        <v>1</v>
      </c>
      <c r="K3380" s="25">
        <v>1</v>
      </c>
      <c r="L3380" s="25">
        <f t="shared" si="556"/>
        <v>0</v>
      </c>
      <c r="M3380" s="25"/>
      <c r="N3380" s="45">
        <v>45941</v>
      </c>
      <c r="O3380" s="54"/>
      <c r="P3380" s="25" t="s">
        <v>2053</v>
      </c>
      <c r="Q3380" s="25">
        <v>58156813050</v>
      </c>
      <c r="R3380" s="25"/>
      <c r="S3380" s="3">
        <v>4</v>
      </c>
      <c r="T3380" s="55"/>
      <c r="U3380" s="25" t="s">
        <v>19</v>
      </c>
      <c r="V3380" s="25" t="str">
        <f>VLOOKUP(P3380,'Customer List'!B:C,2,)</f>
        <v>Banglore</v>
      </c>
      <c r="W3380" s="56" t="s">
        <v>4865</v>
      </c>
      <c r="X3380" s="45" t="str">
        <f t="shared" si="554"/>
        <v/>
      </c>
      <c r="Y3380" s="25" t="str">
        <f t="shared" si="548"/>
        <v/>
      </c>
      <c r="Z3380" s="25" t="str">
        <f t="shared" si="549"/>
        <v>Saturday</v>
      </c>
      <c r="AA3380" s="25" t="str">
        <f t="shared" si="550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555"/>
        <v>3377</v>
      </c>
      <c r="B3381" s="25" t="s">
        <v>4860</v>
      </c>
      <c r="C3381" s="45">
        <v>45933</v>
      </c>
      <c r="D3381" s="45">
        <v>45938</v>
      </c>
      <c r="E3381" s="8">
        <v>53.9</v>
      </c>
      <c r="F3381" s="8">
        <f t="shared" si="551"/>
        <v>4743.2</v>
      </c>
      <c r="G3381" s="54">
        <f t="shared" si="552"/>
        <v>4743.2</v>
      </c>
      <c r="H3381" s="25">
        <v>422501</v>
      </c>
      <c r="I3381" s="25" t="s">
        <v>4837</v>
      </c>
      <c r="J3381" s="25">
        <v>1</v>
      </c>
      <c r="K3381" s="25">
        <v>1</v>
      </c>
      <c r="L3381" s="25">
        <f t="shared" si="556"/>
        <v>0</v>
      </c>
      <c r="M3381" s="25"/>
      <c r="N3381" s="45">
        <v>45941</v>
      </c>
      <c r="O3381" s="54"/>
      <c r="P3381" s="25" t="s">
        <v>618</v>
      </c>
      <c r="Q3381" s="25"/>
      <c r="R3381" s="25"/>
      <c r="S3381" s="3">
        <v>4</v>
      </c>
      <c r="T3381" s="55"/>
      <c r="U3381" s="25" t="s">
        <v>19</v>
      </c>
      <c r="V3381" s="25" t="str">
        <f>VLOOKUP(P3381,'Customer List'!B:C,2,)</f>
        <v>Bhuvneshwar</v>
      </c>
      <c r="W3381" s="56" t="s">
        <v>4865</v>
      </c>
      <c r="X3381" s="45" t="str">
        <f t="shared" si="554"/>
        <v/>
      </c>
      <c r="Y3381" s="25" t="str">
        <f t="shared" si="548"/>
        <v/>
      </c>
      <c r="Z3381" s="25" t="str">
        <f t="shared" si="549"/>
        <v>Saturday</v>
      </c>
      <c r="AA3381" s="25" t="str">
        <f t="shared" si="550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555"/>
        <v>3378</v>
      </c>
      <c r="B3382" s="25" t="s">
        <v>4860</v>
      </c>
      <c r="C3382" s="45">
        <v>45933</v>
      </c>
      <c r="D3382" s="45">
        <v>45938</v>
      </c>
      <c r="E3382" s="8">
        <v>62.3</v>
      </c>
      <c r="F3382" s="8">
        <f t="shared" si="551"/>
        <v>5482.4</v>
      </c>
      <c r="G3382" s="54">
        <f t="shared" si="552"/>
        <v>10964.8</v>
      </c>
      <c r="H3382" s="25">
        <v>423101</v>
      </c>
      <c r="I3382" s="25" t="s">
        <v>1270</v>
      </c>
      <c r="J3382" s="25">
        <v>2</v>
      </c>
      <c r="K3382" s="25">
        <v>2</v>
      </c>
      <c r="L3382" s="25">
        <f t="shared" si="556"/>
        <v>0</v>
      </c>
      <c r="M3382" s="25"/>
      <c r="N3382" s="45">
        <v>45941</v>
      </c>
      <c r="O3382" s="54"/>
      <c r="P3382" s="25" t="s">
        <v>2178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Gujrat</v>
      </c>
      <c r="W3382" s="56" t="s">
        <v>4865</v>
      </c>
      <c r="X3382" s="45" t="str">
        <f t="shared" si="554"/>
        <v/>
      </c>
      <c r="Y3382" s="25" t="str">
        <f t="shared" si="548"/>
        <v/>
      </c>
      <c r="Z3382" s="25" t="str">
        <f t="shared" si="549"/>
        <v>Saturday</v>
      </c>
      <c r="AA3382" s="25" t="str">
        <f t="shared" si="550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555"/>
        <v>3379</v>
      </c>
      <c r="B3383" s="25" t="s">
        <v>4860</v>
      </c>
      <c r="C3383" s="45">
        <v>45933</v>
      </c>
      <c r="D3383" s="45">
        <v>45938</v>
      </c>
      <c r="E3383" s="8">
        <v>234.5</v>
      </c>
      <c r="F3383" s="8">
        <f t="shared" si="551"/>
        <v>20636</v>
      </c>
      <c r="G3383" s="54">
        <f t="shared" si="552"/>
        <v>20636</v>
      </c>
      <c r="H3383" s="25">
        <v>423108</v>
      </c>
      <c r="I3383" s="25" t="s">
        <v>4838</v>
      </c>
      <c r="J3383" s="25">
        <v>1</v>
      </c>
      <c r="K3383" s="25">
        <v>1</v>
      </c>
      <c r="L3383" s="25">
        <f t="shared" si="556"/>
        <v>0</v>
      </c>
      <c r="M3383" s="25"/>
      <c r="N3383" s="45">
        <v>45941</v>
      </c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4865</v>
      </c>
      <c r="X3383" s="45" t="str">
        <f t="shared" si="554"/>
        <v/>
      </c>
      <c r="Y3383" s="25" t="str">
        <f t="shared" si="548"/>
        <v/>
      </c>
      <c r="Z3383" s="25" t="str">
        <f t="shared" si="549"/>
        <v>Saturday</v>
      </c>
      <c r="AA3383" s="25" t="str">
        <f t="shared" si="550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555"/>
        <v>3380</v>
      </c>
      <c r="B3384" s="25" t="s">
        <v>4860</v>
      </c>
      <c r="C3384" s="45">
        <v>45933</v>
      </c>
      <c r="D3384" s="45">
        <v>45938</v>
      </c>
      <c r="E3384" s="8">
        <v>58.1</v>
      </c>
      <c r="F3384" s="8">
        <f t="shared" si="551"/>
        <v>5112.8</v>
      </c>
      <c r="G3384" s="54">
        <f t="shared" si="552"/>
        <v>5112.8</v>
      </c>
      <c r="H3384" s="25">
        <v>423113</v>
      </c>
      <c r="I3384" s="25" t="s">
        <v>1509</v>
      </c>
      <c r="J3384" s="25">
        <v>1</v>
      </c>
      <c r="K3384" s="25">
        <v>1</v>
      </c>
      <c r="L3384" s="25">
        <f t="shared" si="556"/>
        <v>0</v>
      </c>
      <c r="M3384" s="25"/>
      <c r="N3384" s="45">
        <v>45941</v>
      </c>
      <c r="O3384" s="54"/>
      <c r="P3384" s="25" t="s">
        <v>618</v>
      </c>
      <c r="Q3384" s="25"/>
      <c r="R3384" s="25"/>
      <c r="S3384" s="3">
        <v>-20</v>
      </c>
      <c r="T3384" s="55"/>
      <c r="U3384" s="25" t="s">
        <v>19</v>
      </c>
      <c r="V3384" s="25" t="str">
        <f>VLOOKUP(P3384,'Customer List'!B:C,2,)</f>
        <v>Bhuvneshwar</v>
      </c>
      <c r="W3384" s="56" t="s">
        <v>4865</v>
      </c>
      <c r="X3384" s="45" t="str">
        <f t="shared" si="554"/>
        <v/>
      </c>
      <c r="Y3384" s="25" t="str">
        <f t="shared" si="548"/>
        <v/>
      </c>
      <c r="Z3384" s="25" t="str">
        <f t="shared" si="549"/>
        <v>Saturday</v>
      </c>
      <c r="AA3384" s="25" t="str">
        <f t="shared" si="550"/>
        <v/>
      </c>
      <c r="AB3384" s="25" t="str">
        <f>VLOOKUP(U3384,'Currency Sheet'!A:C,3,)</f>
        <v>DOLLAR</v>
      </c>
      <c r="AC3384" s="67" t="str">
        <f>VLOOKUP(P3384,'Customer List'!B:D,3,)</f>
        <v>OutStation</v>
      </c>
    </row>
    <row r="3385" spans="1:29" x14ac:dyDescent="0.25">
      <c r="A3385" s="25">
        <f t="shared" si="555"/>
        <v>3381</v>
      </c>
      <c r="B3385" s="25" t="s">
        <v>4860</v>
      </c>
      <c r="C3385" s="45">
        <v>45933</v>
      </c>
      <c r="D3385" s="45">
        <v>45938</v>
      </c>
      <c r="E3385" s="8">
        <v>246.4</v>
      </c>
      <c r="F3385" s="8">
        <f t="shared" si="551"/>
        <v>21683.200000000001</v>
      </c>
      <c r="G3385" s="54">
        <f t="shared" si="552"/>
        <v>21683.200000000001</v>
      </c>
      <c r="H3385" s="25">
        <v>423117</v>
      </c>
      <c r="I3385" s="25" t="s">
        <v>4839</v>
      </c>
      <c r="J3385" s="25">
        <v>1</v>
      </c>
      <c r="K3385" s="25">
        <v>1</v>
      </c>
      <c r="L3385" s="25">
        <f t="shared" si="556"/>
        <v>0</v>
      </c>
      <c r="M3385" s="25" t="s">
        <v>4891</v>
      </c>
      <c r="N3385" s="45">
        <v>45939</v>
      </c>
      <c r="O3385" s="54">
        <v>33792</v>
      </c>
      <c r="P3385" s="25" t="s">
        <v>209</v>
      </c>
      <c r="Q3385" s="25" t="s">
        <v>1131</v>
      </c>
      <c r="R3385" s="25" t="s">
        <v>1131</v>
      </c>
      <c r="S3385" s="3">
        <v>-20</v>
      </c>
      <c r="T3385" s="55"/>
      <c r="U3385" s="25" t="s">
        <v>19</v>
      </c>
      <c r="V3385" s="25" t="str">
        <f>VLOOKUP(P3385,'Customer List'!B:C,2,)</f>
        <v>Delhi</v>
      </c>
      <c r="W3385" s="56"/>
      <c r="X3385" s="45">
        <f t="shared" si="554"/>
        <v>45939</v>
      </c>
      <c r="Y3385" s="25">
        <f t="shared" si="548"/>
        <v>0</v>
      </c>
      <c r="Z3385" s="25" t="str">
        <f t="shared" si="549"/>
        <v>Thursday</v>
      </c>
      <c r="AA3385" s="25" t="str">
        <f t="shared" si="550"/>
        <v>Thursday</v>
      </c>
      <c r="AB3385" s="25" t="str">
        <f>VLOOKUP(U3385,'Currency Sheet'!A:C,3,)</f>
        <v>DOLLAR</v>
      </c>
      <c r="AC3385" s="67" t="str">
        <f>VLOOKUP(P3385,'Customer List'!B:D,3,)</f>
        <v>Local</v>
      </c>
    </row>
    <row r="3386" spans="1:29" x14ac:dyDescent="0.25">
      <c r="A3386" s="25">
        <f t="shared" si="555"/>
        <v>3382</v>
      </c>
      <c r="B3386" s="25" t="s">
        <v>4860</v>
      </c>
      <c r="C3386" s="45">
        <v>45933</v>
      </c>
      <c r="D3386" s="45">
        <v>45938</v>
      </c>
      <c r="E3386" s="8">
        <v>29.4</v>
      </c>
      <c r="F3386" s="8">
        <f t="shared" si="551"/>
        <v>2587.1999999999998</v>
      </c>
      <c r="G3386" s="54">
        <f t="shared" si="552"/>
        <v>51744</v>
      </c>
      <c r="H3386" s="25">
        <v>423501</v>
      </c>
      <c r="I3386" s="25" t="s">
        <v>2795</v>
      </c>
      <c r="J3386" s="25">
        <v>20</v>
      </c>
      <c r="K3386" s="25">
        <v>20</v>
      </c>
      <c r="L3386" s="25">
        <f t="shared" si="556"/>
        <v>0</v>
      </c>
      <c r="M3386" s="25"/>
      <c r="N3386" s="45">
        <v>45941</v>
      </c>
      <c r="O3386" s="54"/>
      <c r="P3386" s="25" t="s">
        <v>2178</v>
      </c>
      <c r="Q3386" s="25"/>
      <c r="R3386" s="25"/>
      <c r="S3386" s="3" t="s">
        <v>300</v>
      </c>
      <c r="T3386" s="55"/>
      <c r="U3386" s="25" t="s">
        <v>19</v>
      </c>
      <c r="V3386" s="25" t="str">
        <f>VLOOKUP(P3386,'Customer List'!B:C,2,)</f>
        <v>Gujrat</v>
      </c>
      <c r="W3386" s="56" t="s">
        <v>4865</v>
      </c>
      <c r="X3386" s="45" t="str">
        <f t="shared" si="554"/>
        <v/>
      </c>
      <c r="Y3386" s="25" t="str">
        <f t="shared" si="548"/>
        <v/>
      </c>
      <c r="Z3386" s="25" t="str">
        <f t="shared" si="549"/>
        <v>Saturday</v>
      </c>
      <c r="AA3386" s="25" t="str">
        <f t="shared" si="550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555"/>
        <v>3383</v>
      </c>
      <c r="B3387" s="25" t="s">
        <v>4860</v>
      </c>
      <c r="C3387" s="45">
        <v>45933</v>
      </c>
      <c r="D3387" s="45">
        <v>45938</v>
      </c>
      <c r="E3387" s="8">
        <v>164.5</v>
      </c>
      <c r="F3387" s="8">
        <f t="shared" si="551"/>
        <v>14476</v>
      </c>
      <c r="G3387" s="54">
        <f t="shared" si="552"/>
        <v>14476</v>
      </c>
      <c r="H3387" s="25">
        <v>424602</v>
      </c>
      <c r="I3387" s="25" t="s">
        <v>1245</v>
      </c>
      <c r="J3387" s="25">
        <v>1</v>
      </c>
      <c r="K3387" s="25">
        <v>1</v>
      </c>
      <c r="L3387" s="25">
        <f t="shared" si="556"/>
        <v>0</v>
      </c>
      <c r="M3387" s="25"/>
      <c r="N3387" s="45">
        <v>45941</v>
      </c>
      <c r="O3387" s="54"/>
      <c r="P3387" s="25" t="s">
        <v>618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Bhuvneshwar</v>
      </c>
      <c r="W3387" s="56" t="s">
        <v>4865</v>
      </c>
      <c r="X3387" s="45" t="str">
        <f t="shared" si="554"/>
        <v/>
      </c>
      <c r="Y3387" s="25" t="str">
        <f t="shared" si="548"/>
        <v/>
      </c>
      <c r="Z3387" s="25" t="str">
        <f t="shared" si="549"/>
        <v>Saturday</v>
      </c>
      <c r="AA3387" s="25" t="str">
        <f t="shared" si="550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555"/>
        <v>3384</v>
      </c>
      <c r="B3388" s="25" t="s">
        <v>4860</v>
      </c>
      <c r="C3388" s="45">
        <v>45933</v>
      </c>
      <c r="D3388" s="45">
        <v>45938</v>
      </c>
      <c r="E3388" s="8">
        <v>410.2</v>
      </c>
      <c r="F3388" s="8">
        <f t="shared" si="551"/>
        <v>36097.599999999999</v>
      </c>
      <c r="G3388" s="54">
        <f t="shared" si="552"/>
        <v>36097.599999999999</v>
      </c>
      <c r="H3388" s="25">
        <v>426002</v>
      </c>
      <c r="I3388" s="25" t="s">
        <v>4840</v>
      </c>
      <c r="J3388" s="25">
        <v>1</v>
      </c>
      <c r="K3388" s="25">
        <v>1</v>
      </c>
      <c r="L3388" s="25">
        <f t="shared" si="556"/>
        <v>0</v>
      </c>
      <c r="M3388" s="25"/>
      <c r="N3388" s="45">
        <v>45941</v>
      </c>
      <c r="O3388" s="54"/>
      <c r="P3388" s="25" t="s">
        <v>622</v>
      </c>
      <c r="Q3388" s="25">
        <v>58156809782</v>
      </c>
      <c r="R3388" s="25"/>
      <c r="S3388" s="3">
        <v>4</v>
      </c>
      <c r="T3388" s="55"/>
      <c r="U3388" s="25" t="s">
        <v>19</v>
      </c>
      <c r="V3388" s="25" t="str">
        <f>VLOOKUP(P3388,'Customer List'!B:C,2,)</f>
        <v>Hyderabad</v>
      </c>
      <c r="W3388" s="56" t="s">
        <v>4865</v>
      </c>
      <c r="X3388" s="45" t="str">
        <f t="shared" si="554"/>
        <v/>
      </c>
      <c r="Y3388" s="25" t="str">
        <f t="shared" si="548"/>
        <v/>
      </c>
      <c r="Z3388" s="25" t="str">
        <f t="shared" si="549"/>
        <v>Saturday</v>
      </c>
      <c r="AA3388" s="25" t="str">
        <f t="shared" si="550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555"/>
        <v>3385</v>
      </c>
      <c r="B3389" s="25" t="s">
        <v>4860</v>
      </c>
      <c r="C3389" s="45">
        <v>45933</v>
      </c>
      <c r="D3389" s="45">
        <v>45938</v>
      </c>
      <c r="E3389" s="8">
        <v>98.7</v>
      </c>
      <c r="F3389" s="8">
        <f t="shared" si="551"/>
        <v>8685.6</v>
      </c>
      <c r="G3389" s="54">
        <f t="shared" si="552"/>
        <v>8685.6</v>
      </c>
      <c r="H3389" s="25">
        <v>426102</v>
      </c>
      <c r="I3389" s="25" t="s">
        <v>1881</v>
      </c>
      <c r="J3389" s="25">
        <v>1</v>
      </c>
      <c r="K3389" s="25">
        <v>1</v>
      </c>
      <c r="L3389" s="25">
        <f t="shared" si="556"/>
        <v>0</v>
      </c>
      <c r="M3389" s="25"/>
      <c r="N3389" s="45">
        <v>45941</v>
      </c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4865</v>
      </c>
      <c r="X3389" s="45" t="str">
        <f t="shared" si="554"/>
        <v/>
      </c>
      <c r="Y3389" s="25" t="str">
        <f t="shared" si="548"/>
        <v/>
      </c>
      <c r="Z3389" s="25" t="str">
        <f t="shared" si="549"/>
        <v>Saturday</v>
      </c>
      <c r="AA3389" s="25" t="str">
        <f t="shared" si="550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555"/>
        <v>3386</v>
      </c>
      <c r="B3390" s="25" t="s">
        <v>4860</v>
      </c>
      <c r="C3390" s="45">
        <v>45933</v>
      </c>
      <c r="D3390" s="45">
        <v>45938</v>
      </c>
      <c r="E3390" s="8">
        <v>87.5</v>
      </c>
      <c r="F3390" s="8">
        <f t="shared" si="551"/>
        <v>7700</v>
      </c>
      <c r="G3390" s="54">
        <f t="shared" si="552"/>
        <v>7700</v>
      </c>
      <c r="H3390" s="25">
        <v>426105</v>
      </c>
      <c r="I3390" s="25" t="s">
        <v>1764</v>
      </c>
      <c r="J3390" s="25">
        <v>1</v>
      </c>
      <c r="K3390" s="25">
        <v>1</v>
      </c>
      <c r="L3390" s="25">
        <f t="shared" si="556"/>
        <v>0</v>
      </c>
      <c r="M3390" s="25"/>
      <c r="N3390" s="45">
        <v>45941</v>
      </c>
      <c r="O3390" s="54"/>
      <c r="P3390" s="25" t="s">
        <v>2178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Gujrat</v>
      </c>
      <c r="W3390" s="56" t="s">
        <v>4865</v>
      </c>
      <c r="X3390" s="45" t="str">
        <f t="shared" si="554"/>
        <v/>
      </c>
      <c r="Y3390" s="25" t="str">
        <f t="shared" si="548"/>
        <v/>
      </c>
      <c r="Z3390" s="25" t="str">
        <f t="shared" si="549"/>
        <v>Saturday</v>
      </c>
      <c r="AA3390" s="25" t="str">
        <f t="shared" si="550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555"/>
        <v>3387</v>
      </c>
      <c r="B3391" s="25" t="s">
        <v>4860</v>
      </c>
      <c r="C3391" s="45">
        <v>45933</v>
      </c>
      <c r="D3391" s="45">
        <v>45938</v>
      </c>
      <c r="E3391" s="8">
        <v>490.5</v>
      </c>
      <c r="F3391" s="8">
        <f t="shared" si="551"/>
        <v>43164</v>
      </c>
      <c r="G3391" s="54">
        <f t="shared" si="552"/>
        <v>43164</v>
      </c>
      <c r="H3391" s="25">
        <v>480058</v>
      </c>
      <c r="I3391" s="25" t="s">
        <v>4841</v>
      </c>
      <c r="J3391" s="25">
        <v>1</v>
      </c>
      <c r="K3391" s="25">
        <v>1</v>
      </c>
      <c r="L3391" s="25">
        <f t="shared" si="556"/>
        <v>0</v>
      </c>
      <c r="M3391" s="25"/>
      <c r="N3391" s="45">
        <v>45941</v>
      </c>
      <c r="O3391" s="54"/>
      <c r="P3391" s="25" t="s">
        <v>303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Banglore</v>
      </c>
      <c r="W3391" s="56" t="s">
        <v>4865</v>
      </c>
      <c r="X3391" s="45" t="str">
        <f t="shared" si="554"/>
        <v/>
      </c>
      <c r="Y3391" s="25" t="str">
        <f t="shared" si="548"/>
        <v/>
      </c>
      <c r="Z3391" s="25" t="str">
        <f t="shared" si="549"/>
        <v>Saturday</v>
      </c>
      <c r="AA3391" s="25" t="str">
        <f t="shared" si="550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555"/>
        <v>3388</v>
      </c>
      <c r="B3392" s="25" t="s">
        <v>4860</v>
      </c>
      <c r="C3392" s="45">
        <v>45933</v>
      </c>
      <c r="D3392" s="45">
        <v>45938</v>
      </c>
      <c r="E3392" s="8">
        <v>123.2</v>
      </c>
      <c r="F3392" s="8">
        <f t="shared" si="551"/>
        <v>10841.6</v>
      </c>
      <c r="G3392" s="54">
        <f t="shared" si="552"/>
        <v>10841.6</v>
      </c>
      <c r="H3392" s="25">
        <v>502311</v>
      </c>
      <c r="I3392" s="25" t="s">
        <v>4842</v>
      </c>
      <c r="J3392" s="25">
        <v>1</v>
      </c>
      <c r="K3392" s="25">
        <v>1</v>
      </c>
      <c r="L3392" s="25">
        <f t="shared" si="556"/>
        <v>0</v>
      </c>
      <c r="M3392" s="25"/>
      <c r="N3392" s="45">
        <v>45941</v>
      </c>
      <c r="O3392" s="54"/>
      <c r="P3392" s="25" t="s">
        <v>618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Bhuvneshwar</v>
      </c>
      <c r="W3392" s="56" t="s">
        <v>4865</v>
      </c>
      <c r="X3392" s="45" t="str">
        <f t="shared" si="554"/>
        <v/>
      </c>
      <c r="Y3392" s="25" t="str">
        <f t="shared" si="548"/>
        <v/>
      </c>
      <c r="Z3392" s="25" t="str">
        <f t="shared" si="549"/>
        <v>Saturday</v>
      </c>
      <c r="AA3392" s="25" t="str">
        <f t="shared" si="550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555"/>
        <v>3389</v>
      </c>
      <c r="B3393" s="25" t="s">
        <v>4860</v>
      </c>
      <c r="C3393" s="45">
        <v>45933</v>
      </c>
      <c r="D3393" s="45">
        <v>45938</v>
      </c>
      <c r="E3393" s="8">
        <v>226.1</v>
      </c>
      <c r="F3393" s="8">
        <f t="shared" si="551"/>
        <v>19896.8</v>
      </c>
      <c r="G3393" s="54">
        <f t="shared" si="552"/>
        <v>39793.599999999999</v>
      </c>
      <c r="H3393" s="25">
        <v>503822</v>
      </c>
      <c r="I3393" s="25" t="s">
        <v>4843</v>
      </c>
      <c r="J3393" s="25">
        <v>2</v>
      </c>
      <c r="K3393" s="25">
        <v>2</v>
      </c>
      <c r="L3393" s="25">
        <f t="shared" si="556"/>
        <v>0</v>
      </c>
      <c r="M3393" s="25"/>
      <c r="N3393" s="45">
        <v>45941</v>
      </c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4865</v>
      </c>
      <c r="X3393" s="45" t="str">
        <f t="shared" si="554"/>
        <v/>
      </c>
      <c r="Y3393" s="25" t="str">
        <f t="shared" si="548"/>
        <v/>
      </c>
      <c r="Z3393" s="25" t="str">
        <f t="shared" si="549"/>
        <v>Saturday</v>
      </c>
      <c r="AA3393" s="25" t="str">
        <f t="shared" si="550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555"/>
        <v>3390</v>
      </c>
      <c r="B3394" s="25" t="s">
        <v>4860</v>
      </c>
      <c r="C3394" s="45">
        <v>45933</v>
      </c>
      <c r="D3394" s="45">
        <v>45938</v>
      </c>
      <c r="E3394" s="8">
        <v>177.1</v>
      </c>
      <c r="F3394" s="8">
        <f t="shared" si="551"/>
        <v>15584.8</v>
      </c>
      <c r="G3394" s="54">
        <f t="shared" si="552"/>
        <v>31169.599999999999</v>
      </c>
      <c r="H3394" s="25">
        <v>503832</v>
      </c>
      <c r="I3394" s="25" t="s">
        <v>4843</v>
      </c>
      <c r="J3394" s="25">
        <v>2</v>
      </c>
      <c r="K3394" s="25">
        <v>2</v>
      </c>
      <c r="L3394" s="25">
        <f t="shared" si="556"/>
        <v>0</v>
      </c>
      <c r="M3394" s="25"/>
      <c r="N3394" s="45">
        <v>45941</v>
      </c>
      <c r="O3394" s="54"/>
      <c r="P3394" s="25" t="s">
        <v>2178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Gujrat</v>
      </c>
      <c r="W3394" s="56" t="s">
        <v>4865</v>
      </c>
      <c r="X3394" s="45" t="str">
        <f t="shared" si="554"/>
        <v/>
      </c>
      <c r="Y3394" s="25" t="str">
        <f t="shared" si="548"/>
        <v/>
      </c>
      <c r="Z3394" s="25" t="str">
        <f t="shared" si="549"/>
        <v>Saturday</v>
      </c>
      <c r="AA3394" s="25" t="str">
        <f t="shared" si="550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555"/>
        <v>3391</v>
      </c>
      <c r="B3395" s="25" t="s">
        <v>4860</v>
      </c>
      <c r="C3395" s="45">
        <v>45933</v>
      </c>
      <c r="D3395" s="45">
        <v>45938</v>
      </c>
      <c r="E3395" s="8">
        <v>92.4</v>
      </c>
      <c r="F3395" s="8">
        <f t="shared" si="551"/>
        <v>8131.2000000000007</v>
      </c>
      <c r="G3395" s="54">
        <f t="shared" si="552"/>
        <v>8131.2000000000007</v>
      </c>
      <c r="H3395" s="25">
        <v>505810</v>
      </c>
      <c r="I3395" s="25" t="s">
        <v>4844</v>
      </c>
      <c r="J3395" s="25">
        <v>1</v>
      </c>
      <c r="K3395" s="25">
        <v>1</v>
      </c>
      <c r="L3395" s="25">
        <f t="shared" si="556"/>
        <v>0</v>
      </c>
      <c r="M3395" s="25"/>
      <c r="N3395" s="45">
        <v>45941</v>
      </c>
      <c r="O3395" s="54"/>
      <c r="P3395" s="25" t="s">
        <v>3349</v>
      </c>
      <c r="Q3395" s="25">
        <v>58156812770</v>
      </c>
      <c r="R3395" s="25"/>
      <c r="S3395" s="3">
        <v>4</v>
      </c>
      <c r="T3395" s="55"/>
      <c r="U3395" s="25" t="s">
        <v>19</v>
      </c>
      <c r="V3395" s="25" t="str">
        <f>VLOOKUP(P3395,'Customer List'!B:C,2,)</f>
        <v>Hyderabad</v>
      </c>
      <c r="W3395" s="56" t="s">
        <v>4865</v>
      </c>
      <c r="X3395" s="45" t="str">
        <f t="shared" si="554"/>
        <v/>
      </c>
      <c r="Y3395" s="25" t="str">
        <f t="shared" si="548"/>
        <v/>
      </c>
      <c r="Z3395" s="25" t="str">
        <f t="shared" si="549"/>
        <v>Saturday</v>
      </c>
      <c r="AA3395" s="25" t="str">
        <f t="shared" si="550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555"/>
        <v>3392</v>
      </c>
      <c r="B3396" s="25" t="s">
        <v>4860</v>
      </c>
      <c r="C3396" s="45">
        <v>45933</v>
      </c>
      <c r="D3396" s="45">
        <v>45938</v>
      </c>
      <c r="E3396" s="8">
        <v>166.6</v>
      </c>
      <c r="F3396" s="8">
        <f t="shared" si="551"/>
        <v>14660.8</v>
      </c>
      <c r="G3396" s="54">
        <f t="shared" si="552"/>
        <v>14660.8</v>
      </c>
      <c r="H3396" s="25">
        <v>506306</v>
      </c>
      <c r="I3396" s="25" t="s">
        <v>4845</v>
      </c>
      <c r="J3396" s="25">
        <v>1</v>
      </c>
      <c r="K3396" s="25">
        <v>1</v>
      </c>
      <c r="L3396" s="25">
        <f t="shared" si="556"/>
        <v>0</v>
      </c>
      <c r="M3396" s="25"/>
      <c r="N3396" s="45">
        <v>45941</v>
      </c>
      <c r="O3396" s="54"/>
      <c r="P3396" s="25" t="s">
        <v>2178</v>
      </c>
      <c r="Q3396" s="25"/>
      <c r="R3396" s="25"/>
      <c r="S3396" s="3">
        <v>4</v>
      </c>
      <c r="T3396" s="55"/>
      <c r="U3396" s="25" t="s">
        <v>19</v>
      </c>
      <c r="V3396" s="25" t="str">
        <f>VLOOKUP(P3396,'Customer List'!B:C,2,)</f>
        <v>Gujrat</v>
      </c>
      <c r="W3396" s="56" t="s">
        <v>4865</v>
      </c>
      <c r="X3396" s="45" t="str">
        <f t="shared" si="554"/>
        <v/>
      </c>
      <c r="Y3396" s="25" t="str">
        <f t="shared" si="548"/>
        <v/>
      </c>
      <c r="Z3396" s="25" t="str">
        <f t="shared" si="549"/>
        <v>Saturday</v>
      </c>
      <c r="AA3396" s="25" t="str">
        <f t="shared" si="550"/>
        <v/>
      </c>
      <c r="AB3396" s="25" t="str">
        <f>VLOOKUP(U3396,'Currency Sheet'!A:C,3,)</f>
        <v>DOLLAR</v>
      </c>
      <c r="AC3396" s="67" t="str">
        <f>VLOOKUP(P3396,'Customer List'!B:D,3,)</f>
        <v>OutStation</v>
      </c>
    </row>
    <row r="3397" spans="1:29" x14ac:dyDescent="0.25">
      <c r="A3397" s="25">
        <f t="shared" si="555"/>
        <v>3393</v>
      </c>
      <c r="B3397" s="25" t="s">
        <v>4860</v>
      </c>
      <c r="C3397" s="45">
        <v>45933</v>
      </c>
      <c r="D3397" s="45">
        <v>45938</v>
      </c>
      <c r="E3397" s="8">
        <v>74.2</v>
      </c>
      <c r="F3397" s="8">
        <f t="shared" si="551"/>
        <v>6529.6</v>
      </c>
      <c r="G3397" s="54">
        <f t="shared" si="552"/>
        <v>6529.6</v>
      </c>
      <c r="H3397" s="25">
        <v>511001</v>
      </c>
      <c r="I3397" s="25" t="s">
        <v>4846</v>
      </c>
      <c r="J3397" s="25">
        <v>1</v>
      </c>
      <c r="K3397" s="25">
        <v>1</v>
      </c>
      <c r="L3397" s="25">
        <f t="shared" si="556"/>
        <v>0</v>
      </c>
      <c r="M3397" s="25" t="s">
        <v>4929</v>
      </c>
      <c r="N3397" s="45">
        <v>45939</v>
      </c>
      <c r="O3397" s="54">
        <v>10070</v>
      </c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>
        <f t="shared" si="554"/>
        <v>45939</v>
      </c>
      <c r="Y3397" s="25">
        <f t="shared" si="548"/>
        <v>0</v>
      </c>
      <c r="Z3397" s="25" t="str">
        <f t="shared" si="549"/>
        <v>Thursday</v>
      </c>
      <c r="AA3397" s="25" t="str">
        <f t="shared" si="550"/>
        <v>Thursday</v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555"/>
        <v>3394</v>
      </c>
      <c r="B3398" s="25" t="s">
        <v>4860</v>
      </c>
      <c r="C3398" s="45">
        <v>45933</v>
      </c>
      <c r="D3398" s="45">
        <v>45938</v>
      </c>
      <c r="E3398" s="8">
        <v>165.9</v>
      </c>
      <c r="F3398" s="8">
        <f t="shared" si="551"/>
        <v>14599.2</v>
      </c>
      <c r="G3398" s="54">
        <f t="shared" si="552"/>
        <v>14599.2</v>
      </c>
      <c r="H3398" s="25">
        <v>521707</v>
      </c>
      <c r="I3398" s="25" t="s">
        <v>4847</v>
      </c>
      <c r="J3398" s="25">
        <v>1</v>
      </c>
      <c r="K3398" s="25">
        <v>1</v>
      </c>
      <c r="L3398" s="25">
        <f t="shared" si="556"/>
        <v>0</v>
      </c>
      <c r="M3398" s="25" t="s">
        <v>4929</v>
      </c>
      <c r="N3398" s="45">
        <v>45939</v>
      </c>
      <c r="O3398" s="54">
        <v>22515</v>
      </c>
      <c r="P3398" s="25" t="s">
        <v>214</v>
      </c>
      <c r="Q3398" s="25" t="s">
        <v>1131</v>
      </c>
      <c r="R3398" s="25" t="s">
        <v>1131</v>
      </c>
      <c r="S3398" s="3">
        <v>4</v>
      </c>
      <c r="T3398" s="55"/>
      <c r="U3398" s="25" t="s">
        <v>19</v>
      </c>
      <c r="V3398" s="25" t="str">
        <f>VLOOKUP(P3398,'Customer List'!B:C,2,)</f>
        <v>Delhi</v>
      </c>
      <c r="W3398" s="56"/>
      <c r="X3398" s="45">
        <f t="shared" si="554"/>
        <v>45939</v>
      </c>
      <c r="Y3398" s="25">
        <f t="shared" si="548"/>
        <v>0</v>
      </c>
      <c r="Z3398" s="25" t="str">
        <f t="shared" si="549"/>
        <v>Thursday</v>
      </c>
      <c r="AA3398" s="25" t="str">
        <f t="shared" si="550"/>
        <v>Thursday</v>
      </c>
      <c r="AB3398" s="25" t="str">
        <f>VLOOKUP(U3398,'Currency Sheet'!A:C,3,)</f>
        <v>DOLLAR</v>
      </c>
      <c r="AC3398" s="67" t="str">
        <f>VLOOKUP(P3398,'Customer List'!B:D,3,)</f>
        <v>Local</v>
      </c>
    </row>
    <row r="3399" spans="1:29" x14ac:dyDescent="0.25">
      <c r="A3399" s="25">
        <f t="shared" si="555"/>
        <v>3395</v>
      </c>
      <c r="B3399" s="25" t="s">
        <v>4860</v>
      </c>
      <c r="C3399" s="45">
        <v>45933</v>
      </c>
      <c r="D3399" s="45">
        <v>45938</v>
      </c>
      <c r="E3399" s="8">
        <v>324.8</v>
      </c>
      <c r="F3399" s="8">
        <f t="shared" si="551"/>
        <v>28582.400000000001</v>
      </c>
      <c r="G3399" s="54">
        <f t="shared" si="552"/>
        <v>28582.400000000001</v>
      </c>
      <c r="H3399" s="25">
        <v>571104</v>
      </c>
      <c r="I3399" s="25" t="s">
        <v>4848</v>
      </c>
      <c r="J3399" s="25">
        <v>1</v>
      </c>
      <c r="K3399" s="25">
        <v>1</v>
      </c>
      <c r="L3399" s="25">
        <f t="shared" si="556"/>
        <v>0</v>
      </c>
      <c r="M3399" s="25"/>
      <c r="N3399" s="45">
        <v>45941</v>
      </c>
      <c r="O3399" s="54"/>
      <c r="P3399" s="25" t="s">
        <v>166</v>
      </c>
      <c r="Q3399" s="25">
        <v>58156810375</v>
      </c>
      <c r="R3399" s="25"/>
      <c r="S3399" s="3">
        <v>-20</v>
      </c>
      <c r="T3399" s="55"/>
      <c r="U3399" s="25" t="s">
        <v>19</v>
      </c>
      <c r="V3399" s="25" t="str">
        <f>VLOOKUP(P3399,'Customer List'!B:C,2,)</f>
        <v>Lucknow</v>
      </c>
      <c r="W3399" s="56" t="s">
        <v>4865</v>
      </c>
      <c r="X3399" s="45" t="str">
        <f t="shared" si="554"/>
        <v/>
      </c>
      <c r="Y3399" s="25" t="str">
        <f t="shared" si="548"/>
        <v/>
      </c>
      <c r="Z3399" s="25" t="str">
        <f t="shared" si="549"/>
        <v>Saturday</v>
      </c>
      <c r="AA3399" s="25" t="str">
        <f t="shared" si="550"/>
        <v/>
      </c>
      <c r="AB3399" s="25" t="str">
        <f>VLOOKUP(U3399,'Currency Sheet'!A:C,3,)</f>
        <v>DOLLAR</v>
      </c>
      <c r="AC3399" s="67" t="str">
        <f>VLOOKUP(P3399,'Customer List'!B:D,3,)</f>
        <v>OutStation</v>
      </c>
    </row>
    <row r="3400" spans="1:29" x14ac:dyDescent="0.25">
      <c r="A3400" s="25">
        <f t="shared" si="555"/>
        <v>3396</v>
      </c>
      <c r="B3400" s="25" t="s">
        <v>4860</v>
      </c>
      <c r="C3400" s="45">
        <v>45933</v>
      </c>
      <c r="D3400" s="45">
        <v>45938</v>
      </c>
      <c r="E3400" s="8">
        <v>160.30000000000001</v>
      </c>
      <c r="F3400" s="8">
        <f t="shared" si="551"/>
        <v>14106.400000000001</v>
      </c>
      <c r="G3400" s="54">
        <f t="shared" si="552"/>
        <v>14106.400000000001</v>
      </c>
      <c r="H3400" s="25">
        <v>573002</v>
      </c>
      <c r="I3400" s="25" t="s">
        <v>4849</v>
      </c>
      <c r="J3400" s="25">
        <v>1</v>
      </c>
      <c r="K3400" s="25">
        <v>1</v>
      </c>
      <c r="L3400" s="25">
        <f t="shared" si="556"/>
        <v>0</v>
      </c>
      <c r="M3400" s="25" t="s">
        <v>4929</v>
      </c>
      <c r="N3400" s="45">
        <v>45939</v>
      </c>
      <c r="O3400" s="54">
        <v>21755</v>
      </c>
      <c r="P3400" s="25" t="s">
        <v>214</v>
      </c>
      <c r="Q3400" s="25" t="s">
        <v>1131</v>
      </c>
      <c r="R3400" s="25" t="s">
        <v>1131</v>
      </c>
      <c r="S3400" s="3">
        <v>-20</v>
      </c>
      <c r="T3400" s="55"/>
      <c r="U3400" s="25" t="s">
        <v>19</v>
      </c>
      <c r="V3400" s="25" t="str">
        <f>VLOOKUP(P3400,'Customer List'!B:C,2,)</f>
        <v>Delhi</v>
      </c>
      <c r="W3400" s="56"/>
      <c r="X3400" s="45">
        <f t="shared" si="554"/>
        <v>45939</v>
      </c>
      <c r="Y3400" s="25">
        <f t="shared" si="548"/>
        <v>0</v>
      </c>
      <c r="Z3400" s="25" t="str">
        <f t="shared" si="549"/>
        <v>Thursday</v>
      </c>
      <c r="AA3400" s="25" t="str">
        <f t="shared" si="550"/>
        <v>Thursday</v>
      </c>
      <c r="AB3400" s="25" t="str">
        <f>VLOOKUP(U3400,'Currency Sheet'!A:C,3,)</f>
        <v>DOLLAR</v>
      </c>
      <c r="AC3400" s="67" t="str">
        <f>VLOOKUP(P3400,'Customer List'!B:D,3,)</f>
        <v>Local</v>
      </c>
    </row>
    <row r="3401" spans="1:29" x14ac:dyDescent="0.25">
      <c r="A3401" s="25">
        <f t="shared" si="555"/>
        <v>3397</v>
      </c>
      <c r="B3401" s="25" t="s">
        <v>4860</v>
      </c>
      <c r="C3401" s="45">
        <v>45933</v>
      </c>
      <c r="D3401" s="45">
        <v>45938</v>
      </c>
      <c r="E3401" s="8">
        <v>451.5</v>
      </c>
      <c r="F3401" s="8">
        <f t="shared" si="551"/>
        <v>39732</v>
      </c>
      <c r="G3401" s="54">
        <f t="shared" si="552"/>
        <v>39732</v>
      </c>
      <c r="H3401" s="25">
        <v>574806</v>
      </c>
      <c r="I3401" s="25" t="s">
        <v>4850</v>
      </c>
      <c r="J3401" s="25">
        <v>1</v>
      </c>
      <c r="K3401" s="25">
        <v>1</v>
      </c>
      <c r="L3401" s="25">
        <f t="shared" si="556"/>
        <v>0</v>
      </c>
      <c r="M3401" s="25"/>
      <c r="N3401" s="45">
        <v>45941</v>
      </c>
      <c r="O3401" s="54"/>
      <c r="P3401" s="25" t="s">
        <v>303</v>
      </c>
      <c r="Q3401" s="25">
        <v>58156810622</v>
      </c>
      <c r="R3401" s="25"/>
      <c r="S3401" s="3">
        <v>-20</v>
      </c>
      <c r="T3401" s="55"/>
      <c r="U3401" s="25" t="s">
        <v>19</v>
      </c>
      <c r="V3401" s="25" t="str">
        <f>VLOOKUP(P3401,'Customer List'!B:C,2,)</f>
        <v>Banglore</v>
      </c>
      <c r="W3401" s="56" t="s">
        <v>4865</v>
      </c>
      <c r="X3401" s="45" t="str">
        <f t="shared" si="554"/>
        <v/>
      </c>
      <c r="Y3401" s="25" t="str">
        <f t="shared" si="548"/>
        <v/>
      </c>
      <c r="Z3401" s="25" t="str">
        <f t="shared" si="549"/>
        <v>Saturday</v>
      </c>
      <c r="AA3401" s="25" t="str">
        <f t="shared" si="550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555"/>
        <v>3398</v>
      </c>
      <c r="B3402" s="25" t="s">
        <v>4860</v>
      </c>
      <c r="C3402" s="45">
        <v>45933</v>
      </c>
      <c r="D3402" s="45">
        <v>45938</v>
      </c>
      <c r="E3402" s="8">
        <v>177.1</v>
      </c>
      <c r="F3402" s="8">
        <f t="shared" si="551"/>
        <v>15584.8</v>
      </c>
      <c r="G3402" s="54">
        <f t="shared" si="552"/>
        <v>15584.8</v>
      </c>
      <c r="H3402" s="25">
        <v>640914</v>
      </c>
      <c r="I3402" s="25" t="s">
        <v>4851</v>
      </c>
      <c r="J3402" s="25">
        <v>1</v>
      </c>
      <c r="K3402" s="25">
        <v>1</v>
      </c>
      <c r="L3402" s="25">
        <f t="shared" si="556"/>
        <v>0</v>
      </c>
      <c r="M3402" s="25"/>
      <c r="N3402" s="45">
        <v>45941</v>
      </c>
      <c r="O3402" s="54"/>
      <c r="P3402" s="25" t="s">
        <v>2178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4865</v>
      </c>
      <c r="X3402" s="45" t="str">
        <f t="shared" si="554"/>
        <v/>
      </c>
      <c r="Y3402" s="25" t="str">
        <f t="shared" si="548"/>
        <v/>
      </c>
      <c r="Z3402" s="25" t="str">
        <f t="shared" si="549"/>
        <v>Saturday</v>
      </c>
      <c r="AA3402" s="25" t="str">
        <f t="shared" si="550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555"/>
        <v>3399</v>
      </c>
      <c r="B3403" s="25" t="s">
        <v>4860</v>
      </c>
      <c r="C3403" s="45">
        <v>45933</v>
      </c>
      <c r="D3403" s="45">
        <v>45938</v>
      </c>
      <c r="E3403" s="8">
        <v>82.6</v>
      </c>
      <c r="F3403" s="8">
        <f t="shared" si="551"/>
        <v>7268.7999999999993</v>
      </c>
      <c r="G3403" s="54">
        <f t="shared" si="552"/>
        <v>7268.7999999999993</v>
      </c>
      <c r="H3403" s="25">
        <v>740368</v>
      </c>
      <c r="I3403" s="25" t="s">
        <v>4852</v>
      </c>
      <c r="J3403" s="25">
        <v>1</v>
      </c>
      <c r="K3403" s="25">
        <v>1</v>
      </c>
      <c r="L3403" s="25">
        <f t="shared" si="556"/>
        <v>0</v>
      </c>
      <c r="M3403" s="25"/>
      <c r="N3403" s="45">
        <v>45941</v>
      </c>
      <c r="O3403" s="54"/>
      <c r="P3403" s="25" t="s">
        <v>320</v>
      </c>
      <c r="Q3403" s="25">
        <v>58156810935</v>
      </c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4865</v>
      </c>
      <c r="X3403" s="45" t="str">
        <f t="shared" si="554"/>
        <v/>
      </c>
      <c r="Y3403" s="25" t="str">
        <f t="shared" si="548"/>
        <v/>
      </c>
      <c r="Z3403" s="25" t="str">
        <f t="shared" si="549"/>
        <v>Saturday</v>
      </c>
      <c r="AA3403" s="25" t="str">
        <f t="shared" si="550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555"/>
        <v>3400</v>
      </c>
      <c r="B3404" s="25" t="s">
        <v>4860</v>
      </c>
      <c r="C3404" s="45">
        <v>45933</v>
      </c>
      <c r="D3404" s="45">
        <v>45938</v>
      </c>
      <c r="E3404" s="8">
        <v>1232.7</v>
      </c>
      <c r="F3404" s="8">
        <f t="shared" si="551"/>
        <v>108477.6</v>
      </c>
      <c r="G3404" s="54">
        <f t="shared" si="552"/>
        <v>108477.6</v>
      </c>
      <c r="H3404" s="25">
        <v>740809</v>
      </c>
      <c r="I3404" s="25" t="s">
        <v>4853</v>
      </c>
      <c r="J3404" s="25">
        <v>1</v>
      </c>
      <c r="K3404" s="25">
        <v>1</v>
      </c>
      <c r="L3404" s="25">
        <f t="shared" si="556"/>
        <v>0</v>
      </c>
      <c r="M3404" s="25"/>
      <c r="N3404" s="45">
        <v>45941</v>
      </c>
      <c r="O3404" s="54"/>
      <c r="P3404" s="25" t="s">
        <v>320</v>
      </c>
      <c r="Q3404" s="25">
        <v>58156810935</v>
      </c>
      <c r="R3404" s="25"/>
      <c r="S3404" s="3">
        <v>4</v>
      </c>
      <c r="T3404" s="55"/>
      <c r="U3404" s="25" t="s">
        <v>19</v>
      </c>
      <c r="V3404" s="25" t="str">
        <f>VLOOKUP(P3404,'Customer List'!B:C,2,)</f>
        <v>Gujrat</v>
      </c>
      <c r="W3404" s="56" t="s">
        <v>4865</v>
      </c>
      <c r="X3404" s="45" t="str">
        <f t="shared" si="554"/>
        <v/>
      </c>
      <c r="Y3404" s="25" t="str">
        <f t="shared" si="548"/>
        <v/>
      </c>
      <c r="Z3404" s="25" t="str">
        <f t="shared" si="549"/>
        <v>Saturday</v>
      </c>
      <c r="AA3404" s="25" t="str">
        <f t="shared" si="550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555"/>
        <v>3401</v>
      </c>
      <c r="B3405" s="25" t="s">
        <v>4860</v>
      </c>
      <c r="C3405" s="45">
        <v>45933</v>
      </c>
      <c r="D3405" s="45">
        <v>45938</v>
      </c>
      <c r="E3405" s="8">
        <v>86.8</v>
      </c>
      <c r="F3405" s="8">
        <f t="shared" si="551"/>
        <v>7638.4</v>
      </c>
      <c r="G3405" s="54">
        <f t="shared" si="552"/>
        <v>7638.4</v>
      </c>
      <c r="H3405" s="25">
        <v>773302</v>
      </c>
      <c r="I3405" s="25" t="s">
        <v>4854</v>
      </c>
      <c r="J3405" s="25">
        <v>1</v>
      </c>
      <c r="K3405" s="25">
        <v>1</v>
      </c>
      <c r="L3405" s="25">
        <f t="shared" si="556"/>
        <v>0</v>
      </c>
      <c r="M3405" s="25"/>
      <c r="N3405" s="45">
        <v>45941</v>
      </c>
      <c r="O3405" s="54"/>
      <c r="P3405" s="25" t="s">
        <v>299</v>
      </c>
      <c r="Q3405" s="25">
        <v>58156810762</v>
      </c>
      <c r="R3405" s="25"/>
      <c r="S3405" s="3">
        <v>-20</v>
      </c>
      <c r="T3405" s="55"/>
      <c r="U3405" s="25" t="s">
        <v>19</v>
      </c>
      <c r="V3405" s="25" t="str">
        <f>VLOOKUP(P3405,'Customer List'!B:C,2,)</f>
        <v>Banglore</v>
      </c>
      <c r="W3405" s="56" t="s">
        <v>4865</v>
      </c>
      <c r="X3405" s="45" t="str">
        <f t="shared" si="554"/>
        <v/>
      </c>
      <c r="Y3405" s="25" t="str">
        <f t="shared" si="548"/>
        <v/>
      </c>
      <c r="Z3405" s="25" t="str">
        <f t="shared" si="549"/>
        <v>Saturday</v>
      </c>
      <c r="AA3405" s="25" t="str">
        <f t="shared" si="550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555"/>
        <v>3402</v>
      </c>
      <c r="B3406" s="25" t="s">
        <v>4860</v>
      </c>
      <c r="C3406" s="45">
        <v>45933</v>
      </c>
      <c r="D3406" s="45">
        <v>45938</v>
      </c>
      <c r="E3406" s="8">
        <v>58.1</v>
      </c>
      <c r="F3406" s="8">
        <f t="shared" si="551"/>
        <v>5112.8</v>
      </c>
      <c r="G3406" s="54">
        <f t="shared" si="552"/>
        <v>5112.8</v>
      </c>
      <c r="H3406" s="25">
        <v>776702</v>
      </c>
      <c r="I3406" s="25" t="s">
        <v>4855</v>
      </c>
      <c r="J3406" s="25">
        <v>1</v>
      </c>
      <c r="K3406" s="25">
        <v>1</v>
      </c>
      <c r="L3406" s="25">
        <f t="shared" si="556"/>
        <v>0</v>
      </c>
      <c r="M3406" s="25"/>
      <c r="N3406" s="45">
        <v>45941</v>
      </c>
      <c r="O3406" s="54"/>
      <c r="P3406" s="25" t="s">
        <v>296</v>
      </c>
      <c r="Q3406" s="25">
        <v>58156812453</v>
      </c>
      <c r="R3406" s="25"/>
      <c r="S3406" s="3">
        <v>-20</v>
      </c>
      <c r="T3406" s="55"/>
      <c r="U3406" s="25" t="s">
        <v>19</v>
      </c>
      <c r="V3406" s="25" t="str">
        <f>VLOOKUP(P3406,'Customer List'!B:C,2,)</f>
        <v>Kerala</v>
      </c>
      <c r="W3406" s="56" t="s">
        <v>4865</v>
      </c>
      <c r="X3406" s="45" t="str">
        <f t="shared" si="554"/>
        <v/>
      </c>
      <c r="Y3406" s="25" t="str">
        <f t="shared" si="548"/>
        <v/>
      </c>
      <c r="Z3406" s="25" t="str">
        <f t="shared" si="549"/>
        <v>Saturday</v>
      </c>
      <c r="AA3406" s="25" t="str">
        <f t="shared" si="550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555"/>
        <v>3403</v>
      </c>
      <c r="B3407" s="25" t="s">
        <v>4860</v>
      </c>
      <c r="C3407" s="45">
        <v>45933</v>
      </c>
      <c r="D3407" s="45">
        <v>45938</v>
      </c>
      <c r="E3407" s="8">
        <v>451.5</v>
      </c>
      <c r="F3407" s="8">
        <f t="shared" si="551"/>
        <v>39732</v>
      </c>
      <c r="G3407" s="54">
        <f t="shared" si="552"/>
        <v>39732</v>
      </c>
      <c r="H3407" s="25">
        <v>777406</v>
      </c>
      <c r="I3407" s="25" t="s">
        <v>4856</v>
      </c>
      <c r="J3407" s="25">
        <v>1</v>
      </c>
      <c r="K3407" s="25">
        <v>1</v>
      </c>
      <c r="L3407" s="25">
        <f t="shared" si="556"/>
        <v>0</v>
      </c>
      <c r="M3407" s="25"/>
      <c r="N3407" s="45">
        <v>45941</v>
      </c>
      <c r="O3407" s="54"/>
      <c r="P3407" s="25" t="s">
        <v>2052</v>
      </c>
      <c r="Q3407" s="25">
        <v>58156811112</v>
      </c>
      <c r="R3407" s="25"/>
      <c r="S3407" s="3">
        <v>-20</v>
      </c>
      <c r="T3407" s="55"/>
      <c r="U3407" s="25" t="s">
        <v>19</v>
      </c>
      <c r="V3407" s="25" t="str">
        <f>VLOOKUP(P3407,'Customer List'!B:C,2,)</f>
        <v>Pune</v>
      </c>
      <c r="W3407" s="56" t="s">
        <v>4865</v>
      </c>
      <c r="X3407" s="45" t="str">
        <f t="shared" si="554"/>
        <v/>
      </c>
      <c r="Y3407" s="25" t="str">
        <f t="shared" si="548"/>
        <v/>
      </c>
      <c r="Z3407" s="25" t="str">
        <f t="shared" si="549"/>
        <v>Saturday</v>
      </c>
      <c r="AA3407" s="25" t="str">
        <f t="shared" si="550"/>
        <v/>
      </c>
      <c r="AB3407" s="25" t="str">
        <f>VLOOKUP(U3407,'Currency Sheet'!A:C,3,)</f>
        <v>DOLLAR</v>
      </c>
      <c r="AC3407" s="67" t="str">
        <f>VLOOKUP(P3407,'Customer List'!B:D,3,)</f>
        <v>OutStation</v>
      </c>
    </row>
    <row r="3408" spans="1:29" x14ac:dyDescent="0.25">
      <c r="A3408" s="25">
        <f t="shared" si="555"/>
        <v>3404</v>
      </c>
      <c r="B3408" s="25" t="s">
        <v>4860</v>
      </c>
      <c r="C3408" s="45">
        <v>45933</v>
      </c>
      <c r="D3408" s="45">
        <v>45938</v>
      </c>
      <c r="E3408" s="8">
        <v>78.400000000000006</v>
      </c>
      <c r="F3408" s="8">
        <f t="shared" si="551"/>
        <v>6899.2000000000007</v>
      </c>
      <c r="G3408" s="54">
        <f t="shared" si="552"/>
        <v>13798.400000000001</v>
      </c>
      <c r="H3408" s="25">
        <v>801702</v>
      </c>
      <c r="I3408" s="25" t="s">
        <v>4857</v>
      </c>
      <c r="J3408" s="25">
        <v>2</v>
      </c>
      <c r="K3408" s="25">
        <v>2</v>
      </c>
      <c r="L3408" s="25">
        <f t="shared" si="556"/>
        <v>0</v>
      </c>
      <c r="M3408" s="25" t="s">
        <v>4928</v>
      </c>
      <c r="N3408" s="45">
        <v>45939</v>
      </c>
      <c r="O3408" s="54">
        <v>21280</v>
      </c>
      <c r="P3408" s="25" t="s">
        <v>214</v>
      </c>
      <c r="Q3408" s="25" t="s">
        <v>1131</v>
      </c>
      <c r="R3408" s="25" t="s">
        <v>1131</v>
      </c>
      <c r="S3408" s="3">
        <v>4</v>
      </c>
      <c r="T3408" s="55"/>
      <c r="U3408" s="25" t="s">
        <v>19</v>
      </c>
      <c r="V3408" s="25" t="str">
        <f>VLOOKUP(P3408,'Customer List'!B:C,2,)</f>
        <v>Delhi</v>
      </c>
      <c r="W3408" s="56"/>
      <c r="X3408" s="45">
        <f t="shared" si="554"/>
        <v>45939</v>
      </c>
      <c r="Y3408" s="25">
        <f t="shared" ref="Y3408" si="557">IF(X3408="", "", X3408-N3408)</f>
        <v>0</v>
      </c>
      <c r="Z3408" s="25" t="str">
        <f t="shared" ref="Z3408" si="558">IF(N3408="", "", TEXT(N3408, "dddd"))</f>
        <v>Thursday</v>
      </c>
      <c r="AA3408" s="25" t="str">
        <f t="shared" ref="AA3408" si="559">IF(X3408="", "", TEXT(X3408, "dddd"))</f>
        <v>Thursday</v>
      </c>
      <c r="AB3408" s="25" t="str">
        <f>VLOOKUP(U3408,'Currency Sheet'!A:C,3,)</f>
        <v>DOLLAR</v>
      </c>
      <c r="AC3408" s="67" t="str">
        <f>VLOOKUP(P3408,'Customer List'!B:D,3,)</f>
        <v>Local</v>
      </c>
    </row>
    <row r="3409" spans="1:29" x14ac:dyDescent="0.25">
      <c r="A3409" s="25">
        <f t="shared" si="555"/>
        <v>3405</v>
      </c>
      <c r="B3409" s="25" t="s">
        <v>4868</v>
      </c>
      <c r="C3409" s="45">
        <v>45936</v>
      </c>
      <c r="D3409" s="45">
        <v>45939</v>
      </c>
      <c r="E3409" s="8">
        <v>136.80000000000001</v>
      </c>
      <c r="F3409" s="8">
        <f t="shared" si="551"/>
        <v>12038.400000000001</v>
      </c>
      <c r="G3409" s="54">
        <f t="shared" si="552"/>
        <v>120384.00000000001</v>
      </c>
      <c r="H3409" s="25" t="s">
        <v>565</v>
      </c>
      <c r="I3409" s="25"/>
      <c r="J3409" s="25">
        <v>10</v>
      </c>
      <c r="K3409" s="25">
        <v>10</v>
      </c>
      <c r="L3409" s="25">
        <f t="shared" si="556"/>
        <v>0</v>
      </c>
      <c r="M3409" s="25"/>
      <c r="N3409" s="45">
        <v>45941</v>
      </c>
      <c r="O3409" s="54"/>
      <c r="P3409" s="25" t="s">
        <v>320</v>
      </c>
      <c r="Q3409" s="25">
        <v>58156810935</v>
      </c>
      <c r="R3409" s="25"/>
      <c r="S3409" s="3">
        <v>-20</v>
      </c>
      <c r="T3409" s="55"/>
      <c r="U3409" s="25" t="s">
        <v>3360</v>
      </c>
      <c r="V3409" s="25" t="str">
        <f>VLOOKUP(P3409,'Customer List'!B:C,2,)</f>
        <v>Gujrat</v>
      </c>
      <c r="W3409" s="56" t="s">
        <v>4865</v>
      </c>
      <c r="X3409" s="45" t="str">
        <f t="shared" si="554"/>
        <v/>
      </c>
      <c r="Y3409" s="25" t="str">
        <f t="shared" ref="Y3409:Y3412" si="560">IF(X3409="", "", X3409-N3409)</f>
        <v/>
      </c>
      <c r="Z3409" s="25" t="str">
        <f t="shared" ref="Z3409:Z3412" si="561">IF(N3409="", "", TEXT(N3409, "dddd"))</f>
        <v>Saturday</v>
      </c>
      <c r="AA3409" s="25" t="str">
        <f t="shared" ref="AA3409:AA3412" si="562">IF(X3409="", "", TEXT(X3409, "dddd"))</f>
        <v/>
      </c>
      <c r="AB3409" s="25" t="str">
        <f>VLOOKUP(U3409,'Currency Sheet'!A:C,3,)</f>
        <v>DOLLAR</v>
      </c>
      <c r="AC3409" s="67" t="str">
        <f>VLOOKUP(P3409,'Customer List'!B:D,3,)</f>
        <v>OutStation</v>
      </c>
    </row>
    <row r="3410" spans="1:29" x14ac:dyDescent="0.25">
      <c r="A3410" s="25">
        <f t="shared" si="555"/>
        <v>3406</v>
      </c>
      <c r="B3410" s="25" t="s">
        <v>4868</v>
      </c>
      <c r="C3410" s="45">
        <v>45936</v>
      </c>
      <c r="D3410" s="45">
        <v>45939</v>
      </c>
      <c r="E3410" s="8">
        <v>136.80000000000001</v>
      </c>
      <c r="F3410" s="8">
        <f t="shared" si="551"/>
        <v>12038.400000000001</v>
      </c>
      <c r="G3410" s="54">
        <f t="shared" si="552"/>
        <v>48153.600000000006</v>
      </c>
      <c r="H3410" s="25" t="s">
        <v>565</v>
      </c>
      <c r="I3410" s="25"/>
      <c r="J3410" s="25">
        <v>4</v>
      </c>
      <c r="K3410" s="25">
        <v>4</v>
      </c>
      <c r="L3410" s="25">
        <f t="shared" si="556"/>
        <v>0</v>
      </c>
      <c r="M3410" s="25" t="s">
        <v>4915</v>
      </c>
      <c r="N3410" s="45">
        <v>45939</v>
      </c>
      <c r="O3410" s="54">
        <v>85120</v>
      </c>
      <c r="P3410" s="25" t="s">
        <v>4867</v>
      </c>
      <c r="Q3410" s="25">
        <v>58156706370</v>
      </c>
      <c r="R3410" s="25" t="s">
        <v>41</v>
      </c>
      <c r="S3410" s="3">
        <v>-20</v>
      </c>
      <c r="T3410" s="55"/>
      <c r="U3410" s="25" t="s">
        <v>3360</v>
      </c>
      <c r="V3410" s="25" t="str">
        <f>VLOOKUP(P3410,'Customer List'!B:C,2,)</f>
        <v>Banglore</v>
      </c>
      <c r="W3410" s="56"/>
      <c r="X3410" s="45">
        <v>45941</v>
      </c>
      <c r="Y3410" s="25">
        <f t="shared" si="560"/>
        <v>2</v>
      </c>
      <c r="Z3410" s="25" t="str">
        <f t="shared" si="561"/>
        <v>Thursday</v>
      </c>
      <c r="AA3410" s="25" t="str">
        <f t="shared" si="562"/>
        <v>Saturday</v>
      </c>
      <c r="AB3410" s="25" t="str">
        <f>VLOOKUP(U3410,'Currency Sheet'!A:C,3,)</f>
        <v>DOLLAR</v>
      </c>
      <c r="AC3410" s="67" t="str">
        <f>VLOOKUP(P3410,'Customer List'!B:D,3,)</f>
        <v>OutStation</v>
      </c>
    </row>
    <row r="3411" spans="1:29" x14ac:dyDescent="0.25">
      <c r="A3411" s="25">
        <f t="shared" si="555"/>
        <v>3407</v>
      </c>
      <c r="B3411" s="25" t="s">
        <v>4868</v>
      </c>
      <c r="C3411" s="45">
        <v>45936</v>
      </c>
      <c r="D3411" s="45">
        <v>45939</v>
      </c>
      <c r="E3411" s="8">
        <v>2631.9</v>
      </c>
      <c r="F3411" s="8">
        <f t="shared" ref="F3411:F3413" si="563">IF(AB3411="DOLLAR",E3411*88,E3411)</f>
        <v>231607.2</v>
      </c>
      <c r="G3411" s="54">
        <f t="shared" ref="G3411:G3413" si="564">F3411*J3411</f>
        <v>463214.4</v>
      </c>
      <c r="H3411" s="25" t="s">
        <v>1988</v>
      </c>
      <c r="I3411" s="25"/>
      <c r="J3411" s="25">
        <v>2</v>
      </c>
      <c r="K3411" s="25">
        <v>2</v>
      </c>
      <c r="L3411" s="25">
        <f t="shared" si="556"/>
        <v>0</v>
      </c>
      <c r="M3411" s="25"/>
      <c r="N3411" s="45">
        <v>45941</v>
      </c>
      <c r="O3411" s="54"/>
      <c r="P3411" s="25" t="s">
        <v>320</v>
      </c>
      <c r="Q3411" s="25">
        <v>58156810935</v>
      </c>
      <c r="R3411" s="25"/>
      <c r="S3411" s="3">
        <v>4</v>
      </c>
      <c r="T3411" s="55"/>
      <c r="U3411" s="25" t="s">
        <v>3360</v>
      </c>
      <c r="V3411" s="25" t="str">
        <f>VLOOKUP(P3411,'Customer List'!B:C,2,)</f>
        <v>Gujrat</v>
      </c>
      <c r="W3411" s="56" t="s">
        <v>4865</v>
      </c>
      <c r="X3411" s="45" t="str">
        <f t="shared" si="554"/>
        <v/>
      </c>
      <c r="Y3411" s="25" t="str">
        <f t="shared" si="560"/>
        <v/>
      </c>
      <c r="Z3411" s="25" t="str">
        <f t="shared" si="561"/>
        <v>Saturday</v>
      </c>
      <c r="AA3411" s="25" t="str">
        <f t="shared" si="562"/>
        <v/>
      </c>
      <c r="AB3411" s="25" t="str">
        <f>VLOOKUP(U3411,'Currency Sheet'!A:C,3,)</f>
        <v>DOLLAR</v>
      </c>
      <c r="AC3411" s="67" t="str">
        <f>VLOOKUP(P3411,'Customer List'!B:D,3,)</f>
        <v>OutStation</v>
      </c>
    </row>
    <row r="3412" spans="1:29" x14ac:dyDescent="0.25">
      <c r="A3412" s="25">
        <f t="shared" si="555"/>
        <v>3408</v>
      </c>
      <c r="B3412" s="25" t="s">
        <v>4868</v>
      </c>
      <c r="C3412" s="45">
        <v>45936</v>
      </c>
      <c r="D3412" s="45">
        <v>45939</v>
      </c>
      <c r="E3412" s="8">
        <v>220.5</v>
      </c>
      <c r="F3412" s="8">
        <f t="shared" si="563"/>
        <v>19404</v>
      </c>
      <c r="G3412" s="54">
        <f t="shared" si="564"/>
        <v>38808</v>
      </c>
      <c r="H3412" s="25" t="s">
        <v>4866</v>
      </c>
      <c r="I3412" s="25"/>
      <c r="J3412" s="25">
        <v>2</v>
      </c>
      <c r="K3412" s="25">
        <v>2</v>
      </c>
      <c r="L3412" s="25">
        <f t="shared" si="556"/>
        <v>0</v>
      </c>
      <c r="M3412" s="25"/>
      <c r="N3412" s="45">
        <v>45941</v>
      </c>
      <c r="O3412" s="54"/>
      <c r="P3412" s="25" t="s">
        <v>4859</v>
      </c>
      <c r="Q3412" s="25">
        <v>58156808990</v>
      </c>
      <c r="R3412" s="25"/>
      <c r="S3412" s="3">
        <v>4</v>
      </c>
      <c r="T3412" s="55"/>
      <c r="U3412" s="25" t="s">
        <v>3360</v>
      </c>
      <c r="V3412" s="25" t="str">
        <f>VLOOKUP(P3412,'Customer List'!B:C,2,)</f>
        <v>Mumbai</v>
      </c>
      <c r="W3412" s="56" t="s">
        <v>4865</v>
      </c>
      <c r="X3412" s="45" t="str">
        <f t="shared" si="554"/>
        <v/>
      </c>
      <c r="Y3412" s="25" t="str">
        <f t="shared" si="560"/>
        <v/>
      </c>
      <c r="Z3412" s="25" t="str">
        <f t="shared" si="561"/>
        <v>Saturday</v>
      </c>
      <c r="AA3412" s="25" t="str">
        <f t="shared" si="562"/>
        <v/>
      </c>
      <c r="AB3412" s="25" t="str">
        <f>VLOOKUP(U3412,'Currency Sheet'!A:C,3,)</f>
        <v>DOLLAR</v>
      </c>
      <c r="AC3412" s="67" t="str">
        <f>VLOOKUP(P3412,'Customer List'!B:D,3,)</f>
        <v>OutStation</v>
      </c>
    </row>
    <row r="3413" spans="1:29" x14ac:dyDescent="0.25">
      <c r="A3413" s="25">
        <f t="shared" si="555"/>
        <v>3409</v>
      </c>
      <c r="B3413" s="25">
        <v>179957</v>
      </c>
      <c r="C3413" s="45">
        <v>45936</v>
      </c>
      <c r="D3413" s="45">
        <v>45939</v>
      </c>
      <c r="E3413" s="8">
        <v>171.99</v>
      </c>
      <c r="F3413" s="8">
        <f t="shared" si="563"/>
        <v>15135.12</v>
      </c>
      <c r="G3413" s="54">
        <f t="shared" si="564"/>
        <v>15135.12</v>
      </c>
      <c r="H3413" s="25" t="s">
        <v>4996</v>
      </c>
      <c r="I3413" s="25" t="s">
        <v>4997</v>
      </c>
      <c r="J3413" s="25">
        <v>1</v>
      </c>
      <c r="K3413" s="25">
        <v>1</v>
      </c>
      <c r="L3413" s="25">
        <f t="shared" si="556"/>
        <v>0</v>
      </c>
      <c r="M3413" s="25"/>
      <c r="N3413" s="45">
        <v>45941</v>
      </c>
      <c r="O3413" s="54"/>
      <c r="P3413" s="25" t="s">
        <v>622</v>
      </c>
      <c r="Q3413" s="25">
        <v>58156809782</v>
      </c>
      <c r="R3413" s="25"/>
      <c r="S3413" s="3">
        <v>4</v>
      </c>
      <c r="T3413" s="55"/>
      <c r="U3413" s="25" t="s">
        <v>424</v>
      </c>
      <c r="V3413" s="25" t="str">
        <f>VLOOKUP(P3413,'Customer List'!B:C,2,)</f>
        <v>Hyderabad</v>
      </c>
      <c r="W3413" s="56" t="s">
        <v>4865</v>
      </c>
      <c r="X3413" s="45" t="str">
        <f t="shared" ref="X3413:X3414" si="565">IF(OR(R3413 = "PRIYANKA MADAM", R3413 = "DEEPAK", R3413 = "PORTER"),N3413,"")</f>
        <v/>
      </c>
      <c r="Y3413" s="25" t="str">
        <f t="shared" ref="Y3413:Y3414" si="566">IF(X3413="", "", X3413-N3413)</f>
        <v/>
      </c>
      <c r="Z3413" s="25" t="str">
        <f t="shared" ref="Z3413:Z3414" si="567">IF(N3413="", "", TEXT(N3413, "dddd"))</f>
        <v>Saturday</v>
      </c>
      <c r="AA3413" s="25" t="str">
        <f t="shared" ref="AA3413:AA3414" si="568">IF(X3413="", "", TEXT(X3413, "dddd"))</f>
        <v/>
      </c>
      <c r="AB3413" s="25" t="str">
        <f>VLOOKUP(U3413,'Currency Sheet'!A:C,3,)</f>
        <v>DOLLAR</v>
      </c>
      <c r="AC3413" s="67" t="str">
        <f>VLOOKUP(P3413,'Customer List'!B:D,3,)</f>
        <v>OutStation</v>
      </c>
    </row>
    <row r="3414" spans="1:29" x14ac:dyDescent="0.25">
      <c r="A3414" s="25">
        <f t="shared" si="555"/>
        <v>3410</v>
      </c>
      <c r="B3414" s="25">
        <v>179957</v>
      </c>
      <c r="C3414" s="45">
        <v>45936</v>
      </c>
      <c r="D3414" s="45">
        <v>45939</v>
      </c>
      <c r="E3414" s="8">
        <f>8020.41/3</f>
        <v>2673.47</v>
      </c>
      <c r="F3414" s="8">
        <f t="shared" ref="F3414" si="569">IF(AB3414="DOLLAR",E3414*88,E3414)</f>
        <v>235265.36</v>
      </c>
      <c r="G3414" s="54">
        <f t="shared" ref="G3414" si="570">F3414*J3414</f>
        <v>705796.08</v>
      </c>
      <c r="H3414" s="25" t="s">
        <v>442</v>
      </c>
      <c r="I3414" s="25" t="s">
        <v>4998</v>
      </c>
      <c r="J3414" s="25">
        <v>3</v>
      </c>
      <c r="K3414" s="25">
        <v>3</v>
      </c>
      <c r="L3414" s="25">
        <f t="shared" si="556"/>
        <v>0</v>
      </c>
      <c r="M3414" s="25"/>
      <c r="N3414" s="45">
        <v>45941</v>
      </c>
      <c r="O3414" s="54"/>
      <c r="P3414" s="25" t="s">
        <v>371</v>
      </c>
      <c r="Q3414" s="25">
        <v>58156810935</v>
      </c>
      <c r="R3414" s="25"/>
      <c r="S3414" s="3">
        <v>4</v>
      </c>
      <c r="T3414" s="55"/>
      <c r="U3414" s="25" t="s">
        <v>424</v>
      </c>
      <c r="V3414" s="25" t="str">
        <f>VLOOKUP(P3414,'Customer List'!B:C,2,)</f>
        <v>Gujrat</v>
      </c>
      <c r="W3414" s="56" t="s">
        <v>4865</v>
      </c>
      <c r="X3414" s="45" t="str">
        <f t="shared" si="565"/>
        <v/>
      </c>
      <c r="Y3414" s="25" t="str">
        <f t="shared" si="566"/>
        <v/>
      </c>
      <c r="Z3414" s="25" t="str">
        <f t="shared" si="567"/>
        <v>Saturday</v>
      </c>
      <c r="AA3414" s="25" t="str">
        <f t="shared" si="568"/>
        <v/>
      </c>
      <c r="AB3414" s="25" t="str">
        <f>VLOOKUP(U3414,'Currency Sheet'!A:C,3,)</f>
        <v>DOLLAR</v>
      </c>
      <c r="AC3414" s="67" t="str">
        <f>VLOOKUP(P3414,'Customer List'!B:D,3,)</f>
        <v>OutStation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6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3303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 t="str">
        <v>SE041956</v>
      </c>
      <c r="B3301" s="46">
        <v>45939</v>
      </c>
      <c r="C3301" s="27" t="str">
        <v>3617-1</v>
      </c>
    </row>
    <row r="3302" spans="1:3" x14ac:dyDescent="0.25">
      <c r="A3302" s="27" t="str">
        <v>SE041956</v>
      </c>
      <c r="B3302" s="46">
        <v>45939</v>
      </c>
      <c r="C3302" s="27" t="str">
        <v>FSP-0108-10</v>
      </c>
    </row>
    <row r="3303" spans="1:3" x14ac:dyDescent="0.25">
      <c r="A3303" s="27" t="str">
        <v>SE041956</v>
      </c>
      <c r="B3303" s="46">
        <v>45939</v>
      </c>
      <c r="C3303" s="27" t="str">
        <v>3124-72-100T</v>
      </c>
    </row>
    <row r="3304" spans="1:3" x14ac:dyDescent="0.25">
      <c r="A3304" s="27">
        <v>179957</v>
      </c>
      <c r="B3304" s="46">
        <v>45939</v>
      </c>
      <c r="C3304" s="27" t="str">
        <v>BE0108</v>
      </c>
    </row>
    <row r="3305" spans="1:3" x14ac:dyDescent="0.25">
      <c r="A3305" s="27">
        <v>179957</v>
      </c>
      <c r="B3305" s="46">
        <v>45939</v>
      </c>
      <c r="C3305" s="27" t="str">
        <v>BE0003-1</v>
      </c>
    </row>
    <row r="3306" spans="1:3" x14ac:dyDescent="0.25">
      <c r="A3306" s="27">
        <v>0</v>
      </c>
      <c r="B3306" s="46">
        <v>0</v>
      </c>
      <c r="C3306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2742</v>
      </c>
      <c r="B34" s="1"/>
      <c r="C34" s="1" t="s">
        <v>1185</v>
      </c>
      <c r="E34" t="str">
        <v>SouthernBiotech</v>
      </c>
    </row>
    <row r="35" spans="1:5" x14ac:dyDescent="0.25">
      <c r="A35" s="1" t="s">
        <v>2787</v>
      </c>
      <c r="B35" s="1"/>
      <c r="C35" s="1" t="s">
        <v>2468</v>
      </c>
      <c r="E35" t="str">
        <v>SUPER MO BIO</v>
      </c>
    </row>
    <row r="36" spans="1:5" x14ac:dyDescent="0.25">
      <c r="A36" s="1" t="s">
        <v>2789</v>
      </c>
      <c r="B36" s="1"/>
      <c r="C36" s="1" t="s">
        <v>2468</v>
      </c>
      <c r="E36" t="str">
        <v>TargetMol</v>
      </c>
    </row>
    <row r="37" spans="1:5" x14ac:dyDescent="0.25">
      <c r="A37" s="1" t="s">
        <v>3323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3"/>
  <sheetViews>
    <sheetView workbookViewId="0">
      <selection activeCell="C1" sqref="C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2739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2777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2747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2748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3296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3338</v>
      </c>
      <c r="C182" s="12" t="s">
        <v>3345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3378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3349</v>
      </c>
      <c r="C185" s="12" t="s">
        <v>830</v>
      </c>
      <c r="D185" s="12" t="s">
        <v>1189</v>
      </c>
      <c r="E185" s="16" t="s">
        <v>3395</v>
      </c>
      <c r="F185" s="12"/>
    </row>
    <row r="186" spans="1:6" x14ac:dyDescent="0.25">
      <c r="A186" s="12">
        <f t="shared" si="2"/>
        <v>185</v>
      </c>
      <c r="B186" s="25" t="s">
        <v>3394</v>
      </c>
      <c r="C186" s="12" t="s">
        <v>834</v>
      </c>
      <c r="D186" s="12" t="s">
        <v>1189</v>
      </c>
      <c r="E186" s="16" t="s">
        <v>3395</v>
      </c>
      <c r="F186" s="12"/>
    </row>
    <row r="187" spans="1:6" x14ac:dyDescent="0.25">
      <c r="A187" s="12">
        <f t="shared" si="2"/>
        <v>186</v>
      </c>
      <c r="B187" s="25" t="s">
        <v>3432</v>
      </c>
      <c r="C187" s="12" t="s">
        <v>3433</v>
      </c>
      <c r="D187" s="13" t="s">
        <v>1188</v>
      </c>
      <c r="E187" s="25" t="s">
        <v>3434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3436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3437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3438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3439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3452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3" si="3">A194+1</f>
        <v>194</v>
      </c>
      <c r="B195" s="12" t="s">
        <v>3474</v>
      </c>
      <c r="C195" s="12" t="s">
        <v>3480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3481</v>
      </c>
      <c r="C196" s="12" t="s">
        <v>3480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3579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3580</v>
      </c>
      <c r="C198" s="12" t="s">
        <v>3581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3594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3597</v>
      </c>
      <c r="C200" s="12" t="s">
        <v>3598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3599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3608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3613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3611</v>
      </c>
      <c r="C204" s="12" t="s">
        <v>3612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3687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3691</v>
      </c>
      <c r="C206" s="12" t="s">
        <v>3693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3703</v>
      </c>
      <c r="C208" s="12" t="s">
        <v>3703</v>
      </c>
      <c r="D208" s="13" t="s">
        <v>3703</v>
      </c>
      <c r="E208" s="1"/>
      <c r="F208" s="1"/>
    </row>
    <row r="209" spans="1:6" x14ac:dyDescent="0.25">
      <c r="A209" s="12">
        <f t="shared" si="3"/>
        <v>208</v>
      </c>
      <c r="B209" s="12" t="s">
        <v>3722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3721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3724</v>
      </c>
      <c r="C211" s="12" t="s">
        <v>3725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3729</v>
      </c>
      <c r="C212" s="12" t="s">
        <v>3581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4354</v>
      </c>
      <c r="C213" s="12" t="s">
        <v>4355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4445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4446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4447</v>
      </c>
      <c r="C216" s="12" t="s">
        <v>4450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4448</v>
      </c>
      <c r="C217" s="12" t="s">
        <v>3693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4449</v>
      </c>
      <c r="C218" s="12" t="s">
        <v>4450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4687</v>
      </c>
      <c r="C219" s="12" t="s">
        <v>4689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12" t="s">
        <v>4703</v>
      </c>
      <c r="C220" s="12" t="s">
        <v>826</v>
      </c>
      <c r="D220" s="13" t="s">
        <v>1189</v>
      </c>
      <c r="E220" s="1"/>
      <c r="F220" s="1"/>
    </row>
    <row r="221" spans="1:6" x14ac:dyDescent="0.25">
      <c r="A221" s="12">
        <f t="shared" si="3"/>
        <v>220</v>
      </c>
      <c r="B221" s="12" t="s">
        <v>4858</v>
      </c>
      <c r="C221" s="12" t="s">
        <v>826</v>
      </c>
      <c r="D221" s="13" t="s">
        <v>1189</v>
      </c>
      <c r="E221" s="1"/>
      <c r="F221" s="1"/>
    </row>
    <row r="222" spans="1:6" x14ac:dyDescent="0.25">
      <c r="A222" s="12">
        <f t="shared" si="3"/>
        <v>221</v>
      </c>
      <c r="B222" s="12" t="s">
        <v>4859</v>
      </c>
      <c r="C222" s="12" t="s">
        <v>826</v>
      </c>
      <c r="D222" s="13" t="s">
        <v>1189</v>
      </c>
      <c r="E222" s="1"/>
      <c r="F222" s="1"/>
    </row>
    <row r="223" spans="1:6" x14ac:dyDescent="0.25">
      <c r="A223" s="12">
        <f t="shared" si="3"/>
        <v>222</v>
      </c>
      <c r="B223" s="12" t="s">
        <v>4867</v>
      </c>
      <c r="C223" s="12" t="s">
        <v>825</v>
      </c>
      <c r="D223" s="13" t="s">
        <v>1189</v>
      </c>
      <c r="E223" s="1"/>
      <c r="F223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73"/>
  <sheetViews>
    <sheetView topLeftCell="D1" zoomScale="115" zoomScaleNormal="115" workbookViewId="0">
      <selection activeCell="I3" sqref="I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45937</v>
      </c>
    </row>
    <row r="2" spans="1:21" x14ac:dyDescent="0.25">
      <c r="A2" s="2">
        <f>_xlfn.XLOOKUP(B2,MasterSheet!Q:Q,MasterSheet!N:N," ")</f>
        <v>45825</v>
      </c>
      <c r="B2" s="1" cm="1">
        <f t="array" ref="B2:B473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3558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_xlfn._xlws.FILTER(A3:D472, (C3:C472=0))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58156808990,58156809782,58156810375,58156810622,58156810762,58156810935,58156811112,58156812302,58156812453,58156812615,58156812770,58156812906,58156813050,58156813326,58156813610</v>
      </c>
      <c r="O3" s="2" cm="1">
        <f t="array" ref="O3:R29">_xlfn._xlws.SORT(_xlfn._xlws.FILTER(A:D,A:A =$P$1), 1, TRUE)</f>
        <v>45937</v>
      </c>
      <c r="P3" s="1">
        <v>58156564491</v>
      </c>
      <c r="Q3" s="1" t="str">
        <v>Delivered</v>
      </c>
      <c r="R3" s="1" t="str">
        <v>TECHWEST</v>
      </c>
      <c r="S3" s="2">
        <f>IF(ISBLANK(VLOOKUP(P3,MasterSheet!Q:X,8,FALSE)), "", VLOOKUP(P3,MasterSheet!Q:X,8,FALSE))</f>
        <v>45939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58156808990</v>
      </c>
      <c r="J4" s="1">
        <v>0</v>
      </c>
      <c r="K4" s="1" t="str">
        <v>SUPRV</v>
      </c>
      <c r="L4" s="24"/>
      <c r="O4" s="2">
        <v>45937</v>
      </c>
      <c r="P4" s="1">
        <v>58156564841</v>
      </c>
      <c r="Q4" s="1" t="str">
        <v>Delivered</v>
      </c>
      <c r="R4" s="1" t="str">
        <v>BECKMAN</v>
      </c>
      <c r="S4" s="2">
        <f>IF(ISBLANK(VLOOKUP(P4,MasterSheet!Q:X,8,FALSE)), "", VLOOKUP(P4,MasterSheet!Q:X,8,FALSE))</f>
        <v>45938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58156809782</v>
      </c>
      <c r="J5" s="1">
        <v>0</v>
      </c>
      <c r="K5" s="1" t="str">
        <v>BIO SOLUTION</v>
      </c>
      <c r="L5" s="24"/>
      <c r="O5" s="2">
        <v>45937</v>
      </c>
      <c r="P5" s="1">
        <v>58156565795</v>
      </c>
      <c r="Q5" s="1" t="str">
        <v>Delivered</v>
      </c>
      <c r="R5" s="1" t="str">
        <v>NCCS</v>
      </c>
      <c r="S5" s="2">
        <f>IF(ISBLANK(VLOOKUP(P5,MasterSheet!Q:X,8,FALSE)), "", VLOOKUP(P5,MasterSheet!Q:X,8,FALSE))</f>
        <v>45938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58156810375</v>
      </c>
      <c r="J6" s="1">
        <v>0</v>
      </c>
      <c r="K6" s="1" t="str">
        <v>RG SONS</v>
      </c>
      <c r="L6" s="24"/>
      <c r="O6" s="2">
        <v>45937</v>
      </c>
      <c r="P6" s="1">
        <v>58156565891</v>
      </c>
      <c r="Q6" s="1" t="str">
        <v>Delivered</v>
      </c>
      <c r="R6" s="1" t="str">
        <v>BIO AID</v>
      </c>
      <c r="S6" s="2">
        <f>IF(ISBLANK(VLOOKUP(P6,MasterSheet!Q:X,8,FALSE)), "", VLOOKUP(P6,MasterSheet!Q:X,8,FALSE))</f>
        <v>45939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58156810622</v>
      </c>
      <c r="J7" s="1">
        <v>0</v>
      </c>
      <c r="K7" s="1" t="str">
        <v>MANIPAL</v>
      </c>
      <c r="L7" s="24"/>
      <c r="O7" s="2">
        <v>45937</v>
      </c>
      <c r="P7" s="1">
        <v>58156566646</v>
      </c>
      <c r="Q7" s="1" t="str">
        <v>Delivered</v>
      </c>
      <c r="R7" s="1" t="str">
        <v>NEUBERG</v>
      </c>
      <c r="S7" s="2">
        <f>IF(ISBLANK(VLOOKUP(P7,MasterSheet!Q:X,8,FALSE)), "", VLOOKUP(P7,MasterSheet!Q:X,8,FALSE))</f>
        <v>45938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45941</v>
      </c>
      <c r="I8" s="1">
        <v>58156810762</v>
      </c>
      <c r="J8" s="1">
        <v>0</v>
      </c>
      <c r="K8" s="1" t="str">
        <v>JUBILANT</v>
      </c>
      <c r="L8" s="24"/>
      <c r="M8" t="s">
        <v>1199</v>
      </c>
      <c r="O8" s="2">
        <v>45937</v>
      </c>
      <c r="P8" s="1">
        <v>58156567033</v>
      </c>
      <c r="Q8" s="1" t="str">
        <v>Delivered</v>
      </c>
      <c r="R8" s="1" t="str">
        <v>FARCAST</v>
      </c>
      <c r="S8" s="2">
        <f>IF(ISBLANK(VLOOKUP(P8,MasterSheet!Q:X,8,FALSE)), "", VLOOKUP(P8,MasterSheet!Q:X,8,FALSE))</f>
        <v>45938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45941</v>
      </c>
      <c r="I9" s="1">
        <v>58156810935</v>
      </c>
      <c r="J9" s="1">
        <v>0</v>
      </c>
      <c r="K9" s="1" t="str">
        <v>SUN PHARMA</v>
      </c>
      <c r="L9" s="24"/>
      <c r="M9" t="str" cm="1">
        <f t="array" ref="M9">_xlfn._xlws.SORT(_xlfn.TEXTJOIN(",", TRUE, _xlfn._xlws.FILTER(I:I, LEFT(I:I,1)="D")))</f>
        <v>D3003710017</v>
      </c>
      <c r="O9" s="2">
        <v>45937</v>
      </c>
      <c r="P9" s="1">
        <v>58156567490</v>
      </c>
      <c r="Q9" s="1" t="str">
        <v>Delivered</v>
      </c>
      <c r="R9" s="1" t="str">
        <v>Symbiosis</v>
      </c>
      <c r="S9" s="2">
        <f>IF(ISBLANK(VLOOKUP(P9,MasterSheet!Q:X,8,FALSE)), "", VLOOKUP(P9,MasterSheet!Q:X,8,FALSE))</f>
        <v>45938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45941</v>
      </c>
      <c r="I10" s="1">
        <v>58156811112</v>
      </c>
      <c r="J10" s="1">
        <v>0</v>
      </c>
      <c r="K10" s="1" t="str">
        <v>SAI LIFE</v>
      </c>
      <c r="L10" s="24"/>
      <c r="O10" s="2">
        <v>45937</v>
      </c>
      <c r="P10" s="1">
        <v>58156567700</v>
      </c>
      <c r="Q10" s="1" t="str">
        <v>Delivered</v>
      </c>
      <c r="R10" s="1" t="str">
        <v>KOKILA</v>
      </c>
      <c r="S10" s="2">
        <f>IF(ISBLANK(VLOOKUP(P10,MasterSheet!Q:X,8,FALSE)), "", VLOOKUP(P10,MasterSheet!Q:X,8,FALSE))</f>
        <v>45941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45941</v>
      </c>
      <c r="I11" s="1">
        <v>58156812302</v>
      </c>
      <c r="J11" s="1">
        <v>0</v>
      </c>
      <c r="K11" s="1" t="str">
        <v>IISER PUNE</v>
      </c>
      <c r="L11" s="24"/>
      <c r="O11" s="2">
        <v>45937</v>
      </c>
      <c r="P11" s="1">
        <v>58156568142</v>
      </c>
      <c r="Q11" s="1" t="str">
        <v>Delivered</v>
      </c>
      <c r="R11" s="1" t="str">
        <v>ICT</v>
      </c>
      <c r="S11" s="2">
        <f>IF(ISBLANK(VLOOKUP(P11,MasterSheet!Q:X,8,FALSE)), "", VLOOKUP(P11,MasterSheet!Q:X,8,FALSE))</f>
        <v>45939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45941</v>
      </c>
      <c r="I12" s="1">
        <v>58156812453</v>
      </c>
      <c r="J12" s="1">
        <v>0</v>
      </c>
      <c r="K12" s="1" t="str">
        <v>HELIX</v>
      </c>
      <c r="O12" s="2">
        <v>45937</v>
      </c>
      <c r="P12" s="1">
        <v>58156568330</v>
      </c>
      <c r="Q12" s="1" t="str">
        <v>Delivered</v>
      </c>
      <c r="R12" s="1" t="str">
        <v>BHARAT biotech</v>
      </c>
      <c r="S12" s="2">
        <f>IF(ISBLANK(VLOOKUP(P12,MasterSheet!Q:X,8,FALSE)), "", VLOOKUP(P12,MasterSheet!Q:X,8,FALSE))</f>
        <v>45939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45941</v>
      </c>
      <c r="I13" s="1">
        <v>58156812615</v>
      </c>
      <c r="J13" s="1">
        <v>0</v>
      </c>
      <c r="K13" s="1" t="str">
        <v>POPVAX</v>
      </c>
      <c r="O13" s="2">
        <v>45937</v>
      </c>
      <c r="P13" s="1">
        <v>58156568676</v>
      </c>
      <c r="Q13" s="1" t="str">
        <v>Delivered</v>
      </c>
      <c r="R13" s="1" t="str">
        <v>CELLIN BIO</v>
      </c>
      <c r="S13" s="2">
        <f>IF(ISBLANK(VLOOKUP(P13,MasterSheet!Q:X,8,FALSE)), "", VLOOKUP(P13,MasterSheet!Q:X,8,FALSE))</f>
        <v>45938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45941</v>
      </c>
      <c r="I14" s="1">
        <v>58156812770</v>
      </c>
      <c r="J14" s="1">
        <v>0</v>
      </c>
      <c r="K14" s="1" t="str">
        <v>BHARAT BIOTECH</v>
      </c>
      <c r="M14" s="24"/>
      <c r="O14" s="2">
        <v>45937</v>
      </c>
      <c r="P14" s="1">
        <v>58156569435</v>
      </c>
      <c r="Q14" s="1" t="str">
        <v>Delivered</v>
      </c>
      <c r="R14" s="1" t="str">
        <v>ACTREC</v>
      </c>
      <c r="S14" s="2">
        <f>IF(ISBLANK(VLOOKUP(P14,MasterSheet!Q:X,8,FALSE)), "", VLOOKUP(P14,MasterSheet!Q:X,8,FALSE))</f>
        <v>45938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45941</v>
      </c>
      <c r="I15" s="1">
        <v>58156812906</v>
      </c>
      <c r="J15" s="1">
        <v>0</v>
      </c>
      <c r="K15" s="1" t="str">
        <v>BIONOVA</v>
      </c>
      <c r="M15" s="24"/>
      <c r="O15" s="2">
        <v>45937</v>
      </c>
      <c r="P15" s="1">
        <v>58156569730</v>
      </c>
      <c r="Q15" s="1" t="str">
        <v>Delivered</v>
      </c>
      <c r="R15" s="1" t="str">
        <v>BIO SOLUTION</v>
      </c>
      <c r="S15" s="2">
        <f>IF(ISBLANK(VLOOKUP(P15,MasterSheet!Q:X,8,FALSE)), "", VLOOKUP(P15,MasterSheet!Q:X,8,FALSE))</f>
        <v>45938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45941</v>
      </c>
      <c r="I16" s="1">
        <v>58156813050</v>
      </c>
      <c r="J16" s="1">
        <v>0</v>
      </c>
      <c r="K16" s="1" t="str">
        <v>AURIGINE ONCO</v>
      </c>
      <c r="M16" s="24"/>
      <c r="O16" s="2">
        <v>45937</v>
      </c>
      <c r="P16" s="1">
        <v>58156570021</v>
      </c>
      <c r="Q16" s="1" t="str">
        <v>Delivered</v>
      </c>
      <c r="R16" s="1" t="str">
        <v>ILABKART</v>
      </c>
      <c r="S16" s="2">
        <f>IF(ISBLANK(VLOOKUP(P16,MasterSheet!Q:X,8,FALSE)), "", VLOOKUP(P16,MasterSheet!Q:X,8,FALSE))</f>
        <v>45938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45941</v>
      </c>
      <c r="I17" s="1">
        <v>58156813326</v>
      </c>
      <c r="J17" s="1">
        <v>0</v>
      </c>
      <c r="K17" s="1" t="str">
        <v>IMMUNEEL</v>
      </c>
      <c r="O17" s="2">
        <v>45937</v>
      </c>
      <c r="P17" s="1">
        <v>58156571163</v>
      </c>
      <c r="Q17" s="1" t="str">
        <v>Delivered</v>
      </c>
      <c r="R17" s="1" t="str">
        <v>M BIOTECH</v>
      </c>
      <c r="S17" s="2">
        <f>IF(ISBLANK(VLOOKUP(P17,MasterSheet!Q:X,8,FALSE)), "", VLOOKUP(P17,MasterSheet!Q:X,8,FALSE))</f>
        <v>45939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45941</v>
      </c>
      <c r="I18" s="1">
        <v>58156813610</v>
      </c>
      <c r="J18" s="1">
        <v>0</v>
      </c>
      <c r="K18" s="1" t="str">
        <v>IIT BOMBAY</v>
      </c>
      <c r="M18" s="6"/>
      <c r="O18" s="2">
        <v>45937</v>
      </c>
      <c r="P18" s="1">
        <v>58156571594</v>
      </c>
      <c r="Q18" s="1" t="str">
        <v>Delivered</v>
      </c>
      <c r="R18" s="1" t="str">
        <v>SUN PHARMA</v>
      </c>
      <c r="S18" s="2">
        <f>IF(ISBLANK(VLOOKUP(P18,MasterSheet!Q:X,8,FALSE)), "", VLOOKUP(P18,MasterSheet!Q:X,8,FALSE))</f>
        <v>45938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45937</v>
      </c>
      <c r="P19" s="1">
        <v>58156571955</v>
      </c>
      <c r="Q19" s="1" t="str">
        <v>Delivered</v>
      </c>
      <c r="R19" s="1" t="str">
        <v>AURIGINE ONCO</v>
      </c>
      <c r="S19" s="2">
        <f>IF(ISBLANK(VLOOKUP(P19,MasterSheet!Q:X,8,FALSE)), "", VLOOKUP(P19,MasterSheet!Q:X,8,FALSE))</f>
        <v>45938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45937</v>
      </c>
      <c r="P20" s="1">
        <v>58156572773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45941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45937</v>
      </c>
      <c r="P21" s="1">
        <v>58156573160</v>
      </c>
      <c r="Q21" s="1" t="str">
        <v>Delivered</v>
      </c>
      <c r="R21" s="1" t="str">
        <v>IIT KANPUR</v>
      </c>
      <c r="S21" s="2">
        <f>IF(ISBLANK(VLOOKUP(P21,MasterSheet!Q:X,8,FALSE)), "", VLOOKUP(P21,MasterSheet!Q:X,8,FALSE))</f>
        <v>45939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45937</v>
      </c>
      <c r="P22" s="1">
        <v>58156573495</v>
      </c>
      <c r="Q22" s="1" t="str">
        <v>Delivered</v>
      </c>
      <c r="R22" s="1" t="str">
        <v>MICRO VAPI</v>
      </c>
      <c r="S22" s="2">
        <f>IF(ISBLANK(VLOOKUP(P22,MasterSheet!Q:X,8,FALSE)), "", VLOOKUP(P22,MasterSheet!Q:X,8,FALSE))</f>
        <v>45939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45937</v>
      </c>
      <c r="P23" s="1">
        <v>58156574066</v>
      </c>
      <c r="Q23" s="1" t="str">
        <v>Delivered</v>
      </c>
      <c r="R23" s="1" t="str">
        <v>TIGS</v>
      </c>
      <c r="S23" s="2">
        <f>IF(ISBLANK(VLOOKUP(P23,MasterSheet!Q:X,8,FALSE)), "", VLOOKUP(P23,MasterSheet!Q:X,8,FALSE))</f>
        <v>45938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45937</v>
      </c>
      <c r="P24" s="1">
        <v>58156574420</v>
      </c>
      <c r="Q24" s="1" t="str">
        <v>Delivered</v>
      </c>
      <c r="R24" s="1" t="str">
        <v>BITS PILANI</v>
      </c>
      <c r="S24" s="2">
        <f>IF(ISBLANK(VLOOKUP(P24,MasterSheet!Q:X,8,FALSE)), "", VLOOKUP(P24,MasterSheet!Q:X,8,FALSE))</f>
        <v>45939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45937</v>
      </c>
      <c r="P25" s="1">
        <v>58156578664</v>
      </c>
      <c r="Q25" s="1" t="str">
        <v>Delivered</v>
      </c>
      <c r="R25" s="1" t="str">
        <v>ILS</v>
      </c>
      <c r="S25" s="2">
        <f>IF(ISBLANK(VLOOKUP(P25,MasterSheet!Q:X,8,FALSE)), "", VLOOKUP(P25,MasterSheet!Q:X,8,FALSE))</f>
        <v>45941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45937</v>
      </c>
      <c r="P26" s="1">
        <v>58156579261</v>
      </c>
      <c r="Q26" s="1" t="str">
        <v>Delivered</v>
      </c>
      <c r="R26" s="1" t="str">
        <v>IISER BHOPAL</v>
      </c>
      <c r="S26" s="2">
        <f>IF(ISBLANK(VLOOKUP(P26,MasterSheet!Q:X,8,FALSE)), "", VLOOKUP(P26,MasterSheet!Q:X,8,FALSE))</f>
        <v>45939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45937</v>
      </c>
      <c r="P27" s="1">
        <v>58156584054</v>
      </c>
      <c r="Q27" s="1" t="str">
        <v>Delivered</v>
      </c>
      <c r="R27" s="1" t="str">
        <v>TCG</v>
      </c>
      <c r="S27" s="2">
        <f>IF(ISBLANK(VLOOKUP(P27,MasterSheet!Q:X,8,FALSE)), "", VLOOKUP(P27,MasterSheet!Q:X,8,FALSE))</f>
        <v>45938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45937</v>
      </c>
      <c r="P28" s="1" t="str">
        <v>D3003710012</v>
      </c>
      <c r="Q28" s="1" t="str">
        <v>Delivered</v>
      </c>
      <c r="R28" s="1" t="str">
        <v>PATANJALI</v>
      </c>
      <c r="S28" s="2">
        <f>IF(ISBLANK(VLOOKUP(P28,MasterSheet!Q:X,8,FALSE)), "", VLOOKUP(P28,MasterSheet!Q:X,8,FALSE))</f>
        <v>45940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45937</v>
      </c>
      <c r="P29" s="1" t="str">
        <v>D3003710013</v>
      </c>
      <c r="Q29" s="1" t="str">
        <v>Delivered</v>
      </c>
      <c r="R29" s="1" t="str">
        <v>MEDLIFE</v>
      </c>
      <c r="S29" s="2">
        <f>IF(ISBLANK(VLOOKUP(P29,MasterSheet!Q:X,8,FALSE)), "", VLOOKUP(P29,MasterSheet!Q:X,8,FALSE))</f>
        <v>45937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>
        <f>IFERROR(VLOOKUP(B412,MasterSheet!Q:R,2,)," ")</f>
        <v>0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>
        <f>IFERROR(VLOOKUP(B413,MasterSheet!Q:R,2,)," ")</f>
        <v>0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>
        <f>IFERROR(VLOOKUP(B414,MasterSheet!Q:R,2,)," ")</f>
        <v>0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>
        <f>IFERROR(VLOOKUP(B415,MasterSheet!Q:R,2,)," ")</f>
        <v>0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>
        <f>IFERROR(VLOOKUP(B416,MasterSheet!Q:R,2,)," ")</f>
        <v>0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>
        <f>IFERROR(VLOOKUP(B418,MasterSheet!Q:R,2,)," ")</f>
        <v>0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>
        <f>IFERROR(VLOOKUP(B419,MasterSheet!Q:R,2,)," ")</f>
        <v>0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>
        <f>IFERROR(VLOOKUP(B421,MasterSheet!Q:R,2,)," ")</f>
        <v>0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>
        <f>IFERROR(VLOOKUP(B422,MasterSheet!Q:R,2,)," ")</f>
        <v>0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>
        <f>IFERROR(VLOOKUP(B423,MasterSheet!Q:R,2,)," ")</f>
        <v>0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>
        <f>IFERROR(VLOOKUP(B424,MasterSheet!Q:R,2,)," ")</f>
        <v>0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>
        <f>IFERROR(VLOOKUP(B425,MasterSheet!Q:R,2,)," ")</f>
        <v>0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 t="str">
        <f>_xlfn.XLOOKUP(B427,MasterSheet!Q:Q,MasterSheet!N:N," ")</f>
        <v>Dispatch Date</v>
      </c>
      <c r="B427" t="str">
        <v>Awb Number</v>
      </c>
      <c r="C427" s="1" t="str">
        <f>IFERROR(VLOOKUP(B427,MasterSheet!Q:R,2,)," ")</f>
        <v>Docket Status</v>
      </c>
      <c r="D427" s="1" t="str">
        <f>_xlfn.XLOOKUP(B427,MasterSheet!Q:Q,MasterSheet!P:P)</f>
        <v>Customer name</v>
      </c>
      <c r="E427" s="1" t="str">
        <f t="shared" si="72"/>
        <v>Other</v>
      </c>
      <c r="F427" s="1" t="str">
        <f t="shared" si="73"/>
        <v>Dispatch Date</v>
      </c>
    </row>
    <row r="428" spans="1:6" x14ac:dyDescent="0.25">
      <c r="A428" s="2">
        <f>_xlfn.XLOOKUP(B428,MasterSheet!Q:Q,MasterSheet!N:N," ")</f>
        <v>45812</v>
      </c>
      <c r="B428" t="str">
        <v>BY HAND</v>
      </c>
      <c r="C428" s="1" t="str">
        <f>IFERROR(VLOOKUP(B428,MasterSheet!Q:R,2,)," ")</f>
        <v>PRIYANKA MADAM</v>
      </c>
      <c r="D428" s="1" t="str">
        <f>_xlfn.XLOOKUP(B428,MasterSheet!Q:Q,MasterSheet!P:P)</f>
        <v>ICGEB</v>
      </c>
      <c r="E428" s="1" t="str">
        <f t="shared" si="72"/>
        <v>Other</v>
      </c>
      <c r="F428" s="1" t="str">
        <f t="shared" si="73"/>
        <v>Wednesday</v>
      </c>
    </row>
    <row r="429" spans="1:6" x14ac:dyDescent="0.25">
      <c r="A429" s="2">
        <f>_xlfn.XLOOKUP(B429,MasterSheet!Q:Q,MasterSheet!N:N," ")</f>
        <v>45840</v>
      </c>
      <c r="B429" t="str">
        <v>BY PORTER</v>
      </c>
      <c r="C429" s="1" t="str">
        <f>IFERROR(VLOOKUP(B429,MasterSheet!Q:R,2,)," ")</f>
        <v>BY PORTER</v>
      </c>
      <c r="D429" s="1" t="str">
        <f>_xlfn.XLOOKUP(B429,MasterSheet!Q:Q,MasterSheet!P:P)</f>
        <v>NDTL</v>
      </c>
      <c r="E429" s="1" t="str">
        <f t="shared" ref="E429:E456" si="74">IF(LEFT(B429,1)="D","DTDC",IF(ISNUMBER(--LEFT(B429,1)),"Bluedart","Other"))</f>
        <v>Other</v>
      </c>
      <c r="F429" s="1" t="str">
        <f t="shared" ref="F429:F456" si="75">TEXT(A429, "dddd")</f>
        <v>Wednesday</v>
      </c>
    </row>
    <row r="430" spans="1:6" x14ac:dyDescent="0.25">
      <c r="A430" s="2">
        <f>_xlfn.XLOOKUP(B430,MasterSheet!Q:Q,MasterSheet!N:N," ")</f>
        <v>45894</v>
      </c>
      <c r="B430" t="str">
        <v>D3001955194</v>
      </c>
      <c r="C430" s="1" t="str">
        <f>IFERROR(VLOOKUP(B430,MasterSheet!Q:R,2,)," ")</f>
        <v>Delivered</v>
      </c>
      <c r="D430" s="1" t="str">
        <f>_xlfn.XLOOKUP(B430,MasterSheet!Q:Q,MasterSheet!P:P)</f>
        <v>IISER MOHALI</v>
      </c>
      <c r="E430" s="1" t="str">
        <f t="shared" si="74"/>
        <v>DTDC</v>
      </c>
      <c r="F430" s="1" t="str">
        <f t="shared" si="75"/>
        <v>Monday</v>
      </c>
    </row>
    <row r="431" spans="1:6" x14ac:dyDescent="0.25">
      <c r="A431" s="2">
        <f>_xlfn.XLOOKUP(B431,MasterSheet!Q:Q,MasterSheet!N:N," ")</f>
        <v>45846</v>
      </c>
      <c r="B431" t="str">
        <v>D3001996933</v>
      </c>
      <c r="C431" s="1" t="str">
        <f>IFERROR(VLOOKUP(B431,MasterSheet!Q:R,2,)," ")</f>
        <v>Delivered</v>
      </c>
      <c r="D431" s="1" t="str">
        <f>_xlfn.XLOOKUP(B431,MasterSheet!Q:Q,MasterSheet!P:P)</f>
        <v>VECTOR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45846</v>
      </c>
      <c r="B432" t="str">
        <v>D3001996934</v>
      </c>
      <c r="C432" s="1" t="str">
        <f>IFERROR(VLOOKUP(B432,MasterSheet!Q:R,2,)," ")</f>
        <v>Delivered</v>
      </c>
      <c r="D432" s="1" t="str">
        <f>_xlfn.XLOOKUP(B432,MasterSheet!Q:Q,MasterSheet!P:P)</f>
        <v>BIO SYSTEMS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45846</v>
      </c>
      <c r="B433" t="str">
        <v>D3001996935</v>
      </c>
      <c r="C433" s="1" t="str">
        <f>IFERROR(VLOOKUP(B433,MasterSheet!Q:R,2,)," ")</f>
        <v>Delivered</v>
      </c>
      <c r="D433" s="1" t="str">
        <f>_xlfn.XLOOKUP(B433,MasterSheet!Q:Q,MasterSheet!P:P)</f>
        <v>Medlife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45880</v>
      </c>
      <c r="B434" t="str">
        <v>D3001997013</v>
      </c>
      <c r="C434" s="1" t="str">
        <f>IFERROR(VLOOKUP(B434,MasterSheet!Q:R,2,)," ")</f>
        <v>Delivered</v>
      </c>
      <c r="D434" s="1" t="str">
        <f>_xlfn.XLOOKUP(B434,MasterSheet!Q:Q,MasterSheet!P:P)</f>
        <v>RESEARCH WORLD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45880</v>
      </c>
      <c r="B435" t="str">
        <v>D3001997014</v>
      </c>
      <c r="C435" s="1" t="str">
        <f>IFERROR(VLOOKUP(B435,MasterSheet!Q:R,2,)," ")</f>
        <v>Delivered</v>
      </c>
      <c r="D435" s="1" t="str">
        <f>_xlfn.XLOOKUP(B435,MasterSheet!Q:Q,MasterSheet!P:P)</f>
        <v>IMTECH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45880</v>
      </c>
      <c r="B436" t="str">
        <v>D3001997015</v>
      </c>
      <c r="C436" s="1" t="str">
        <f>IFERROR(VLOOKUP(B436,MasterSheet!Q:R,2,)," ")</f>
        <v>Delivered</v>
      </c>
      <c r="D436" s="1" t="str">
        <f>_xlfn.XLOOKUP(B436,MasterSheet!Q:Q,MasterSheet!P:P)</f>
        <v>IIT-ROORKE</v>
      </c>
      <c r="E436" s="1" t="str">
        <f t="shared" si="74"/>
        <v>DTDC</v>
      </c>
      <c r="F436" s="1" t="str">
        <f t="shared" si="75"/>
        <v>Monday</v>
      </c>
    </row>
    <row r="437" spans="1:6" x14ac:dyDescent="0.25">
      <c r="A437" s="2">
        <f>_xlfn.XLOOKUP(B437,MasterSheet!Q:Q,MasterSheet!N:N," ")</f>
        <v>45887</v>
      </c>
      <c r="B437" t="str">
        <v>D3001997017</v>
      </c>
      <c r="C437" s="1" t="str">
        <f>IFERROR(VLOOKUP(B437,MasterSheet!Q:R,2,)," ")</f>
        <v>Delivered</v>
      </c>
      <c r="D437" s="1" t="str">
        <f>_xlfn.XLOOKUP(B437,MasterSheet!Q:Q,MasterSheet!P:P)</f>
        <v>Essence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45887</v>
      </c>
      <c r="B438" t="str">
        <v>D3001997018</v>
      </c>
      <c r="C438" s="1" t="str">
        <f>IFERROR(VLOOKUP(B438,MasterSheet!Q:R,2,)," ")</f>
        <v>Delivered</v>
      </c>
      <c r="D438" s="1" t="str">
        <f>_xlfn.XLOOKUP(B438,MasterSheet!Q:Q,MasterSheet!P:P)</f>
        <v>MEDLIFE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45836</v>
      </c>
      <c r="B439" t="str">
        <v>D3002213696</v>
      </c>
      <c r="C439" s="1" t="str">
        <f>IFERROR(VLOOKUP(B439,MasterSheet!Q:R,2,)," ")</f>
        <v>Delivered</v>
      </c>
      <c r="D439" s="1" t="str">
        <f>_xlfn.XLOOKUP(B439,MasterSheet!Q:Q,MasterSheet!P:P)</f>
        <v>SOHST</v>
      </c>
      <c r="E439" s="1" t="str">
        <f t="shared" si="74"/>
        <v>DTDC</v>
      </c>
      <c r="F439" s="1" t="str">
        <f t="shared" si="75"/>
        <v>Saturday</v>
      </c>
    </row>
    <row r="440" spans="1:6" x14ac:dyDescent="0.25">
      <c r="A440" s="2">
        <f>_xlfn.XLOOKUP(B440,MasterSheet!Q:Q,MasterSheet!N:N," ")</f>
        <v>45846</v>
      </c>
      <c r="B440" t="str">
        <v>D3002213697</v>
      </c>
      <c r="C440" s="1" t="str">
        <f>IFERROR(VLOOKUP(B440,MasterSheet!Q:R,2,)," ")</f>
        <v>Delivered</v>
      </c>
      <c r="D440" s="1" t="str">
        <f>_xlfn.XLOOKUP(B440,MasterSheet!Q:Q,MasterSheet!P:P)</f>
        <v>RESEARCH</v>
      </c>
      <c r="E440" s="1" t="str">
        <f t="shared" si="74"/>
        <v>DTDC</v>
      </c>
      <c r="F440" s="1" t="str">
        <f t="shared" si="75"/>
        <v>Tuesday</v>
      </c>
    </row>
    <row r="441" spans="1:6" x14ac:dyDescent="0.25">
      <c r="A441" s="2">
        <f>_xlfn.XLOOKUP(B441,MasterSheet!Q:Q,MasterSheet!N:N," ")</f>
        <v>45832</v>
      </c>
      <c r="B441" t="str">
        <v>D3002213704</v>
      </c>
      <c r="C441" s="1" t="str">
        <f>IFERROR(VLOOKUP(B441,MasterSheet!Q:R,2,)," ")</f>
        <v>Delivered</v>
      </c>
      <c r="D441" s="1" t="str">
        <f>_xlfn.XLOOKUP(B441,MasterSheet!Q:Q,MasterSheet!P:P)</f>
        <v>MEDLIFE</v>
      </c>
      <c r="E441" s="1" t="str">
        <f t="shared" si="74"/>
        <v>DTDC</v>
      </c>
      <c r="F441" s="1" t="str">
        <f t="shared" si="75"/>
        <v>Tuesday</v>
      </c>
    </row>
    <row r="442" spans="1:6" x14ac:dyDescent="0.25">
      <c r="A442" s="2">
        <f>_xlfn.XLOOKUP(B442,MasterSheet!Q:Q,MasterSheet!N:N," ")</f>
        <v>45829</v>
      </c>
      <c r="B442" t="str">
        <v>D3002213705</v>
      </c>
      <c r="C442" s="1" t="str">
        <f>IFERROR(VLOOKUP(B442,MasterSheet!Q:R,2,)," ")</f>
        <v>Delivered</v>
      </c>
      <c r="D442" s="1" t="str">
        <f>_xlfn.XLOOKUP(B442,MasterSheet!Q:Q,MasterSheet!P:P)</f>
        <v>Imtech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45867</v>
      </c>
      <c r="B443" t="str">
        <v>D3002709220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Tuesday</v>
      </c>
    </row>
    <row r="444" spans="1:6" x14ac:dyDescent="0.25">
      <c r="A444" s="2">
        <f>_xlfn.XLOOKUP(B444,MasterSheet!Q:Q,MasterSheet!N:N," ")</f>
        <v>45852</v>
      </c>
      <c r="B444" t="str">
        <v>D3002709675</v>
      </c>
      <c r="C444" s="1" t="str">
        <f>IFERROR(VLOOKUP(B444,MasterSheet!Q:R,2,)," ")</f>
        <v>Delivered</v>
      </c>
      <c r="D444" s="1" t="str">
        <f>_xlfn.XLOOKUP(B444,MasterSheet!Q:Q,MasterSheet!P:P)</f>
        <v>Medlife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45852</v>
      </c>
      <c r="B445" t="str">
        <v>D3002709676</v>
      </c>
      <c r="C445" s="1" t="str">
        <f>IFERROR(VLOOKUP(B445,MasterSheet!Q:R,2,)," ")</f>
        <v>Delivered</v>
      </c>
      <c r="D445" s="1" t="str">
        <f>_xlfn.XLOOKUP(B445,MasterSheet!Q:Q,MasterSheet!P:P)</f>
        <v>IMTECH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45860</v>
      </c>
      <c r="B446" t="str">
        <v>D3002709684</v>
      </c>
      <c r="C446" s="1" t="str">
        <f>IFERROR(VLOOKUP(B446,MasterSheet!Q:R,2,)," ")</f>
        <v>Delivered</v>
      </c>
      <c r="D446" s="1" t="str">
        <f>_xlfn.XLOOKUP(B446,MasterSheet!Q:Q,MasterSheet!P:P)</f>
        <v>IMTECH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45860</v>
      </c>
      <c r="B447" t="str">
        <v>D3002709685</v>
      </c>
      <c r="C447" s="1" t="str">
        <f>IFERROR(VLOOKUP(B447,MasterSheet!Q:R,2,)," ")</f>
        <v>Delivered</v>
      </c>
      <c r="D447" s="1" t="str">
        <f>_xlfn.XLOOKUP(B447,MasterSheet!Q:Q,MasterSheet!P:P)</f>
        <v>Essence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45867</v>
      </c>
      <c r="B448" t="str">
        <v>D3002864036</v>
      </c>
      <c r="C448" s="1" t="str">
        <f>IFERROR(VLOOKUP(B448,MasterSheet!Q:R,2,)," ")</f>
        <v>Delivered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45867</v>
      </c>
      <c r="B449" t="str">
        <v>D3002864037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45873</v>
      </c>
      <c r="B450" t="str">
        <v>D3002864041</v>
      </c>
      <c r="C450" s="1" t="str">
        <f>IFERROR(VLOOKUP(B450,MasterSheet!Q:R,2,)," ")</f>
        <v>Delivered</v>
      </c>
      <c r="D450" s="1" t="str">
        <f>_xlfn.XLOOKUP(B450,MasterSheet!Q:Q,MasterSheet!P:P)</f>
        <v>POOJA TRADERS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45871</v>
      </c>
      <c r="B451" t="str">
        <v>D3002864042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45875</v>
      </c>
      <c r="B452" t="str">
        <v>D3002864046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Wednesday</v>
      </c>
    </row>
    <row r="453" spans="1:6" x14ac:dyDescent="0.25">
      <c r="A453" s="2">
        <f>_xlfn.XLOOKUP(B453,MasterSheet!Q:Q,MasterSheet!N:N," ")</f>
        <v>45901</v>
      </c>
      <c r="B453" t="str">
        <v>D3002950334</v>
      </c>
      <c r="C453" s="1" t="str">
        <f>IFERROR(VLOOKUP(B453,MasterSheet!Q:R,2,)," ")</f>
        <v>Delivered</v>
      </c>
      <c r="D453" s="1" t="str">
        <f>_xlfn.XLOOKUP(B453,MasterSheet!Q:Q,MasterSheet!P:P)</f>
        <v>IISER MOHALI</v>
      </c>
      <c r="E453" s="1" t="str">
        <f t="shared" si="74"/>
        <v>DTDC</v>
      </c>
      <c r="F453" s="1" t="str">
        <f t="shared" si="75"/>
        <v>Monday</v>
      </c>
    </row>
    <row r="454" spans="1:6" x14ac:dyDescent="0.25">
      <c r="A454" s="2">
        <f>_xlfn.XLOOKUP(B454,MasterSheet!Q:Q,MasterSheet!N:N," ")</f>
        <v>45908</v>
      </c>
      <c r="B454" t="str">
        <v>D3002950414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45908</v>
      </c>
      <c r="B455" t="str">
        <v>D3002950415</v>
      </c>
      <c r="C455" s="1" t="str">
        <f>IFERROR(VLOOKUP(B455,MasterSheet!Q:R,2,)," ")</f>
        <v>Delivered</v>
      </c>
      <c r="D455" s="1" t="str">
        <f>_xlfn.XLOOKUP(B455,MasterSheet!Q:Q,MasterSheet!P:P)</f>
        <v>IISER MOHALI</v>
      </c>
      <c r="E455" s="1" t="str">
        <f t="shared" si="74"/>
        <v>DTDC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45908</v>
      </c>
      <c r="B456" t="str">
        <v>D3002950416</v>
      </c>
      <c r="C456" s="1" t="str">
        <f>IFERROR(VLOOKUP(B456,MasterSheet!Q:R,2,)," ")</f>
        <v>Delivered</v>
      </c>
      <c r="D456" s="1" t="str">
        <f>_xlfn.XLOOKUP(B456,MasterSheet!Q:Q,MasterSheet!P:P)</f>
        <v>VECTOR</v>
      </c>
      <c r="E456" s="1" t="str">
        <f t="shared" si="74"/>
        <v>DTDC</v>
      </c>
      <c r="F456" s="1" t="str">
        <f t="shared" si="75"/>
        <v>Monday</v>
      </c>
    </row>
    <row r="457" spans="1:6" x14ac:dyDescent="0.25">
      <c r="A457" s="2">
        <f>_xlfn.XLOOKUP(B457,MasterSheet!Q:Q,MasterSheet!N:N," ")</f>
        <v>45908</v>
      </c>
      <c r="B457" t="str">
        <v>D3002950417</v>
      </c>
      <c r="C457" s="1" t="str">
        <f>IFERROR(VLOOKUP(B457,MasterSheet!Q:R,2,)," ")</f>
        <v>Delivered</v>
      </c>
      <c r="D457" s="1" t="str">
        <f>_xlfn.XLOOKUP(B457,MasterSheet!Q:Q,MasterSheet!P:P)</f>
        <v>ESSENCE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45913</v>
      </c>
      <c r="B458" t="str">
        <v>D3003568451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45915</v>
      </c>
      <c r="B459" t="str">
        <v>D3003568486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45915</v>
      </c>
      <c r="B460" t="str">
        <v>D3003568487</v>
      </c>
      <c r="C460" s="1" t="str">
        <f>IFERROR(VLOOKUP(B460,MasterSheet!Q:R,2,)," ")</f>
        <v>Delivered</v>
      </c>
      <c r="D460" s="1" t="str">
        <f>_xlfn.XLOOKUP(B460,MasterSheet!Q:Q,MasterSheet!P:P)</f>
        <v>RESEARCH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45915</v>
      </c>
      <c r="B461" t="str">
        <v>D3003568488</v>
      </c>
      <c r="C461" s="1" t="str">
        <f>IFERROR(VLOOKUP(B461,MasterSheet!Q:R,2,)," ")</f>
        <v>Delivered</v>
      </c>
      <c r="D461" s="1" t="str">
        <f>_xlfn.XLOOKUP(B461,MasterSheet!Q:Q,MasterSheet!P:P)</f>
        <v>VECTOR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45927</v>
      </c>
      <c r="B462" t="str">
        <v>D3003710005</v>
      </c>
      <c r="C462" s="1" t="str">
        <f>IFERROR(VLOOKUP(B462,MasterSheet!Q:R,2,)," ")</f>
        <v>Delivered</v>
      </c>
      <c r="D462" s="1" t="str">
        <f>_xlfn.XLOOKUP(B462,MasterSheet!Q:Q,MasterSheet!P:P)</f>
        <v>INFINITY</v>
      </c>
      <c r="E462" s="1" t="str">
        <f t="shared" si="76"/>
        <v>DTDC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45927</v>
      </c>
      <c r="B463" t="str">
        <v>D3003710006</v>
      </c>
      <c r="C463" s="1" t="str">
        <f>IFERROR(VLOOKUP(B463,MasterSheet!Q:R,2,)," ")</f>
        <v>Delivered</v>
      </c>
      <c r="D463" s="1" t="str">
        <f>_xlfn.XLOOKUP(B463,MasterSheet!Q:Q,MasterSheet!P:P)</f>
        <v>MEDLIFE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45934</v>
      </c>
      <c r="B464" t="str">
        <v>D3003710010</v>
      </c>
      <c r="C464" s="1" t="str">
        <f>IFERROR(VLOOKUP(B464,MasterSheet!Q:R,2,)," ")</f>
        <v>Delivered</v>
      </c>
      <c r="D464" s="1" t="str">
        <f>_xlfn.XLOOKUP(B464,MasterSheet!Q:Q,MasterSheet!P:P)</f>
        <v>Vector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45937</v>
      </c>
      <c r="B465" t="str">
        <v>D3003710012</v>
      </c>
      <c r="C465" s="1" t="str">
        <f>IFERROR(VLOOKUP(B465,MasterSheet!Q:R,2,)," ")</f>
        <v>Delivered</v>
      </c>
      <c r="D465" s="1" t="str">
        <f>_xlfn.XLOOKUP(B465,MasterSheet!Q:Q,MasterSheet!P:P)</f>
        <v>PATANJALI</v>
      </c>
      <c r="E465" s="1" t="str">
        <f t="shared" si="76"/>
        <v>DTDC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45937</v>
      </c>
      <c r="B466" t="str">
        <v>D3003710013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Tuesday</v>
      </c>
    </row>
    <row r="467" spans="1:6" x14ac:dyDescent="0.25">
      <c r="A467" s="2">
        <f>_xlfn.XLOOKUP(B467,MasterSheet!Q:Q,MasterSheet!N:N," ")</f>
        <v>45936</v>
      </c>
      <c r="B467" t="str">
        <v>D3003710017</v>
      </c>
      <c r="C467" s="1">
        <f>IFERROR(VLOOKUP(B467,MasterSheet!Q:R,2,)," ")</f>
        <v>0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45933</v>
      </c>
      <c r="B468" t="str">
        <v>D3003710018</v>
      </c>
      <c r="C468" s="1" t="str">
        <f>IFERROR(VLOOKUP(B468,MasterSheet!Q:R,2,)," ")</f>
        <v>Delivered</v>
      </c>
      <c r="D468" s="1" t="str">
        <f>_xlfn.XLOOKUP(B468,MasterSheet!Q:Q,MasterSheet!P:P)</f>
        <v>Aiims Bhatinda</v>
      </c>
      <c r="E468" s="1" t="str">
        <f t="shared" si="76"/>
        <v>DTDC</v>
      </c>
      <c r="F468" s="1" t="str">
        <f t="shared" si="77"/>
        <v>Friday</v>
      </c>
    </row>
    <row r="469" spans="1:6" x14ac:dyDescent="0.25">
      <c r="A469" s="2">
        <f>_xlfn.XLOOKUP(B469,MasterSheet!Q:Q,MasterSheet!N:N," ")</f>
        <v>45868</v>
      </c>
      <c r="B469" t="str">
        <v>Expired</v>
      </c>
      <c r="C469" s="1" t="str">
        <f>IFERROR(VLOOKUP(B469,MasterSheet!Q:R,2,)," ")</f>
        <v>Expired</v>
      </c>
      <c r="D469" s="1" t="str">
        <f>_xlfn.XLOOKUP(B469,MasterSheet!Q:Q,MasterSheet!P:P)</f>
        <v>EXPIRED</v>
      </c>
      <c r="E469" s="1" t="str">
        <f t="shared" si="76"/>
        <v>Other</v>
      </c>
      <c r="F469" s="1" t="str">
        <f t="shared" si="77"/>
        <v>Wednesday</v>
      </c>
    </row>
    <row r="470" spans="1:6" x14ac:dyDescent="0.25">
      <c r="A470" s="2">
        <f>_xlfn.XLOOKUP(B470,MasterSheet!Q:Q,MasterSheet!N:N," ")</f>
        <v>45929</v>
      </c>
      <c r="B470" t="str">
        <v>PORTER</v>
      </c>
      <c r="C470" s="1" t="str">
        <f>IFERROR(VLOOKUP(B470,MasterSheet!Q:R,2,)," ")</f>
        <v>PORTER</v>
      </c>
      <c r="D470" s="1" t="str">
        <f>_xlfn.XLOOKUP(B470,MasterSheet!Q:Q,MasterSheet!P:P)</f>
        <v>Labex</v>
      </c>
      <c r="E470" s="1" t="str">
        <f t="shared" si="76"/>
        <v>Other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45854</v>
      </c>
      <c r="B471" t="str">
        <v>WILL BE BILLED</v>
      </c>
      <c r="C471" s="1" t="str">
        <f>IFERROR(VLOOKUP(B471,MasterSheet!Q:R,2,)," ")</f>
        <v>PRIYANKA MADAM</v>
      </c>
      <c r="D471" s="1" t="str">
        <f>_xlfn.XLOOKUP(B471,MasterSheet!Q:Q,MasterSheet!P:P)</f>
        <v>Aiims</v>
      </c>
      <c r="E471" s="1" t="str">
        <f t="shared" si="76"/>
        <v>Other</v>
      </c>
      <c r="F471" s="1" t="str">
        <f t="shared" si="77"/>
        <v>Wednesday</v>
      </c>
    </row>
    <row r="472" spans="1:6" x14ac:dyDescent="0.25">
      <c r="A472" s="2">
        <f>_xlfn.XLOOKUP(B472,MasterSheet!Q:Q,MasterSheet!N:N," ")</f>
        <v>45859</v>
      </c>
      <c r="B472" t="str">
        <v>with M Bio</v>
      </c>
      <c r="C472" s="1" t="str">
        <f>IFERROR(VLOOKUP(B472,MasterSheet!Q:R,2,)," ")</f>
        <v>With M Biotehc</v>
      </c>
      <c r="D472" s="1" t="str">
        <f>_xlfn.XLOOKUP(B472,MasterSheet!Q:Q,MasterSheet!P:P)</f>
        <v>HKP</v>
      </c>
      <c r="E472" s="1" t="str">
        <f t="shared" si="76"/>
        <v>Other</v>
      </c>
      <c r="F472" s="1" t="str">
        <f t="shared" si="77"/>
        <v>Monday</v>
      </c>
    </row>
    <row r="473" spans="1:6" x14ac:dyDescent="0.25">
      <c r="A473" s="2" t="str">
        <f>_xlfn.XLOOKUP(B473,MasterSheet!Q:Q,MasterSheet!N:N," ")</f>
        <v xml:space="preserve"> </v>
      </c>
      <c r="B473">
        <v>0</v>
      </c>
      <c r="C473" s="1" t="str">
        <f>IFERROR(VLOOKUP(B473,MasterSheet!Q:R,2,)," ")</f>
        <v xml:space="preserve"> </v>
      </c>
      <c r="D473" s="1" t="e">
        <f>_xlfn.XLOOKUP(B473,MasterSheet!Q:Q,MasterSheet!P:P)</f>
        <v>#N/A</v>
      </c>
      <c r="E473" s="1" t="str">
        <f t="shared" si="76"/>
        <v>Bluedart</v>
      </c>
      <c r="F473" s="1" t="str">
        <f t="shared" si="77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1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24">_xlfn._xlws.SORT(
  _xlfn._xlws.FILTER(
    CHOOSE({1,2,3,4,5,6,7,8,9},
      MasterSheet!H2:H3414,
      MasterSheet!L2:L3414,
      MasterSheet!P2:P3414,
      MasterSheet!S2:S3414,
      MasterSheet!U2:U3414,
      MasterSheet!T2:T3414,
MasterSheet!V2:V3414,MasterSheet!W2:W3414,MasterSheet!AC2:AC3414
    ),
    MasterSheet!L2:L3414 &gt; 0
  ),
  3, TRUE
)</f>
        <v>423303</v>
      </c>
      <c r="B2" s="68">
        <v>1</v>
      </c>
      <c r="C2" s="68" t="str">
        <v>AGHARKAR</v>
      </c>
      <c r="D2" s="68">
        <v>-20</v>
      </c>
      <c r="E2" s="68" t="str">
        <v>BioLegend</v>
      </c>
      <c r="F2" s="68">
        <v>0</v>
      </c>
      <c r="G2" s="68" t="str">
        <v>Pune</v>
      </c>
      <c r="H2" s="68">
        <v>0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AGHARKAR</v>
      </c>
      <c r="M2" s="68">
        <v>-20</v>
      </c>
      <c r="N2" s="68" t="str">
        <v>BioLegend</v>
      </c>
      <c r="O2" s="68">
        <v>0</v>
      </c>
      <c r="P2" s="68" t="str">
        <v>Pune</v>
      </c>
      <c r="Q2" s="68">
        <v>0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>
        <v>0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>
        <v>0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>
        <v>0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hidden="1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hidden="1" x14ac:dyDescent="0.25">
      <c r="A6" s="68">
        <v>302864</v>
      </c>
      <c r="B6" s="68">
        <v>1</v>
      </c>
      <c r="C6" s="68" t="str">
        <v>AIIMS</v>
      </c>
      <c r="D6" s="68">
        <v>4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1</v>
      </c>
      <c r="L6" s="68" t="str">
        <v>APOLLO CHENNAI</v>
      </c>
      <c r="M6" s="68">
        <v>4</v>
      </c>
      <c r="N6" s="68" t="str">
        <v>BioLegend</v>
      </c>
      <c r="O6" s="68">
        <v>0</v>
      </c>
      <c r="P6" s="68" t="str">
        <v>CHENNAI</v>
      </c>
      <c r="Q6" s="68" t="str">
        <v>PO Awaited</v>
      </c>
      <c r="R6" s="68" t="str">
        <v>OutStation</v>
      </c>
      <c r="S6" s="68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7</v>
      </c>
      <c r="L9" s="1" t="str">
        <v>BARC</v>
      </c>
      <c r="M9" s="1">
        <v>4</v>
      </c>
      <c r="N9" s="1" t="str">
        <v>BioLegend</v>
      </c>
      <c r="O9" s="1">
        <v>0</v>
      </c>
      <c r="P9" s="1" t="str">
        <v>Mumbai</v>
      </c>
      <c r="Q9" s="1" t="str">
        <v>Saturday (11-10-2025)</v>
      </c>
      <c r="R9" s="1" t="str">
        <v>OutStation</v>
      </c>
      <c r="S9" s="1">
        <f t="shared" si="1"/>
        <v>7</v>
      </c>
    </row>
    <row r="10" spans="1:19" x14ac:dyDescent="0.25">
      <c r="A10" s="68">
        <v>348206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7</v>
      </c>
      <c r="L10" s="68" t="str">
        <v>ILS</v>
      </c>
      <c r="M10" s="68">
        <v>-20</v>
      </c>
      <c r="N10" s="68" t="str">
        <v>DHARMACON</v>
      </c>
      <c r="O10" s="68">
        <v>0</v>
      </c>
      <c r="P10" s="68" t="str">
        <v>Bhuvneshwar</v>
      </c>
      <c r="Q10" s="68" t="str">
        <v>PO Awaited</v>
      </c>
      <c r="R10" s="68" t="str">
        <v>OutStation</v>
      </c>
      <c r="S10" s="68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NCBS</v>
      </c>
      <c r="M11" s="1">
        <v>-20</v>
      </c>
      <c r="N11" s="1" t="str">
        <v>DHARMACON</v>
      </c>
      <c r="O11" s="1">
        <v>0</v>
      </c>
      <c r="P11" s="1" t="str">
        <v>Banglore</v>
      </c>
      <c r="Q11" s="1" t="str">
        <v>PO Awaited</v>
      </c>
      <c r="R11" s="1" t="str">
        <v>OutStation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2</v>
      </c>
      <c r="L12" s="1" t="str">
        <v>NII</v>
      </c>
      <c r="M12" s="1" t="str">
        <v>RT</v>
      </c>
      <c r="N12" s="1" t="str">
        <v>SARTORIUS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2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NNF</v>
      </c>
      <c r="M13" s="1">
        <v>-20</v>
      </c>
      <c r="N13" s="1" t="str">
        <v>Targetmol</v>
      </c>
      <c r="O13" s="1">
        <v>0</v>
      </c>
      <c r="P13" s="1" t="str">
        <v>Banglore</v>
      </c>
      <c r="Q13" s="1" t="str">
        <v>Sample and Back Order</v>
      </c>
      <c r="R13" s="1" t="str">
        <v>OutStation</v>
      </c>
      <c r="S13" s="1">
        <f t="shared" si="1"/>
        <v>1</v>
      </c>
    </row>
    <row r="14" spans="1:19" x14ac:dyDescent="0.25">
      <c r="A14" s="68">
        <v>626812</v>
      </c>
      <c r="B14" s="68">
        <v>5</v>
      </c>
      <c r="C14" s="68" t="str">
        <v>AURIGINE ONCO</v>
      </c>
      <c r="D14" s="68">
        <v>4</v>
      </c>
      <c r="E14" s="68" t="str">
        <v>BioLegend</v>
      </c>
      <c r="F14" s="68" t="str">
        <v>for stock</v>
      </c>
      <c r="G14" s="68" t="str">
        <v>Banglore</v>
      </c>
      <c r="H14" s="68" t="str">
        <v>Stock</v>
      </c>
      <c r="I14" s="68" t="str">
        <v>OutStation</v>
      </c>
      <c r="K14" s="68">
        <f t="shared" si="0"/>
        <v>1</v>
      </c>
      <c r="L14" s="68" t="str">
        <v>Opening Stock</v>
      </c>
      <c r="M14" s="68">
        <v>-20</v>
      </c>
      <c r="N14" s="68" t="str">
        <v>Dharmacon</v>
      </c>
      <c r="O14" s="68" t="str">
        <v>Set of 4 item code (N-187978-01-0020, N-187978-02-0020, N-187978-03-0020, N-187978-04-0020)</v>
      </c>
      <c r="P14" s="68" t="str">
        <v>STOCK</v>
      </c>
      <c r="Q14" s="68" t="str">
        <v>Stock</v>
      </c>
      <c r="R14" s="68" t="str">
        <v>STOCK</v>
      </c>
      <c r="S14" s="68">
        <f t="shared" si="1"/>
        <v>1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8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8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13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13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21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21</v>
      </c>
    </row>
    <row r="19" spans="1:19" x14ac:dyDescent="0.25">
      <c r="A19" s="1">
        <v>406502</v>
      </c>
      <c r="B19" s="1">
        <v>1</v>
      </c>
      <c r="C19" s="1" t="str">
        <v>BARC</v>
      </c>
      <c r="D19" s="1">
        <v>4</v>
      </c>
      <c r="E19" s="1" t="str">
        <v>BioLegend</v>
      </c>
      <c r="F19" s="1">
        <v>0</v>
      </c>
      <c r="G19" s="1" t="str">
        <v>Mumbai</v>
      </c>
      <c r="H19" s="1" t="str">
        <v>Saturday (11-10-2025)</v>
      </c>
      <c r="I19" s="1" t="str">
        <v>OutStation</v>
      </c>
      <c r="K19" s="1">
        <f t="shared" si="0"/>
        <v>1</v>
      </c>
      <c r="L19" s="1" t="str">
        <v>PRIYANKA MADAM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1</v>
      </c>
    </row>
    <row r="20" spans="1:19" x14ac:dyDescent="0.25">
      <c r="A20" s="1">
        <v>406602</v>
      </c>
      <c r="B20" s="1">
        <v>1</v>
      </c>
      <c r="C20" s="1" t="str">
        <v>BARC</v>
      </c>
      <c r="D20" s="1">
        <v>4</v>
      </c>
      <c r="E20" s="1" t="str">
        <v>BioLegend</v>
      </c>
      <c r="F20" s="1">
        <v>0</v>
      </c>
      <c r="G20" s="1" t="str">
        <v>Mumbai</v>
      </c>
      <c r="H20" s="1" t="str">
        <v>Saturday (11-10-2025)</v>
      </c>
      <c r="I20" s="1" t="str">
        <v>OutStation</v>
      </c>
      <c r="K20" s="1">
        <f t="shared" si="0"/>
        <v>2</v>
      </c>
      <c r="L20" s="1" t="str">
        <v>RGCB</v>
      </c>
      <c r="M20" s="1">
        <v>4</v>
      </c>
      <c r="N20" s="1" t="str">
        <v>BioLegend</v>
      </c>
      <c r="O20" s="1">
        <v>0</v>
      </c>
      <c r="P20" s="1" t="str">
        <v>Kerala</v>
      </c>
      <c r="Q20" s="1" t="str">
        <v>Back Order</v>
      </c>
      <c r="R20" s="1" t="str">
        <v>OutStation</v>
      </c>
      <c r="S20" s="1">
        <f t="shared" si="1"/>
        <v>2</v>
      </c>
    </row>
    <row r="21" spans="1:19" x14ac:dyDescent="0.25">
      <c r="A21" s="1">
        <v>406702</v>
      </c>
      <c r="B21" s="1">
        <v>1</v>
      </c>
      <c r="C21" s="1" t="str">
        <v>BARC</v>
      </c>
      <c r="D21" s="1">
        <v>4</v>
      </c>
      <c r="E21" s="1" t="str">
        <v>BioLegend</v>
      </c>
      <c r="F21" s="1">
        <v>0</v>
      </c>
      <c r="G21" s="1" t="str">
        <v>Mumbai</v>
      </c>
      <c r="H21" s="1" t="str">
        <v>Saturday (11-10-2025)</v>
      </c>
      <c r="I21" s="1" t="str">
        <v>OutStation</v>
      </c>
      <c r="K21" s="1">
        <f t="shared" si="0"/>
        <v>5</v>
      </c>
      <c r="L21" s="1" t="str">
        <v>Sample (PM)</v>
      </c>
      <c r="M21" s="1">
        <v>4</v>
      </c>
      <c r="N21" s="1" t="str">
        <v>Hansa Biomed</v>
      </c>
      <c r="O21" s="1" t="str">
        <v>Priyanka Madam</v>
      </c>
      <c r="P21" s="1" t="str">
        <v>delhi</v>
      </c>
      <c r="Q21" s="1" t="str">
        <v>Priyanka Madam</v>
      </c>
      <c r="R21" s="1" t="str">
        <v>Local</v>
      </c>
      <c r="S21" s="1">
        <f t="shared" si="1"/>
        <v>5</v>
      </c>
    </row>
    <row r="22" spans="1:19" x14ac:dyDescent="0.25">
      <c r="A22" s="1">
        <v>406802</v>
      </c>
      <c r="B22" s="1">
        <v>1</v>
      </c>
      <c r="C22" s="1" t="str">
        <v>BARC</v>
      </c>
      <c r="D22" s="1">
        <v>4</v>
      </c>
      <c r="E22" s="1" t="str">
        <v>BioLegend</v>
      </c>
      <c r="F22" s="1">
        <v>0</v>
      </c>
      <c r="G22" s="1" t="str">
        <v>Mumbai</v>
      </c>
      <c r="H22" s="1" t="str">
        <v>Saturday (11-10-2025)</v>
      </c>
      <c r="I22" s="1" t="str">
        <v>OutStation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 t="str">
        <v>Local</v>
      </c>
      <c r="S22" s="1">
        <f t="shared" si="1"/>
        <v>2</v>
      </c>
    </row>
    <row r="23" spans="1:19" x14ac:dyDescent="0.25">
      <c r="A23" s="1">
        <v>406902</v>
      </c>
      <c r="B23" s="1">
        <v>1</v>
      </c>
      <c r="C23" s="1" t="str">
        <v>BARC</v>
      </c>
      <c r="D23" s="1">
        <v>4</v>
      </c>
      <c r="E23" s="1" t="str">
        <v>BioLegend</v>
      </c>
      <c r="F23" s="1">
        <v>0</v>
      </c>
      <c r="G23" s="1" t="str">
        <v>Mumbai</v>
      </c>
      <c r="H23" s="1" t="str">
        <v>Saturday (11-10-2025)</v>
      </c>
      <c r="I23" s="1" t="str">
        <v>OutStation</v>
      </c>
      <c r="K23" s="1">
        <f t="shared" si="0"/>
        <v>2</v>
      </c>
      <c r="L23" s="1" t="str">
        <v>Stock</v>
      </c>
      <c r="M23" s="1">
        <v>4</v>
      </c>
      <c r="N23" s="1" t="str">
        <v>BioLegend</v>
      </c>
      <c r="O23" s="1" t="str">
        <v>Biocon Order Cancelled</v>
      </c>
      <c r="P23" s="1" t="str">
        <v>STOCK</v>
      </c>
      <c r="Q23" s="1" t="str">
        <v>stock</v>
      </c>
      <c r="R23" s="1" t="str">
        <v>STOCK</v>
      </c>
      <c r="S23" s="1">
        <f t="shared" si="1"/>
        <v>2</v>
      </c>
    </row>
    <row r="24" spans="1:19" x14ac:dyDescent="0.25">
      <c r="A24" s="68">
        <v>407002</v>
      </c>
      <c r="B24" s="68">
        <v>1</v>
      </c>
      <c r="C24" s="68" t="str">
        <v>BARC</v>
      </c>
      <c r="D24" s="68">
        <v>4</v>
      </c>
      <c r="E24" s="68" t="str">
        <v>BioLegend</v>
      </c>
      <c r="F24" s="68">
        <v>0</v>
      </c>
      <c r="G24" s="68" t="str">
        <v>Mumbai</v>
      </c>
      <c r="H24" s="68" t="str">
        <v>Saturday (11-10-2025)</v>
      </c>
      <c r="I24" s="68" t="str">
        <v>OutStation</v>
      </c>
      <c r="K24" s="68">
        <f t="shared" si="0"/>
        <v>3</v>
      </c>
      <c r="L24" s="68" t="str">
        <v>STOCK</v>
      </c>
      <c r="M24" s="68">
        <v>4</v>
      </c>
      <c r="N24" s="68" t="str">
        <v>BioLegend</v>
      </c>
      <c r="O24" s="68" t="str">
        <v>FOC Informed By Priya Madam and informed to SM Sir</v>
      </c>
      <c r="P24" s="68" t="str">
        <v>STOCK</v>
      </c>
      <c r="Q24" s="68" t="str">
        <v>Stock</v>
      </c>
      <c r="R24" s="68" t="str">
        <v>STOCK</v>
      </c>
      <c r="S24" s="68">
        <f t="shared" si="1"/>
        <v>3</v>
      </c>
    </row>
    <row r="25" spans="1:19" x14ac:dyDescent="0.25">
      <c r="A25" s="1">
        <v>407102</v>
      </c>
      <c r="B25" s="1">
        <v>1</v>
      </c>
      <c r="C25" s="1" t="str">
        <v>BARC</v>
      </c>
      <c r="D25" s="1">
        <v>4</v>
      </c>
      <c r="E25" s="1" t="str">
        <v>BioLegend</v>
      </c>
      <c r="F25" s="1">
        <v>0</v>
      </c>
      <c r="G25" s="1" t="str">
        <v>Mumbai</v>
      </c>
      <c r="H25" s="1" t="str">
        <v>Saturday (11-10-2025)</v>
      </c>
      <c r="I25" s="1" t="str">
        <v>OutStation</v>
      </c>
      <c r="K25" s="1">
        <f t="shared" si="0"/>
        <v>1</v>
      </c>
      <c r="L25" s="1" t="str">
        <v>stock</v>
      </c>
      <c r="M25" s="1">
        <v>-20</v>
      </c>
      <c r="N25" s="1" t="str">
        <v>Dharmacon</v>
      </c>
      <c r="O25" s="1" t="str">
        <v>Extra Item Purchased (Informed by Dharmendra Sir)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 t="str">
        <v>L-019598-00-0005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68" t="str">
        <v>L-013680-01-0005</v>
      </c>
      <c r="B27" s="68">
        <v>1</v>
      </c>
      <c r="C27" s="68" t="str">
        <v>ILS</v>
      </c>
      <c r="D27" s="68">
        <v>-20</v>
      </c>
      <c r="E27" s="68" t="str">
        <v>DHARMACON</v>
      </c>
      <c r="F27" s="68">
        <v>0</v>
      </c>
      <c r="G27" s="68" t="str">
        <v>Bhuvneshwar</v>
      </c>
      <c r="H27" s="68" t="str">
        <v>PO Awaited</v>
      </c>
      <c r="I27" s="68" t="str">
        <v>OutStation</v>
      </c>
      <c r="K27" s="68">
        <f t="shared" si="0"/>
        <v>1</v>
      </c>
      <c r="L27" s="68" t="str">
        <v>STOCK</v>
      </c>
      <c r="M27" s="68">
        <v>4</v>
      </c>
      <c r="N27" s="68" t="str">
        <v>BioLegend</v>
      </c>
      <c r="O27" s="68" t="str">
        <v>Return From Bio Health (Extra Purchase infromed by Priynka Madam)</v>
      </c>
      <c r="P27" s="68" t="str">
        <v>STOCK</v>
      </c>
      <c r="Q27" s="68" t="str">
        <v>Priyanka Madam</v>
      </c>
      <c r="R27" s="68" t="str">
        <v>STOCK</v>
      </c>
      <c r="S27" s="68">
        <f t="shared" si="1"/>
        <v>1</v>
      </c>
    </row>
    <row r="28" spans="1:19" x14ac:dyDescent="0.25">
      <c r="A28" s="1" t="str">
        <v>L-012078-00-0005</v>
      </c>
      <c r="B28" s="1">
        <v>1</v>
      </c>
      <c r="C28" s="1" t="str">
        <v>ILS</v>
      </c>
      <c r="D28" s="1">
        <v>-20</v>
      </c>
      <c r="E28" s="1" t="str">
        <v>DHARMACON</v>
      </c>
      <c r="F28" s="1">
        <v>0</v>
      </c>
      <c r="G28" s="1" t="str">
        <v>Bhuvneshwar</v>
      </c>
      <c r="H28" s="1" t="str">
        <v>PO Awaited</v>
      </c>
      <c r="I28" s="1" t="str">
        <v>OutStation</v>
      </c>
      <c r="K28" s="1">
        <f t="shared" si="0"/>
        <v>5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5</v>
      </c>
    </row>
    <row r="29" spans="1:19" x14ac:dyDescent="0.25">
      <c r="A29" s="1" t="str">
        <v>L-003030-00-0005</v>
      </c>
      <c r="B29" s="1">
        <v>1</v>
      </c>
      <c r="C29" s="1" t="str">
        <v>ILS</v>
      </c>
      <c r="D29" s="1">
        <v>-20</v>
      </c>
      <c r="E29" s="1" t="str">
        <v>DHARMACON</v>
      </c>
      <c r="F29" s="1">
        <v>0</v>
      </c>
      <c r="G29" s="1" t="str">
        <v>Bhuvneshwar</v>
      </c>
      <c r="H29" s="1" t="str">
        <v>PO Awaited</v>
      </c>
      <c r="I29" s="1" t="str">
        <v>OutStation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x14ac:dyDescent="0.25">
      <c r="A30" s="1" t="str">
        <v>L-004920-01-0005</v>
      </c>
      <c r="B30" s="1">
        <v>1</v>
      </c>
      <c r="C30" s="1" t="str">
        <v>ILS</v>
      </c>
      <c r="D30" s="1">
        <v>-20</v>
      </c>
      <c r="E30" s="1" t="str">
        <v>DHARMACON</v>
      </c>
      <c r="F30" s="1">
        <v>0</v>
      </c>
      <c r="G30" s="1" t="str">
        <v>Bhuvneshwar</v>
      </c>
      <c r="H30" s="1" t="str">
        <v>PO Awaited</v>
      </c>
      <c r="I30" s="1" t="str">
        <v>OutStation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hidden="1" x14ac:dyDescent="0.25">
      <c r="A31" s="1" t="str">
        <v>L-003805-00-0005</v>
      </c>
      <c r="B31" s="1">
        <v>1</v>
      </c>
      <c r="C31" s="1" t="str">
        <v>ILS</v>
      </c>
      <c r="D31" s="1">
        <v>-20</v>
      </c>
      <c r="E31" s="1" t="str">
        <v>DHARMACON</v>
      </c>
      <c r="F31" s="1">
        <v>0</v>
      </c>
      <c r="G31" s="1" t="str">
        <v>Bhuvneshwar</v>
      </c>
      <c r="H31" s="1" t="str">
        <v>PO Awaited</v>
      </c>
      <c r="I31" s="1" t="str">
        <v>OutStation</v>
      </c>
      <c r="K31" s="1">
        <f t="shared" si="0"/>
        <v>4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 t="str">
        <v>STOCK</v>
      </c>
      <c r="S31" s="1">
        <f t="shared" si="1"/>
        <v>4</v>
      </c>
    </row>
    <row r="32" spans="1:19" x14ac:dyDescent="0.25">
      <c r="A32" s="1" t="str">
        <v>D-001810-10-05</v>
      </c>
      <c r="B32" s="1">
        <v>1</v>
      </c>
      <c r="C32" s="1" t="str">
        <v>ILS</v>
      </c>
      <c r="D32" s="1">
        <v>-20</v>
      </c>
      <c r="E32" s="1" t="str">
        <v>DHARMACON</v>
      </c>
      <c r="F32" s="1">
        <v>0</v>
      </c>
      <c r="G32" s="1" t="str">
        <v>Bhuvneshwar</v>
      </c>
      <c r="H32" s="1" t="str">
        <v>PO Awaited</v>
      </c>
      <c r="I32" s="1" t="str">
        <v>OutStation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L-015121-00-0005</v>
      </c>
      <c r="B33" s="1">
        <v>1</v>
      </c>
      <c r="C33" s="1" t="str">
        <v>NCBS</v>
      </c>
      <c r="D33" s="1">
        <v>-20</v>
      </c>
      <c r="E33" s="1" t="str">
        <v>DHARMACON</v>
      </c>
      <c r="F33" s="1">
        <v>0</v>
      </c>
      <c r="G33" s="1" t="str">
        <v>Banglore</v>
      </c>
      <c r="H33" s="1" t="str">
        <v>PO Awaited</v>
      </c>
      <c r="I33" s="1" t="str">
        <v>OutStation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hidden="1" x14ac:dyDescent="0.25">
      <c r="A34" s="1" t="str">
        <v>L-020165-00-0005</v>
      </c>
      <c r="B34" s="1">
        <v>1</v>
      </c>
      <c r="C34" s="1" t="str">
        <v>NCBS</v>
      </c>
      <c r="D34" s="1">
        <v>-20</v>
      </c>
      <c r="E34" s="1" t="str">
        <v>DHARMACON</v>
      </c>
      <c r="F34" s="1">
        <v>0</v>
      </c>
      <c r="G34" s="1" t="str">
        <v>Banglore</v>
      </c>
      <c r="H34" s="1" t="str">
        <v>PO Awaited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 t="str">
        <v>VS0101</v>
      </c>
      <c r="B35" s="1">
        <v>1</v>
      </c>
      <c r="C35" s="1" t="str">
        <v>NII</v>
      </c>
      <c r="D35" s="1" t="str">
        <v>RT</v>
      </c>
      <c r="E35" s="1" t="str">
        <v>SARTORIUS</v>
      </c>
      <c r="F35" s="1">
        <v>0</v>
      </c>
      <c r="G35" s="1" t="str">
        <v>Delhi</v>
      </c>
      <c r="H35" s="1" t="str">
        <v>Priyanka Madam</v>
      </c>
      <c r="I35" s="1" t="str">
        <v>Local</v>
      </c>
      <c r="K35" s="1">
        <f t="shared" si="2"/>
        <v>3</v>
      </c>
      <c r="L35" s="1" t="str">
        <v>stock</v>
      </c>
      <c r="M35" s="1">
        <v>4</v>
      </c>
      <c r="N35" s="1" t="str">
        <v>Genexis Biotech</v>
      </c>
      <c r="O35" s="1" t="str">
        <v>Sample Received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hidden="1" x14ac:dyDescent="0.25">
      <c r="A36" s="1" t="str">
        <v>VS0131</v>
      </c>
      <c r="B36" s="1">
        <v>1</v>
      </c>
      <c r="C36" s="1" t="str">
        <v>NII</v>
      </c>
      <c r="D36" s="1" t="str">
        <v>RT</v>
      </c>
      <c r="E36" s="1" t="str">
        <v>SARTORIUS</v>
      </c>
      <c r="F36" s="1">
        <v>0</v>
      </c>
      <c r="G36" s="1" t="str">
        <v>Delhi</v>
      </c>
      <c r="H36" s="1" t="str">
        <v>Priyanka Madam</v>
      </c>
      <c r="I36" s="1" t="str">
        <v>Local</v>
      </c>
      <c r="K36" s="1">
        <f t="shared" si="2"/>
        <v>17</v>
      </c>
      <c r="L36" s="1" t="str">
        <v>STOCK</v>
      </c>
      <c r="M36" s="1">
        <v>-20</v>
      </c>
      <c r="N36" s="1" t="str">
        <v>Intron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17</v>
      </c>
    </row>
    <row r="37" spans="1:19" hidden="1" x14ac:dyDescent="0.25">
      <c r="A37" s="1" t="str">
        <v>T1785</v>
      </c>
      <c r="B37" s="1">
        <v>1</v>
      </c>
      <c r="C37" s="1" t="str">
        <v>NNF</v>
      </c>
      <c r="D37" s="1">
        <v>-20</v>
      </c>
      <c r="E37" s="1" t="str">
        <v>Targetmol</v>
      </c>
      <c r="F37" s="1">
        <v>0</v>
      </c>
      <c r="G37" s="1" t="str">
        <v>Banglore</v>
      </c>
      <c r="H37" s="1" t="str">
        <v>Sample and Back Order</v>
      </c>
      <c r="I37" s="1" t="str">
        <v>OutStation</v>
      </c>
      <c r="K37" s="1">
        <f t="shared" si="2"/>
        <v>65</v>
      </c>
      <c r="L37" s="1" t="str">
        <v>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65</v>
      </c>
    </row>
    <row r="38" spans="1:19" hidden="1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Set of 4 item code (N-187978-01-0020, N-187978-02-0020, N-187978-03-0020, N-187978-04-0020)</v>
      </c>
      <c r="G38" s="1" t="str">
        <v>STOCK</v>
      </c>
      <c r="H38" s="1" t="str">
        <v>Stock</v>
      </c>
      <c r="I38" s="1" t="str">
        <v>STOCK</v>
      </c>
      <c r="K38" s="1">
        <f t="shared" si="2"/>
        <v>27</v>
      </c>
      <c r="L38" s="1" t="str">
        <v>Stock</v>
      </c>
      <c r="M38" s="1" t="str">
        <v>RT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27</v>
      </c>
    </row>
    <row r="39" spans="1:19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18</v>
      </c>
      <c r="L39" s="1" t="str">
        <v>Stock</v>
      </c>
      <c r="M39" s="1">
        <v>-20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18</v>
      </c>
    </row>
    <row r="40" spans="1:19" hidden="1" x14ac:dyDescent="0.25">
      <c r="A40" s="1">
        <v>570802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>
        <v>4</v>
      </c>
      <c r="N40" s="1" t="str">
        <v>BioLegend</v>
      </c>
      <c r="O40" s="1" t="str">
        <v>Retrun From IGIB , Invoice Number 1058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>
        <v>423303</v>
      </c>
      <c r="B41" s="1">
        <v>1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BioXcell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>
        <v>421002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14</v>
      </c>
      <c r="L43" s="1" t="str">
        <v>Stock</v>
      </c>
      <c r="M43" s="1">
        <v>4</v>
      </c>
      <c r="N43" s="1" t="str">
        <v>DHARMACON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14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5</v>
      </c>
      <c r="L44" s="1" t="str">
        <v>Stock</v>
      </c>
      <c r="M44" s="1">
        <v>-20</v>
      </c>
      <c r="N44" s="1" t="str">
        <v>DHARMACON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5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4</v>
      </c>
      <c r="L45" s="1" t="str">
        <v>UNKNOWN</v>
      </c>
      <c r="M45" s="1">
        <v>4</v>
      </c>
      <c r="N45" s="1" t="str">
        <v>BioLegend</v>
      </c>
      <c r="O45" s="1" t="str">
        <v>Demo Kit Mohan Sir (740811, 741146) 2 pcs Kit</v>
      </c>
      <c r="P45" s="1" t="str">
        <v>Unknown</v>
      </c>
      <c r="Q45" s="1" t="str">
        <v>Mohan Sir, (Demo)</v>
      </c>
      <c r="R45" s="1" t="str">
        <v>Unknown</v>
      </c>
      <c r="S45" s="1">
        <f t="shared" si="3"/>
        <v>4</v>
      </c>
    </row>
    <row r="46" spans="1:19" hidden="1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Unknown</v>
      </c>
      <c r="M46" s="1" t="str">
        <v>RT</v>
      </c>
      <c r="N46" s="1" t="str">
        <v>BioLegend</v>
      </c>
      <c r="O46" s="1" t="str">
        <v>Mohn Sir (Sample) Aurigine Onco</v>
      </c>
      <c r="P46" s="1" t="str">
        <v>Unknown</v>
      </c>
      <c r="Q46" s="1" t="str">
        <v>Mohan sir,(Sample) Aurigine Onco</v>
      </c>
      <c r="R46" s="1" t="str">
        <v>Unknown</v>
      </c>
      <c r="S46" s="1">
        <f t="shared" si="3"/>
        <v>1</v>
      </c>
    </row>
    <row r="47" spans="1:19" hidden="1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Mohn Sir (Sample) Aurigine Onco</v>
      </c>
      <c r="P47" s="1" t="str">
        <v>Unknown</v>
      </c>
      <c r="Q47" s="1" t="str">
        <v>Mohan sir,(Sample) Aurigine Onco</v>
      </c>
      <c r="R47" s="1" t="str">
        <v>Unknown</v>
      </c>
      <c r="S47" s="1">
        <f t="shared" si="3"/>
        <v>1</v>
      </c>
    </row>
    <row r="48" spans="1:19" hidden="1" x14ac:dyDescent="0.25">
      <c r="A48" s="1">
        <v>16532</v>
      </c>
      <c r="B48" s="1">
        <v>21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f t="shared" si="3"/>
        <v>0</v>
      </c>
    </row>
    <row r="49" spans="1:19" hidden="1" x14ac:dyDescent="0.25">
      <c r="A49" s="1">
        <v>424401</v>
      </c>
      <c r="B49" s="1">
        <v>1</v>
      </c>
      <c r="C49" s="1" t="str">
        <v>PRIYANKA MADAM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101251</v>
      </c>
      <c r="B50" s="1">
        <v>1</v>
      </c>
      <c r="C50" s="1" t="str">
        <v>RGCB</v>
      </c>
      <c r="D50" s="1">
        <v>4</v>
      </c>
      <c r="E50" s="1" t="str">
        <v>BioLegend</v>
      </c>
      <c r="F50" s="1">
        <v>0</v>
      </c>
      <c r="G50" s="1" t="str">
        <v>Kerala</v>
      </c>
      <c r="H50" s="1" t="str">
        <v>Back Order</v>
      </c>
      <c r="I50" s="1" t="str">
        <v>OutStation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 t="str">
        <v>139316</v>
      </c>
      <c r="B51" s="1">
        <v>1</v>
      </c>
      <c r="C51" s="1" t="str">
        <v>RGCB</v>
      </c>
      <c r="D51" s="1">
        <v>4</v>
      </c>
      <c r="E51" s="1" t="str">
        <v>BioLegend</v>
      </c>
      <c r="F51" s="1">
        <v>0</v>
      </c>
      <c r="G51" s="1" t="str">
        <v>Kerala</v>
      </c>
      <c r="H51" s="1" t="str">
        <v>Back Order</v>
      </c>
      <c r="I51" s="1" t="str">
        <v>OutStation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68" t="str">
        <v>HBM-EXP-B2.5</v>
      </c>
      <c r="B52" s="68">
        <v>5</v>
      </c>
      <c r="C52" s="68" t="str">
        <v>Sample (PM)</v>
      </c>
      <c r="D52" s="68">
        <v>4</v>
      </c>
      <c r="E52" s="68" t="str">
        <v>Hansa Biomed</v>
      </c>
      <c r="F52" s="68" t="str">
        <v>Priyanka Madam</v>
      </c>
      <c r="G52" s="68" t="str">
        <v>delhi</v>
      </c>
      <c r="H52" s="68" t="str">
        <v>Priyanka Madam</v>
      </c>
      <c r="I52" s="68" t="str">
        <v>Local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hidden="1" x14ac:dyDescent="0.25">
      <c r="A53" s="1" t="str">
        <v>SE2619T-2-1.5</v>
      </c>
      <c r="B53" s="1">
        <v>1</v>
      </c>
      <c r="C53" s="1" t="str">
        <v>SOUTH CAMPUS</v>
      </c>
      <c r="D53" s="1" t="str">
        <v>RT</v>
      </c>
      <c r="E53" s="1" t="str">
        <v>HOEFER</v>
      </c>
      <c r="F53" s="1">
        <v>0</v>
      </c>
      <c r="G53" s="1" t="str">
        <v>Delhi</v>
      </c>
      <c r="H53" s="1" t="str">
        <v>Sample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 t="str">
        <v>SE211A-10-1.5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>
        <v>0</v>
      </c>
      <c r="G54" s="1" t="str">
        <v>Delhi</v>
      </c>
      <c r="H54" s="1" t="str">
        <v>Sample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316302</v>
      </c>
      <c r="B55" s="1">
        <v>2</v>
      </c>
      <c r="C55" s="1" t="str">
        <v>Stock</v>
      </c>
      <c r="D55" s="1">
        <v>4</v>
      </c>
      <c r="E55" s="1" t="str">
        <v>BioLegend</v>
      </c>
      <c r="F55" s="1" t="str">
        <v>Biocon Order Cancelled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631151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FOC Informed By Priya Madam and informed to SM Sir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656801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FOC Informed By Priya Madam and informed to SM Sir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805002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FOC Informed By Priya Madam and informed to SM Sir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J-004924-06-0010</v>
      </c>
      <c r="B59" s="1">
        <v>1</v>
      </c>
      <c r="C59" s="1" t="str">
        <v>stock</v>
      </c>
      <c r="D59" s="1">
        <v>-20</v>
      </c>
      <c r="E59" s="1" t="str">
        <v>Dharmacon</v>
      </c>
      <c r="F59" s="1" t="str">
        <v>Extra Item Purchased (Informed by Dharmendra Sir)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TM125-220</v>
      </c>
      <c r="B60" s="1">
        <v>1</v>
      </c>
      <c r="C60" s="1" t="str">
        <v>STOCK</v>
      </c>
      <c r="D60" s="1" t="str">
        <v>RT</v>
      </c>
      <c r="E60" s="1" t="str">
        <v>Revvity</v>
      </c>
      <c r="F60" s="1" t="str">
        <v>MACHINE (PRIYANKA MADAM)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TM-125-220-05</v>
      </c>
      <c r="B61" s="1">
        <v>1</v>
      </c>
      <c r="C61" s="1" t="str">
        <v>STOCK</v>
      </c>
      <c r="D61" s="1" t="str">
        <v>RT</v>
      </c>
      <c r="E61" s="1" t="str">
        <v>Revvity</v>
      </c>
      <c r="F61" s="1" t="str">
        <v>MACHINE (PRIYANKA MADAM)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344812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Return From Bio Health (Extra Purchase infromed by Priynka Madam)</v>
      </c>
      <c r="G62" s="1" t="str">
        <v>STOCK</v>
      </c>
      <c r="H62" s="1" t="str">
        <v>Priyanka Madam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421403</v>
      </c>
      <c r="B63" s="1">
        <v>1</v>
      </c>
      <c r="C63" s="1" t="str">
        <v>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>
        <v>300408</v>
      </c>
      <c r="B64" s="1">
        <v>1</v>
      </c>
      <c r="C64" s="1" t="str">
        <v>STOCK</v>
      </c>
      <c r="D64" s="1" t="str">
        <v>4</v>
      </c>
      <c r="E64" s="1" t="str">
        <v>BioLegend</v>
      </c>
      <c r="F64" s="1" t="str">
        <v>Extra Purchase By Priya Madam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41003</v>
      </c>
      <c r="B65" s="1">
        <v>1</v>
      </c>
      <c r="C65" s="1" t="str">
        <v>Stock</v>
      </c>
      <c r="D65" s="1" t="str">
        <v>RT</v>
      </c>
      <c r="E65" s="1" t="str">
        <v>Biotium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432504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431304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430804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430904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Extra Received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2600505001730</v>
      </c>
      <c r="B70" s="1">
        <v>2</v>
      </c>
      <c r="C70" s="1" t="str">
        <v>STOCK</v>
      </c>
      <c r="D70" s="1" t="str">
        <v>RT</v>
      </c>
      <c r="E70" s="1" t="str">
        <v>Genei Lab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2662070501730</v>
      </c>
      <c r="B71" s="1">
        <v>2</v>
      </c>
      <c r="C71" s="1" t="str">
        <v>STOCK</v>
      </c>
      <c r="D71" s="1">
        <v>-20</v>
      </c>
      <c r="E71" s="1" t="str">
        <v>Genei Lab</v>
      </c>
      <c r="F71" s="1" t="str">
        <v>One Piece Damaged received (Replacement received)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2662670501730</v>
      </c>
      <c r="B72" s="1">
        <v>2</v>
      </c>
      <c r="C72" s="1" t="str">
        <v>STOCK</v>
      </c>
      <c r="D72" s="1">
        <v>-20</v>
      </c>
      <c r="E72" s="1" t="str">
        <v>Genei Lab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LSM 1077</v>
      </c>
      <c r="B73" s="1">
        <v>3</v>
      </c>
      <c r="C73" s="1" t="str">
        <v>stock</v>
      </c>
      <c r="D73" s="1">
        <v>4</v>
      </c>
      <c r="E73" s="1" t="str">
        <v>Genexis Biotech</v>
      </c>
      <c r="F73" s="1" t="str">
        <v>Sample Received (Priyanka madam)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25021.5</v>
      </c>
      <c r="B74" s="1">
        <v>10</v>
      </c>
      <c r="C74" s="1" t="str">
        <v>STOCK</v>
      </c>
      <c r="D74" s="1">
        <v>-20</v>
      </c>
      <c r="E74" s="1" t="str">
        <v>Intron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25021.5</v>
      </c>
      <c r="B75" s="1">
        <v>7</v>
      </c>
      <c r="C75" s="1" t="str">
        <v>stock</v>
      </c>
      <c r="D75" s="1">
        <v>-20</v>
      </c>
      <c r="E75" s="1" t="str">
        <v>Intron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16532</v>
      </c>
      <c r="B76" s="1">
        <v>15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16533</v>
      </c>
      <c r="B77" s="1">
        <v>9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VS0191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VS0141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VS0141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15407-47-MIN</v>
      </c>
      <c r="B81" s="1">
        <v>2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VS04T01</v>
      </c>
      <c r="B82" s="1">
        <v>2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VS04T01</v>
      </c>
      <c r="B83" s="1">
        <v>4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VS15T91</v>
      </c>
      <c r="B84" s="1">
        <v>3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 t="str">
        <v>VS15T21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VS2051</v>
      </c>
      <c r="B86" s="1">
        <v>1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VS15TR21</v>
      </c>
      <c r="B87" s="1">
        <v>2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VS15T01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16532</v>
      </c>
      <c r="B89" s="1">
        <v>18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VS15T21</v>
      </c>
      <c r="B90" s="1">
        <v>4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814326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194825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104772</v>
      </c>
      <c r="B93" s="1">
        <v>2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100570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152574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193982</v>
      </c>
      <c r="B96" s="1">
        <v>4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1860454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6553050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194002</v>
      </c>
      <c r="B99" s="1">
        <v>2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 t="str">
        <v>092913726</v>
      </c>
      <c r="B100" s="1">
        <v>10</v>
      </c>
      <c r="C100" s="1" t="str">
        <v>Stock</v>
      </c>
      <c r="D100" s="1">
        <v>-20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6542050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6539025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6552050</v>
      </c>
      <c r="B103" s="1">
        <v>6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116910001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 t="str">
        <v>0210064710</v>
      </c>
      <c r="B105" s="1">
        <v>1</v>
      </c>
      <c r="C105" s="1" t="str">
        <v>Stock</v>
      </c>
      <c r="D105" s="1">
        <v>-20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850494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424602</v>
      </c>
      <c r="B109" s="1">
        <v>2</v>
      </c>
      <c r="C109" s="1" t="str">
        <v>Stock</v>
      </c>
      <c r="D109" s="1">
        <v>4</v>
      </c>
      <c r="E109" s="1" t="str">
        <v>BioLegend</v>
      </c>
      <c r="F109" s="1" t="str">
        <v>Retrun From IGIB , Invoice Number 1058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421101</v>
      </c>
      <c r="B110" s="1">
        <v>3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424602</v>
      </c>
      <c r="B111" s="1">
        <v>1</v>
      </c>
      <c r="C111" s="1" t="str">
        <v>Stock</v>
      </c>
      <c r="D111" s="1">
        <v>4</v>
      </c>
      <c r="E111" s="1" t="str">
        <v>BioLegend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41003</v>
      </c>
      <c r="B112" s="1">
        <v>4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BE0416</v>
      </c>
      <c r="B113" s="1">
        <v>1</v>
      </c>
      <c r="C113" s="1" t="str">
        <v>Stock</v>
      </c>
      <c r="D113" s="1">
        <v>4</v>
      </c>
      <c r="E113" s="1" t="str">
        <v>BioXcell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100575</v>
      </c>
      <c r="B114" s="1">
        <v>2</v>
      </c>
      <c r="C114" s="1" t="str">
        <v>Stock</v>
      </c>
      <c r="D114" s="1">
        <v>4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092913726</v>
      </c>
      <c r="B115" s="1">
        <v>7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B-003000-WB-100</v>
      </c>
      <c r="B116" s="1">
        <v>5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D-001810-10-05</v>
      </c>
      <c r="B117" s="1">
        <v>5</v>
      </c>
      <c r="C117" s="1" t="str">
        <v>Stock</v>
      </c>
      <c r="D117" s="1">
        <v>-20</v>
      </c>
      <c r="E117" s="1" t="str">
        <v>DHARMACON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B-002000-UB-100</v>
      </c>
      <c r="B118" s="1">
        <v>3</v>
      </c>
      <c r="C118" s="1" t="str">
        <v>Stock</v>
      </c>
      <c r="D118" s="1">
        <v>4</v>
      </c>
      <c r="E118" s="1" t="str">
        <v>DHARMACON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T-2001-02</v>
      </c>
      <c r="B119" s="1">
        <v>3</v>
      </c>
      <c r="C119" s="1" t="str">
        <v>Stock</v>
      </c>
      <c r="D119" s="1">
        <v>4</v>
      </c>
      <c r="E119" s="1" t="str">
        <v>DHARMACON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T-2001-03</v>
      </c>
      <c r="B120" s="1">
        <v>3</v>
      </c>
      <c r="C120" s="1" t="str">
        <v>Stock</v>
      </c>
      <c r="D120" s="1">
        <v>4</v>
      </c>
      <c r="E120" s="1" t="str">
        <v>DHARMACON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740811</v>
      </c>
      <c r="B121" s="1">
        <v>2</v>
      </c>
      <c r="C121" s="1" t="str">
        <v>UNKNOWN</v>
      </c>
      <c r="D121" s="1">
        <v>4</v>
      </c>
      <c r="E121" s="1" t="str">
        <v>BioLegend</v>
      </c>
      <c r="F121" s="1" t="str">
        <v>Demo Kit Mohan Sir (740811, 741146) 2 pcs Kit</v>
      </c>
      <c r="G121" s="1" t="str">
        <v>Unknown</v>
      </c>
      <c r="H121" s="1" t="str">
        <v>Mohan Sir, (Demo)</v>
      </c>
      <c r="I121" s="1" t="str">
        <v>Unknown</v>
      </c>
    </row>
    <row r="122" spans="1:9" x14ac:dyDescent="0.25">
      <c r="A122" s="1">
        <v>741146</v>
      </c>
      <c r="B122" s="1">
        <v>2</v>
      </c>
      <c r="C122" s="1" t="str">
        <v>UNKNOWN</v>
      </c>
      <c r="D122" s="1">
        <v>4</v>
      </c>
      <c r="E122" s="1" t="str">
        <v>BioLegend</v>
      </c>
      <c r="F122" s="1" t="str">
        <v>Demo Kit Mohan Sir (740811, 741146) 2 pcs Kit</v>
      </c>
      <c r="G122" s="1" t="str">
        <v>Unknown</v>
      </c>
      <c r="H122" s="1" t="str">
        <v>Mohan Sir, (Demo)</v>
      </c>
      <c r="I122" s="1" t="str">
        <v>Unknown</v>
      </c>
    </row>
    <row r="123" spans="1:9" x14ac:dyDescent="0.25">
      <c r="A123" s="1">
        <v>740379</v>
      </c>
      <c r="B123" s="1">
        <v>1</v>
      </c>
      <c r="C123" s="1" t="str">
        <v>Unknown</v>
      </c>
      <c r="D123" s="1" t="str">
        <v>RT</v>
      </c>
      <c r="E123" s="1" t="str">
        <v>BioLegend</v>
      </c>
      <c r="F123" s="1" t="str">
        <v>Mohn Sir (Sample) Aurigine Onco</v>
      </c>
      <c r="G123" s="1" t="str">
        <v>Unknown</v>
      </c>
      <c r="H123" s="1" t="str">
        <v>Mohan sir,(Sample) Aurigine Onco</v>
      </c>
      <c r="I123" s="1" t="str">
        <v>Unknown</v>
      </c>
    </row>
    <row r="124" spans="1:9" x14ac:dyDescent="0.25">
      <c r="A124" s="1">
        <v>741110</v>
      </c>
      <c r="B124" s="1">
        <v>1</v>
      </c>
      <c r="C124" s="1" t="str">
        <v>Unknown</v>
      </c>
      <c r="D124" s="1">
        <v>4</v>
      </c>
      <c r="E124" s="1" t="str">
        <v>BioLegend</v>
      </c>
      <c r="F124" s="1" t="str">
        <v>Mohn Sir (Sample) Aurigine Onco</v>
      </c>
      <c r="G124" s="1" t="str">
        <v>Unknown</v>
      </c>
      <c r="H124" s="1" t="str">
        <v>Mohan sir,(Sample) Aurigine Onco</v>
      </c>
      <c r="I124" s="1" t="str">
        <v>Unknown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>
        <v>0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>
        <v>0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BARC</v>
      </c>
      <c r="B9" s="1">
        <v>4</v>
      </c>
      <c r="C9" s="1" t="str">
        <v>BioLegend</v>
      </c>
      <c r="D9" s="1">
        <v>7</v>
      </c>
      <c r="E9" s="1" t="str">
        <v>OutStation</v>
      </c>
      <c r="F9" s="1" t="str">
        <v>Saturday (11-10-2025)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NCBS</v>
      </c>
      <c r="B11" s="1">
        <v>-20</v>
      </c>
      <c r="C11" s="1" t="str">
        <v>DHARMACON</v>
      </c>
      <c r="D11" s="1">
        <v>2</v>
      </c>
      <c r="E11" s="1" t="str">
        <v>OutStation</v>
      </c>
      <c r="F11" s="1" t="str">
        <v>PO Awaited</v>
      </c>
    </row>
    <row r="12" spans="1:6" x14ac:dyDescent="0.25">
      <c r="A12" s="1" t="str">
        <v>NII</v>
      </c>
      <c r="B12" s="1" t="str">
        <v>RT</v>
      </c>
      <c r="C12" s="1" t="str">
        <v>SARTORIUS</v>
      </c>
      <c r="D12" s="1">
        <v>2</v>
      </c>
      <c r="E12" s="1" t="str">
        <v>Local</v>
      </c>
      <c r="F12" s="1" t="str">
        <v>Priyanka Madam</v>
      </c>
    </row>
    <row r="13" spans="1:6" x14ac:dyDescent="0.25">
      <c r="A13" s="1" t="str">
        <v>NNF</v>
      </c>
      <c r="B13" s="1">
        <v>-20</v>
      </c>
      <c r="C13" s="1" t="str">
        <v>Targetmol</v>
      </c>
      <c r="D13" s="1">
        <v>1</v>
      </c>
      <c r="E13" s="1" t="str">
        <v>OutStation</v>
      </c>
      <c r="F13" s="1" t="str">
        <v>Sample and Back Order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8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13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21</v>
      </c>
      <c r="E18" s="1" t="str">
        <v>STOCK</v>
      </c>
      <c r="F18" s="1" t="str">
        <v>Stock</v>
      </c>
    </row>
    <row r="19" spans="1:6" x14ac:dyDescent="0.25">
      <c r="A19" s="1" t="str">
        <v>PRIYANKA MADAM</v>
      </c>
      <c r="B19" s="1">
        <v>4</v>
      </c>
      <c r="C19" s="1" t="str">
        <v>BioLegend</v>
      </c>
      <c r="D19" s="1">
        <v>1</v>
      </c>
      <c r="E19" s="1" t="str">
        <v>Local</v>
      </c>
      <c r="F19" s="1" t="str">
        <v>Priyanka Madam</v>
      </c>
    </row>
    <row r="20" spans="1:6" x14ac:dyDescent="0.25">
      <c r="A20" s="1" t="str">
        <v>RGCB</v>
      </c>
      <c r="B20" s="1">
        <v>4</v>
      </c>
      <c r="C20" s="1" t="str">
        <v>BioLegend</v>
      </c>
      <c r="D20" s="1">
        <v>2</v>
      </c>
      <c r="E20" s="1" t="str">
        <v>OutStation</v>
      </c>
      <c r="F20" s="1" t="str">
        <v>Back Order</v>
      </c>
    </row>
    <row r="21" spans="1:6" x14ac:dyDescent="0.25">
      <c r="A21" s="1" t="str">
        <v>Sample (PM)</v>
      </c>
      <c r="B21" s="1">
        <v>4</v>
      </c>
      <c r="C21" s="1" t="str">
        <v>Hansa Biomed</v>
      </c>
      <c r="D21" s="1">
        <v>5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2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5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4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Genexis Biotech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Intron</v>
      </c>
      <c r="D36" s="1">
        <v>17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Sartorius</v>
      </c>
      <c r="D37" s="1">
        <v>65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Mp Bio</v>
      </c>
      <c r="D38" s="1">
        <v>27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Mp Bio</v>
      </c>
      <c r="D39" s="1">
        <v>18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BioXcell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MP Bio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14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DHARMACON</v>
      </c>
      <c r="D43" s="1">
        <v>5</v>
      </c>
      <c r="E43" s="1" t="str">
        <v>STOCK</v>
      </c>
      <c r="F43" s="1" t="str">
        <v>Stock</v>
      </c>
    </row>
    <row r="44" spans="1:6" x14ac:dyDescent="0.25">
      <c r="A44" s="1" t="str">
        <v>UNKNOWN</v>
      </c>
      <c r="B44" s="1">
        <v>4</v>
      </c>
      <c r="C44" s="1" t="str">
        <v>BioLegend</v>
      </c>
      <c r="D44" s="1">
        <v>4</v>
      </c>
      <c r="E44" s="1" t="str">
        <v>Unknown</v>
      </c>
      <c r="F44" s="1" t="str">
        <v>Mohan Sir, (Demo)</v>
      </c>
    </row>
    <row r="45" spans="1:6" x14ac:dyDescent="0.25">
      <c r="A45" s="1" t="str">
        <v>Unknown</v>
      </c>
      <c r="B45" s="1" t="str">
        <v>RT</v>
      </c>
      <c r="C45" s="1" t="str">
        <v>BioLegend</v>
      </c>
      <c r="D45" s="1">
        <v>1</v>
      </c>
      <c r="E45" s="1" t="str">
        <v>Unknown</v>
      </c>
      <c r="F45" s="1" t="str">
        <v>Mohan sir,(Sample) Aurigine Onco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Mohan sir,(Sample) Aurigine Onco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45941</v>
      </c>
      <c r="B3" s="1">
        <v>58156808990</v>
      </c>
      <c r="C3" s="1">
        <v>0</v>
      </c>
      <c r="D3" s="1" t="str">
        <v>SUPRV</v>
      </c>
    </row>
    <row r="4" spans="1:4" x14ac:dyDescent="0.25">
      <c r="A4" s="2">
        <v>45941</v>
      </c>
      <c r="B4" s="1">
        <v>58156809782</v>
      </c>
      <c r="C4" s="1">
        <v>0</v>
      </c>
      <c r="D4" s="1" t="str">
        <v>BIO SOLUTION</v>
      </c>
    </row>
    <row r="5" spans="1:4" x14ac:dyDescent="0.25">
      <c r="A5" s="2">
        <v>45941</v>
      </c>
      <c r="B5" s="1">
        <v>58156810375</v>
      </c>
      <c r="C5" s="1">
        <v>0</v>
      </c>
      <c r="D5" s="1" t="str">
        <v>RG SONS</v>
      </c>
    </row>
    <row r="6" spans="1:4" x14ac:dyDescent="0.25">
      <c r="A6" s="2">
        <v>45941</v>
      </c>
      <c r="B6" s="1">
        <v>58156810622</v>
      </c>
      <c r="C6" s="1">
        <v>0</v>
      </c>
      <c r="D6" s="1" t="str">
        <v>MANIPAL</v>
      </c>
    </row>
    <row r="7" spans="1:4" x14ac:dyDescent="0.25">
      <c r="A7" s="2">
        <v>45941</v>
      </c>
      <c r="B7" s="1">
        <v>58156810762</v>
      </c>
      <c r="C7" s="1">
        <v>0</v>
      </c>
      <c r="D7" s="1" t="str">
        <v>JUBILANT</v>
      </c>
    </row>
    <row r="8" spans="1:4" x14ac:dyDescent="0.25">
      <c r="A8" s="6">
        <v>45941</v>
      </c>
      <c r="B8">
        <v>58156810935</v>
      </c>
      <c r="C8">
        <v>0</v>
      </c>
      <c r="D8" t="str">
        <v>SUN PHARMA</v>
      </c>
    </row>
    <row r="9" spans="1:4" x14ac:dyDescent="0.25">
      <c r="A9" s="6">
        <v>45941</v>
      </c>
      <c r="B9">
        <v>58156811112</v>
      </c>
      <c r="C9">
        <v>0</v>
      </c>
      <c r="D9" t="str">
        <v>SAI LIFE</v>
      </c>
    </row>
    <row r="10" spans="1:4" x14ac:dyDescent="0.25">
      <c r="A10" s="6">
        <v>45941</v>
      </c>
      <c r="B10">
        <v>58156812302</v>
      </c>
      <c r="C10">
        <v>0</v>
      </c>
      <c r="D10" t="str">
        <v>IISER PUNE</v>
      </c>
    </row>
    <row r="11" spans="1:4" x14ac:dyDescent="0.25">
      <c r="A11" s="6">
        <v>45941</v>
      </c>
      <c r="B11">
        <v>58156812453</v>
      </c>
      <c r="C11">
        <v>0</v>
      </c>
      <c r="D11" t="str">
        <v>HELIX</v>
      </c>
    </row>
    <row r="12" spans="1:4" x14ac:dyDescent="0.25">
      <c r="A12" s="6">
        <v>45941</v>
      </c>
      <c r="B12">
        <v>58156812615</v>
      </c>
      <c r="C12">
        <v>0</v>
      </c>
      <c r="D12" t="str">
        <v>POPVAX</v>
      </c>
    </row>
    <row r="13" spans="1:4" x14ac:dyDescent="0.25">
      <c r="A13" s="6">
        <v>45941</v>
      </c>
      <c r="B13">
        <v>58156812770</v>
      </c>
      <c r="C13">
        <v>0</v>
      </c>
      <c r="D13" t="str">
        <v>BHARAT BIOTECH</v>
      </c>
    </row>
    <row r="14" spans="1:4" x14ac:dyDescent="0.25">
      <c r="A14" s="6">
        <v>45941</v>
      </c>
      <c r="B14">
        <v>58156812906</v>
      </c>
      <c r="C14">
        <v>0</v>
      </c>
      <c r="D14" t="str">
        <v>BIONOVA</v>
      </c>
    </row>
    <row r="15" spans="1:4" x14ac:dyDescent="0.25">
      <c r="A15" s="6">
        <v>45941</v>
      </c>
      <c r="B15">
        <v>58156813050</v>
      </c>
      <c r="C15">
        <v>0</v>
      </c>
      <c r="D15" t="str">
        <v>AURIGINE ONCO</v>
      </c>
    </row>
    <row r="16" spans="1:4" x14ac:dyDescent="0.25">
      <c r="A16" s="6">
        <v>45941</v>
      </c>
      <c r="B16">
        <v>58156813326</v>
      </c>
      <c r="C16">
        <v>0</v>
      </c>
      <c r="D16" t="str">
        <v>IMMUNEEL</v>
      </c>
    </row>
    <row r="17" spans="1:4" x14ac:dyDescent="0.25">
      <c r="A17" s="6">
        <v>45941</v>
      </c>
      <c r="B17">
        <v>58156813610</v>
      </c>
      <c r="C17">
        <v>0</v>
      </c>
      <c r="D17" t="str">
        <v>IIT BOMBAY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3732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24">_xlfn._xlws.SORT(
  _xlfn._xlws.FILTER(
    CHOOSE({1,2,3,4,5,6,7,8,9},
      MasterSheet!H2:H3414,
      MasterSheet!I2:I3414,
      MasterSheet!L2:L3414,
      MasterSheet!P2:P3414,
      MasterSheet!S2:S3414,
      MasterSheet!U2:U3414,
MasterSheet!V2:V3414,MasterSheet!W2:W3414,MasterSheet!AC2:AC3414
    ),
    MasterSheet!L2:L3414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>
        <v>0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>
        <v>0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>
        <v>0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406502</v>
      </c>
      <c r="B74" s="1" t="str">
        <v>anti-mouse IgM</v>
      </c>
      <c r="C74" s="1">
        <v>1</v>
      </c>
      <c r="D74" s="1" t="str">
        <v>BARC</v>
      </c>
      <c r="E74" s="1">
        <v>4</v>
      </c>
      <c r="F74" s="1" t="str">
        <v>BioLegend</v>
      </c>
      <c r="G74" s="1" t="str">
        <v>Mumbai</v>
      </c>
      <c r="H74" s="1" t="str">
        <v>Saturday (11-10-2025)</v>
      </c>
      <c r="I74" s="1" t="str">
        <v>OutStation</v>
      </c>
    </row>
    <row r="75" spans="1:9" x14ac:dyDescent="0.25">
      <c r="A75" s="1">
        <v>406602</v>
      </c>
      <c r="B75" s="1" t="str">
        <v>anti-mouse IgG1</v>
      </c>
      <c r="C75" s="1">
        <v>1</v>
      </c>
      <c r="D75" s="1" t="str">
        <v>BARC</v>
      </c>
      <c r="E75" s="1">
        <v>4</v>
      </c>
      <c r="F75" s="1" t="str">
        <v>BioLegend</v>
      </c>
      <c r="G75" s="1" t="str">
        <v>Mumbai</v>
      </c>
      <c r="H75" s="1" t="str">
        <v>Saturday (11-10-2025)</v>
      </c>
      <c r="I75" s="1" t="str">
        <v>OutStation</v>
      </c>
    </row>
    <row r="76" spans="1:9" x14ac:dyDescent="0.25">
      <c r="A76" s="1">
        <v>406702</v>
      </c>
      <c r="B76" s="1" t="str">
        <v>anti-mouse IgG2b</v>
      </c>
      <c r="C76" s="1">
        <v>1</v>
      </c>
      <c r="D76" s="1" t="str">
        <v>BARC</v>
      </c>
      <c r="E76" s="1">
        <v>4</v>
      </c>
      <c r="F76" s="1" t="str">
        <v>BioLegend</v>
      </c>
      <c r="G76" s="1" t="str">
        <v>Mumbai</v>
      </c>
      <c r="H76" s="1" t="str">
        <v>Saturday (11-10-2025)</v>
      </c>
      <c r="I76" s="1" t="str">
        <v>OutStation</v>
      </c>
    </row>
    <row r="77" spans="1:9" x14ac:dyDescent="0.25">
      <c r="A77" s="1">
        <v>406802</v>
      </c>
      <c r="B77" s="1" t="str">
        <v>anti-mouse IgG3</v>
      </c>
      <c r="C77" s="1">
        <v>1</v>
      </c>
      <c r="D77" s="1" t="str">
        <v>BARC</v>
      </c>
      <c r="E77" s="1">
        <v>4</v>
      </c>
      <c r="F77" s="1" t="str">
        <v>BioLegend</v>
      </c>
      <c r="G77" s="1" t="str">
        <v>Mumbai</v>
      </c>
      <c r="H77" s="1" t="str">
        <v>Saturday (11-10-2025)</v>
      </c>
      <c r="I77" s="1" t="str">
        <v>OutStation</v>
      </c>
    </row>
    <row r="78" spans="1:9" x14ac:dyDescent="0.25">
      <c r="A78" s="1">
        <v>406902</v>
      </c>
      <c r="B78" s="1" t="str">
        <v>anti-mouse IgE</v>
      </c>
      <c r="C78" s="1">
        <v>1</v>
      </c>
      <c r="D78" s="1" t="str">
        <v>BARC</v>
      </c>
      <c r="E78" s="1">
        <v>4</v>
      </c>
      <c r="F78" s="1" t="str">
        <v>BioLegend</v>
      </c>
      <c r="G78" s="1" t="str">
        <v>Mumbai</v>
      </c>
      <c r="H78" s="1" t="str">
        <v>Saturday (11-10-2025)</v>
      </c>
      <c r="I78" s="1" t="str">
        <v>OutStation</v>
      </c>
    </row>
    <row r="79" spans="1:9" x14ac:dyDescent="0.25">
      <c r="A79" s="1">
        <v>407002</v>
      </c>
      <c r="B79" s="1" t="str">
        <v>anti-mouse IgA</v>
      </c>
      <c r="C79" s="1">
        <v>1</v>
      </c>
      <c r="D79" s="1" t="str">
        <v>BARC</v>
      </c>
      <c r="E79" s="1">
        <v>4</v>
      </c>
      <c r="F79" s="1" t="str">
        <v>BioLegend</v>
      </c>
      <c r="G79" s="1" t="str">
        <v>Mumbai</v>
      </c>
      <c r="H79" s="1" t="str">
        <v>Saturday (11-10-2025)</v>
      </c>
      <c r="I79" s="1" t="str">
        <v>OutStation</v>
      </c>
    </row>
    <row r="80" spans="1:9" x14ac:dyDescent="0.25">
      <c r="A80" s="1">
        <v>407102</v>
      </c>
      <c r="B80" s="1" t="str">
        <v>anti-mouse IgG2a</v>
      </c>
      <c r="C80" s="1">
        <v>1</v>
      </c>
      <c r="D80" s="1" t="str">
        <v>BARC</v>
      </c>
      <c r="E80" s="1">
        <v>4</v>
      </c>
      <c r="F80" s="1" t="str">
        <v>BioLegend</v>
      </c>
      <c r="G80" s="1" t="str">
        <v>Mumbai</v>
      </c>
      <c r="H80" s="1" t="str">
        <v>Saturday (11-10-2025)</v>
      </c>
      <c r="I80" s="1" t="str">
        <v>OutStation</v>
      </c>
    </row>
    <row r="81" spans="1:9" x14ac:dyDescent="0.25">
      <c r="A81" s="1">
        <v>316302</v>
      </c>
      <c r="B81" s="1" t="str">
        <v>Purified anti-human β2-microglobulin Antibody</v>
      </c>
      <c r="C81" s="1">
        <v>2</v>
      </c>
      <c r="D81" s="1" t="str">
        <v>Stock</v>
      </c>
      <c r="E81" s="1">
        <v>4</v>
      </c>
      <c r="F81" s="1" t="str">
        <v>BioLegend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>
        <v>570802</v>
      </c>
      <c r="B82" s="1" t="str">
        <v xml:space="preserve">Recombinant Human IL-6 </v>
      </c>
      <c r="C82" s="1">
        <v>2</v>
      </c>
      <c r="D82" s="1" t="str">
        <v>Opening Stock</v>
      </c>
      <c r="E82" s="1">
        <v>-20</v>
      </c>
      <c r="F82" s="1" t="str">
        <v>BioLegend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>
        <v>421002</v>
      </c>
      <c r="B83" s="1" t="str">
        <v xml:space="preserve">Intracellular Staining Permeabilization Wash Buffer </v>
      </c>
      <c r="C83" s="1">
        <v>2</v>
      </c>
      <c r="D83" s="1" t="str">
        <v>Opening Stock</v>
      </c>
      <c r="E83" s="1">
        <v>4</v>
      </c>
      <c r="F83" s="1" t="str">
        <v>BioLegend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329702</v>
      </c>
      <c r="B84" s="1" t="str">
        <v xml:space="preserve">Purified anti-human CD274 </v>
      </c>
      <c r="C84" s="1">
        <v>2</v>
      </c>
      <c r="D84" s="1" t="str">
        <v>Opening Stock</v>
      </c>
      <c r="E84" s="1">
        <v>4</v>
      </c>
      <c r="F84" s="1" t="str">
        <v>BioLegend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 t="str">
        <v>2600505001730</v>
      </c>
      <c r="B85" s="1" t="str">
        <v>(Agarose for Nucleic Acid Electrophoresis-500g)</v>
      </c>
      <c r="C85" s="1">
        <v>2</v>
      </c>
      <c r="D85" s="1" t="str">
        <v>STOCK</v>
      </c>
      <c r="E85" s="1" t="str">
        <v>RT</v>
      </c>
      <c r="F85" s="1" t="str">
        <v>Genei Lab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 t="str">
        <v>2662070501730</v>
      </c>
      <c r="B86" s="1" t="str">
        <v>(StepUp 1 Kb DNA Ladder RTU, 50 µg)</v>
      </c>
      <c r="C86" s="1">
        <v>2</v>
      </c>
      <c r="D86" s="1" t="str">
        <v>STOCK</v>
      </c>
      <c r="E86" s="1">
        <v>-20</v>
      </c>
      <c r="F86" s="1" t="str">
        <v>Genei Lab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 t="str">
        <v>2662670501730</v>
      </c>
      <c r="B87" s="1" t="str">
        <v>RMBD13 (StepUp 100 Bp DNA Ladder RTU, 50 µg)</v>
      </c>
      <c r="C87" s="1">
        <v>2</v>
      </c>
      <c r="D87" s="1" t="str">
        <v>STOCK</v>
      </c>
      <c r="E87" s="1">
        <v>-20</v>
      </c>
      <c r="F87" s="1" t="str">
        <v>Genei Lab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 t="str">
        <v>15407-47-MIN</v>
      </c>
      <c r="B88" s="1" t="str">
        <v>Polyethersulfone 0.22 µm</v>
      </c>
      <c r="C88" s="1">
        <v>2</v>
      </c>
      <c r="D88" s="1" t="str">
        <v>Stock</v>
      </c>
      <c r="E88" s="1" t="str">
        <v>RT</v>
      </c>
      <c r="F88" s="1" t="str">
        <v>Sartorius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 t="str">
        <v>VS04T01</v>
      </c>
      <c r="B89" s="1" t="str">
        <v>VicaSpin Turbo 4 10000 MWCO</v>
      </c>
      <c r="C89" s="1">
        <v>2</v>
      </c>
      <c r="D89" s="1" t="str">
        <v>Stock</v>
      </c>
      <c r="E89" s="1" t="str">
        <v>RT</v>
      </c>
      <c r="F89" s="1" t="str">
        <v>Sartorius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 t="str">
        <v>VS15TR21</v>
      </c>
      <c r="B90" s="1" t="str">
        <v>VivaSpin Turbo 15 RC 30000 MWCO</v>
      </c>
      <c r="C90" s="1">
        <v>2</v>
      </c>
      <c r="D90" s="1" t="str">
        <v>Stock</v>
      </c>
      <c r="E90" s="1" t="str">
        <v>RT</v>
      </c>
      <c r="F90" s="1" t="str">
        <v>Sartorius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>
        <v>814326</v>
      </c>
      <c r="B91" s="1" t="str">
        <v>Acrylamide, Ultra Pure 500 KG</v>
      </c>
      <c r="C91" s="1">
        <v>2</v>
      </c>
      <c r="D91" s="1" t="str">
        <v>Stock</v>
      </c>
      <c r="E91" s="1" t="str">
        <v>RT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194825</v>
      </c>
      <c r="B92" s="1" t="str">
        <v>Glycine, Molecular Biology Reagent 1 KG</v>
      </c>
      <c r="C92" s="1">
        <v>2</v>
      </c>
      <c r="D92" s="1" t="str">
        <v>Stock</v>
      </c>
      <c r="E92" s="1" t="str">
        <v>RT</v>
      </c>
      <c r="F92" s="1" t="str">
        <v>Mp Bio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104772</v>
      </c>
      <c r="B93" s="1" t="str">
        <v>Ammonium Sulfate, Technical Pure 500 GM</v>
      </c>
      <c r="C93" s="1">
        <v>2</v>
      </c>
      <c r="D93" s="1" t="str">
        <v>Stock</v>
      </c>
      <c r="E93" s="1" t="str">
        <v>RT</v>
      </c>
      <c r="F93" s="1" t="str">
        <v>Mp Bio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194002</v>
      </c>
      <c r="B94" s="1" t="str">
        <v>Chloroform, Molecular Biology Reagent</v>
      </c>
      <c r="C94" s="1">
        <v>2</v>
      </c>
      <c r="D94" s="1" t="str">
        <v>Stock</v>
      </c>
      <c r="E94" s="1" t="str">
        <v>RT</v>
      </c>
      <c r="F94" s="1" t="str">
        <v>Mp Bio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424602</v>
      </c>
      <c r="B95" s="1" t="str">
        <v>Compensation Beads</v>
      </c>
      <c r="C95" s="1">
        <v>2</v>
      </c>
      <c r="D95" s="1" t="str">
        <v>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740811</v>
      </c>
      <c r="B96" s="1" t="str">
        <v>LEGENDplex™ Human Inflammation Panel 1 Standard  1 vial</v>
      </c>
      <c r="C96" s="1">
        <v>2</v>
      </c>
      <c r="D96" s="1" t="str">
        <v>UNKNOWN</v>
      </c>
      <c r="E96" s="1">
        <v>4</v>
      </c>
      <c r="F96" s="1" t="str">
        <v>BioLegend</v>
      </c>
      <c r="G96" s="1" t="str">
        <v>Unknown</v>
      </c>
      <c r="H96" s="1" t="str">
        <v>Mohan Sir, (Demo)</v>
      </c>
      <c r="I96" s="1" t="str">
        <v>Unknown</v>
      </c>
    </row>
    <row r="97" spans="1:9" x14ac:dyDescent="0.25">
      <c r="A97" s="1">
        <v>741146</v>
      </c>
      <c r="B97" s="1" t="str">
        <v>LEGENDplex™ Buffer Set A3  100tests</v>
      </c>
      <c r="C97" s="1">
        <v>2</v>
      </c>
      <c r="D97" s="1" t="str">
        <v>UNKNOWN</v>
      </c>
      <c r="E97" s="1">
        <v>4</v>
      </c>
      <c r="F97" s="1" t="str">
        <v>BioLegend</v>
      </c>
      <c r="G97" s="1" t="str">
        <v>Unknown</v>
      </c>
      <c r="H97" s="1" t="str">
        <v>Mohan Sir, (Demo)</v>
      </c>
      <c r="I97" s="1" t="str">
        <v>Unknown</v>
      </c>
    </row>
    <row r="98" spans="1:9" x14ac:dyDescent="0.25">
      <c r="A98" s="1">
        <v>100575</v>
      </c>
      <c r="B98" s="1" t="str">
        <v>Deoxyribonuclease I</v>
      </c>
      <c r="C98" s="1">
        <v>2</v>
      </c>
      <c r="D98" s="1" t="str">
        <v>Stock</v>
      </c>
      <c r="E98" s="1">
        <v>4</v>
      </c>
      <c r="F98" s="1" t="str">
        <v>MP Bio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423303</v>
      </c>
      <c r="B99" s="1" t="str">
        <v xml:space="preserve">Cell Activation Cocktail </v>
      </c>
      <c r="C99" s="1">
        <v>3</v>
      </c>
      <c r="D99" s="1" t="str">
        <v>AIIMS</v>
      </c>
      <c r="E99" s="1">
        <v>-20</v>
      </c>
      <c r="F99" s="1" t="str">
        <v>BioLegend</v>
      </c>
      <c r="G99" s="1" t="str">
        <v>Delhi</v>
      </c>
      <c r="H99" s="1" t="str">
        <v>Priyanka Madam</v>
      </c>
      <c r="I99" s="1" t="str">
        <v>Local</v>
      </c>
    </row>
    <row r="100" spans="1:9" x14ac:dyDescent="0.25">
      <c r="A100" s="1" t="str">
        <v>LSM 1077</v>
      </c>
      <c r="B100" s="1">
        <v>0</v>
      </c>
      <c r="C100" s="1">
        <v>3</v>
      </c>
      <c r="D100" s="1" t="str">
        <v>stock</v>
      </c>
      <c r="E100" s="1">
        <v>4</v>
      </c>
      <c r="F100" s="1" t="str">
        <v>Genexis Biotech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VS15T91</v>
      </c>
      <c r="B101" s="1" t="str">
        <v>VivaSpin Turbo 15 3000 MWCO</v>
      </c>
      <c r="C101" s="1">
        <v>3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421101</v>
      </c>
      <c r="B102" s="1" t="str">
        <v>TMB substrate set  110mlx2</v>
      </c>
      <c r="C102" s="1">
        <v>3</v>
      </c>
      <c r="D102" s="1" t="str">
        <v>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B-002000-UB-100</v>
      </c>
      <c r="B103" s="1" t="str">
        <v>5X siRNA Buffer  100ml</v>
      </c>
      <c r="C103" s="1">
        <v>3</v>
      </c>
      <c r="D103" s="1" t="str">
        <v>Stock</v>
      </c>
      <c r="E103" s="1">
        <v>4</v>
      </c>
      <c r="F103" s="1" t="str">
        <v>DHARMACON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T-2001-02</v>
      </c>
      <c r="B104" s="1" t="str">
        <v>DharmaFECT 1 Transfection Reagent  0.75 mL</v>
      </c>
      <c r="C104" s="1">
        <v>3</v>
      </c>
      <c r="D104" s="1" t="str">
        <v>Stock</v>
      </c>
      <c r="E104" s="1">
        <v>4</v>
      </c>
      <c r="F104" s="1" t="str">
        <v>DHARMACON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T-2001-03</v>
      </c>
      <c r="B105" s="1" t="str">
        <v>DharmaFECT 1 Transfection Reagent  1.5ml</v>
      </c>
      <c r="C105" s="1">
        <v>3</v>
      </c>
      <c r="D105" s="1" t="str">
        <v>Stock</v>
      </c>
      <c r="E105" s="1">
        <v>4</v>
      </c>
      <c r="F105" s="1" t="str">
        <v>DHARMACON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VS04T01</v>
      </c>
      <c r="B106" s="1" t="str">
        <v>VicaSpin Turbo 4 10000 MWCO</v>
      </c>
      <c r="C106" s="1">
        <v>4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VS15T21</v>
      </c>
      <c r="B107" s="1" t="str">
        <v>Vivaspin® Turbo 15 Centrifugal Concentrator Polyethersulfone, 12 pc</v>
      </c>
      <c r="C107" s="1">
        <v>4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193982</v>
      </c>
      <c r="B108" s="1" t="str">
        <v>Acrylamide, Molecular Biology Reagent 1 KG</v>
      </c>
      <c r="C108" s="1">
        <v>4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41003</v>
      </c>
      <c r="B109" s="1" t="str">
        <v>GelRed® Nucleic Acid Stain, 10,000X in water (trial size): (0.1mL)</v>
      </c>
      <c r="C109" s="1">
        <v>4</v>
      </c>
      <c r="D109" s="1" t="str">
        <v>Stock</v>
      </c>
      <c r="E109" s="1" t="str">
        <v>RT</v>
      </c>
      <c r="F109" s="1" t="str">
        <v>Biotium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556002</v>
      </c>
      <c r="B110" s="1" t="str">
        <v xml:space="preserve">Recombinant Mouse IL-9 </v>
      </c>
      <c r="C110" s="1">
        <v>5</v>
      </c>
      <c r="D110" s="1" t="str">
        <v>Opening Stock</v>
      </c>
      <c r="E110" s="1">
        <v>-20</v>
      </c>
      <c r="F110" s="1" t="str">
        <v>BioLegend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HBM-EXP-B2.5</v>
      </c>
      <c r="B111" s="1" t="str">
        <v>Test-Exosomes one step isolation from plasma and serum 2.5ml</v>
      </c>
      <c r="C111" s="1">
        <v>5</v>
      </c>
      <c r="D111" s="1" t="str">
        <v>Sample (PM)</v>
      </c>
      <c r="E111" s="1">
        <v>4</v>
      </c>
      <c r="F111" s="1" t="str">
        <v>Hansa Biomed</v>
      </c>
      <c r="G111" s="1" t="str">
        <v>delhi</v>
      </c>
      <c r="H111" s="1" t="str">
        <v>Priyanka Madam</v>
      </c>
      <c r="I111" s="1" t="str">
        <v>Local</v>
      </c>
    </row>
    <row r="112" spans="1:9" x14ac:dyDescent="0.25">
      <c r="A112" s="1">
        <v>626812</v>
      </c>
      <c r="B112" s="1" t="str">
        <v>Alexa Fluor® 488 anti-c-Myc Antibody  100µg</v>
      </c>
      <c r="C112" s="1">
        <v>5</v>
      </c>
      <c r="D112" s="1" t="str">
        <v>AURIGINE ONCO</v>
      </c>
      <c r="E112" s="1">
        <v>4</v>
      </c>
      <c r="F112" s="1" t="str">
        <v>BioLegend</v>
      </c>
      <c r="G112" s="1" t="str">
        <v>Banglore</v>
      </c>
      <c r="H112" s="1" t="str">
        <v>Stock</v>
      </c>
      <c r="I112" s="1" t="str">
        <v>OutStation</v>
      </c>
    </row>
    <row r="113" spans="1:9" x14ac:dyDescent="0.25">
      <c r="A113" s="1" t="str">
        <v>B-003000-WB-100</v>
      </c>
      <c r="B113" s="1" t="str">
        <v>Molecular Grade RNase-free water  100ml</v>
      </c>
      <c r="C113" s="1">
        <v>5</v>
      </c>
      <c r="D113" s="1" t="str">
        <v>Stock</v>
      </c>
      <c r="E113" s="1">
        <v>4</v>
      </c>
      <c r="F113" s="1" t="str">
        <v>DHARMACON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D-001810-10-05</v>
      </c>
      <c r="B114" s="1" t="str">
        <v>ON-TARGETplus Non-targeting Pool  5nmol</v>
      </c>
      <c r="C114" s="1">
        <v>5</v>
      </c>
      <c r="D114" s="1" t="str">
        <v>Stock</v>
      </c>
      <c r="E114" s="1">
        <v>-20</v>
      </c>
      <c r="F114" s="1" t="str">
        <v>DHARMACON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6552050</v>
      </c>
      <c r="B115" s="1" t="str">
        <v xml:space="preserve">SPINeasy DNA Kit for Blood  </v>
      </c>
      <c r="C115" s="1">
        <v>6</v>
      </c>
      <c r="D115" s="1" t="str">
        <v>Stock</v>
      </c>
      <c r="E115" s="1" t="str">
        <v>RT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421403</v>
      </c>
      <c r="B116" s="1" t="str">
        <v>FOXP3 Fix/Perm Buffer Set</v>
      </c>
      <c r="C116" s="1">
        <v>7</v>
      </c>
      <c r="D116" s="1" t="str">
        <v>Opening 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 t="str">
        <v>i-Taq (W/O dNTP) DNA Polymerase</v>
      </c>
      <c r="C117" s="1">
        <v>7</v>
      </c>
      <c r="D117" s="1" t="str">
        <v>stock</v>
      </c>
      <c r="E117" s="1">
        <v>-20</v>
      </c>
      <c r="F117" s="1" t="str">
        <v>Intron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 t="str">
        <v>Adult Bovine Serum, Sterile Filtered, New Zealand Origin 1kg (970ML)</v>
      </c>
      <c r="C118" s="1">
        <v>7</v>
      </c>
      <c r="D118" s="1" t="str">
        <v>Stock</v>
      </c>
      <c r="E118" s="1">
        <v>-20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16533</v>
      </c>
      <c r="B119" s="1" t="str">
        <v>MiniSart High Flow 0.45 µm</v>
      </c>
      <c r="C119" s="1">
        <v>9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25021.5</v>
      </c>
      <c r="B120" s="1" t="str">
        <v>i-Taq (W/O dNTP) DNA Polymerase</v>
      </c>
      <c r="C120" s="1">
        <v>10</v>
      </c>
      <c r="D120" s="1" t="str">
        <v>STOCK</v>
      </c>
      <c r="E120" s="1">
        <v>-20</v>
      </c>
      <c r="F120" s="1" t="str">
        <v>Intron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092913726</v>
      </c>
      <c r="B121" s="1" t="str">
        <v>Adult Bovine Serum, Sterile Filtered, New Zealand Origin 1kg (970ML)</v>
      </c>
      <c r="C121" s="1">
        <v>10</v>
      </c>
      <c r="D121" s="1" t="str">
        <v>Stock</v>
      </c>
      <c r="E121" s="1">
        <v>-20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 t="str">
        <v>MiniSart High Flow 0.22 µm</v>
      </c>
      <c r="C122" s="1">
        <v>15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 t="str">
        <v>MiniSart High Flow 0.22 µm</v>
      </c>
      <c r="C123" s="1">
        <v>18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16532</v>
      </c>
      <c r="B124" s="1" t="str">
        <v>MiniSart High Flow 0.22 µm</v>
      </c>
      <c r="C124" s="1">
        <v>21</v>
      </c>
      <c r="D124" s="1" t="str">
        <v>OPENING 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3441</v>
      </c>
      <c r="M1" s="1" t="s">
        <v>3442</v>
      </c>
      <c r="N1" s="1" t="s">
        <v>3443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 t="str">
        <v>Stock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 t="str">
        <v>Saturday (11-10-2025)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>
        <v>0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 t="str">
        <v>Saturday (11-10-2025)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 t="str">
        <v>Saturday (11-10-2025)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 t="str">
        <v>Saturday (11-10-2025)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 t="str">
        <v>Saturday (11-10-2025)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 t="str">
        <v>Saturday (11-10-2025)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 t="str">
        <v>Saturday (11-10-2025)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 t="str">
        <v>Saturday (11-10-2025)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 t="str">
        <v>Priyanka Madam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 t="str">
        <v>Saturday (11-10-2025)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 t="str">
        <v>Saturday (11-10-2025)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 t="str">
        <v>Saturday (11-10-2025)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 t="str">
        <v>Saturday (11-10-2025)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 t="str">
        <v>Saturday (11-10-2025)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 t="str">
        <v>Saturday (11-10-2025)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 t="str">
        <v>Saturday (11-10-2025)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 t="str">
        <v>Saturday (11-10-2025)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 t="str">
        <v>Saturday (11-10-2025)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 t="str">
        <v>Priyanka Madam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 t="str">
        <v>Saturday (11-10-2025)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 t="str">
        <v>Saturday (11-10-2025)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 t="str">
        <v>Saturday (11-10-2025)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 t="str">
        <v>Saturday (11-10-2025)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 t="str">
        <v>Saturday (11-10-2025)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 t="str">
        <v>Saturday (11-10-2025)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 t="str">
        <v>Saturday (11-10-2025)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 t="str">
        <v>Saturday (11-10-2025)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 t="str">
        <v>Saturday (11-10-2025)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 t="str">
        <v>Saturday (11-10-2025)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 t="str">
        <v>Saturday (11-10-2025)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 t="str">
        <v>Saturday (11-10-2025)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 t="str">
        <v>Priyanka Madam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 t="str">
        <v>Saturday (11-10-2025)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 t="str">
        <v>Saturday (11-10-2025)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 t="str">
        <v>Saturday (11-10-2025)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 t="str">
        <v>Saturday (11-10-2025)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 t="str">
        <v>Saturday (11-10-2025)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 t="str">
        <v>Saturday (11-10-2025)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2</v>
      </c>
      <c r="I3318">
        <v>0</v>
      </c>
      <c r="J3318" t="str">
        <v>Gujrat</v>
      </c>
      <c r="K3318" t="str">
        <v>Saturday (11-10-2025)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 t="str">
        <v>Saturday (11-10-2025)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 t="str">
        <v>Saturday (11-10-2025)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 t="str">
        <v>Saturday (11-10-2025)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 t="str">
        <v>Saturday (11-10-2025)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 t="str">
        <v>Saturday (11-10-2025)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 t="str">
        <v>Saturday (11-10-2025)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 t="str">
        <v>Saturday (11-10-2025)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 t="str">
        <v>Saturday (11-10-2025)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 t="str">
        <v>Saturday (11-10-2025)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 t="str">
        <v>Saturday (11-10-2025)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 t="str">
        <v>Saturday (11-10-2025)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 t="str">
        <v>Saturday (11-10-2025)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 t="str">
        <v>Saturday (11-10-2025)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 t="str">
        <v>Saturday (11-10-2025)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 t="str">
        <v>Priyanka Madam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 t="str">
        <v>Saturday (11-10-2025)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 t="str">
        <v>Saturday (11-10-2025)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 t="str">
        <v>Saturday (11-10-2025)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 t="str">
        <v>Saturday (11-10-2025)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 t="str">
        <v>Saturday (11-10-2025)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 t="str">
        <v>Saturday (11-10-2025)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 t="str">
        <v>Saturday (11-10-2025)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 t="str">
        <v>Saturday (11-10-2025)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 t="str">
        <v>Saturday (11-10-2025)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 t="str">
        <v>Saturday (11-10-2025)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 t="str">
        <v>Saturday (11-10-2025)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 t="str">
        <v>Saturday (11-10-2025)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 t="str">
        <v>Saturday (11-10-2025)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 t="str">
        <v>Saturday (11-10-2025)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 t="str">
        <v>Saturday (11-10-2025)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 t="str">
        <v>Saturday (11-10-2025)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 t="str">
        <v>Saturday (11-10-2025)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 t="str">
        <v>Saturday (11-10-2025)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 t="str">
        <v>Saturday (11-10-2025)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 t="str">
        <v>Saturday (11-10-2025)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 t="str">
        <v>Saturday (11-10-2025)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 t="str">
        <v>Saturday (11-10-2025)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 t="str">
        <v>Saturday (11-10-2025)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 t="str">
        <v>Saturday (11-10-2025)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 t="str">
        <v>Saturday (11-10-2025)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Gujrat</v>
      </c>
      <c r="K3391" t="str">
        <v>Saturday (11-10-2025)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Gujrat</v>
      </c>
      <c r="K3393" t="str">
        <v>Saturday (11-10-2025)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 t="str">
        <v>Saturday (11-10-2025)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 t="str">
        <v>Saturday (11-10-2025)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 t="str">
        <v>Saturday (11-10-2025)</v>
      </c>
    </row>
    <row r="3397" spans="1:11" x14ac:dyDescent="0.25">
      <c r="A3397">
        <v>0</v>
      </c>
      <c r="B3397">
        <v>0</v>
      </c>
      <c r="C3397">
        <v>0</v>
      </c>
      <c r="D3397" s="6">
        <v>0</v>
      </c>
      <c r="E3397" s="6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3444</v>
      </c>
      <c r="D1" s="50" t="s">
        <v>6</v>
      </c>
      <c r="E1" s="50" t="s">
        <v>3445</v>
      </c>
      <c r="F1" s="50" t="s">
        <v>2534</v>
      </c>
      <c r="G1" s="50" t="s">
        <v>3446</v>
      </c>
      <c r="H1" s="50"/>
      <c r="I1" s="50" t="s">
        <v>3447</v>
      </c>
      <c r="J1" s="50" t="s">
        <v>3449</v>
      </c>
      <c r="K1" s="50" t="s">
        <v>3448</v>
      </c>
      <c r="L1" s="50" t="s">
        <v>3450</v>
      </c>
    </row>
    <row r="2" spans="1:12" x14ac:dyDescent="0.25">
      <c r="A2" s="25" t="str">
        <v>BioLegend</v>
      </c>
      <c r="B2" s="25">
        <f ca="1">SUMIF('Report 2'!A:N,'Brand Wise Report'!A2,'Report 2'!G:G)</f>
        <v>3364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3290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74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35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3451</v>
      </c>
      <c r="B39" s="50">
        <f t="shared" ref="B39:G39" ca="1" si="0">SUM(B2:B38)</f>
        <v>4579</v>
      </c>
      <c r="C39" s="50">
        <f t="shared" ca="1" si="0"/>
        <v>83934323.829999819</v>
      </c>
      <c r="D39" s="50">
        <f t="shared" ca="1" si="0"/>
        <v>4293</v>
      </c>
      <c r="E39" s="50">
        <f t="shared" ca="1" si="0"/>
        <v>80852321.71666652</v>
      </c>
      <c r="F39" s="50">
        <f t="shared" ca="1" si="0"/>
        <v>286</v>
      </c>
      <c r="G39" s="50">
        <f t="shared" ca="1" si="0"/>
        <v>3082002.1133333333</v>
      </c>
      <c r="H39" s="50"/>
      <c r="I39" s="50">
        <f>SUM(I2:I38)</f>
        <v>228</v>
      </c>
      <c r="J39" s="50">
        <f>SUM(J2:J38)</f>
        <v>2152395.58</v>
      </c>
      <c r="K39" s="50">
        <f>SUM(K2:K38)</f>
        <v>58</v>
      </c>
      <c r="L39" s="50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74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74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>
        <v>0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>
        <v>0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>
        <v>0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>
        <v>0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>
        <v>0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>
        <v>0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>
        <v>0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>
        <v>0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>
        <v>0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>
        <v>0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>
        <v>0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>
        <v>0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 t="str">
        <v>Dispatch Date</v>
      </c>
      <c r="B427" t="str">
        <v>Awb Number</v>
      </c>
      <c r="C427" t="str">
        <v>Docket Status</v>
      </c>
      <c r="D427" t="str">
        <v>Customer name</v>
      </c>
      <c r="E427" t="str">
        <v>Other</v>
      </c>
      <c r="F427" t="str">
        <v>Dispatch Date</v>
      </c>
    </row>
    <row r="428" spans="1:8" x14ac:dyDescent="0.25">
      <c r="A428" s="6">
        <v>45812</v>
      </c>
      <c r="B428" t="str">
        <v>BY HAND</v>
      </c>
      <c r="C428" t="str">
        <v>PRIYANKA MADAM</v>
      </c>
      <c r="D428" t="str">
        <v>ICGEB</v>
      </c>
      <c r="E428" t="str">
        <v>Other</v>
      </c>
      <c r="F428" t="str">
        <v>Wednesday</v>
      </c>
    </row>
    <row r="429" spans="1:8" x14ac:dyDescent="0.25">
      <c r="A429" s="6">
        <v>45840</v>
      </c>
      <c r="B429" t="str">
        <v>BY PORTER</v>
      </c>
      <c r="C429" t="str">
        <v>BY PORTER</v>
      </c>
      <c r="D429" t="str">
        <v>NDTL</v>
      </c>
      <c r="E429" t="str">
        <v>Other</v>
      </c>
      <c r="F429" t="str">
        <v>Wednesday</v>
      </c>
    </row>
    <row r="430" spans="1:8" x14ac:dyDescent="0.25">
      <c r="A430" s="6">
        <v>45894</v>
      </c>
      <c r="B430" t="str">
        <v>D3001955194</v>
      </c>
      <c r="C430" t="str">
        <v>Delivered</v>
      </c>
      <c r="D430" t="str">
        <v>IISER MOHALI</v>
      </c>
      <c r="E430" t="str">
        <v>DTDC</v>
      </c>
      <c r="F430" t="str">
        <v>Monday</v>
      </c>
    </row>
    <row r="431" spans="1:8" x14ac:dyDescent="0.25">
      <c r="A431" s="6">
        <v>45846</v>
      </c>
      <c r="B431" t="str">
        <v>D3001996933</v>
      </c>
      <c r="C431" t="str">
        <v>Delivered</v>
      </c>
      <c r="D431" t="str">
        <v>VECTOR</v>
      </c>
      <c r="E431" t="str">
        <v>DTDC</v>
      </c>
      <c r="F431" t="str">
        <v>Tuesday</v>
      </c>
    </row>
    <row r="432" spans="1:8" x14ac:dyDescent="0.25">
      <c r="A432" s="6">
        <v>45846</v>
      </c>
      <c r="B432" t="str">
        <v>D3001996934</v>
      </c>
      <c r="C432" t="str">
        <v>Delivered</v>
      </c>
      <c r="D432" t="str">
        <v>BIO SYSTEMS</v>
      </c>
      <c r="E432" t="str">
        <v>DTDC</v>
      </c>
      <c r="F432" t="str">
        <v>Tuesday</v>
      </c>
    </row>
    <row r="433" spans="1:6" x14ac:dyDescent="0.25">
      <c r="A433" s="6">
        <v>45846</v>
      </c>
      <c r="B433" t="str">
        <v>D3001996935</v>
      </c>
      <c r="C433" t="str">
        <v>Delivered</v>
      </c>
      <c r="D433" t="str">
        <v>Medlife</v>
      </c>
      <c r="E433" t="str">
        <v>DTDC</v>
      </c>
      <c r="F433" t="str">
        <v>Tuesday</v>
      </c>
    </row>
    <row r="434" spans="1:6" x14ac:dyDescent="0.25">
      <c r="A434" s="6">
        <v>45880</v>
      </c>
      <c r="B434" t="str">
        <v>D3001997013</v>
      </c>
      <c r="C434" t="str">
        <v>Delivered</v>
      </c>
      <c r="D434" t="str">
        <v>RESEARCH WORLD</v>
      </c>
      <c r="E434" t="str">
        <v>DTDC</v>
      </c>
      <c r="F434" t="str">
        <v>Monday</v>
      </c>
    </row>
    <row r="435" spans="1:6" x14ac:dyDescent="0.25">
      <c r="A435" s="6">
        <v>45880</v>
      </c>
      <c r="B435" t="str">
        <v>D3001997014</v>
      </c>
      <c r="C435" t="str">
        <v>Delivered</v>
      </c>
      <c r="D435" t="str">
        <v>IMTECH</v>
      </c>
      <c r="E435" t="str">
        <v>DTDC</v>
      </c>
      <c r="F435" t="str">
        <v>Monday</v>
      </c>
    </row>
    <row r="436" spans="1:6" x14ac:dyDescent="0.25">
      <c r="A436" s="6">
        <v>45880</v>
      </c>
      <c r="B436" t="str">
        <v>D3001997015</v>
      </c>
      <c r="C436" t="str">
        <v>Delivered</v>
      </c>
      <c r="D436" t="str">
        <v>IIT-ROORKE</v>
      </c>
      <c r="E436" t="str">
        <v>DTDC</v>
      </c>
      <c r="F436" t="str">
        <v>Monday</v>
      </c>
    </row>
    <row r="437" spans="1:6" x14ac:dyDescent="0.25">
      <c r="A437" s="6">
        <v>45887</v>
      </c>
      <c r="B437" t="str">
        <v>D3001997017</v>
      </c>
      <c r="C437" t="str">
        <v>Delivered</v>
      </c>
      <c r="D437" t="str">
        <v>Essence</v>
      </c>
      <c r="E437" t="str">
        <v>DTDC</v>
      </c>
      <c r="F437" t="str">
        <v>Monday</v>
      </c>
    </row>
    <row r="438" spans="1:6" x14ac:dyDescent="0.25">
      <c r="A438" s="6">
        <v>45887</v>
      </c>
      <c r="B438" t="str">
        <v>D3001997018</v>
      </c>
      <c r="C438" t="str">
        <v>Delivered</v>
      </c>
      <c r="D438" t="str">
        <v>MEDLIFE</v>
      </c>
      <c r="E438" t="str">
        <v>DTDC</v>
      </c>
      <c r="F438" t="str">
        <v>Monday</v>
      </c>
    </row>
    <row r="439" spans="1:6" x14ac:dyDescent="0.25">
      <c r="A439" s="6">
        <v>45836</v>
      </c>
      <c r="B439" t="str">
        <v>D3002213696</v>
      </c>
      <c r="C439" t="str">
        <v>Delivered</v>
      </c>
      <c r="D439" t="str">
        <v>SOHST</v>
      </c>
      <c r="E439" t="str">
        <v>DTDC</v>
      </c>
      <c r="F439" t="str">
        <v>Saturday</v>
      </c>
    </row>
    <row r="440" spans="1:6" x14ac:dyDescent="0.25">
      <c r="A440" s="6">
        <v>45846</v>
      </c>
      <c r="B440" t="str">
        <v>D3002213697</v>
      </c>
      <c r="C440" t="str">
        <v>Delivered</v>
      </c>
      <c r="D440" t="str">
        <v>RESEARCH</v>
      </c>
      <c r="E440" t="str">
        <v>DTDC</v>
      </c>
      <c r="F440" t="str">
        <v>Tuesday</v>
      </c>
    </row>
    <row r="441" spans="1:6" x14ac:dyDescent="0.25">
      <c r="A441" s="6">
        <v>45832</v>
      </c>
      <c r="B441" t="str">
        <v>D3002213704</v>
      </c>
      <c r="C441" t="str">
        <v>Delivered</v>
      </c>
      <c r="D441" t="str">
        <v>MEDLIFE</v>
      </c>
      <c r="E441" t="str">
        <v>DTDC</v>
      </c>
      <c r="F441" t="str">
        <v>Tuesday</v>
      </c>
    </row>
    <row r="442" spans="1:6" x14ac:dyDescent="0.25">
      <c r="A442" s="6">
        <v>45829</v>
      </c>
      <c r="B442" t="str">
        <v>D3002213705</v>
      </c>
      <c r="C442" t="str">
        <v>Delivered</v>
      </c>
      <c r="D442" t="str">
        <v>Imtech</v>
      </c>
      <c r="E442" t="str">
        <v>DTDC</v>
      </c>
      <c r="F442" t="str">
        <v>Saturday</v>
      </c>
    </row>
    <row r="443" spans="1:6" x14ac:dyDescent="0.25">
      <c r="A443" s="6">
        <v>45867</v>
      </c>
      <c r="B443" t="str">
        <v>D3002709220</v>
      </c>
      <c r="C443" t="str">
        <v>Delivered</v>
      </c>
      <c r="D443" t="str">
        <v>IMTECH</v>
      </c>
      <c r="E443" t="str">
        <v>DTDC</v>
      </c>
      <c r="F443" t="str">
        <v>Tuesday</v>
      </c>
    </row>
    <row r="444" spans="1:6" x14ac:dyDescent="0.25">
      <c r="A444" s="6">
        <v>45852</v>
      </c>
      <c r="B444" t="str">
        <v>D3002709675</v>
      </c>
      <c r="C444" t="str">
        <v>Delivered</v>
      </c>
      <c r="D444" t="str">
        <v>Medlife</v>
      </c>
      <c r="E444" t="str">
        <v>DTDC</v>
      </c>
      <c r="F444" t="str">
        <v>Monday</v>
      </c>
    </row>
    <row r="445" spans="1:6" x14ac:dyDescent="0.25">
      <c r="A445" s="6">
        <v>45852</v>
      </c>
      <c r="B445" t="str">
        <v>D3002709676</v>
      </c>
      <c r="C445" t="str">
        <v>Delivered</v>
      </c>
      <c r="D445" t="str">
        <v>IMTECH</v>
      </c>
      <c r="E445" t="str">
        <v>DTDC</v>
      </c>
      <c r="F445" t="str">
        <v>Monday</v>
      </c>
    </row>
    <row r="446" spans="1:6" x14ac:dyDescent="0.25">
      <c r="A446" s="6">
        <v>45860</v>
      </c>
      <c r="B446" t="str">
        <v>D3002709684</v>
      </c>
      <c r="C446" t="str">
        <v>Delivered</v>
      </c>
      <c r="D446" t="str">
        <v>IMTECH</v>
      </c>
      <c r="E446" t="str">
        <v>DTDC</v>
      </c>
      <c r="F446" t="str">
        <v>Tuesday</v>
      </c>
    </row>
    <row r="447" spans="1:6" x14ac:dyDescent="0.25">
      <c r="A447" s="6">
        <v>45860</v>
      </c>
      <c r="B447" t="str">
        <v>D3002709685</v>
      </c>
      <c r="C447" t="str">
        <v>Delivered</v>
      </c>
      <c r="D447" t="str">
        <v>Essence</v>
      </c>
      <c r="E447" t="str">
        <v>DTDC</v>
      </c>
      <c r="F447" t="str">
        <v>Tuesday</v>
      </c>
    </row>
    <row r="448" spans="1:6" x14ac:dyDescent="0.25">
      <c r="A448" s="6">
        <v>45867</v>
      </c>
      <c r="B448" t="str">
        <v>D3002864036</v>
      </c>
      <c r="C448" t="str">
        <v>Delivered</v>
      </c>
      <c r="D448" t="str">
        <v>MEDLIFE</v>
      </c>
      <c r="E448" t="str">
        <v>DTDC</v>
      </c>
      <c r="F448" t="str">
        <v>Tuesday</v>
      </c>
    </row>
    <row r="449" spans="1:6" x14ac:dyDescent="0.25">
      <c r="A449" s="6">
        <v>45867</v>
      </c>
      <c r="B449" t="str">
        <v>D3002864037</v>
      </c>
      <c r="C449" t="str">
        <v>Delivered</v>
      </c>
      <c r="D449" t="str">
        <v>IMTECH</v>
      </c>
      <c r="E449" t="str">
        <v>DTDC</v>
      </c>
      <c r="F449" t="str">
        <v>Tuesday</v>
      </c>
    </row>
    <row r="450" spans="1:6" x14ac:dyDescent="0.25">
      <c r="A450" s="6">
        <v>45873</v>
      </c>
      <c r="B450" t="str">
        <v>D3002864041</v>
      </c>
      <c r="C450" t="str">
        <v>Delivered</v>
      </c>
      <c r="D450" t="str">
        <v>POOJA TRADERS</v>
      </c>
      <c r="E450" t="str">
        <v>DTDC</v>
      </c>
      <c r="F450" t="str">
        <v>Monday</v>
      </c>
    </row>
    <row r="451" spans="1:6" x14ac:dyDescent="0.25">
      <c r="A451" s="6">
        <v>45871</v>
      </c>
      <c r="B451" t="str">
        <v>D3002864042</v>
      </c>
      <c r="C451" t="str">
        <v>Delivered</v>
      </c>
      <c r="D451" t="str">
        <v>Medlife</v>
      </c>
      <c r="E451" t="str">
        <v>DTDC</v>
      </c>
      <c r="F451" t="str">
        <v>Saturday</v>
      </c>
    </row>
    <row r="452" spans="1:6" x14ac:dyDescent="0.25">
      <c r="A452" s="6">
        <v>45875</v>
      </c>
      <c r="B452" t="str">
        <v>D3002864046</v>
      </c>
      <c r="C452" t="str">
        <v>Delivered</v>
      </c>
      <c r="D452" t="str">
        <v>MEDLIFE</v>
      </c>
      <c r="E452" t="str">
        <v>DTDC</v>
      </c>
      <c r="F452" t="str">
        <v>Wednesday</v>
      </c>
    </row>
    <row r="453" spans="1:6" x14ac:dyDescent="0.25">
      <c r="A453" s="6">
        <v>45901</v>
      </c>
      <c r="B453" t="str">
        <v>D3002950334</v>
      </c>
      <c r="C453" t="str">
        <v>Delivered</v>
      </c>
      <c r="D453" t="str">
        <v>IISER MOHALI</v>
      </c>
      <c r="E453" t="str">
        <v>DTDC</v>
      </c>
      <c r="F453" t="str">
        <v>Monday</v>
      </c>
    </row>
    <row r="454" spans="1:6" x14ac:dyDescent="0.25">
      <c r="A454" s="6">
        <v>45908</v>
      </c>
      <c r="B454" t="str">
        <v>D3002950414</v>
      </c>
      <c r="C454" t="str">
        <v>Delivered</v>
      </c>
      <c r="D454" t="str">
        <v>RESEARCH</v>
      </c>
      <c r="E454" t="str">
        <v>DTDC</v>
      </c>
      <c r="F454" t="str">
        <v>Monday</v>
      </c>
    </row>
    <row r="455" spans="1:6" x14ac:dyDescent="0.25">
      <c r="A455" s="6">
        <v>45908</v>
      </c>
      <c r="B455" t="str">
        <v>D3002950415</v>
      </c>
      <c r="C455" t="str">
        <v>Delivered</v>
      </c>
      <c r="D455" t="str">
        <v>IISER MOHALI</v>
      </c>
      <c r="E455" t="str">
        <v>DTDC</v>
      </c>
      <c r="F455" t="str">
        <v>Monday</v>
      </c>
    </row>
    <row r="456" spans="1:6" x14ac:dyDescent="0.25">
      <c r="A456" s="6">
        <v>45908</v>
      </c>
      <c r="B456" t="str">
        <v>D3002950416</v>
      </c>
      <c r="C456" t="str">
        <v>Delivered</v>
      </c>
      <c r="D456" t="str">
        <v>VECTOR</v>
      </c>
      <c r="E456" t="str">
        <v>DTDC</v>
      </c>
      <c r="F456" t="str">
        <v>Monday</v>
      </c>
    </row>
    <row r="457" spans="1:6" x14ac:dyDescent="0.25">
      <c r="A457" s="6">
        <v>45908</v>
      </c>
      <c r="B457" t="str">
        <v>D3002950417</v>
      </c>
      <c r="C457" t="str">
        <v>Delivered</v>
      </c>
      <c r="D457" t="str">
        <v>ESSENCE</v>
      </c>
      <c r="E457" t="str">
        <v>DTDC</v>
      </c>
      <c r="F457" t="str">
        <v>Monday</v>
      </c>
    </row>
    <row r="458" spans="1:6" x14ac:dyDescent="0.25">
      <c r="A458" s="6">
        <v>45913</v>
      </c>
      <c r="B458" t="str">
        <v>D3003568451</v>
      </c>
      <c r="C458" t="str">
        <v>Delivered</v>
      </c>
      <c r="D458" t="str">
        <v>MEDLIFE</v>
      </c>
      <c r="E458" t="str">
        <v>DTDC</v>
      </c>
      <c r="F458" t="str">
        <v>Saturday</v>
      </c>
    </row>
    <row r="459" spans="1:6" x14ac:dyDescent="0.25">
      <c r="A459" s="6">
        <v>45915</v>
      </c>
      <c r="B459" t="str">
        <v>D3003568486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45915</v>
      </c>
      <c r="B460" t="str">
        <v>D3003568487</v>
      </c>
      <c r="C460" t="str">
        <v>Delivered</v>
      </c>
      <c r="D460" t="str">
        <v>RESEARCH</v>
      </c>
      <c r="E460" t="str">
        <v>DTDC</v>
      </c>
      <c r="F460" t="str">
        <v>Monday</v>
      </c>
    </row>
    <row r="461" spans="1:6" x14ac:dyDescent="0.25">
      <c r="A461" s="6">
        <v>45915</v>
      </c>
      <c r="B461" t="str">
        <v>D3003568488</v>
      </c>
      <c r="C461" t="str">
        <v>Delivered</v>
      </c>
      <c r="D461" t="str">
        <v>VECTOR</v>
      </c>
      <c r="E461" t="str">
        <v>DTDC</v>
      </c>
      <c r="F461" t="str">
        <v>Monday</v>
      </c>
    </row>
    <row r="462" spans="1:6" x14ac:dyDescent="0.25">
      <c r="A462" s="6">
        <v>45927</v>
      </c>
      <c r="B462" t="str">
        <v>D3003710005</v>
      </c>
      <c r="C462" t="str">
        <v>Delivered</v>
      </c>
      <c r="D462" t="str">
        <v>INFINITY</v>
      </c>
      <c r="E462" t="str">
        <v>DTDC</v>
      </c>
      <c r="F462" t="str">
        <v>Saturday</v>
      </c>
    </row>
    <row r="463" spans="1:6" x14ac:dyDescent="0.25">
      <c r="A463" s="6">
        <v>45927</v>
      </c>
      <c r="B463" t="str">
        <v>D3003710006</v>
      </c>
      <c r="C463" t="str">
        <v>Delivered</v>
      </c>
      <c r="D463" t="str">
        <v>MEDLIFE</v>
      </c>
      <c r="E463" t="str">
        <v>DTDC</v>
      </c>
      <c r="F463" t="str">
        <v>Saturday</v>
      </c>
    </row>
    <row r="464" spans="1:6" x14ac:dyDescent="0.25">
      <c r="A464" s="6">
        <v>45934</v>
      </c>
      <c r="B464" t="str">
        <v>D3003710010</v>
      </c>
      <c r="C464" t="str">
        <v>Delivered</v>
      </c>
      <c r="D464" t="str">
        <v>Vector</v>
      </c>
      <c r="E464" t="str">
        <v>DTDC</v>
      </c>
      <c r="F464" t="str">
        <v>Saturday</v>
      </c>
    </row>
    <row r="465" spans="1:6" x14ac:dyDescent="0.25">
      <c r="A465" s="6">
        <v>45937</v>
      </c>
      <c r="B465" t="str">
        <v>D3003710012</v>
      </c>
      <c r="C465" t="str">
        <v>Delivered</v>
      </c>
      <c r="D465" t="str">
        <v>PATANJALI</v>
      </c>
      <c r="E465" t="str">
        <v>DTDC</v>
      </c>
      <c r="F465" t="str">
        <v>Tuesday</v>
      </c>
    </row>
    <row r="466" spans="1:6" x14ac:dyDescent="0.25">
      <c r="A466" s="6">
        <v>45937</v>
      </c>
      <c r="B466" t="str">
        <v>D3003710013</v>
      </c>
      <c r="C466" t="str">
        <v>Delivered</v>
      </c>
      <c r="D466" t="str">
        <v>MEDLIFE</v>
      </c>
      <c r="E466" t="str">
        <v>DTDC</v>
      </c>
      <c r="F466" t="str">
        <v>Tuesday</v>
      </c>
    </row>
    <row r="467" spans="1:6" x14ac:dyDescent="0.25">
      <c r="A467" s="6">
        <v>45936</v>
      </c>
      <c r="B467" t="str">
        <v>D3003710017</v>
      </c>
      <c r="C467">
        <v>0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45933</v>
      </c>
      <c r="B468" t="str">
        <v>D3003710018</v>
      </c>
      <c r="C468" t="str">
        <v>Delivered</v>
      </c>
      <c r="D468" t="str">
        <v>Aiims Bhatinda</v>
      </c>
      <c r="E468" t="str">
        <v>DTDC</v>
      </c>
      <c r="F468" t="str">
        <v>Friday</v>
      </c>
    </row>
    <row r="469" spans="1:6" x14ac:dyDescent="0.25">
      <c r="A469" s="6">
        <v>45868</v>
      </c>
      <c r="B469" t="str">
        <v>Expired</v>
      </c>
      <c r="C469" t="str">
        <v>Expired</v>
      </c>
      <c r="D469" t="str">
        <v>EXPIRED</v>
      </c>
      <c r="E469" t="str">
        <v>Other</v>
      </c>
      <c r="F469" t="str">
        <v>Wednesday</v>
      </c>
    </row>
    <row r="470" spans="1:6" x14ac:dyDescent="0.25">
      <c r="A470" s="6">
        <v>45929</v>
      </c>
      <c r="B470" t="str">
        <v>PORTER</v>
      </c>
      <c r="C470" t="str">
        <v>PORTER</v>
      </c>
      <c r="D470" t="str">
        <v>Labex</v>
      </c>
      <c r="E470" t="str">
        <v>Other</v>
      </c>
      <c r="F470" t="str">
        <v>Monday</v>
      </c>
    </row>
    <row r="471" spans="1:6" x14ac:dyDescent="0.25">
      <c r="A471" s="6">
        <v>45854</v>
      </c>
      <c r="B471" t="str">
        <v>WILL BE BILLED</v>
      </c>
      <c r="C471" t="str">
        <v>PRIYANKA MADAM</v>
      </c>
      <c r="D471" t="str">
        <v>Aiims</v>
      </c>
      <c r="E471" t="str">
        <v>Other</v>
      </c>
      <c r="F471" t="str">
        <v>Wednesday</v>
      </c>
    </row>
    <row r="472" spans="1:6" x14ac:dyDescent="0.25">
      <c r="A472" s="6">
        <v>45859</v>
      </c>
      <c r="B472" t="str">
        <v>with M Bio</v>
      </c>
      <c r="C472" t="str">
        <v>With M Biotehc</v>
      </c>
      <c r="D472" t="str">
        <v>HKP</v>
      </c>
      <c r="E472" t="str">
        <v>Other</v>
      </c>
      <c r="F472" t="str">
        <v>Monday</v>
      </c>
    </row>
    <row r="473" spans="1:6" x14ac:dyDescent="0.25">
      <c r="A473" s="6" t="str">
        <v xml:space="preserve"> </v>
      </c>
      <c r="B473">
        <v>0</v>
      </c>
      <c r="C473" t="str">
        <v xml:space="preserve"> </v>
      </c>
      <c r="D473" t="e">
        <v>#N/A</v>
      </c>
      <c r="E473" t="str">
        <v>Bluedart</v>
      </c>
      <c r="F473" t="str">
        <v xml:space="preserve"> </v>
      </c>
    </row>
    <row r="474" spans="1:6" x14ac:dyDescent="0.25">
      <c r="A474" s="6">
        <v>0</v>
      </c>
      <c r="B474">
        <v>0</v>
      </c>
      <c r="C474">
        <v>0</v>
      </c>
      <c r="D474">
        <v>0</v>
      </c>
      <c r="E474">
        <v>0</v>
      </c>
      <c r="F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2025-10-11T09:59:46Z</dcterms:modified>
  <cp:contentStatus/>
</cp:coreProperties>
</file>