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5F654A8-6904-4EA2-B258-9B5E2CE7639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<sst xmlns="http://schemas.openxmlformats.org/spreadsheetml/2006/main" count="18868" uniqueCount="3626">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</sst>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4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_xlfn._xlws.SORT(_xlfn._xlws.FILTER(A3:D365,C3:C365=0))</f>
        <v>45915</v>
      </c>
      <c r="I3" s="1">
        <v>58155668325</v>
      </c>
      <c r="J3" s="1">
        <v>0</v>
      </c>
      <c r="K3" s="1" t="str">
        <v>IISER PUNE</v>
      </c>
      <c r="L3" s="25"/>
      <c r="M3" t="str" cm="1">
        <f t="array" ref="M3">_xlfn._xlws.SORT(_xlfn.TEXTJOIN(",", TRUE, _xlfn._xlws.FILTER(I:I, ISNUMBER(--LEFT(I:I,1)))))</f>
        <v>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58155693046</v>
      </c>
      <c r="J4" s="1">
        <v>0</v>
      </c>
      <c r="K4" s="1" t="str">
        <v>IIT KANPUR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1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MOHAN SIR</v>
      </c>
      <c r="M12" s="1">
        <v>-20</v>
      </c>
      <c r="N12" s="1" t="str">
        <v>Dharmacon</v>
      </c>
      <c r="O12" s="1">
        <v>0</v>
      </c>
      <c r="P12" s="1" t="str">
        <v>Lucknow</v>
      </c>
      <c r="Q12" s="1" t="str">
        <v>Mohan Sir</v>
      </c>
      <c r="R12" s="1">
        <f t="shared" si="1"/>
        <v>1</v>
      </c>
      <c r="S12" s="1" t="str">
        <f>VLOOKUP(P12,'Customer List'!C:D,2,)</f>
        <v>OutStation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Nanogen Healthcare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>
        <f t="shared" si="1"/>
        <v>1</v>
      </c>
      <c r="S13" s="1" t="str">
        <f>VLOOKUP(P13,'Customer List'!C:D,2,)</f>
        <v>Local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>
        <f t="shared" si="1"/>
        <v>1</v>
      </c>
      <c r="S14" s="1" t="str">
        <f>VLOOKUP(P14,'Customer List'!C:D,2,)</f>
        <v>STOCK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>
        <f t="shared" si="1"/>
        <v>12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17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>
        <f t="shared" si="1"/>
        <v>1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>
        <f t="shared" si="1"/>
        <v>23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>
        <f t="shared" si="1"/>
        <v>5</v>
      </c>
      <c r="S19" s="1" t="str">
        <f>VLOOKUP(P19,'Customer List'!C:D,2,)</f>
        <v>Local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Shubh Sales</v>
      </c>
      <c r="M20" s="1">
        <v>-80</v>
      </c>
      <c r="N20" s="1" t="str">
        <v>BPS</v>
      </c>
      <c r="O20" s="1">
        <v>0</v>
      </c>
      <c r="P20" s="1" t="str">
        <v>JAIPUR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2</v>
      </c>
      <c r="L21" s="1" t="str">
        <v>SOLUTION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>
        <v>0</v>
      </c>
      <c r="G31" s="1" t="str">
        <v>Lucknow</v>
      </c>
      <c r="H31" s="1" t="str">
        <v>Mohan Sir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>
        <v>0</v>
      </c>
      <c r="G46" s="1" t="str">
        <v>JAIPUR</v>
      </c>
      <c r="H46" s="1" t="str">
        <v>Saturday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 xml:space="preserve">Same item dispatched to Aiims from Opening Stock 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>
        <v>0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One Piece Damaged received (Replacement received)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>
        <v>0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Priyanka Madam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Retrun From IGIB , Invoice Number 1058</v>
      </c>
      <c r="G112" s="1" t="str">
        <v>STOCK</v>
      </c>
      <c r="H112" s="1" t="str"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Demo Kit Mohan Sir</v>
      </c>
      <c r="G114" s="1" t="str">
        <v>STOCK</v>
      </c>
      <c r="H114" s="1" t="str">
        <v>DemoKit (Mohan Sir)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Demo Vail</v>
      </c>
      <c r="G121" s="1" t="str">
        <v>Noida</v>
      </c>
      <c r="H121" s="1" t="str">
        <v>VISHAL Demo Vail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MOHAN SIR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Mohan Sir</v>
      </c>
    </row>
    <row r="13" spans="1:6" x14ac:dyDescent="0.25">
      <c r="A13" s="1" t="str">
        <v>Nanogen Healthcare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Shubh Sales</v>
      </c>
      <c r="B20" s="1">
        <v>-80</v>
      </c>
      <c r="C20" s="1" t="str">
        <v>BPS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SOLUTION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4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58155668325</v>
      </c>
      <c r="C2" s="1">
        <v>0</v>
      </c>
      <c r="D2" s="1" t="str">
        <v>IISER PUNE</v>
      </c>
    </row>
    <row r="3" spans="1:4" x14ac:dyDescent="0.25">
      <c r="A3" s="2">
        <v>45915</v>
      </c>
      <c r="B3" s="1">
        <v>58155693046</v>
      </c>
      <c r="C3" s="1">
        <v>0</v>
      </c>
      <c r="D3" s="1" t="str">
        <v>IIT KANPUR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1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 t="str">
        <v>Lucknow</v>
      </c>
      <c r="G31" s="1" t="str">
        <v>Mohan Sir</v>
      </c>
      <c r="H31" s="1" t="str">
        <f>VLOOKUP(C31,'Customer List'!B:D,3,)</f>
        <v>OutStation</v>
      </c>
    </row>
    <row r="32" spans="1:8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STOCK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 t="str">
        <v>JAIPUR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 t="str">
        <v>Delhi</v>
      </c>
      <c r="G50" s="1" t="str">
        <v>Sample</v>
      </c>
      <c r="H50" s="1" t="str">
        <f>VLOOKUP(C50,'Customer List'!B:D,3,)</f>
        <v>Local</v>
      </c>
    </row>
    <row r="51" spans="1:8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Priyanka Madam</v>
      </c>
      <c r="H58" s="1" t="str">
        <f>VLOOKUP(C58,'Customer List'!B:D,3,)</f>
        <v>STOCK</v>
      </c>
    </row>
    <row r="59" spans="1:8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Priyanka Madam</v>
      </c>
      <c r="H109" s="1" t="str">
        <f>VLOOKUP(C109,'Customer List'!B:D,3,)</f>
        <v>STOCK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DemoKit (Mohan Sir)</v>
      </c>
      <c r="H114" s="1" t="str">
        <f>VLOOKUP(C114,'Customer List'!B:D,3,)</f>
        <v>STOCK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Noida</v>
      </c>
      <c r="G121" s="1" t="str">
        <v>VISHAL Demo Vail</v>
      </c>
      <c r="H121" s="1" t="str">
        <f>VLOOKUP(C121,'Customer List'!B:D,3,)</f>
        <v>Local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2742</v>
      </c>
      <c r="E2" s="26">
        <f ca="1">SUMIF('Report 2'!A:N,'Brand Wise Report'!A2,'Report 2'!M:M)</f>
        <v>40700160.160000011</v>
      </c>
      <c r="F2" s="26">
        <f ca="1">SUMIF('Report 2'!A:N,'Brand Wise Report'!A2,'Report 2'!I:I)</f>
        <v>94</v>
      </c>
      <c r="G2" s="26">
        <f ca="1">SUMIF('Report 2'!A:N,'Brand Wise Report'!A2,'Report 2'!N:N)</f>
        <v>961263.60000000009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28</v>
      </c>
      <c r="L2" s="26">
        <f>SUMIFS('Report 2'!N:N,'Report 2'!A:A,A2,'Report 2'!J:J,"&lt;&gt;stock")</f>
        <v>582335.59999999986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3571</v>
      </c>
      <c r="E38" s="52">
        <f t="shared" ca="1" si="0"/>
        <v>64229094.320000023</v>
      </c>
      <c r="F38" s="52">
        <f t="shared" ca="1" si="0"/>
        <v>300</v>
      </c>
      <c r="G38" s="52">
        <f t="shared" ca="1" si="0"/>
        <v>2447369.52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63</v>
      </c>
      <c r="L38" s="52">
        <f>SUM(L2:L37)</f>
        <v>658981.83999999985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2025-09-17T12:10:24Z</dcterms:modified>
  <cp:contentStatus/>
</cp:coreProperties>
</file>