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67B543F-6747-4508-8D12-0BF7E6136D93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1" l="1" a="1"/>
  <c r="A1" i="31" s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AB2751" i="1"/>
  <c r="F2751" i="1" s="1"/>
  <c r="AB2752" i="1"/>
  <c r="F2752" i="1" s="1"/>
  <c r="V2750" i="1"/>
  <c r="V2751" i="1"/>
  <c r="V2752" i="1"/>
  <c r="L2750" i="1"/>
  <c r="L2751" i="1"/>
  <c r="L2752" i="1"/>
  <c r="F2750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F2746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F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266" i="25" l="1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O3" i="19" l="1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<sst xmlns="http://schemas.openxmlformats.org/spreadsheetml/2006/main" count="18806" uniqueCount="3622">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</sst>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/>
      <c r="L1021" s="26">
        <f t="shared" si="116"/>
        <v>1</v>
      </c>
      <c r="M1021" s="26"/>
      <c r="N1021" s="47"/>
      <c r="O1021" s="57"/>
      <c r="P1021" s="26" t="s">
        <v>1148</v>
      </c>
      <c r="Q1021" s="26"/>
      <c r="R1021" s="26"/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/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/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/>
      <c r="Y2310" s="26" t="str">
        <f t="shared" si="285"/>
        <v/>
      </c>
      <c r="Z2310" s="26" t="str">
        <f t="shared" si="286"/>
        <v>Monday</v>
      </c>
      <c r="AA2310" s="26" t="str">
        <f t="shared" si="287"/>
        <v/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/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/>
      <c r="Y2327" s="26" t="str">
        <f t="shared" si="285"/>
        <v/>
      </c>
      <c r="Z2327" s="26" t="str">
        <f t="shared" si="286"/>
        <v>Monday</v>
      </c>
      <c r="AA2327" s="26" t="str">
        <f t="shared" si="287"/>
        <v/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/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/>
      <c r="Y2328" s="26" t="str">
        <f t="shared" si="285"/>
        <v/>
      </c>
      <c r="Z2328" s="26" t="str">
        <f t="shared" si="286"/>
        <v>Monday</v>
      </c>
      <c r="AA2328" s="26" t="str">
        <f t="shared" si="287"/>
        <v/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/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/>
      <c r="Y2480" s="26" t="str">
        <f t="shared" si="299"/>
        <v/>
      </c>
      <c r="Z2480" s="26" t="str">
        <f t="shared" si="300"/>
        <v>Monday</v>
      </c>
      <c r="AA2480" s="26" t="str">
        <f t="shared" si="301"/>
        <v/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57"/>
      <c r="P2553" s="26" t="s">
        <v>43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57"/>
      <c r="P2562" s="26" t="s">
        <v>43</v>
      </c>
      <c r="Q2562" s="26"/>
      <c r="R2562" s="26"/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57"/>
      <c r="P2582" s="26" t="s">
        <v>43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57"/>
      <c r="P2584" s="26" t="s">
        <v>43</v>
      </c>
      <c r="Q2584" s="26"/>
      <c r="R2584" s="26"/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57"/>
      <c r="P2585" s="26" t="s">
        <v>43</v>
      </c>
      <c r="Q2585" s="26"/>
      <c r="R2585" s="26"/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/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/>
      <c r="Y2661" s="26" t="str">
        <f t="shared" si="328"/>
        <v/>
      </c>
      <c r="Z2661" s="26" t="str">
        <f t="shared" si="329"/>
        <v>Monday</v>
      </c>
      <c r="AA2661" s="26" t="str">
        <f t="shared" si="330"/>
        <v/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57"/>
      <c r="P2670" s="26" t="s">
        <v>43</v>
      </c>
      <c r="Q2670" s="26"/>
      <c r="R2670" s="26"/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57"/>
      <c r="P2707" s="26" t="s">
        <v>255</v>
      </c>
      <c r="Q2707" s="26"/>
      <c r="R2707" s="26"/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57"/>
      <c r="P2719" s="26" t="s">
        <v>255</v>
      </c>
      <c r="Q2719" s="26"/>
      <c r="R2719" s="26"/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57"/>
      <c r="P2720" s="26" t="s">
        <v>255</v>
      </c>
      <c r="Q2720" s="26"/>
      <c r="R2720" s="26"/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57"/>
      <c r="P2721" s="26" t="s">
        <v>255</v>
      </c>
      <c r="Q2721" s="26"/>
      <c r="R2721" s="26"/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57"/>
      <c r="P2722" s="26" t="s">
        <v>255</v>
      </c>
      <c r="Q2722" s="26"/>
      <c r="R2722" s="26"/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57"/>
      <c r="P2723" s="26" t="s">
        <v>255</v>
      </c>
      <c r="Q2723" s="26"/>
      <c r="R2723" s="26"/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57"/>
      <c r="P2724" s="26" t="s">
        <v>255</v>
      </c>
      <c r="Q2724" s="26"/>
      <c r="R2724" s="26"/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57"/>
      <c r="P2725" s="26" t="s">
        <v>255</v>
      </c>
      <c r="Q2725" s="26"/>
      <c r="R2725" s="26"/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57"/>
      <c r="P2726" s="26" t="s">
        <v>255</v>
      </c>
      <c r="Q2726" s="26"/>
      <c r="R2726" s="26"/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57"/>
      <c r="P2727" s="26" t="s">
        <v>255</v>
      </c>
      <c r="Q2727" s="26"/>
      <c r="R2727" s="26"/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57"/>
      <c r="P2728" s="26" t="s">
        <v>255</v>
      </c>
      <c r="Q2728" s="26"/>
      <c r="R2728" s="26"/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57"/>
      <c r="P2729" s="26" t="s">
        <v>255</v>
      </c>
      <c r="Q2729" s="26"/>
      <c r="R2729" s="26"/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57"/>
      <c r="P2730" s="26" t="s">
        <v>255</v>
      </c>
      <c r="Q2730" s="26"/>
      <c r="R2730" s="26"/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/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/>
      <c r="Y2731" s="26" t="str">
        <f t="shared" si="352"/>
        <v/>
      </c>
      <c r="Z2731" s="26" t="str">
        <f t="shared" si="353"/>
        <v>Monday</v>
      </c>
      <c r="AA2731" s="26" t="str">
        <f t="shared" si="354"/>
        <v/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/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/>
      <c r="Y2732" s="26" t="str">
        <f t="shared" si="352"/>
        <v/>
      </c>
      <c r="Z2732" s="26" t="str">
        <f t="shared" si="353"/>
        <v>Monday</v>
      </c>
      <c r="AA2732" s="26" t="str">
        <f t="shared" si="354"/>
        <v/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57"/>
      <c r="P2735" s="26" t="s">
        <v>255</v>
      </c>
      <c r="Q2735" s="26"/>
      <c r="R2735" s="26"/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/>
      <c r="S2737" s="3">
        <v>4</v>
      </c>
      <c r="T2737" s="58"/>
      <c r="U2737" s="26" t="s">
        <v>508</v>
      </c>
      <c r="V2737" s="26" t="e">
        <f>VLOOKUP(P2737,'Customer List'!B:C,2,)</f>
        <v>#N/A</v>
      </c>
      <c r="W2737" s="59"/>
      <c r="X2737" s="47"/>
      <c r="Y2737" s="26" t="str">
        <f t="shared" ref="Y2737:Y2752" si="355">IF(X2737="", "", X2737-N2737)</f>
        <v/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/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0</v>
      </c>
      <c r="I991" s="31">
        <f t="shared" si="77"/>
        <v>0</v>
      </c>
      <c r="J991" s="33">
        <f>SUMIFS(MasterSheet!L:L, MasterSheet!B:B, A991, MasterSheet!D:D, B991, MasterSheet!H:H, C991)</f>
        <v>1</v>
      </c>
      <c r="K991" s="33">
        <f t="shared" si="78"/>
        <v>86803.199999999997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0"/>
  <sheetViews>
    <sheetView workbookViewId="0">
      <selection activeCell="C1" sqref="C1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1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1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1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1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1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1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1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1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1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1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1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1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1"/>
      <c r="F14" s="1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1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1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1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1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1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1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1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1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1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1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1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1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1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1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1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1"/>
      <c r="F30" s="1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1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1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1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1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1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1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1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1"/>
      <c r="F38" s="1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1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1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1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1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1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1"/>
      <c r="F44" s="1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1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1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1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1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1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1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1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1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1"/>
      <c r="F53" s="1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1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1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1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1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1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1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1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1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1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1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1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1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1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1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1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1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1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1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1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1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1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1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1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1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1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1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1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1"/>
      <c r="F81" s="1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1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1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1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1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1"/>
      <c r="F86" s="1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1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1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1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1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1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1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1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1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1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1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1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1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1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1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1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1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1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1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1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1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1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1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1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1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1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1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1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1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1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1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1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1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1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1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1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1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1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1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1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1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1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1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1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1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1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1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1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1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1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1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1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1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1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1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1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1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1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1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1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1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1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1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1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1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1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1"/>
      <c r="F152" s="1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1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1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1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1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1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1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1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1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1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1"/>
    </row>
    <row r="163" spans="1:6" x14ac:dyDescent="0.25">
      <c r="A163" s="13">
        <f t="shared" ref="A163:A200" si="5">A162+1</f>
        <v>162</v>
      </c>
      <c r="B163" s="13" t="s">
        <v>1995</v>
      </c>
      <c r="C163" s="13" t="s">
        <v>1904</v>
      </c>
      <c r="D163" s="13" t="s">
        <v>1999</v>
      </c>
      <c r="E163" s="1"/>
      <c r="F163" s="1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1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1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1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1"/>
      <c r="F167" s="1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1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1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1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1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1"/>
      <c r="F172" s="1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1"/>
      <c r="F173" s="1"/>
    </row>
    <row r="174" spans="1:6" x14ac:dyDescent="0.25">
      <c r="A174" s="13">
        <f t="shared" si="5"/>
        <v>173</v>
      </c>
      <c r="B174" s="1" t="s">
        <v>2472</v>
      </c>
      <c r="C174" s="13" t="s">
        <v>825</v>
      </c>
      <c r="D174" s="14" t="s">
        <v>1189</v>
      </c>
      <c r="E174" s="1"/>
      <c r="F174" s="1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1"/>
      <c r="F175" s="1"/>
    </row>
    <row r="176" spans="1:6" x14ac:dyDescent="0.25">
      <c r="A176" s="13">
        <f t="shared" si="5"/>
        <v>175</v>
      </c>
      <c r="B176" s="1" t="s">
        <v>2498</v>
      </c>
      <c r="C176" s="13" t="s">
        <v>827</v>
      </c>
      <c r="D176" s="14" t="s">
        <v>1188</v>
      </c>
      <c r="E176" s="1"/>
      <c r="F176" s="1"/>
    </row>
    <row r="177" spans="1:6" x14ac:dyDescent="0.25">
      <c r="A177" s="13">
        <f t="shared" si="5"/>
        <v>176</v>
      </c>
      <c r="B177" s="1" t="s">
        <v>2520</v>
      </c>
      <c r="C177" s="13" t="s">
        <v>2521</v>
      </c>
      <c r="D177" s="14" t="s">
        <v>1189</v>
      </c>
      <c r="E177" s="1"/>
      <c r="F177" s="1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1"/>
      <c r="F178" s="1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1"/>
      <c r="F179" s="1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1"/>
      <c r="F180" s="1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1" t="s">
        <v>1894</v>
      </c>
      <c r="F181" s="1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1"/>
      <c r="F182" s="1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1"/>
      <c r="F183" s="1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1"/>
      <c r="F184" s="1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1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1" t="s">
        <v>3440</v>
      </c>
      <c r="C187" s="13" t="s">
        <v>3441</v>
      </c>
      <c r="D187" s="14" t="s">
        <v>1188</v>
      </c>
      <c r="E187" s="1" t="s">
        <v>3442</v>
      </c>
      <c r="F187" s="1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1"/>
      <c r="F188" s="1"/>
    </row>
    <row r="189" spans="1:6" x14ac:dyDescent="0.25">
      <c r="A189" s="13">
        <f t="shared" si="5"/>
        <v>188</v>
      </c>
      <c r="B189" s="1" t="s">
        <v>3444</v>
      </c>
      <c r="C189" s="13" t="s">
        <v>2295</v>
      </c>
      <c r="D189" s="14" t="s">
        <v>1189</v>
      </c>
      <c r="E189" s="1"/>
      <c r="F189" s="1"/>
    </row>
    <row r="190" spans="1:6" x14ac:dyDescent="0.25">
      <c r="A190" s="13">
        <f t="shared" si="5"/>
        <v>189</v>
      </c>
      <c r="B190" s="1" t="s">
        <v>3445</v>
      </c>
      <c r="C190" s="13" t="s">
        <v>1169</v>
      </c>
      <c r="D190" s="14" t="s">
        <v>1188</v>
      </c>
      <c r="E190" s="1"/>
      <c r="F190" s="1"/>
    </row>
    <row r="191" spans="1:6" x14ac:dyDescent="0.25">
      <c r="A191" s="13">
        <f t="shared" si="5"/>
        <v>190</v>
      </c>
      <c r="B191" s="1" t="s">
        <v>3446</v>
      </c>
      <c r="C191" s="13" t="s">
        <v>1169</v>
      </c>
      <c r="D191" s="14" t="s">
        <v>1188</v>
      </c>
      <c r="E191" s="1"/>
      <c r="F191" s="1"/>
    </row>
    <row r="192" spans="1:6" x14ac:dyDescent="0.25">
      <c r="A192" s="13">
        <f t="shared" si="5"/>
        <v>191</v>
      </c>
      <c r="B192" s="1" t="s">
        <v>3447</v>
      </c>
      <c r="C192" s="13" t="s">
        <v>1169</v>
      </c>
      <c r="D192" s="14" t="s">
        <v>1188</v>
      </c>
      <c r="E192" s="1"/>
      <c r="F192" s="1"/>
    </row>
    <row r="193" spans="1:6" x14ac:dyDescent="0.25">
      <c r="A193" s="13">
        <f t="shared" si="5"/>
        <v>192</v>
      </c>
      <c r="B193" s="1" t="s">
        <v>3463</v>
      </c>
      <c r="C193" s="13" t="s">
        <v>825</v>
      </c>
      <c r="D193" s="14" t="s">
        <v>1189</v>
      </c>
      <c r="E193" s="1"/>
      <c r="F193" s="1"/>
    </row>
    <row r="194" spans="1:6" x14ac:dyDescent="0.25">
      <c r="A194" s="13">
        <f t="shared" si="5"/>
        <v>193</v>
      </c>
      <c r="B194" s="1" t="s">
        <v>2591</v>
      </c>
      <c r="C194" s="13" t="s">
        <v>1169</v>
      </c>
      <c r="D194" s="14" t="s">
        <v>1188</v>
      </c>
      <c r="E194" s="1"/>
      <c r="F194" s="1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1" t="s">
        <v>1906</v>
      </c>
      <c r="F195" s="1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1" t="s">
        <v>1893</v>
      </c>
      <c r="F196" s="1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1" t="s">
        <v>1895</v>
      </c>
      <c r="F197" s="1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1" t="s">
        <v>1893</v>
      </c>
      <c r="F198" s="1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1"/>
      <c r="F199" s="1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1"/>
      <c r="F200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1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58155667113,58155667533,58155667743,58155668325,58155693046,58155694612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58155667533</v>
      </c>
      <c r="J4" s="1">
        <v>0</v>
      </c>
      <c r="K4" s="1" t="str">
        <v>SAI LIFE</v>
      </c>
      <c r="L4" s="25"/>
      <c r="O4" s="2">
        <v>45915</v>
      </c>
      <c r="P4" s="1">
        <v>58155667533</v>
      </c>
      <c r="Q4" s="1">
        <v>0</v>
      </c>
      <c r="R4" s="1" t="str">
        <v>SAI LIFE</v>
      </c>
      <c r="S4" s="2" t="str">
        <f>IF(ISBLANK(VLOOKUP(P4,MasterSheet!Q:X,8,FALSE)), "", VLOOKUP(P4,MasterSheet!Q:X,8,FALSE))</f>
        <v/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58155667743</v>
      </c>
      <c r="J5" s="1">
        <v>0</v>
      </c>
      <c r="K5" s="1" t="str">
        <v>Pioneer</v>
      </c>
      <c r="L5" s="25"/>
      <c r="O5" s="2">
        <v>45915</v>
      </c>
      <c r="P5" s="1">
        <v>58155667743</v>
      </c>
      <c r="Q5" s="1">
        <v>0</v>
      </c>
      <c r="R5" s="1" t="str">
        <v>Pioneer</v>
      </c>
      <c r="S5" s="2" t="str">
        <f>IF(ISBLANK(VLOOKUP(P5,MasterSheet!Q:X,8,FALSE)), "", VLOOKUP(P5,MasterSheet!Q:X,8,FALSE))</f>
        <v/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>
        <v>58155668325</v>
      </c>
      <c r="J6" s="1">
        <v>0</v>
      </c>
      <c r="K6" s="1" t="str">
        <v>IISER PUNE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45915</v>
      </c>
      <c r="I7" s="1">
        <v>58155693046</v>
      </c>
      <c r="J7" s="1">
        <v>0</v>
      </c>
      <c r="K7" s="1" t="str">
        <v>IIT KANPUR</v>
      </c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45915</v>
      </c>
      <c r="I8" s="1">
        <v>58155694612</v>
      </c>
      <c r="J8" s="1">
        <v>0</v>
      </c>
      <c r="K8" s="1" t="str">
        <v>BARC</v>
      </c>
      <c r="L8" s="25"/>
      <c r="M8" t="s">
        <v>1199</v>
      </c>
      <c r="O8" s="2">
        <v>45915</v>
      </c>
      <c r="P8" s="1">
        <v>58155694612</v>
      </c>
      <c r="Q8" s="1">
        <v>0</v>
      </c>
      <c r="R8" s="1" t="str">
        <v>BARC</v>
      </c>
      <c r="S8" s="2" t="str">
        <f>IF(ISBLANK(VLOOKUP(P8,MasterSheet!Q:X,8,FALSE)), "", VLOOKUP(P8,MasterSheet!Q:X,8,FALSE))</f>
        <v/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45915</v>
      </c>
      <c r="I9" s="1" t="str">
        <v>D3003568486</v>
      </c>
      <c r="J9" s="1">
        <v>0</v>
      </c>
      <c r="K9" s="1" t="str">
        <v>IMTECH</v>
      </c>
      <c r="L9" s="25"/>
      <c r="M9" t="str" cm="1">
        <f t="array" ref="M9">_xlfn._xlws.SORT(_xlfn.TEXTJOIN(",", TRUE, _xlfn._xlws.FILTER(I:I, LEFT(I:I,1)="D")))</f>
        <v>D3003568486,D3003568487,D3003568488</v>
      </c>
      <c r="O9" s="2">
        <v>45915</v>
      </c>
      <c r="P9" s="1" t="str">
        <v>D3003568486</v>
      </c>
      <c r="Q9" s="1">
        <v>0</v>
      </c>
      <c r="R9" s="1" t="str">
        <v>IMTECH</v>
      </c>
      <c r="S9" s="2" t="str">
        <f>IF(ISBLANK(VLOOKUP(P9,MasterSheet!Q:X,8,FALSE)), "", VLOOKUP(P9,MasterSheet!Q:X,8,FALSE))</f>
        <v/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45915</v>
      </c>
      <c r="I10" s="1" t="str">
        <v>D3003568487</v>
      </c>
      <c r="J10" s="1">
        <v>0</v>
      </c>
      <c r="K10" s="1" t="str">
        <v>RESEARCH</v>
      </c>
      <c r="L10" s="25"/>
      <c r="O10" s="2">
        <v>45915</v>
      </c>
      <c r="P10" s="1" t="str">
        <v>D3003568487</v>
      </c>
      <c r="Q10" s="1">
        <v>0</v>
      </c>
      <c r="R10" s="1" t="str">
        <v>RESEARCH</v>
      </c>
      <c r="S10" s="2" t="str">
        <f>IF(ISBLANK(VLOOKUP(P10,MasterSheet!Q:X,8,FALSE)), "", VLOOKUP(P10,MasterSheet!Q:X,8,FALSE))</f>
        <v/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45915</v>
      </c>
      <c r="I11" s="1" t="str">
        <v>D3003568488</v>
      </c>
      <c r="J11" s="1">
        <v>0</v>
      </c>
      <c r="K11" s="1" t="str">
        <v>VECTOR</v>
      </c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>
        <f>IFERROR(VLOOKUP(B321,MasterSheet!Q:R,2,)," ")</f>
        <v>0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>
        <f>IFERROR(VLOOKUP(B322,MasterSheet!Q:R,2,)," ")</f>
        <v>0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>
        <f>IFERROR(VLOOKUP(B325,MasterSheet!Q:R,2,)," ")</f>
        <v>0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>
        <f>IFERROR(VLOOKUP(B358,MasterSheet!Q:R,2,)," ")</f>
        <v>0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>
        <f>IFERROR(VLOOKUP(B359,MasterSheet!Q:R,2,)," ")</f>
        <v>0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53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47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JNU</v>
      </c>
      <c r="M12" s="1">
        <v>4</v>
      </c>
      <c r="N12" s="1" t="str">
        <v>MABTECH</v>
      </c>
      <c r="O12" s="1">
        <v>0</v>
      </c>
      <c r="P12" s="1" t="str">
        <v>DELHI</v>
      </c>
      <c r="Q12" s="1" t="str">
        <v>Priyanka Madam</v>
      </c>
      <c r="R12" s="1">
        <f t="shared" si="1"/>
        <v>1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14</v>
      </c>
      <c r="L13" s="1" t="str">
        <v>MIRANDA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Priyanka Madam</v>
      </c>
      <c r="R13" s="1">
        <f t="shared" si="1"/>
        <v>14</v>
      </c>
      <c r="S13" s="1" t="str">
        <f>VLOOKUP(P13,'Customer List'!C:D,2,)</f>
        <v>Local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MOHAN SIR</v>
      </c>
      <c r="M14" s="1">
        <v>-20</v>
      </c>
      <c r="N14" s="1" t="str">
        <v>Dharmacon</v>
      </c>
      <c r="O14" s="1">
        <v>0</v>
      </c>
      <c r="P14" s="1" t="str">
        <v>Lucknow</v>
      </c>
      <c r="Q14" s="1" t="str">
        <v>Mohan Sir</v>
      </c>
      <c r="R14" s="1">
        <f t="shared" si="1"/>
        <v>1</v>
      </c>
      <c r="S14" s="1" t="str">
        <f>VLOOKUP(P14,'Customer List'!C:D,2,)</f>
        <v>OutStation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Nanogen Healthcare</v>
      </c>
      <c r="M15" s="1">
        <v>4</v>
      </c>
      <c r="N15" s="1" t="str">
        <v>BioLegend</v>
      </c>
      <c r="O15" s="1">
        <v>0</v>
      </c>
      <c r="P15" s="1" t="str">
        <v>Delhi</v>
      </c>
      <c r="Q15" s="1" t="str">
        <v>Priyanka Madam</v>
      </c>
      <c r="R15" s="1">
        <f t="shared" si="1"/>
        <v>1</v>
      </c>
      <c r="S15" s="1" t="str">
        <f>VLOOKUP(P15,'Customer List'!C:D,2,)</f>
        <v>Local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>
        <f t="shared" si="1"/>
        <v>1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12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12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>
        <f t="shared" si="1"/>
        <v>17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>
        <f t="shared" si="1"/>
        <v>1</v>
      </c>
      <c r="S19" s="1" t="str">
        <f>VLOOKUP(P19,'Customer List'!C:D,2,)</f>
        <v>STOCK</v>
      </c>
    </row>
    <row r="20" spans="1:19" x14ac:dyDescent="0.25">
      <c r="A20" s="1">
        <v>741044</v>
      </c>
      <c r="B20" s="1">
        <v>1</v>
      </c>
      <c r="C20" s="1" t="str">
        <v>JNU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>
        <f t="shared" si="1"/>
        <v>23</v>
      </c>
      <c r="S20" s="1" t="str">
        <f>VLOOKUP(P20,'Customer List'!C:D,2,)</f>
        <v>STOCK</v>
      </c>
    </row>
    <row r="21" spans="1:19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>
        <v>0</v>
      </c>
      <c r="G21" s="1" t="str">
        <v>DELHI</v>
      </c>
      <c r="H21" s="1" t="str">
        <v>Priyanka Madam</v>
      </c>
      <c r="K21" s="1">
        <f t="shared" si="0"/>
        <v>1</v>
      </c>
      <c r="L21" s="1" t="str">
        <v>RCB</v>
      </c>
      <c r="M21" s="1">
        <v>4</v>
      </c>
      <c r="N21" s="1" t="str">
        <v>BioXcell</v>
      </c>
      <c r="O21" s="1">
        <v>0</v>
      </c>
      <c r="P21" s="1" t="str">
        <v>Delhi</v>
      </c>
      <c r="Q21" s="1" t="str">
        <v>Priyanka Madam</v>
      </c>
      <c r="R21" s="1">
        <f t="shared" si="1"/>
        <v>1</v>
      </c>
      <c r="S21" s="1" t="str">
        <f>VLOOKUP(P21,'Customer List'!C:D,2,)</f>
        <v>Local</v>
      </c>
    </row>
    <row r="22" spans="1:19" x14ac:dyDescent="0.25">
      <c r="A22" s="1">
        <v>740379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12</v>
      </c>
      <c r="L22" s="1" t="str">
        <v>RCB</v>
      </c>
      <c r="M22" s="1">
        <v>-20</v>
      </c>
      <c r="N22" s="1" t="str">
        <v>Dharmacon</v>
      </c>
      <c r="O22" s="1">
        <v>0</v>
      </c>
      <c r="P22" s="1" t="str">
        <v>Delhi</v>
      </c>
      <c r="Q22" s="1" t="str">
        <v>Priyanka Madam</v>
      </c>
      <c r="R22" s="1">
        <f t="shared" si="1"/>
        <v>12</v>
      </c>
      <c r="S22" s="1" t="str">
        <f>VLOOKUP(P22,'Customer List'!C:D,2,)</f>
        <v>Local</v>
      </c>
    </row>
    <row r="23" spans="1:19" x14ac:dyDescent="0.25">
      <c r="A23" s="1">
        <v>740830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2</v>
      </c>
      <c r="L23" s="1" t="str">
        <v>RCB</v>
      </c>
      <c r="M23" s="1">
        <v>4</v>
      </c>
      <c r="N23" s="1" t="str">
        <v>Dharmacon</v>
      </c>
      <c r="O23" s="1">
        <v>0</v>
      </c>
      <c r="P23" s="1" t="str">
        <v>Delhi</v>
      </c>
      <c r="Q23" s="1" t="str">
        <v>Priyanka Madam</v>
      </c>
      <c r="R23" s="1">
        <f t="shared" si="1"/>
        <v>2</v>
      </c>
      <c r="S23" s="1" t="str">
        <f>VLOOKUP(P23,'Customer List'!C:D,2,)</f>
        <v>Local</v>
      </c>
    </row>
    <row r="24" spans="1:19" x14ac:dyDescent="0.25">
      <c r="A24" s="1">
        <v>740831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5</v>
      </c>
      <c r="L24" s="1" t="str">
        <v>Sample (PM)</v>
      </c>
      <c r="M24" s="1">
        <v>4</v>
      </c>
      <c r="N24" s="1" t="str">
        <v>Hansa Biomed</v>
      </c>
      <c r="O24" s="1" t="str">
        <v>Priyanka Madam</v>
      </c>
      <c r="P24" s="1" t="str">
        <v>delhi</v>
      </c>
      <c r="Q24" s="1" t="str">
        <v>Priyanka Madam</v>
      </c>
      <c r="R24" s="1">
        <f t="shared" si="1"/>
        <v>5</v>
      </c>
      <c r="S24" s="1" t="str">
        <f>VLOOKUP(P24,'Customer List'!C:D,2,)</f>
        <v>Local</v>
      </c>
    </row>
    <row r="25" spans="1:19" x14ac:dyDescent="0.25">
      <c r="A25" s="1">
        <v>740832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1</v>
      </c>
      <c r="L25" s="1" t="str">
        <v>Shubh Sales</v>
      </c>
      <c r="M25" s="1">
        <v>-80</v>
      </c>
      <c r="N25" s="1" t="str">
        <v>BPS</v>
      </c>
      <c r="O25" s="1">
        <v>0</v>
      </c>
      <c r="P25" s="1" t="str">
        <v>JAIPUR</v>
      </c>
      <c r="Q25" s="1" t="str">
        <v>Saturday</v>
      </c>
      <c r="R25" s="1">
        <f t="shared" si="1"/>
        <v>1</v>
      </c>
      <c r="S25" s="1" t="str">
        <f>VLOOKUP(P25,'Customer List'!C:D,2,)</f>
        <v>OutStation</v>
      </c>
    </row>
    <row r="26" spans="1:19" x14ac:dyDescent="0.25">
      <c r="A26" s="1">
        <v>740833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SOLUTION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</v>
      </c>
      <c r="R26" s="1">
        <f t="shared" si="1"/>
        <v>2</v>
      </c>
      <c r="S26" s="1" t="str">
        <f>VLOOKUP(P26,'Customer List'!C:D,2,)</f>
        <v>Local</v>
      </c>
    </row>
    <row r="27" spans="1:19" x14ac:dyDescent="0.25">
      <c r="A27" s="1">
        <v>740834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2</v>
      </c>
      <c r="L27" s="1" t="str">
        <v>SOUTH CAMPUS</v>
      </c>
      <c r="M27" s="1" t="str">
        <v>RT</v>
      </c>
      <c r="N27" s="1" t="str">
        <v>HOEFER</v>
      </c>
      <c r="O27" s="1">
        <v>0</v>
      </c>
      <c r="P27" s="1" t="str">
        <v>Delhi</v>
      </c>
      <c r="Q27" s="1" t="str">
        <v>Sample</v>
      </c>
      <c r="R27" s="1">
        <f t="shared" si="1"/>
        <v>2</v>
      </c>
      <c r="S27" s="1" t="str">
        <f>VLOOKUP(P27,'Customer List'!C:D,2,)</f>
        <v>Local</v>
      </c>
    </row>
    <row r="28" spans="1:19" x14ac:dyDescent="0.25">
      <c r="A28" s="1">
        <v>740835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>
        <f t="shared" si="1"/>
        <v>3</v>
      </c>
      <c r="S28" s="1" t="str">
        <f>VLOOKUP(P28,'Customer List'!C:D,2,)</f>
        <v>STOCK</v>
      </c>
    </row>
    <row r="29" spans="1:19" x14ac:dyDescent="0.25">
      <c r="A29" s="1">
        <v>740836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740837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>
        <f t="shared" si="1"/>
        <v>3</v>
      </c>
      <c r="S30" s="1" t="str">
        <f>VLOOKUP(P30,'Customer List'!C:D,2,)</f>
        <v>STOCK</v>
      </c>
    </row>
    <row r="31" spans="1:19" x14ac:dyDescent="0.25">
      <c r="A31" s="1">
        <v>740838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>
        <f t="shared" si="1"/>
        <v>2</v>
      </c>
      <c r="S31" s="1" t="str">
        <f>VLOOKUP(P31,'Customer List'!C:D,2,)</f>
        <v>STOCK</v>
      </c>
    </row>
    <row r="32" spans="1:19" x14ac:dyDescent="0.25">
      <c r="A32" s="1">
        <v>740840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>
        <f t="shared" si="1"/>
        <v>1</v>
      </c>
      <c r="S32" s="1" t="str">
        <f>VLOOKUP(P32,'Customer List'!C:D,2,)</f>
        <v>STOCK</v>
      </c>
    </row>
    <row r="33" spans="1:19" x14ac:dyDescent="0.25">
      <c r="A33" s="1">
        <v>740843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9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>
        <f t="shared" si="1"/>
        <v>9</v>
      </c>
      <c r="S33" s="1" t="str">
        <f>VLOOKUP(P33,'Customer List'!C:D,2,)</f>
        <v>STOCK</v>
      </c>
    </row>
    <row r="34" spans="1:19" x14ac:dyDescent="0.25">
      <c r="A34" s="1">
        <v>740844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1</v>
      </c>
      <c r="S34" s="1" t="str">
        <f>VLOOKUP(P34,'Customer List'!C:D,2,)</f>
        <v>STOCK</v>
      </c>
    </row>
    <row r="35" spans="1:19" x14ac:dyDescent="0.25">
      <c r="A35" s="1">
        <v>741446</v>
      </c>
      <c r="B35" s="1">
        <v>1</v>
      </c>
      <c r="C35" s="1" t="str">
        <v>MIRANDA</v>
      </c>
      <c r="D35" s="1">
        <v>4</v>
      </c>
      <c r="E35" s="1" t="str">
        <v>BioLegend</v>
      </c>
      <c r="F35" s="1">
        <v>0</v>
      </c>
      <c r="G35" s="1" t="str">
        <v>Delhi</v>
      </c>
      <c r="H35" s="1" t="str">
        <v>Priyanka Madam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>
        <f t="shared" si="3"/>
        <v>5</v>
      </c>
      <c r="S35" s="1" t="str">
        <f>VLOOKUP(P35,'Customer List'!C:D,2,)</f>
        <v>STOCK</v>
      </c>
    </row>
    <row r="36" spans="1:19" x14ac:dyDescent="0.25">
      <c r="A36" s="1" t="str">
        <v>MQ-050325-01-0002</v>
      </c>
      <c r="B36" s="1">
        <v>1</v>
      </c>
      <c r="C36" s="1" t="str">
        <v>MOHAN SIR</v>
      </c>
      <c r="D36" s="1">
        <v>-20</v>
      </c>
      <c r="E36" s="1" t="str">
        <v>Dharmacon</v>
      </c>
      <c r="F36" s="1">
        <v>0</v>
      </c>
      <c r="G36" s="1" t="str">
        <v>Lucknow</v>
      </c>
      <c r="H36" s="1" t="str">
        <v>Mohan Sir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>
        <f t="shared" si="3"/>
        <v>6</v>
      </c>
      <c r="S36" s="1" t="str">
        <f>VLOOKUP(P36,'Customer List'!C:D,2,)</f>
        <v>STOCK</v>
      </c>
    </row>
    <row r="37" spans="1:19" x14ac:dyDescent="0.25">
      <c r="A37" s="1">
        <v>335917</v>
      </c>
      <c r="B37" s="1">
        <v>1</v>
      </c>
      <c r="C37" s="1" t="str">
        <v>Nanogen Healthcare</v>
      </c>
      <c r="D37" s="1">
        <v>4</v>
      </c>
      <c r="E37" s="1" t="str">
        <v>BioLegend</v>
      </c>
      <c r="F37" s="1">
        <v>0</v>
      </c>
      <c r="G37" s="1" t="str">
        <v>Delhi</v>
      </c>
      <c r="H37" s="1" t="str">
        <v>Priyanka Madam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>
        <f t="shared" si="3"/>
        <v>2</v>
      </c>
      <c r="S37" s="1" t="str">
        <f>VLOOKUP(P37,'Customer List'!C:D,2,)</f>
        <v>STOCK</v>
      </c>
    </row>
    <row r="38" spans="1:19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Set of 4 item code (N-187978-01-0020, N-187978-02-0020, N-187978-03-0020, N-187978-04-0020)</v>
      </c>
      <c r="G38" s="1" t="str">
        <v>STOCK</v>
      </c>
      <c r="H38" s="1" t="str">
        <v>Stock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>
        <f t="shared" si="3"/>
        <v>2</v>
      </c>
      <c r="S38" s="1" t="str">
        <f>VLOOKUP(P38,'Customer List'!C:D,2,)</f>
        <v>STOCK</v>
      </c>
    </row>
    <row r="39" spans="1:19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>
        <f t="shared" si="3"/>
        <v>3</v>
      </c>
      <c r="S39" s="1" t="str">
        <f>VLOOKUP(P39,'Customer List'!C:D,2,)</f>
        <v>STOCK</v>
      </c>
    </row>
    <row r="40" spans="1:19" x14ac:dyDescent="0.25">
      <c r="A40" s="1">
        <v>570802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>
        <f t="shared" si="3"/>
        <v>3</v>
      </c>
      <c r="S40" s="1" t="str">
        <f>VLOOKUP(P40,'Customer List'!C:D,2,)</f>
        <v>STOCK</v>
      </c>
    </row>
    <row r="41" spans="1:19" x14ac:dyDescent="0.25">
      <c r="A41" s="1">
        <v>423303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>
        <f t="shared" si="3"/>
        <v>3</v>
      </c>
      <c r="S41" s="1" t="str">
        <f>VLOOKUP(P41,'Customer List'!C:D,2,)</f>
        <v>STOCK</v>
      </c>
    </row>
    <row r="42" spans="1:19" x14ac:dyDescent="0.25">
      <c r="A42" s="1">
        <v>421002</v>
      </c>
      <c r="B42" s="1">
        <v>4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>
        <f t="shared" si="3"/>
        <v>7</v>
      </c>
      <c r="S42" s="1" t="str">
        <f>VLOOKUP(P42,'Customer List'!C:D,2,)</f>
        <v>STOCK</v>
      </c>
    </row>
    <row r="43" spans="1:19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71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>
        <f t="shared" si="3"/>
        <v>71</v>
      </c>
      <c r="S43" s="1" t="str">
        <f>VLOOKUP(P43,'Customer List'!C:D,2,)</f>
        <v>STOCK</v>
      </c>
    </row>
    <row r="44" spans="1:19" x14ac:dyDescent="0.25">
      <c r="A44" s="1">
        <v>420601</v>
      </c>
      <c r="B44" s="1">
        <v>2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>
        <f t="shared" si="3"/>
        <v>28</v>
      </c>
      <c r="S44" s="1" t="str">
        <f>VLOOKUP(P44,'Customer List'!C:D,2,)</f>
        <v>STOCK</v>
      </c>
    </row>
    <row r="45" spans="1:19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11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>
        <f t="shared" si="3"/>
        <v>11</v>
      </c>
      <c r="S45" s="1" t="str">
        <f>VLOOKUP(P45,'Customer List'!C:D,2,)</f>
        <v>STOCK</v>
      </c>
    </row>
    <row r="46" spans="1:19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1</v>
      </c>
      <c r="L46" s="1" t="str">
        <v>STOCK</v>
      </c>
      <c r="M46" s="1">
        <v>4</v>
      </c>
      <c r="N46" s="1" t="str">
        <v>BioLegend</v>
      </c>
      <c r="O46" s="1">
        <v>0</v>
      </c>
      <c r="P46" s="1" t="str">
        <v>STOCK</v>
      </c>
      <c r="Q46" s="1" t="str">
        <v>Priyanka Madam</v>
      </c>
      <c r="R46" s="1">
        <f t="shared" si="3"/>
        <v>1</v>
      </c>
      <c r="S46" s="1" t="str">
        <f>VLOOKUP(P46,'Customer List'!C:D,2,)</f>
        <v>STOCK</v>
      </c>
    </row>
    <row r="47" spans="1:19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K47" s="1">
        <f t="shared" si="2"/>
        <v>4</v>
      </c>
      <c r="L47" s="1" t="str">
        <v>Stock</v>
      </c>
      <c r="M47" s="1">
        <v>4</v>
      </c>
      <c r="N47" s="1" t="str">
        <v>BioLegend</v>
      </c>
      <c r="O47" s="1" t="str">
        <v>Retrun From IGIB , Invoice Number 1058</v>
      </c>
      <c r="P47" s="1" t="str">
        <v>STOCK</v>
      </c>
      <c r="Q47" s="1" t="str">
        <v>Stock</v>
      </c>
      <c r="R47" s="1">
        <f t="shared" si="3"/>
        <v>4</v>
      </c>
      <c r="S47" s="1" t="str">
        <f>VLOOKUP(P47,'Customer List'!C:D,2,)</f>
        <v>STOCK</v>
      </c>
    </row>
    <row r="48" spans="1:19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>
        <v>0</v>
      </c>
      <c r="G48" s="1" t="str">
        <v>STOCK</v>
      </c>
      <c r="H48" s="1" t="str">
        <v>Stock</v>
      </c>
      <c r="K48" s="1">
        <f t="shared" si="2"/>
        <v>4</v>
      </c>
      <c r="L48" s="1" t="str">
        <v>Stock</v>
      </c>
      <c r="M48" s="1">
        <v>4</v>
      </c>
      <c r="N48" s="1" t="str">
        <v>Dharmacon</v>
      </c>
      <c r="O48" s="1" t="str">
        <v>Retrun From IGIB , Invoice Number 1058</v>
      </c>
      <c r="P48" s="1" t="str">
        <v>STOCK</v>
      </c>
      <c r="Q48" s="1" t="str">
        <v>Stock</v>
      </c>
      <c r="R48" s="1">
        <f t="shared" si="3"/>
        <v>4</v>
      </c>
      <c r="S48" s="1" t="str">
        <f>VLOOKUP(P48,'Customer List'!C:D,2,)</f>
        <v>STOCK</v>
      </c>
    </row>
    <row r="49" spans="1:19" x14ac:dyDescent="0.25">
      <c r="A49" s="1">
        <v>16532</v>
      </c>
      <c r="B49" s="1">
        <v>23</v>
      </c>
      <c r="C49" s="1" t="str">
        <v>OPENING 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K49" s="1">
        <f t="shared" si="2"/>
        <v>6</v>
      </c>
      <c r="L49" s="1" t="str">
        <v>Stock</v>
      </c>
      <c r="M49" s="1">
        <v>4</v>
      </c>
      <c r="N49" s="1" t="str">
        <v>BioLegend</v>
      </c>
      <c r="O49" s="1" t="str">
        <v>Demo Kit Mohan Sir</v>
      </c>
      <c r="P49" s="1" t="str">
        <v>STOCK</v>
      </c>
      <c r="Q49" s="1" t="str">
        <v>DemoKit (Mohan Sir)</v>
      </c>
      <c r="R49" s="1">
        <f t="shared" si="3"/>
        <v>6</v>
      </c>
      <c r="S49" s="1" t="str">
        <f>VLOOKUP(P49,'Customer List'!C:D,2,)</f>
        <v>STOCK</v>
      </c>
    </row>
    <row r="50" spans="1:19" x14ac:dyDescent="0.25">
      <c r="A50" s="1" t="str">
        <v>BP0075-1</v>
      </c>
      <c r="B50" s="1">
        <v>1</v>
      </c>
      <c r="C50" s="1" t="str">
        <v>RCB</v>
      </c>
      <c r="D50" s="1">
        <v>4</v>
      </c>
      <c r="E50" s="1" t="str">
        <v>BioXcell</v>
      </c>
      <c r="F50" s="1">
        <v>0</v>
      </c>
      <c r="G50" s="1" t="str">
        <v>Delhi</v>
      </c>
      <c r="H50" s="1" t="str">
        <v>Priyanka Madam</v>
      </c>
      <c r="K50" s="1">
        <f t="shared" si="2"/>
        <v>4</v>
      </c>
      <c r="L50" s="1" t="str">
        <v>SYNGENE</v>
      </c>
      <c r="M50" s="1">
        <v>-20</v>
      </c>
      <c r="N50" s="1" t="str">
        <v>MABTECH</v>
      </c>
      <c r="O50" s="1">
        <v>0</v>
      </c>
      <c r="P50" s="1" t="str">
        <v>Banglore</v>
      </c>
      <c r="Q50" s="1" t="str">
        <v>Saturday</v>
      </c>
      <c r="R50" s="1">
        <f t="shared" si="3"/>
        <v>4</v>
      </c>
      <c r="S50" s="1" t="str">
        <f>VLOOKUP(P50,'Customer List'!C:D,2,)</f>
        <v>OutStation</v>
      </c>
    </row>
    <row r="51" spans="1:19" x14ac:dyDescent="0.25">
      <c r="A51" s="1" t="str">
        <v>CTM-1172803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Priyanka Madam</v>
      </c>
      <c r="K51" s="1">
        <f t="shared" si="2"/>
        <v>6</v>
      </c>
      <c r="L51" s="1" t="str">
        <v>THSTI</v>
      </c>
      <c r="M51" s="1">
        <v>4</v>
      </c>
      <c r="N51" s="1" t="str">
        <v>BioLegend</v>
      </c>
      <c r="O51" s="1">
        <v>0</v>
      </c>
      <c r="P51" s="1" t="str">
        <v>Faridabad</v>
      </c>
      <c r="Q51" s="1" t="str">
        <v>Priyanka Madam</v>
      </c>
      <c r="R51" s="1">
        <f t="shared" si="3"/>
        <v>6</v>
      </c>
      <c r="S51" s="1" t="str">
        <f>VLOOKUP(P51,'Customer List'!C:D,2,)</f>
        <v>Local</v>
      </c>
    </row>
    <row r="52" spans="1:19" x14ac:dyDescent="0.25">
      <c r="A52" s="1" t="str">
        <v>CTM-1172804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Priyanka Madam</v>
      </c>
      <c r="K52" s="1">
        <f t="shared" si="2"/>
        <v>1</v>
      </c>
      <c r="L52" s="1" t="str">
        <v>VISHAL</v>
      </c>
      <c r="M52" s="1">
        <v>4</v>
      </c>
      <c r="N52" s="1" t="str">
        <v>BioLegend</v>
      </c>
      <c r="O52" s="1" t="str">
        <v>Demo Vail</v>
      </c>
      <c r="P52" s="1" t="str">
        <v>Noida</v>
      </c>
      <c r="Q52" s="1" t="str">
        <v>VISHAL Demo Vail</v>
      </c>
      <c r="R52" s="1">
        <f t="shared" si="3"/>
        <v>1</v>
      </c>
      <c r="S52" s="1" t="str">
        <f>VLOOKUP(P52,'Customer List'!C:D,2,)</f>
        <v>Local</v>
      </c>
    </row>
    <row r="53" spans="1:19" x14ac:dyDescent="0.25">
      <c r="A53" s="1" t="str">
        <v>CTM-1172805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Priyanka Madam</v>
      </c>
      <c r="K53" s="1">
        <f t="shared" si="2"/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CTM-1172806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Priyanka Madam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CTM-1172807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Priyanka Madam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CTM-1172808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Priyanka Madam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CTM-1172820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CTM-1172821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 t="str">
        <v>CTM-1172822</v>
      </c>
      <c r="B59" s="1">
        <v>1</v>
      </c>
      <c r="C59" s="1" t="str">
        <v>RCB</v>
      </c>
      <c r="D59" s="1">
        <v>-20</v>
      </c>
      <c r="E59" s="1" t="str">
        <v>Dharmacon</v>
      </c>
      <c r="F59" s="1">
        <v>0</v>
      </c>
      <c r="G59" s="1" t="str">
        <v>Delhi</v>
      </c>
      <c r="H59" s="1" t="str">
        <v>Priyanka Madam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CTM-1172816</v>
      </c>
      <c r="B60" s="1">
        <v>1</v>
      </c>
      <c r="C60" s="1" t="str">
        <v>RCB</v>
      </c>
      <c r="D60" s="1">
        <v>-20</v>
      </c>
      <c r="E60" s="1" t="str">
        <v>Dharmacon</v>
      </c>
      <c r="F60" s="1">
        <v>0</v>
      </c>
      <c r="G60" s="1" t="str">
        <v>Delhi</v>
      </c>
      <c r="H60" s="1" t="str">
        <v>Priyanka Madam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CTM-1172817</v>
      </c>
      <c r="B61" s="1">
        <v>1</v>
      </c>
      <c r="C61" s="1" t="str">
        <v>RCB</v>
      </c>
      <c r="D61" s="1">
        <v>-20</v>
      </c>
      <c r="E61" s="1" t="str">
        <v>Dharmacon</v>
      </c>
      <c r="F61" s="1">
        <v>0</v>
      </c>
      <c r="G61" s="1" t="str">
        <v>Delhi</v>
      </c>
      <c r="H61" s="1" t="str">
        <v>Priyanka Madam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 t="str">
        <v>CTM-1172819</v>
      </c>
      <c r="B62" s="1">
        <v>1</v>
      </c>
      <c r="C62" s="1" t="str">
        <v>RCB</v>
      </c>
      <c r="D62" s="1">
        <v>-20</v>
      </c>
      <c r="E62" s="1" t="str">
        <v>Dharmacon</v>
      </c>
      <c r="F62" s="1">
        <v>0</v>
      </c>
      <c r="G62" s="1" t="str">
        <v>Delhi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 t="str">
        <v>T-2001-03</v>
      </c>
      <c r="B63" s="1">
        <v>2</v>
      </c>
      <c r="C63" s="1" t="str">
        <v>RCB</v>
      </c>
      <c r="D63" s="1">
        <v>4</v>
      </c>
      <c r="E63" s="1" t="str">
        <v>Dharmacon</v>
      </c>
      <c r="F63" s="1">
        <v>0</v>
      </c>
      <c r="G63" s="1" t="str">
        <v>Delhi</v>
      </c>
      <c r="H63" s="1" t="str">
        <v>Priyanka Madam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 t="str">
        <v>HBM-EXP-B2.5</v>
      </c>
      <c r="B64" s="1">
        <v>5</v>
      </c>
      <c r="C64" s="1" t="str">
        <v>Sample (PM)</v>
      </c>
      <c r="D64" s="1">
        <v>4</v>
      </c>
      <c r="E64" s="1" t="str">
        <v>Hansa Biomed</v>
      </c>
      <c r="F64" s="1" t="str">
        <v>Priyanka Madam</v>
      </c>
      <c r="G64" s="1" t="str">
        <v>delhi</v>
      </c>
      <c r="H64" s="1" t="str">
        <v>Priyanka Madam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79700</v>
      </c>
      <c r="B65" s="1">
        <v>1</v>
      </c>
      <c r="C65" s="1" t="str">
        <v>Shubh Sales</v>
      </c>
      <c r="D65" s="1">
        <v>-80</v>
      </c>
      <c r="E65" s="1" t="str">
        <v>BPS</v>
      </c>
      <c r="F65" s="1">
        <v>0</v>
      </c>
      <c r="G65" s="1" t="str">
        <v>JAIPUR</v>
      </c>
      <c r="H65" s="1" t="str">
        <v>Saturday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369624</v>
      </c>
      <c r="B66" s="1">
        <v>1</v>
      </c>
      <c r="C66" s="1" t="str">
        <v>SOLUTION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514106</v>
      </c>
      <c r="B67" s="1">
        <v>1</v>
      </c>
      <c r="C67" s="1" t="str">
        <v>SOLUTION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SE2619T-2-1.5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>
        <v>0</v>
      </c>
      <c r="G68" s="1" t="str">
        <v>Delhi</v>
      </c>
      <c r="H68" s="1" t="str">
        <v>Sample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SE211A-10-1.5</v>
      </c>
      <c r="B69" s="1">
        <v>1</v>
      </c>
      <c r="C69" s="1" t="str">
        <v>SOUTH CAMPUS</v>
      </c>
      <c r="D69" s="1" t="str">
        <v>RT</v>
      </c>
      <c r="E69" s="1" t="str">
        <v>HOEFER</v>
      </c>
      <c r="F69" s="1">
        <v>0</v>
      </c>
      <c r="G69" s="1" t="str">
        <v>Delhi</v>
      </c>
      <c r="H69" s="1" t="str">
        <v>Sample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</row>
    <row r="89" spans="1:19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</row>
    <row r="91" spans="1:19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</row>
    <row r="92" spans="1:19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16532</v>
      </c>
      <c r="B107" s="1">
        <v>20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</row>
    <row r="114" spans="1:8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424401</v>
      </c>
      <c r="B128" s="1">
        <v>1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Priyanka Madam</v>
      </c>
    </row>
    <row r="129" spans="1:8" x14ac:dyDescent="0.25">
      <c r="A129" s="1">
        <v>420701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</row>
    <row r="130" spans="1:8" x14ac:dyDescent="0.25">
      <c r="A130" s="1" t="str">
        <v>B-003000-WB-100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Retrun From IGIB , Invoice Number 1058</v>
      </c>
      <c r="G130" s="1" t="str">
        <v>STOCK</v>
      </c>
      <c r="H130" s="1" t="str">
        <v>Stock</v>
      </c>
    </row>
    <row r="131" spans="1:8" x14ac:dyDescent="0.25">
      <c r="A131" s="1" t="str">
        <v>T-2001-01</v>
      </c>
      <c r="B131" s="1">
        <v>2</v>
      </c>
      <c r="C131" s="1" t="str">
        <v>Stock</v>
      </c>
      <c r="D131" s="1">
        <v>4</v>
      </c>
      <c r="E131" s="1" t="str">
        <v>Dharmacon</v>
      </c>
      <c r="F131" s="1" t="str">
        <v>Retrun From IGIB , Invoice Number 1058</v>
      </c>
      <c r="G131" s="1" t="str">
        <v>STOCK</v>
      </c>
      <c r="H131" s="1" t="str">
        <v>Stock</v>
      </c>
    </row>
    <row r="132" spans="1:8" x14ac:dyDescent="0.25">
      <c r="A132" s="1">
        <v>424602</v>
      </c>
      <c r="B132" s="1">
        <v>2</v>
      </c>
      <c r="C132" s="1" t="str">
        <v>Stock</v>
      </c>
      <c r="D132" s="1">
        <v>4</v>
      </c>
      <c r="E132" s="1" t="str">
        <v>BioLegend</v>
      </c>
      <c r="F132" s="1" t="str">
        <v>Retrun From IGIB , Invoice Number 1058</v>
      </c>
      <c r="G132" s="1" t="str">
        <v>STOCK</v>
      </c>
      <c r="H132" s="1" t="str">
        <v>Stock</v>
      </c>
    </row>
    <row r="133" spans="1:8" x14ac:dyDescent="0.25">
      <c r="A133" s="1">
        <v>740811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Demo Kit Mohan Sir</v>
      </c>
      <c r="G133" s="1" t="str">
        <v>STOCK</v>
      </c>
      <c r="H133" s="1" t="str">
        <v>DemoKit (Mohan Sir)</v>
      </c>
    </row>
    <row r="134" spans="1:8" x14ac:dyDescent="0.25">
      <c r="A134" s="1">
        <v>741146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Demo Kit Mohan Sir</v>
      </c>
      <c r="G134" s="1" t="str">
        <v>STOCK</v>
      </c>
      <c r="H134" s="1" t="str">
        <v>DemoKit (Mohan Sir)</v>
      </c>
    </row>
    <row r="135" spans="1:8" x14ac:dyDescent="0.25">
      <c r="A135" s="1">
        <v>421101</v>
      </c>
      <c r="B135" s="1">
        <v>3</v>
      </c>
      <c r="C135" s="1" t="str">
        <v>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424602</v>
      </c>
      <c r="B136" s="1">
        <v>1</v>
      </c>
      <c r="C136" s="1" t="str">
        <v>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420301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420801</v>
      </c>
      <c r="B138" s="1">
        <v>2</v>
      </c>
      <c r="C138" s="1" t="str">
        <v>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>
        <v>41003</v>
      </c>
      <c r="B139" s="1">
        <v>4</v>
      </c>
      <c r="C139" s="1" t="str">
        <v>Stock</v>
      </c>
      <c r="D139" s="1" t="str">
        <v>RT</v>
      </c>
      <c r="E139" s="1" t="str">
        <v>Biotium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 t="str">
        <v>3617-1</v>
      </c>
      <c r="B140" s="1">
        <v>4</v>
      </c>
      <c r="C140" s="1" t="str">
        <v>SYNGENE</v>
      </c>
      <c r="D140" s="1">
        <v>-20</v>
      </c>
      <c r="E140" s="1" t="str">
        <v>MABTECH</v>
      </c>
      <c r="F140" s="1">
        <v>0</v>
      </c>
      <c r="G140" s="1" t="str">
        <v>Banglore</v>
      </c>
      <c r="H140" s="1" t="str">
        <v>Saturday</v>
      </c>
    </row>
    <row r="141" spans="1:8" x14ac:dyDescent="0.25">
      <c r="A141" s="1">
        <v>100527</v>
      </c>
      <c r="B141" s="1">
        <v>1</v>
      </c>
      <c r="C141" s="1" t="str">
        <v>THSTI</v>
      </c>
      <c r="D141" s="1">
        <v>4</v>
      </c>
      <c r="E141" s="1" t="str">
        <v>BioLegend</v>
      </c>
      <c r="F141" s="1">
        <v>0</v>
      </c>
      <c r="G141" s="1" t="str">
        <v>Faridabad</v>
      </c>
      <c r="H141" s="1" t="str">
        <v>Priyanka Madam</v>
      </c>
    </row>
    <row r="142" spans="1:8" x14ac:dyDescent="0.25">
      <c r="A142" s="1">
        <v>103005</v>
      </c>
      <c r="B142" s="1">
        <v>1</v>
      </c>
      <c r="C142" s="1" t="str">
        <v>THSTI</v>
      </c>
      <c r="D142" s="1">
        <v>4</v>
      </c>
      <c r="E142" s="1" t="str">
        <v>BioLegend</v>
      </c>
      <c r="F142" s="1">
        <v>0</v>
      </c>
      <c r="G142" s="1" t="str">
        <v>Faridabad</v>
      </c>
      <c r="H142" s="1" t="str">
        <v>Priyanka Madam</v>
      </c>
    </row>
    <row r="143" spans="1:8" x14ac:dyDescent="0.25">
      <c r="A143" s="1">
        <v>155903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>
        <v>0</v>
      </c>
      <c r="G143" s="1" t="str">
        <v>Faridabad</v>
      </c>
      <c r="H143" s="1" t="str">
        <v>Priyanka Madam</v>
      </c>
    </row>
    <row r="144" spans="1:8" x14ac:dyDescent="0.25">
      <c r="A144" s="1">
        <v>161203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>
        <v>0</v>
      </c>
      <c r="G144" s="1" t="str">
        <v>Faridabad</v>
      </c>
      <c r="H144" s="1" t="str">
        <v>Priyanka Madam</v>
      </c>
    </row>
    <row r="145" spans="1:8" x14ac:dyDescent="0.25">
      <c r="A145" s="1">
        <v>163503</v>
      </c>
      <c r="B145" s="1">
        <v>1</v>
      </c>
      <c r="C145" s="1" t="str">
        <v>THSTI</v>
      </c>
      <c r="D145" s="1">
        <v>4</v>
      </c>
      <c r="E145" s="1" t="str">
        <v>BioLegend</v>
      </c>
      <c r="F145" s="1">
        <v>0</v>
      </c>
      <c r="G145" s="1" t="str">
        <v>Faridabad</v>
      </c>
      <c r="H145" s="1" t="str">
        <v>Priyanka Madam</v>
      </c>
    </row>
    <row r="146" spans="1:8" x14ac:dyDescent="0.25">
      <c r="A146" s="1">
        <v>506915</v>
      </c>
      <c r="B146" s="1">
        <v>1</v>
      </c>
      <c r="C146" s="1" t="str">
        <v>THSTI</v>
      </c>
      <c r="D146" s="1">
        <v>4</v>
      </c>
      <c r="E146" s="1" t="str">
        <v>BioLegend</v>
      </c>
      <c r="F146" s="1">
        <v>0</v>
      </c>
      <c r="G146" s="1" t="str">
        <v>Faridabad</v>
      </c>
      <c r="H146" s="1" t="str">
        <v>Priyanka Madam</v>
      </c>
    </row>
    <row r="147" spans="1:8" x14ac:dyDescent="0.25">
      <c r="A147" s="1">
        <v>344613</v>
      </c>
      <c r="B147" s="1">
        <v>1</v>
      </c>
      <c r="C147" s="1" t="str">
        <v>VISHAL</v>
      </c>
      <c r="D147" s="1">
        <v>4</v>
      </c>
      <c r="E147" s="1" t="str">
        <v>BioLegend</v>
      </c>
      <c r="F147" s="1" t="str">
        <v>Demo Vail</v>
      </c>
      <c r="G147" s="1" t="str">
        <v>Noida</v>
      </c>
      <c r="H147" s="1" t="str">
        <v>VISHAL Demo Vail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3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BioLegend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JNU</v>
      </c>
      <c r="B12" s="1">
        <v>4</v>
      </c>
      <c r="C12" s="1" t="str">
        <v>MABTECH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MIRANDA</v>
      </c>
      <c r="B13" s="1">
        <v>4</v>
      </c>
      <c r="C13" s="1" t="str">
        <v>BioLegend</v>
      </c>
      <c r="D13" s="1">
        <v>14</v>
      </c>
      <c r="E13" s="1" t="str">
        <v>Local</v>
      </c>
      <c r="F13" s="1" t="str">
        <v>Priyanka Madam</v>
      </c>
    </row>
    <row r="14" spans="1:6" x14ac:dyDescent="0.25">
      <c r="A14" s="1" t="str">
        <v>MOHAN SIR</v>
      </c>
      <c r="B14" s="1">
        <v>-20</v>
      </c>
      <c r="C14" s="1" t="str">
        <v>Dharmacon</v>
      </c>
      <c r="D14" s="1">
        <v>1</v>
      </c>
      <c r="E14" s="1" t="str">
        <v>OutStation</v>
      </c>
      <c r="F14" s="1" t="str">
        <v>Mohan Sir</v>
      </c>
    </row>
    <row r="15" spans="1:6" x14ac:dyDescent="0.25">
      <c r="A15" s="1" t="str">
        <v>Nanogen Healthcare</v>
      </c>
      <c r="B15" s="1">
        <v>4</v>
      </c>
      <c r="C15" s="1" t="str">
        <v>BioLegend</v>
      </c>
      <c r="D15" s="1">
        <v>1</v>
      </c>
      <c r="E15" s="1" t="str">
        <v>Local</v>
      </c>
      <c r="F15" s="1" t="str">
        <v>Priyanka Madam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12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4</v>
      </c>
      <c r="C21" s="1" t="str">
        <v>BioXcell</v>
      </c>
      <c r="D21" s="1">
        <v>1</v>
      </c>
      <c r="E21" s="1" t="str">
        <v>Local</v>
      </c>
      <c r="F21" s="1" t="str">
        <v>Priyanka Madam</v>
      </c>
    </row>
    <row r="22" spans="1:6" x14ac:dyDescent="0.25">
      <c r="A22" s="1" t="str">
        <v>RCB</v>
      </c>
      <c r="B22" s="1">
        <v>-20</v>
      </c>
      <c r="C22" s="1" t="str">
        <v>Dharmacon</v>
      </c>
      <c r="D22" s="1">
        <v>12</v>
      </c>
      <c r="E22" s="1" t="str">
        <v>Local</v>
      </c>
      <c r="F22" s="1" t="str">
        <v>Priyanka Madam</v>
      </c>
    </row>
    <row r="23" spans="1:6" x14ac:dyDescent="0.25">
      <c r="A23" s="1" t="str">
        <v>RCB</v>
      </c>
      <c r="B23" s="1">
        <v>4</v>
      </c>
      <c r="C23" s="1" t="str">
        <v>Dharmacon</v>
      </c>
      <c r="D23" s="1">
        <v>2</v>
      </c>
      <c r="E23" s="1" t="str">
        <v>Local</v>
      </c>
      <c r="F23" s="1" t="str">
        <v>Priyanka Madam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Shubh Sales</v>
      </c>
      <c r="B25" s="1">
        <v>-80</v>
      </c>
      <c r="C25" s="1" t="str">
        <v>BPS</v>
      </c>
      <c r="D25" s="1">
        <v>1</v>
      </c>
      <c r="E25" s="1" t="str">
        <v>OutStation</v>
      </c>
      <c r="F25" s="1" t="str">
        <v>Saturday</v>
      </c>
    </row>
    <row r="26" spans="1:6" x14ac:dyDescent="0.25">
      <c r="A26" s="1" t="str">
        <v>SOLUTION</v>
      </c>
      <c r="B26" s="1">
        <v>4</v>
      </c>
      <c r="C26" s="1" t="str">
        <v>BioLegend</v>
      </c>
      <c r="D26" s="1">
        <v>2</v>
      </c>
      <c r="E26" s="1" t="str">
        <v>Local</v>
      </c>
      <c r="F26" s="1" t="str">
        <v>Priyanka Madam</v>
      </c>
    </row>
    <row r="27" spans="1:6" x14ac:dyDescent="0.25">
      <c r="A27" s="1" t="str">
        <v>SOUTH CAMPUS</v>
      </c>
      <c r="B27" s="1" t="str">
        <v>RT</v>
      </c>
      <c r="C27" s="1" t="str">
        <v>HOEFER</v>
      </c>
      <c r="D27" s="1">
        <v>2</v>
      </c>
      <c r="E27" s="1" t="str">
        <v>Local</v>
      </c>
      <c r="F27" s="1" t="str">
        <v>Sample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9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71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Dharmacon</v>
      </c>
      <c r="D47" s="1">
        <v>4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6</v>
      </c>
      <c r="E48" s="1" t="str">
        <v>STOCK</v>
      </c>
      <c r="F48" s="1" t="str">
        <v>DemoKit (Mohan Sir)</v>
      </c>
    </row>
    <row r="49" spans="1:6" x14ac:dyDescent="0.25">
      <c r="A49" s="1" t="str">
        <v>SYNGENE</v>
      </c>
      <c r="B49" s="1">
        <v>-20</v>
      </c>
      <c r="C49" s="1" t="str">
        <v>MABTECH</v>
      </c>
      <c r="D49" s="1">
        <v>4</v>
      </c>
      <c r="E49" s="1" t="str">
        <v>OutStation</v>
      </c>
      <c r="F49" s="1" t="str">
        <v>Saturday</v>
      </c>
    </row>
    <row r="50" spans="1:6" x14ac:dyDescent="0.25">
      <c r="A50" s="1" t="str">
        <v>THSTI</v>
      </c>
      <c r="B50" s="1">
        <v>4</v>
      </c>
      <c r="C50" s="1" t="str">
        <v>BioLegend</v>
      </c>
      <c r="D50" s="1">
        <v>6</v>
      </c>
      <c r="E50" s="1" t="str">
        <v>Local</v>
      </c>
      <c r="F50" s="1" t="str">
        <v>Priyanka Madam</v>
      </c>
    </row>
    <row r="51" spans="1:6" x14ac:dyDescent="0.25">
      <c r="A51" s="1" t="str">
        <v>VISHAL</v>
      </c>
      <c r="B51" s="1">
        <v>4</v>
      </c>
      <c r="C51" s="1" t="str">
        <v>BioLegend</v>
      </c>
      <c r="D51" s="1">
        <v>1</v>
      </c>
      <c r="E51" s="1" t="str">
        <v>Local</v>
      </c>
      <c r="F51" s="1" t="str">
        <v>VISHAL Demo Vail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 t="e">
        <v>#N/A</v>
      </c>
      <c r="F52" s="1">
        <v>0</v>
      </c>
    </row>
    <row r="53" spans="1:6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11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58155667533</v>
      </c>
      <c r="C3" s="1">
        <v>0</v>
      </c>
      <c r="D3" s="1" t="str">
        <v>SAI LIFE</v>
      </c>
    </row>
    <row r="4" spans="1:4" x14ac:dyDescent="0.25">
      <c r="A4" s="2">
        <v>45915</v>
      </c>
      <c r="B4" s="1">
        <v>58155667743</v>
      </c>
      <c r="C4" s="1">
        <v>0</v>
      </c>
      <c r="D4" s="1" t="str">
        <v>Pioneer</v>
      </c>
    </row>
    <row r="5" spans="1:4" x14ac:dyDescent="0.25">
      <c r="A5" s="2">
        <v>45915</v>
      </c>
      <c r="B5" s="1">
        <v>58155668325</v>
      </c>
      <c r="C5" s="1">
        <v>0</v>
      </c>
      <c r="D5" s="1" t="str">
        <v>IISER PUNE</v>
      </c>
    </row>
    <row r="6" spans="1:4" x14ac:dyDescent="0.25">
      <c r="A6" s="2">
        <v>45915</v>
      </c>
      <c r="B6" s="1">
        <v>58155693046</v>
      </c>
      <c r="C6" s="1">
        <v>0</v>
      </c>
      <c r="D6" s="1" t="str">
        <v>IIT KANPUR</v>
      </c>
    </row>
    <row r="7" spans="1:4" x14ac:dyDescent="0.25">
      <c r="A7" s="2">
        <v>45915</v>
      </c>
      <c r="B7" s="1">
        <v>58155694612</v>
      </c>
      <c r="C7" s="1">
        <v>0</v>
      </c>
      <c r="D7" s="1" t="str">
        <v>BARC</v>
      </c>
    </row>
    <row r="8" spans="1:4" x14ac:dyDescent="0.25">
      <c r="A8" s="6">
        <v>45915</v>
      </c>
      <c r="B8" t="str">
        <v>D3003568486</v>
      </c>
      <c r="C8">
        <v>0</v>
      </c>
      <c r="D8" t="str">
        <v>IMTECH</v>
      </c>
    </row>
    <row r="9" spans="1:4" x14ac:dyDescent="0.25">
      <c r="A9" s="6">
        <v>45915</v>
      </c>
      <c r="B9" t="str">
        <v>D3003568487</v>
      </c>
      <c r="C9">
        <v>0</v>
      </c>
      <c r="D9" t="str">
        <v>RESEARCH</v>
      </c>
    </row>
    <row r="10" spans="1:4" x14ac:dyDescent="0.25">
      <c r="A10" s="6">
        <v>45915</v>
      </c>
      <c r="B10" t="str">
        <v>D3003568488</v>
      </c>
      <c r="C10">
        <v>0</v>
      </c>
      <c r="D10" t="str">
        <v>VECTOR</v>
      </c>
    </row>
    <row r="11" spans="1:4" x14ac:dyDescent="0.25">
      <c r="A11" s="6">
        <v>0</v>
      </c>
      <c r="B11"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47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741044</v>
      </c>
      <c r="B20" s="1">
        <v>1</v>
      </c>
      <c r="C20" s="1" t="str">
        <v>JNU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740379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740830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740831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740832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740833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740834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740835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740836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740837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740838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740840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740843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740844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>
        <v>741446</v>
      </c>
      <c r="B35" s="1">
        <v>1</v>
      </c>
      <c r="C35" s="1" t="str">
        <v>MIRANDA</v>
      </c>
      <c r="D35" s="1">
        <v>4</v>
      </c>
      <c r="E35" s="1" t="str">
        <v>BioLegend</v>
      </c>
      <c r="F35" s="1" t="str">
        <v>Delhi</v>
      </c>
      <c r="G35" s="1" t="str">
        <v>Priyanka Madam</v>
      </c>
      <c r="H35" s="1" t="str">
        <f>VLOOKUP(C35,'Customer List'!B:D,3,)</f>
        <v>Local</v>
      </c>
    </row>
    <row r="36" spans="1:8" x14ac:dyDescent="0.25">
      <c r="A36" s="1" t="str">
        <v>MQ-050325-01-0002</v>
      </c>
      <c r="B36" s="1">
        <v>1</v>
      </c>
      <c r="C36" s="1" t="str">
        <v>MOHAN SIR</v>
      </c>
      <c r="D36" s="1">
        <v>-20</v>
      </c>
      <c r="E36" s="1" t="str">
        <v>Dharmacon</v>
      </c>
      <c r="F36" s="1" t="str">
        <v>Lucknow</v>
      </c>
      <c r="G36" s="1" t="str">
        <v>Mohan Sir</v>
      </c>
      <c r="H36" s="1" t="str">
        <f>VLOOKUP(C36,'Customer List'!B:D,3,)</f>
        <v>OutStation</v>
      </c>
    </row>
    <row r="37" spans="1:8" x14ac:dyDescent="0.25">
      <c r="A37" s="1">
        <v>335917</v>
      </c>
      <c r="B37" s="1">
        <v>1</v>
      </c>
      <c r="C37" s="1" t="str">
        <v>Nanogen Healthcare</v>
      </c>
      <c r="D37" s="1">
        <v>4</v>
      </c>
      <c r="E37" s="1" t="str">
        <v>BioLegend</v>
      </c>
      <c r="F37" s="1" t="str">
        <v>Delhi</v>
      </c>
      <c r="G37" s="1" t="str">
        <v>Priyanka Madam</v>
      </c>
      <c r="H37" s="1" t="str">
        <f>VLOOKUP(C37,'Customer List'!B:D,3,)</f>
        <v>Local</v>
      </c>
    </row>
    <row r="38" spans="1:8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570802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423303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421002</v>
      </c>
      <c r="B42" s="1">
        <v>4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420601</v>
      </c>
      <c r="B44" s="1">
        <v>2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>
        <v>16532</v>
      </c>
      <c r="B49" s="1">
        <v>23</v>
      </c>
      <c r="C49" s="1" t="str">
        <v>OPENING STOCK</v>
      </c>
      <c r="D49" s="1" t="str">
        <v>RT</v>
      </c>
      <c r="E49" s="1" t="str">
        <v>Sartorius</v>
      </c>
      <c r="F49" s="1" t="str">
        <v>STOCK</v>
      </c>
      <c r="G49" s="1" t="str">
        <v>Stock</v>
      </c>
      <c r="H49" s="1" t="str">
        <f>VLOOKUP(C49,'Customer List'!B:D,3,)</f>
        <v>STOCK</v>
      </c>
    </row>
    <row r="50" spans="1:8" x14ac:dyDescent="0.25">
      <c r="A50" s="1" t="str">
        <v>BP0075-1</v>
      </c>
      <c r="B50" s="1">
        <v>1</v>
      </c>
      <c r="C50" s="1" t="str">
        <v>RCB</v>
      </c>
      <c r="D50" s="1">
        <v>4</v>
      </c>
      <c r="E50" s="1" t="str">
        <v>BioXcell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CTM-1172803</v>
      </c>
      <c r="B51" s="1">
        <v>1</v>
      </c>
      <c r="C51" s="1" t="str">
        <v>RCB</v>
      </c>
      <c r="D51" s="1">
        <v>-20</v>
      </c>
      <c r="E51" s="1" t="str">
        <v>Dharmacon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CTM-1172804</v>
      </c>
      <c r="B52" s="1">
        <v>1</v>
      </c>
      <c r="C52" s="1" t="str">
        <v>RCB</v>
      </c>
      <c r="D52" s="1">
        <v>-20</v>
      </c>
      <c r="E52" s="1" t="str">
        <v>Dharmacon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CTM-1172805</v>
      </c>
      <c r="B53" s="1">
        <v>1</v>
      </c>
      <c r="C53" s="1" t="str">
        <v>RCB</v>
      </c>
      <c r="D53" s="1">
        <v>-20</v>
      </c>
      <c r="E53" s="1" t="str">
        <v>Dharmacon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CTM-1172806</v>
      </c>
      <c r="B54" s="1">
        <v>1</v>
      </c>
      <c r="C54" s="1" t="str">
        <v>RCB</v>
      </c>
      <c r="D54" s="1">
        <v>-20</v>
      </c>
      <c r="E54" s="1" t="str">
        <v>Dharmacon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 t="str">
        <v>CTM-1172807</v>
      </c>
      <c r="B55" s="1">
        <v>1</v>
      </c>
      <c r="C55" s="1" t="str">
        <v>RCB</v>
      </c>
      <c r="D55" s="1">
        <v>-20</v>
      </c>
      <c r="E55" s="1" t="str">
        <v>Dharmacon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 t="str">
        <v>CTM-1172808</v>
      </c>
      <c r="B56" s="1">
        <v>1</v>
      </c>
      <c r="C56" s="1" t="str">
        <v>RCB</v>
      </c>
      <c r="D56" s="1">
        <v>-20</v>
      </c>
      <c r="E56" s="1" t="str">
        <v>Dharmacon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CTM-1172820</v>
      </c>
      <c r="B57" s="1">
        <v>1</v>
      </c>
      <c r="C57" s="1" t="str">
        <v>RCB</v>
      </c>
      <c r="D57" s="1">
        <v>-20</v>
      </c>
      <c r="E57" s="1" t="str">
        <v>Dharmacon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CTM-1172821</v>
      </c>
      <c r="B58" s="1">
        <v>1</v>
      </c>
      <c r="C58" s="1" t="str">
        <v>RCB</v>
      </c>
      <c r="D58" s="1">
        <v>-20</v>
      </c>
      <c r="E58" s="1" t="str">
        <v>Dharmacon</v>
      </c>
      <c r="F58" s="1" t="str">
        <v>Delhi</v>
      </c>
      <c r="G58" s="1" t="str">
        <v>Priyanka Madam</v>
      </c>
      <c r="H58" s="1" t="str">
        <f>VLOOKUP(C58,'Customer List'!B:D,3,)</f>
        <v>Local</v>
      </c>
    </row>
    <row r="59" spans="1:8" x14ac:dyDescent="0.25">
      <c r="A59" s="1" t="str">
        <v>CTM-1172822</v>
      </c>
      <c r="B59" s="1">
        <v>1</v>
      </c>
      <c r="C59" s="1" t="str">
        <v>RCB</v>
      </c>
      <c r="D59" s="1">
        <v>-20</v>
      </c>
      <c r="E59" s="1" t="str">
        <v>Dharmacon</v>
      </c>
      <c r="F59" s="1" t="str">
        <v>Delhi</v>
      </c>
      <c r="G59" s="1" t="str">
        <v>Priyanka Madam</v>
      </c>
      <c r="H59" s="1" t="str">
        <f>VLOOKUP(C59,'Customer List'!B:D,3,)</f>
        <v>Local</v>
      </c>
    </row>
    <row r="60" spans="1:8" x14ac:dyDescent="0.25">
      <c r="A60" s="1" t="str">
        <v>CTM-1172816</v>
      </c>
      <c r="B60" s="1">
        <v>1</v>
      </c>
      <c r="C60" s="1" t="str">
        <v>RCB</v>
      </c>
      <c r="D60" s="1">
        <v>-20</v>
      </c>
      <c r="E60" s="1" t="str">
        <v>Dharmacon</v>
      </c>
      <c r="F60" s="1" t="str">
        <v>Delhi</v>
      </c>
      <c r="G60" s="1" t="str">
        <v>Priyanka Madam</v>
      </c>
      <c r="H60" s="1" t="str">
        <f>VLOOKUP(C60,'Customer List'!B:D,3,)</f>
        <v>Local</v>
      </c>
    </row>
    <row r="61" spans="1:8" x14ac:dyDescent="0.25">
      <c r="A61" s="1" t="str">
        <v>CTM-1172817</v>
      </c>
      <c r="B61" s="1">
        <v>1</v>
      </c>
      <c r="C61" s="1" t="str">
        <v>RCB</v>
      </c>
      <c r="D61" s="1">
        <v>-20</v>
      </c>
      <c r="E61" s="1" t="str">
        <v>Dharmacon</v>
      </c>
      <c r="F61" s="1" t="str">
        <v>Delhi</v>
      </c>
      <c r="G61" s="1" t="str">
        <v>Priyanka Madam</v>
      </c>
      <c r="H61" s="1" t="str">
        <f>VLOOKUP(C61,'Customer List'!B:D,3,)</f>
        <v>Local</v>
      </c>
    </row>
    <row r="62" spans="1:8" x14ac:dyDescent="0.25">
      <c r="A62" s="1" t="str">
        <v>CTM-1172819</v>
      </c>
      <c r="B62" s="1">
        <v>1</v>
      </c>
      <c r="C62" s="1" t="str">
        <v>RCB</v>
      </c>
      <c r="D62" s="1">
        <v>-20</v>
      </c>
      <c r="E62" s="1" t="str">
        <v>Dharmacon</v>
      </c>
      <c r="F62" s="1" t="str">
        <v>Delhi</v>
      </c>
      <c r="G62" s="1" t="str">
        <v>Priyanka Madam</v>
      </c>
      <c r="H62" s="1" t="str">
        <f>VLOOKUP(C62,'Customer List'!B:D,3,)</f>
        <v>Local</v>
      </c>
    </row>
    <row r="63" spans="1:8" x14ac:dyDescent="0.25">
      <c r="A63" s="1" t="str">
        <v>T-2001-03</v>
      </c>
      <c r="B63" s="1">
        <v>2</v>
      </c>
      <c r="C63" s="1" t="str">
        <v>RCB</v>
      </c>
      <c r="D63" s="1">
        <v>4</v>
      </c>
      <c r="E63" s="1" t="str">
        <v>Dharmacon</v>
      </c>
      <c r="F63" s="1" t="str">
        <v>Delhi</v>
      </c>
      <c r="G63" s="1" t="str">
        <v>Priyanka Madam</v>
      </c>
      <c r="H63" s="1" t="str">
        <f>VLOOKUP(C63,'Customer List'!B:D,3,)</f>
        <v>Local</v>
      </c>
    </row>
    <row r="64" spans="1:8" x14ac:dyDescent="0.25">
      <c r="A64" s="1" t="str">
        <v>HBM-EXP-B2.5</v>
      </c>
      <c r="B64" s="1">
        <v>5</v>
      </c>
      <c r="C64" s="1" t="str">
        <v>Sample (PM)</v>
      </c>
      <c r="D64" s="1">
        <v>4</v>
      </c>
      <c r="E64" s="1" t="str">
        <v>Hansa Biomed</v>
      </c>
      <c r="F64" s="1" t="str">
        <v>delhi</v>
      </c>
      <c r="G64" s="1" t="str">
        <v>Priyanka Madam</v>
      </c>
      <c r="H64" s="1" t="str">
        <f>VLOOKUP(C64,'Customer List'!B:D,3,)</f>
        <v>Local</v>
      </c>
    </row>
    <row r="65" spans="1:8" x14ac:dyDescent="0.25">
      <c r="A65" s="1">
        <v>79700</v>
      </c>
      <c r="B65" s="1">
        <v>1</v>
      </c>
      <c r="C65" s="1" t="str">
        <v>Shubh Sales</v>
      </c>
      <c r="D65" s="1">
        <v>-80</v>
      </c>
      <c r="E65" s="1" t="str">
        <v>BPS</v>
      </c>
      <c r="F65" s="1" t="str">
        <v>JAIPUR</v>
      </c>
      <c r="G65" s="1" t="str">
        <v>Saturday</v>
      </c>
      <c r="H65" s="1" t="str">
        <f>VLOOKUP(C65,'Customer List'!B:D,3,)</f>
        <v>OutStation</v>
      </c>
    </row>
    <row r="66" spans="1:8" x14ac:dyDescent="0.25">
      <c r="A66" s="1">
        <v>369624</v>
      </c>
      <c r="B66" s="1">
        <v>1</v>
      </c>
      <c r="C66" s="1" t="str">
        <v>SOLUTION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>
        <v>514106</v>
      </c>
      <c r="B67" s="1">
        <v>1</v>
      </c>
      <c r="C67" s="1" t="str">
        <v>SOLUTION</v>
      </c>
      <c r="D67" s="1">
        <v>4</v>
      </c>
      <c r="E67" s="1" t="str">
        <v>BioLegend</v>
      </c>
      <c r="F67" s="1" t="str">
        <v>DELHI</v>
      </c>
      <c r="G67" s="1" t="str">
        <v>Priyanka Madam</v>
      </c>
      <c r="H67" s="1" t="str">
        <f>VLOOKUP(C67,'Customer List'!B:D,3,)</f>
        <v>Local</v>
      </c>
    </row>
    <row r="68" spans="1:8" x14ac:dyDescent="0.25">
      <c r="A68" s="1" t="str">
        <v>SE2619T-2-1.5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 t="str">
        <v>Delhi</v>
      </c>
      <c r="G68" s="1" t="str">
        <v>Sample</v>
      </c>
      <c r="H68" s="1" t="str">
        <f>VLOOKUP(C68,'Customer List'!B:D,3,)</f>
        <v>Local</v>
      </c>
    </row>
    <row r="69" spans="1:8" x14ac:dyDescent="0.25">
      <c r="A69" s="1" t="str">
        <v>SE211A-10-1.5</v>
      </c>
      <c r="B69" s="1">
        <v>1</v>
      </c>
      <c r="C69" s="1" t="str">
        <v>SOUTH CAMPUS</v>
      </c>
      <c r="D69" s="1" t="str">
        <v>RT</v>
      </c>
      <c r="E69" s="1" t="str">
        <v>HOEFER</v>
      </c>
      <c r="F69" s="1" t="str">
        <v>Delhi</v>
      </c>
      <c r="G69" s="1" t="str">
        <v>Sample</v>
      </c>
      <c r="H69" s="1" t="str">
        <f>VLOOKUP(C69,'Customer List'!B:D,3,)</f>
        <v>Local</v>
      </c>
    </row>
    <row r="70" spans="1:8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STOCK</v>
      </c>
      <c r="G77" s="1" t="str">
        <v>Priyanka Madam</v>
      </c>
      <c r="H77" s="1" t="str">
        <f>VLOOKUP(C77,'Customer List'!B:D,3,)</f>
        <v>STOCK</v>
      </c>
    </row>
    <row r="78" spans="1:8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16532</v>
      </c>
      <c r="B107" s="1">
        <v>20</v>
      </c>
      <c r="C107" s="1" t="str">
        <v>Stock</v>
      </c>
      <c r="D107" s="1" t="str">
        <v>RT</v>
      </c>
      <c r="E107" s="1" t="str">
        <v>Sartorius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424401</v>
      </c>
      <c r="B128" s="1">
        <v>1</v>
      </c>
      <c r="C128" s="1" t="str">
        <v>STOCK</v>
      </c>
      <c r="D128" s="1">
        <v>4</v>
      </c>
      <c r="E128" s="1" t="str">
        <v>BioLegend</v>
      </c>
      <c r="F128" s="1" t="str">
        <v>STOCK</v>
      </c>
      <c r="G128" s="1" t="str">
        <v>Priyanka Madam</v>
      </c>
      <c r="H128" s="1" t="str">
        <f>VLOOKUP(C128,'Customer List'!B:D,3,)</f>
        <v>STOCK</v>
      </c>
    </row>
    <row r="129" spans="1:8" x14ac:dyDescent="0.25">
      <c r="A129" s="1">
        <v>420701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B-003000-WB-100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T-2001-01</v>
      </c>
      <c r="B131" s="1">
        <v>2</v>
      </c>
      <c r="C131" s="1" t="str">
        <v>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424602</v>
      </c>
      <c r="B132" s="1">
        <v>2</v>
      </c>
      <c r="C132" s="1" t="str">
        <v>Stock</v>
      </c>
      <c r="D132" s="1">
        <v>4</v>
      </c>
      <c r="E132" s="1" t="str">
        <v>BioLegend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740811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STOCK</v>
      </c>
      <c r="G133" s="1" t="str">
        <v>DemoKit (Mohan Sir)</v>
      </c>
      <c r="H133" s="1" t="str">
        <f>VLOOKUP(C133,'Customer List'!B:D,3,)</f>
        <v>STOCK</v>
      </c>
    </row>
    <row r="134" spans="1:8" x14ac:dyDescent="0.25">
      <c r="A134" s="1">
        <v>741146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STOCK</v>
      </c>
      <c r="G134" s="1" t="str">
        <v>DemoKit (Mohan Sir)</v>
      </c>
      <c r="H134" s="1" t="str">
        <f>VLOOKUP(C134,'Customer List'!B:D,3,)</f>
        <v>STOCK</v>
      </c>
    </row>
    <row r="135" spans="1:8" x14ac:dyDescent="0.25">
      <c r="A135" s="1">
        <v>421101</v>
      </c>
      <c r="B135" s="1">
        <v>3</v>
      </c>
      <c r="C135" s="1" t="str">
        <v>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424602</v>
      </c>
      <c r="B136" s="1">
        <v>1</v>
      </c>
      <c r="C136" s="1" t="str">
        <v>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420301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420801</v>
      </c>
      <c r="B138" s="1">
        <v>2</v>
      </c>
      <c r="C138" s="1" t="str">
        <v>Stock</v>
      </c>
      <c r="D138" s="1">
        <v>4</v>
      </c>
      <c r="E138" s="1" t="str">
        <v>BioLegend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>
        <v>41003</v>
      </c>
      <c r="B139" s="1">
        <v>4</v>
      </c>
      <c r="C139" s="1" t="str">
        <v>Stock</v>
      </c>
      <c r="D139" s="1" t="str">
        <v>RT</v>
      </c>
      <c r="E139" s="1" t="str">
        <v>Biotium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 t="str">
        <v>3617-1</v>
      </c>
      <c r="B140" s="1">
        <v>4</v>
      </c>
      <c r="C140" s="1" t="str">
        <v>SYNGENE</v>
      </c>
      <c r="D140" s="1">
        <v>-20</v>
      </c>
      <c r="E140" s="1" t="str">
        <v>MABTECH</v>
      </c>
      <c r="F140" s="1" t="str">
        <v>Banglore</v>
      </c>
      <c r="G140" s="1" t="str">
        <v>Saturday</v>
      </c>
      <c r="H140" s="1" t="str">
        <f>VLOOKUP(C140,'Customer List'!B:D,3,)</f>
        <v>OutStation</v>
      </c>
    </row>
    <row r="141" spans="1:8" x14ac:dyDescent="0.25">
      <c r="A141" s="1">
        <v>100527</v>
      </c>
      <c r="B141" s="1">
        <v>1</v>
      </c>
      <c r="C141" s="1" t="str">
        <v>THSTI</v>
      </c>
      <c r="D141" s="1">
        <v>4</v>
      </c>
      <c r="E141" s="1" t="str">
        <v>BioLegend</v>
      </c>
      <c r="F141" s="1" t="str">
        <v>Faridabad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103005</v>
      </c>
      <c r="B142" s="1">
        <v>1</v>
      </c>
      <c r="C142" s="1" t="str">
        <v>THSTI</v>
      </c>
      <c r="D142" s="1">
        <v>4</v>
      </c>
      <c r="E142" s="1" t="str">
        <v>BioLegend</v>
      </c>
      <c r="F142" s="1" t="str">
        <v>Faridabad</v>
      </c>
      <c r="G142" s="1" t="str">
        <v>Priyanka Madam</v>
      </c>
      <c r="H142" s="1" t="str">
        <f>VLOOKUP(C142,'Customer List'!B:D,3,)</f>
        <v>Local</v>
      </c>
    </row>
    <row r="143" spans="1:8" x14ac:dyDescent="0.25">
      <c r="A143" s="1">
        <v>155903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 t="str">
        <v>Faridabad</v>
      </c>
      <c r="G143" s="1" t="str">
        <v>Priyanka Madam</v>
      </c>
      <c r="H143" s="1" t="str">
        <f>VLOOKUP(C143,'Customer List'!B:D,3,)</f>
        <v>Local</v>
      </c>
    </row>
    <row r="144" spans="1:8" x14ac:dyDescent="0.25">
      <c r="A144" s="1">
        <v>161203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 t="str">
        <v>Faridabad</v>
      </c>
      <c r="G144" s="1" t="str">
        <v>Priyanka Madam</v>
      </c>
      <c r="H144" s="1" t="str">
        <f>VLOOKUP(C144,'Customer List'!B:D,3,)</f>
        <v>Local</v>
      </c>
    </row>
    <row r="145" spans="1:8" x14ac:dyDescent="0.25">
      <c r="A145" s="1">
        <v>163503</v>
      </c>
      <c r="B145" s="1">
        <v>1</v>
      </c>
      <c r="C145" s="1" t="str">
        <v>THSTI</v>
      </c>
      <c r="D145" s="1">
        <v>4</v>
      </c>
      <c r="E145" s="1" t="str">
        <v>BioLegend</v>
      </c>
      <c r="F145" s="1" t="str">
        <v>Faridabad</v>
      </c>
      <c r="G145" s="1" t="str">
        <v>Priyanka Madam</v>
      </c>
      <c r="H145" s="1" t="str">
        <f>VLOOKUP(C145,'Customer List'!B:D,3,)</f>
        <v>Local</v>
      </c>
    </row>
    <row r="146" spans="1:8" x14ac:dyDescent="0.25">
      <c r="A146" s="1">
        <v>506915</v>
      </c>
      <c r="B146" s="1">
        <v>1</v>
      </c>
      <c r="C146" s="1" t="str">
        <v>THSTI</v>
      </c>
      <c r="D146" s="1">
        <v>4</v>
      </c>
      <c r="E146" s="1" t="str">
        <v>BioLegend</v>
      </c>
      <c r="F146" s="1" t="str">
        <v>Faridabad</v>
      </c>
      <c r="G146" s="1" t="str">
        <v>Priyanka Madam</v>
      </c>
      <c r="H146" s="1" t="str">
        <f>VLOOKUP(C146,'Customer List'!B:D,3,)</f>
        <v>Local</v>
      </c>
    </row>
    <row r="147" spans="1:8" x14ac:dyDescent="0.25">
      <c r="A147" s="1">
        <v>344613</v>
      </c>
      <c r="B147" s="1">
        <v>1</v>
      </c>
      <c r="C147" s="1" t="str">
        <v>VISHAL</v>
      </c>
      <c r="D147" s="1">
        <v>4</v>
      </c>
      <c r="E147" s="1" t="str">
        <v>BioLegend</v>
      </c>
      <c r="F147" s="1" t="str">
        <v>Noida</v>
      </c>
      <c r="G147" s="1" t="str">
        <v>VISHAL Demo Vail</v>
      </c>
      <c r="H147" s="1" t="str">
        <f>VLOOKUP(C147,'Customer List'!B:D,3,)</f>
        <v>Local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0</v>
      </c>
      <c r="I1018" s="1">
        <v>1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0</v>
      </c>
      <c r="N1018" s="1">
        <f t="shared" si="47"/>
        <v>86803.199999999997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e">
        <v>#N/A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2731</v>
      </c>
      <c r="E2" s="26">
        <f ca="1">SUMIF('Report 2'!A:N,'Brand Wise Report'!A2,'Report 2'!M:M)</f>
        <v>40545104.160000004</v>
      </c>
      <c r="F2" s="26">
        <f ca="1">SUMIF('Report 2'!A:N,'Brand Wise Report'!A2,'Report 2'!I:I)</f>
        <v>105</v>
      </c>
      <c r="G2" s="26">
        <f ca="1">SUMIF('Report 2'!A:N,'Brand Wise Report'!A2,'Report 2'!N:N)</f>
        <v>1116319.6000000008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39</v>
      </c>
      <c r="L2" s="26">
        <f>SUMIFS('Report 2'!N:N,'Report 2'!A:A,A2,'Report 2'!J:J,"&lt;&gt;stock")</f>
        <v>737391.59999999986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188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22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3543</v>
      </c>
      <c r="E38" s="52">
        <f t="shared" ca="1" si="0"/>
        <v>64061014.320000008</v>
      </c>
      <c r="F38" s="52">
        <f t="shared" ca="1" si="0"/>
        <v>328</v>
      </c>
      <c r="G38" s="52">
        <f t="shared" ca="1" si="0"/>
        <v>2615449.5200000009</v>
      </c>
      <c r="H38" s="52"/>
      <c r="I38" s="52">
        <f>SUM(I2:I37)</f>
        <v>239</v>
      </c>
      <c r="J38" s="52">
        <f>SUM(J2:J37)</f>
        <v>1792330.08</v>
      </c>
      <c r="K38" s="52">
        <f>SUM(K2:K37)</f>
        <v>89</v>
      </c>
      <c r="L38" s="52">
        <f>SUM(L2:L37)</f>
        <v>823119.43999999983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>
        <v>0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>
        <v>0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>
        <v>0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>
        <v>0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>
        <v>0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>
        <v>0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2025-09-16T12:45:38Z</dcterms:modified>
  <cp:contentStatus/>
</cp:coreProperties>
</file>