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0" yWindow="-15" windowWidth="12045" windowHeight="10035" activeTab="1"/>
  </bookViews>
  <sheets>
    <sheet name="Zigduino-v5 individual" sheetId="1" r:id="rId1"/>
    <sheet name="Zigduino-v5b parts order" sheetId="4" r:id="rId2"/>
    <sheet name="Zigduino-v5 parts order" sheetId="2" r:id="rId3"/>
    <sheet name="Sheet1" sheetId="3" r:id="rId4"/>
  </sheets>
  <calcPr calcId="125725"/>
</workbook>
</file>

<file path=xl/calcChain.xml><?xml version="1.0" encoding="utf-8"?>
<calcChain xmlns="http://schemas.openxmlformats.org/spreadsheetml/2006/main">
  <c r="I36" i="4"/>
  <c r="F5"/>
  <c r="J5" s="1"/>
  <c r="J32"/>
  <c r="F32"/>
  <c r="F14"/>
  <c r="J11"/>
  <c r="J12"/>
  <c r="J13"/>
  <c r="J14"/>
  <c r="J25"/>
  <c r="J30"/>
  <c r="J31"/>
  <c r="J33"/>
  <c r="J4"/>
  <c r="F34"/>
  <c r="J34" s="1"/>
  <c r="F29"/>
  <c r="J29" s="1"/>
  <c r="F28"/>
  <c r="J28" s="1"/>
  <c r="F27"/>
  <c r="J27" s="1"/>
  <c r="F26"/>
  <c r="J26" s="1"/>
  <c r="F24"/>
  <c r="J24" s="1"/>
  <c r="F23"/>
  <c r="J23" s="1"/>
  <c r="F22"/>
  <c r="J22" s="1"/>
  <c r="F21"/>
  <c r="J21" s="1"/>
  <c r="F20"/>
  <c r="J20" s="1"/>
  <c r="F19"/>
  <c r="J19" s="1"/>
  <c r="K32" s="1"/>
  <c r="F18"/>
  <c r="J18" s="1"/>
  <c r="F17"/>
  <c r="J17" s="1"/>
  <c r="F16"/>
  <c r="J16" s="1"/>
  <c r="E16"/>
  <c r="C16"/>
  <c r="B16"/>
  <c r="F15"/>
  <c r="J15" s="1"/>
  <c r="F10"/>
  <c r="J10" s="1"/>
  <c r="F9"/>
  <c r="J9" s="1"/>
  <c r="F8"/>
  <c r="J8" s="1"/>
  <c r="F7"/>
  <c r="J7" s="1"/>
  <c r="F6"/>
  <c r="J6" s="1"/>
  <c r="D16" i="2"/>
  <c r="B16"/>
  <c r="A16"/>
  <c r="E11"/>
  <c r="E6"/>
  <c r="E7"/>
  <c r="E8"/>
  <c r="E9"/>
  <c r="E10"/>
  <c r="E14"/>
  <c r="E15"/>
  <c r="E16"/>
  <c r="E17"/>
  <c r="E18"/>
  <c r="E19"/>
  <c r="E20"/>
  <c r="E21"/>
  <c r="E22"/>
  <c r="E23"/>
  <c r="E24"/>
  <c r="E25"/>
  <c r="E26"/>
  <c r="E27"/>
  <c r="E28"/>
  <c r="E29"/>
  <c r="E34"/>
  <c r="E5"/>
  <c r="K29" i="4" l="1"/>
  <c r="J35"/>
  <c r="I35" s="1"/>
  <c r="K35" l="1"/>
  <c r="L35" s="1"/>
</calcChain>
</file>

<file path=xl/comments1.xml><?xml version="1.0" encoding="utf-8"?>
<comments xmlns="http://schemas.openxmlformats.org/spreadsheetml/2006/main">
  <authors>
    <author>Pierce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
</t>
        </r>
      </text>
    </comment>
    <comment ref="I9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</t>
        </r>
      </text>
    </comment>
    <comment ref="I21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</t>
        </r>
      </text>
    </comment>
    <comment ref="I23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Part replacement</t>
        </r>
      </text>
    </comment>
    <comment ref="I32" authorId="0">
      <text>
        <r>
          <rPr>
            <b/>
            <sz val="8"/>
            <color indexed="81"/>
            <rFont val="Tahoma"/>
            <family val="2"/>
          </rPr>
          <t>Pierce:</t>
        </r>
        <r>
          <rPr>
            <sz val="8"/>
            <color indexed="81"/>
            <rFont val="Tahoma"/>
            <family val="2"/>
          </rPr>
          <t xml:space="preserve">
Mouser Price</t>
        </r>
      </text>
    </comment>
  </commentList>
</comments>
</file>

<file path=xl/sharedStrings.xml><?xml version="1.0" encoding="utf-8"?>
<sst xmlns="http://schemas.openxmlformats.org/spreadsheetml/2006/main" count="513" uniqueCount="147">
  <si>
    <t>Manufacturer Part Number</t>
  </si>
  <si>
    <t>Manufacturer Name</t>
  </si>
  <si>
    <t>Description</t>
  </si>
  <si>
    <t>Quantity Min</t>
  </si>
  <si>
    <t>Part References</t>
  </si>
  <si>
    <t>742C083101JPTR</t>
  </si>
  <si>
    <t>CTS Resistor Products</t>
  </si>
  <si>
    <t>RES ARRAY 100 OHM 8TERM 4RES SMD</t>
  </si>
  <si>
    <t>R12/R13/R14/R15/R16/R17</t>
  </si>
  <si>
    <t>961206-6404-AR</t>
  </si>
  <si>
    <t>3M</t>
  </si>
  <si>
    <t>CONN HEADER VERT DUAL 6POS GOLD</t>
  </si>
  <si>
    <t>ICSP</t>
  </si>
  <si>
    <t>1734035-2</t>
  </si>
  <si>
    <t>Tyco Electronics</t>
  </si>
  <si>
    <t>CONN MINI USB RCPT RA TYPE B SMD</t>
  </si>
  <si>
    <t>USB</t>
  </si>
  <si>
    <t>Wurth Electronics Inc</t>
  </si>
  <si>
    <t>BALUN EMBER351 &amp; 357 0805 SMD</t>
  </si>
  <si>
    <t>B1</t>
  </si>
  <si>
    <t>ATMEGA128RFA1-ZUR</t>
  </si>
  <si>
    <t>Atmel</t>
  </si>
  <si>
    <t>IC AVR MCU 2.4GHZ XCEIVER 64QFN</t>
  </si>
  <si>
    <t>U3</t>
  </si>
  <si>
    <t>B3U-1000P</t>
  </si>
  <si>
    <t>Omron Electronics Inc - ECB Div</t>
  </si>
  <si>
    <t>SWITCH TACT SPST W/O GND SMD</t>
  </si>
  <si>
    <t>S1</t>
  </si>
  <si>
    <t>B150B-13-F</t>
  </si>
  <si>
    <t>Diodes Inc</t>
  </si>
  <si>
    <t>DIODE SCHOTTKY 50V 1A SMB</t>
  </si>
  <si>
    <t>D1</t>
  </si>
  <si>
    <t>C1608C0G1H090C</t>
  </si>
  <si>
    <t>TDK Corporation</t>
  </si>
  <si>
    <t>CAP CER 9.0PF 50V C0G 0603</t>
  </si>
  <si>
    <t>C1/C2</t>
  </si>
  <si>
    <t>C3216Y5V1H475Z</t>
  </si>
  <si>
    <t>CAP CER 4.7UF 50V Y5V 1206</t>
  </si>
  <si>
    <t>C4/C5/C6</t>
  </si>
  <si>
    <t>CC0603MRY5V9BB104</t>
  </si>
  <si>
    <t>Yageo</t>
  </si>
  <si>
    <t>CAP CERAMIC .1UF 50V Y5V 0603</t>
  </si>
  <si>
    <t>C3/C7/C8/C9/C10/C11/C14/C15/C16/C17/C18</t>
  </si>
  <si>
    <t>CONREVSMA003.062</t>
  </si>
  <si>
    <t>Connector City</t>
  </si>
  <si>
    <t>RF Connectors RP-SMA Fml Edge Mnt for 0.062 Thick Brd</t>
  </si>
  <si>
    <t>RF</t>
  </si>
  <si>
    <t>ECS-160-9-42-CKM-TR</t>
  </si>
  <si>
    <t>ECS Inc</t>
  </si>
  <si>
    <t>CRYSTAL 16.000 MHZ 9PF SMD</t>
  </si>
  <si>
    <t>Q1</t>
  </si>
  <si>
    <t>T1</t>
  </si>
  <si>
    <t>FT232RL-REEL</t>
  </si>
  <si>
    <t>FTDI</t>
  </si>
  <si>
    <t>IC USB TO SERIAL UART 28-SSOP</t>
  </si>
  <si>
    <t>U4</t>
  </si>
  <si>
    <t>GQM1885C1H220JB01D</t>
  </si>
  <si>
    <t>Murata Electronics</t>
  </si>
  <si>
    <t>CAP CER 22PF 50V 5% C0G 0603</t>
  </si>
  <si>
    <t>C12/C13</t>
  </si>
  <si>
    <t>LM358DR</t>
  </si>
  <si>
    <t>Texas Instruments</t>
  </si>
  <si>
    <t>IC OPAMP GP 700KHZ DUAL 8SOIC</t>
  </si>
  <si>
    <t>U5</t>
  </si>
  <si>
    <t>LTST-C193KGKT-5A</t>
  </si>
  <si>
    <t>Lite-On Inc</t>
  </si>
  <si>
    <t>LED GREEN RECT CLEAR 0603</t>
  </si>
  <si>
    <t>L/PWR</t>
  </si>
  <si>
    <t>LTST-C193KRKT-5A</t>
  </si>
  <si>
    <t>LED RED RECT CLEAR 0603</t>
  </si>
  <si>
    <t>RFRX/RFTX/RX/TX</t>
  </si>
  <si>
    <t>MIC2954-03WS-TR</t>
  </si>
  <si>
    <t>Micrel Inc</t>
  </si>
  <si>
    <t>IC REG LDO 250MA 5V 1.0% SOT223</t>
  </si>
  <si>
    <t>U1</t>
  </si>
  <si>
    <t>MIC5201-3.3YS TR</t>
  </si>
  <si>
    <t>IC REG LDO 200MA 3.3V 1% SOT223</t>
  </si>
  <si>
    <t>U2</t>
  </si>
  <si>
    <t>MINISMDC050F-2</t>
  </si>
  <si>
    <t>PolySwitch</t>
  </si>
  <si>
    <t>POLYSWITCH .50A RESET FUSE SMD</t>
  </si>
  <si>
    <t>F1</t>
  </si>
  <si>
    <t>PJ-002AH</t>
  </si>
  <si>
    <t>CUI Inc</t>
  </si>
  <si>
    <t>CONN POWER JACK 2.1X5.5MM HI CUR</t>
  </si>
  <si>
    <t>DC-PWR</t>
  </si>
  <si>
    <t>PPPC021LFBN</t>
  </si>
  <si>
    <t>Sullins Connector Solutions</t>
  </si>
  <si>
    <t>CONN HEADER FEMALE 2POS .1" GOLD</t>
  </si>
  <si>
    <t>I2C</t>
  </si>
  <si>
    <t>PPPC081LFBN</t>
  </si>
  <si>
    <t>CONN HEADER FEM 8POS .1" SGL GLD</t>
  </si>
  <si>
    <t>DIGITAL0/DIGITAL1</t>
  </si>
  <si>
    <t>PPTC031LFBN</t>
  </si>
  <si>
    <t>CONN HEADER FEM 3POS .1" SGL GLD</t>
  </si>
  <si>
    <t>SPI</t>
  </si>
  <si>
    <t>PPTC061LFBN</t>
  </si>
  <si>
    <t>CONN HEADER FEM 6POS .1" SGL GLD</t>
  </si>
  <si>
    <t>ANALOG/POWER</t>
  </si>
  <si>
    <t>RMCF0603FT1K00</t>
  </si>
  <si>
    <t>Stackpole Electronics Inc</t>
  </si>
  <si>
    <t>RES 1K OHM 1/10W 1% 0603 SMD</t>
  </si>
  <si>
    <t>R4/R5/R6/R7/R8/R9</t>
  </si>
  <si>
    <t>RMCF0603FT10K0</t>
  </si>
  <si>
    <t>RES 10K OHM 1/10W 1% 0603 SMD</t>
  </si>
  <si>
    <t>R1/R10/R11</t>
  </si>
  <si>
    <t>RMCF0603FT100R</t>
  </si>
  <si>
    <t>RES 100 OHM 1/10W 1% 0603 SMD</t>
  </si>
  <si>
    <t>R2</t>
  </si>
  <si>
    <t>SD103ASDM-7</t>
  </si>
  <si>
    <t>DIODE SCHOTTKY ARRAY 40V SOT26</t>
  </si>
  <si>
    <t>D2/D3/D4/D5/D6/D7/D8/D9/D10/D11/D12/D13</t>
  </si>
  <si>
    <t>SN74LVC1G17DBVR</t>
  </si>
  <si>
    <t>IC BUFFER SCHMIT TRIG SOT235</t>
  </si>
  <si>
    <t>U6</t>
  </si>
  <si>
    <t>Board Quantity</t>
  </si>
  <si>
    <t>Populate?</t>
  </si>
  <si>
    <t>Y</t>
  </si>
  <si>
    <t>DNP</t>
  </si>
  <si>
    <t>NTF5P03T3G</t>
  </si>
  <si>
    <t>ON Semi</t>
  </si>
  <si>
    <t>MOSFET P-CH 30V 3.7A SOT223</t>
  </si>
  <si>
    <t>A31727DKR-ND</t>
  </si>
  <si>
    <t>732-2230-6-ND</t>
  </si>
  <si>
    <t>SW1020DKR-ND</t>
  </si>
  <si>
    <t>B150B-FDIDKR-ND</t>
  </si>
  <si>
    <t>445-5046-2-ND</t>
  </si>
  <si>
    <t>XC1611DKR-ND</t>
  </si>
  <si>
    <t>768-1007-6-ND</t>
  </si>
  <si>
    <t>490-3575-2-ND</t>
  </si>
  <si>
    <t>296-1014-6-ND</t>
  </si>
  <si>
    <t>160-1828-6-ND</t>
  </si>
  <si>
    <t>160-1830-6-ND</t>
  </si>
  <si>
    <t>576-1154-6-ND</t>
  </si>
  <si>
    <t>576-1251-6-ND</t>
  </si>
  <si>
    <t>MINISMDC050FDKR-ND</t>
  </si>
  <si>
    <t>NTF5P03T3GOSCT-ND</t>
  </si>
  <si>
    <t>RMCF0603FT10K0TR-ND</t>
  </si>
  <si>
    <t>296-11933-6-ND</t>
  </si>
  <si>
    <t>Digikey Part Number</t>
  </si>
  <si>
    <t>ATMEGA128RFA1-ZU-ND</t>
  </si>
  <si>
    <t>Unit Price</t>
  </si>
  <si>
    <t>Total</t>
  </si>
  <si>
    <t>W1030</t>
  </si>
  <si>
    <t>ANTENNA 2.4GHZ R-SMA BLACK 3"</t>
  </si>
  <si>
    <t>IC REG LDO 3.3V 250MA SOT-223-3</t>
  </si>
  <si>
    <t>MCP1703-3302E/DB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</si>
</sst>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8" fillId="0" borderId="0" xfId="0" applyFont="1" applyFill="1"/>
    <xf numFmtId="0" fontId="0" fillId="0" borderId="10" xfId="0" applyFont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0" xfId="0" applyFill="1" applyBorder="1"/>
    <xf numFmtId="44" fontId="16" fillId="0" borderId="0" xfId="42" applyFont="1"/>
    <xf numFmtId="44" fontId="0" fillId="0" borderId="0" xfId="42" applyFont="1"/>
    <xf numFmtId="44" fontId="0" fillId="0" borderId="0" xfId="42" applyFont="1" applyFill="1"/>
    <xf numFmtId="44" fontId="0" fillId="0" borderId="0" xfId="42" applyFont="1" applyFill="1" applyBorder="1"/>
    <xf numFmtId="164" fontId="16" fillId="0" borderId="0" xfId="42" applyNumberFormat="1" applyFont="1" applyBorder="1"/>
    <xf numFmtId="164" fontId="1" fillId="0" borderId="0" xfId="42" applyNumberFormat="1" applyFont="1" applyBorder="1"/>
    <xf numFmtId="164" fontId="1" fillId="0" borderId="0" xfId="42" applyNumberFormat="1" applyFont="1" applyFill="1" applyBorder="1"/>
    <xf numFmtId="164" fontId="18" fillId="0" borderId="0" xfId="42" applyNumberFormat="1" applyFont="1" applyBorder="1"/>
    <xf numFmtId="164" fontId="18" fillId="0" borderId="0" xfId="42" applyNumberFormat="1" applyFont="1"/>
    <xf numFmtId="164" fontId="1" fillId="0" borderId="0" xfId="42" applyNumberFormat="1" applyFont="1" applyBorder="1" applyAlignment="1">
      <alignment horizontal="right" wrapText="1"/>
    </xf>
    <xf numFmtId="44" fontId="0" fillId="0" borderId="0" xfId="0" applyNumberFormat="1"/>
    <xf numFmtId="164" fontId="18" fillId="34" borderId="0" xfId="42" applyNumberFormat="1" applyFont="1" applyFill="1"/>
    <xf numFmtId="44" fontId="0" fillId="34" borderId="0" xfId="42" applyFont="1" applyFill="1"/>
    <xf numFmtId="44" fontId="0" fillId="34" borderId="0" xfId="0" applyNumberFormat="1" applyFill="1"/>
    <xf numFmtId="0" fontId="0" fillId="34" borderId="0" xfId="0" applyFill="1" applyBorder="1"/>
    <xf numFmtId="164" fontId="18" fillId="34" borderId="0" xfId="42" applyNumberFormat="1" applyFont="1" applyFill="1" applyBorder="1"/>
    <xf numFmtId="44" fontId="0" fillId="34" borderId="0" xfId="42" applyFont="1" applyFill="1" applyBorder="1"/>
    <xf numFmtId="0" fontId="0" fillId="34" borderId="0" xfId="0" applyFont="1" applyFill="1"/>
    <xf numFmtId="0" fontId="18" fillId="34" borderId="0" xfId="0" applyFont="1" applyFill="1"/>
    <xf numFmtId="0" fontId="0" fillId="36" borderId="0" xfId="0" applyFill="1"/>
    <xf numFmtId="164" fontId="1" fillId="36" borderId="0" xfId="42" applyNumberFormat="1" applyFont="1" applyFill="1" applyBorder="1"/>
    <xf numFmtId="44" fontId="0" fillId="36" borderId="0" xfId="42" applyFont="1" applyFill="1"/>
    <xf numFmtId="164" fontId="18" fillId="36" borderId="0" xfId="42" applyNumberFormat="1" applyFont="1" applyFill="1"/>
    <xf numFmtId="0" fontId="0" fillId="36" borderId="0" xfId="0" applyFont="1" applyFill="1"/>
    <xf numFmtId="0" fontId="19" fillId="37" borderId="0" xfId="0" applyFont="1" applyFill="1"/>
    <xf numFmtId="0" fontId="0" fillId="37" borderId="0" xfId="0" applyFont="1" applyFill="1"/>
    <xf numFmtId="0" fontId="0" fillId="37" borderId="0" xfId="0" applyFill="1"/>
    <xf numFmtId="164" fontId="18" fillId="37" borderId="0" xfId="42" applyNumberFormat="1" applyFont="1" applyFill="1"/>
    <xf numFmtId="44" fontId="0" fillId="37" borderId="0" xfId="42" applyFont="1" applyFill="1"/>
    <xf numFmtId="44" fontId="0" fillId="34" borderId="0" xfId="0" applyNumberFormat="1" applyFont="1" applyFill="1"/>
    <xf numFmtId="0" fontId="0" fillId="38" borderId="0" xfId="0" applyFill="1"/>
    <xf numFmtId="0" fontId="0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C11" sqref="C11"/>
    </sheetView>
  </sheetViews>
  <sheetFormatPr defaultRowHeight="15"/>
  <cols>
    <col min="1" max="1" width="25.140625" bestFit="1" customWidth="1"/>
    <col min="2" max="2" width="28.85546875" hidden="1" customWidth="1"/>
    <col min="3" max="3" width="51.28515625" bestFit="1" customWidth="1"/>
    <col min="4" max="4" width="12.5703125" bestFit="1" customWidth="1"/>
    <col min="5" max="5" width="43" bestFit="1" customWidth="1"/>
    <col min="6" max="6" width="1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116</v>
      </c>
    </row>
    <row r="2" spans="1:6">
      <c r="A2" t="s">
        <v>5</v>
      </c>
      <c r="B2" t="s">
        <v>6</v>
      </c>
      <c r="C2" t="s">
        <v>7</v>
      </c>
      <c r="D2">
        <v>6</v>
      </c>
      <c r="E2" t="s">
        <v>8</v>
      </c>
      <c r="F2" t="s">
        <v>117</v>
      </c>
    </row>
    <row r="3" spans="1:6">
      <c r="A3" t="s">
        <v>9</v>
      </c>
      <c r="B3" t="s">
        <v>10</v>
      </c>
      <c r="C3" t="s">
        <v>11</v>
      </c>
      <c r="D3">
        <v>1</v>
      </c>
      <c r="E3" t="s">
        <v>12</v>
      </c>
      <c r="F3" t="s">
        <v>118</v>
      </c>
    </row>
    <row r="4" spans="1:6">
      <c r="A4" t="s">
        <v>13</v>
      </c>
      <c r="B4" t="s">
        <v>14</v>
      </c>
      <c r="C4" t="s">
        <v>15</v>
      </c>
      <c r="D4">
        <v>1</v>
      </c>
      <c r="E4" t="s">
        <v>16</v>
      </c>
      <c r="F4" t="s">
        <v>117</v>
      </c>
    </row>
    <row r="5" spans="1:6">
      <c r="A5">
        <v>748421245</v>
      </c>
      <c r="B5" t="s">
        <v>17</v>
      </c>
      <c r="C5" t="s">
        <v>18</v>
      </c>
      <c r="D5">
        <v>1</v>
      </c>
      <c r="E5" t="s">
        <v>19</v>
      </c>
      <c r="F5" t="s">
        <v>117</v>
      </c>
    </row>
    <row r="6" spans="1:6">
      <c r="A6" t="s">
        <v>20</v>
      </c>
      <c r="B6" t="s">
        <v>21</v>
      </c>
      <c r="C6" t="s">
        <v>22</v>
      </c>
      <c r="D6">
        <v>1</v>
      </c>
      <c r="E6" t="s">
        <v>23</v>
      </c>
      <c r="F6" t="s">
        <v>117</v>
      </c>
    </row>
    <row r="7" spans="1:6">
      <c r="A7" t="s">
        <v>24</v>
      </c>
      <c r="B7" t="s">
        <v>25</v>
      </c>
      <c r="C7" t="s">
        <v>26</v>
      </c>
      <c r="D7">
        <v>1</v>
      </c>
      <c r="E7" t="s">
        <v>27</v>
      </c>
      <c r="F7" t="s">
        <v>117</v>
      </c>
    </row>
    <row r="8" spans="1:6">
      <c r="A8" t="s">
        <v>28</v>
      </c>
      <c r="B8" t="s">
        <v>29</v>
      </c>
      <c r="C8" t="s">
        <v>30</v>
      </c>
      <c r="D8">
        <v>1</v>
      </c>
      <c r="E8" t="s">
        <v>31</v>
      </c>
      <c r="F8" t="s">
        <v>117</v>
      </c>
    </row>
    <row r="9" spans="1:6">
      <c r="A9" t="s">
        <v>32</v>
      </c>
      <c r="B9" t="s">
        <v>33</v>
      </c>
      <c r="C9" t="s">
        <v>34</v>
      </c>
      <c r="D9">
        <v>2</v>
      </c>
      <c r="E9" t="s">
        <v>35</v>
      </c>
      <c r="F9" t="s">
        <v>117</v>
      </c>
    </row>
    <row r="10" spans="1:6">
      <c r="A10" t="s">
        <v>36</v>
      </c>
      <c r="B10" t="s">
        <v>33</v>
      </c>
      <c r="C10" t="s">
        <v>37</v>
      </c>
      <c r="D10">
        <v>3</v>
      </c>
      <c r="E10" t="s">
        <v>38</v>
      </c>
      <c r="F10" t="s">
        <v>117</v>
      </c>
    </row>
    <row r="11" spans="1:6">
      <c r="A11" t="s">
        <v>39</v>
      </c>
      <c r="B11" t="s">
        <v>40</v>
      </c>
      <c r="C11" t="s">
        <v>41</v>
      </c>
      <c r="D11">
        <v>11</v>
      </c>
      <c r="E11" t="s">
        <v>42</v>
      </c>
      <c r="F11" t="s">
        <v>117</v>
      </c>
    </row>
    <row r="12" spans="1:6">
      <c r="A12" t="s">
        <v>43</v>
      </c>
      <c r="B12" t="s">
        <v>44</v>
      </c>
      <c r="C12" t="s">
        <v>45</v>
      </c>
      <c r="D12">
        <v>1</v>
      </c>
      <c r="E12" t="s">
        <v>46</v>
      </c>
      <c r="F12" t="s">
        <v>118</v>
      </c>
    </row>
    <row r="13" spans="1:6">
      <c r="A13" t="s">
        <v>47</v>
      </c>
      <c r="B13" t="s">
        <v>48</v>
      </c>
      <c r="C13" t="s">
        <v>49</v>
      </c>
      <c r="D13">
        <v>1</v>
      </c>
      <c r="E13" t="s">
        <v>50</v>
      </c>
      <c r="F13" t="s">
        <v>117</v>
      </c>
    </row>
    <row r="14" spans="1:6" s="4" customFormat="1">
      <c r="A14" s="6" t="s">
        <v>119</v>
      </c>
      <c r="B14" s="4" t="s">
        <v>120</v>
      </c>
      <c r="C14" s="6" t="s">
        <v>121</v>
      </c>
      <c r="D14" s="4">
        <v>1</v>
      </c>
      <c r="E14" s="4" t="s">
        <v>51</v>
      </c>
      <c r="F14" s="4" t="s">
        <v>117</v>
      </c>
    </row>
    <row r="15" spans="1:6">
      <c r="A15" t="s">
        <v>52</v>
      </c>
      <c r="B15" t="s">
        <v>53</v>
      </c>
      <c r="C15" t="s">
        <v>54</v>
      </c>
      <c r="D15">
        <v>1</v>
      </c>
      <c r="E15" t="s">
        <v>55</v>
      </c>
      <c r="F15" t="s">
        <v>117</v>
      </c>
    </row>
    <row r="16" spans="1:6">
      <c r="A16" t="s">
        <v>56</v>
      </c>
      <c r="B16" t="s">
        <v>57</v>
      </c>
      <c r="C16" t="s">
        <v>58</v>
      </c>
      <c r="D16">
        <v>2</v>
      </c>
      <c r="E16" t="s">
        <v>59</v>
      </c>
      <c r="F16" t="s">
        <v>117</v>
      </c>
    </row>
    <row r="17" spans="1:6">
      <c r="A17" t="s">
        <v>60</v>
      </c>
      <c r="B17" t="s">
        <v>61</v>
      </c>
      <c r="C17" t="s">
        <v>62</v>
      </c>
      <c r="D17">
        <v>1</v>
      </c>
      <c r="E17" t="s">
        <v>63</v>
      </c>
      <c r="F17" t="s">
        <v>117</v>
      </c>
    </row>
    <row r="18" spans="1:6">
      <c r="A18" t="s">
        <v>64</v>
      </c>
      <c r="B18" t="s">
        <v>65</v>
      </c>
      <c r="C18" t="s">
        <v>66</v>
      </c>
      <c r="D18">
        <v>2</v>
      </c>
      <c r="E18" t="s">
        <v>67</v>
      </c>
      <c r="F18" t="s">
        <v>117</v>
      </c>
    </row>
    <row r="19" spans="1:6">
      <c r="A19" t="s">
        <v>68</v>
      </c>
      <c r="B19" t="s">
        <v>65</v>
      </c>
      <c r="C19" t="s">
        <v>69</v>
      </c>
      <c r="D19">
        <v>4</v>
      </c>
      <c r="E19" t="s">
        <v>70</v>
      </c>
      <c r="F19" t="s">
        <v>117</v>
      </c>
    </row>
    <row r="20" spans="1:6">
      <c r="A20" t="s">
        <v>71</v>
      </c>
      <c r="B20" t="s">
        <v>72</v>
      </c>
      <c r="C20" t="s">
        <v>73</v>
      </c>
      <c r="D20">
        <v>1</v>
      </c>
      <c r="E20" t="s">
        <v>74</v>
      </c>
      <c r="F20" t="s">
        <v>117</v>
      </c>
    </row>
    <row r="21" spans="1:6">
      <c r="A21" t="s">
        <v>75</v>
      </c>
      <c r="B21" t="s">
        <v>72</v>
      </c>
      <c r="C21" t="s">
        <v>76</v>
      </c>
      <c r="D21">
        <v>1</v>
      </c>
      <c r="E21" t="s">
        <v>77</v>
      </c>
      <c r="F21" t="s">
        <v>117</v>
      </c>
    </row>
    <row r="22" spans="1:6">
      <c r="A22" t="s">
        <v>78</v>
      </c>
      <c r="B22" t="s">
        <v>79</v>
      </c>
      <c r="C22" t="s">
        <v>80</v>
      </c>
      <c r="D22">
        <v>1</v>
      </c>
      <c r="E22" t="s">
        <v>81</v>
      </c>
      <c r="F22" t="s">
        <v>117</v>
      </c>
    </row>
    <row r="23" spans="1:6">
      <c r="A23" t="s">
        <v>82</v>
      </c>
      <c r="B23" t="s">
        <v>83</v>
      </c>
      <c r="C23" t="s">
        <v>84</v>
      </c>
      <c r="D23">
        <v>1</v>
      </c>
      <c r="E23" t="s">
        <v>85</v>
      </c>
      <c r="F23" t="s">
        <v>118</v>
      </c>
    </row>
    <row r="24" spans="1:6">
      <c r="A24" t="s">
        <v>86</v>
      </c>
      <c r="B24" t="s">
        <v>87</v>
      </c>
      <c r="C24" t="s">
        <v>88</v>
      </c>
      <c r="D24">
        <v>1</v>
      </c>
      <c r="E24" t="s">
        <v>89</v>
      </c>
      <c r="F24" t="s">
        <v>118</v>
      </c>
    </row>
    <row r="25" spans="1:6">
      <c r="A25" t="s">
        <v>90</v>
      </c>
      <c r="B25" t="s">
        <v>87</v>
      </c>
      <c r="C25" t="s">
        <v>91</v>
      </c>
      <c r="D25">
        <v>2</v>
      </c>
      <c r="E25" t="s">
        <v>92</v>
      </c>
      <c r="F25" t="s">
        <v>118</v>
      </c>
    </row>
    <row r="26" spans="1:6">
      <c r="A26" t="s">
        <v>93</v>
      </c>
      <c r="B26" t="s">
        <v>87</v>
      </c>
      <c r="C26" t="s">
        <v>94</v>
      </c>
      <c r="D26">
        <v>1</v>
      </c>
      <c r="E26" t="s">
        <v>95</v>
      </c>
      <c r="F26" t="s">
        <v>118</v>
      </c>
    </row>
    <row r="27" spans="1:6">
      <c r="A27" t="s">
        <v>96</v>
      </c>
      <c r="B27" t="s">
        <v>87</v>
      </c>
      <c r="C27" t="s">
        <v>97</v>
      </c>
      <c r="D27">
        <v>2</v>
      </c>
      <c r="E27" t="s">
        <v>98</v>
      </c>
      <c r="F27" t="s">
        <v>118</v>
      </c>
    </row>
    <row r="28" spans="1:6">
      <c r="A28" t="s">
        <v>99</v>
      </c>
      <c r="B28" t="s">
        <v>100</v>
      </c>
      <c r="C28" t="s">
        <v>101</v>
      </c>
      <c r="D28">
        <v>6</v>
      </c>
      <c r="E28" t="s">
        <v>102</v>
      </c>
      <c r="F28" t="s">
        <v>117</v>
      </c>
    </row>
    <row r="29" spans="1:6">
      <c r="A29" t="s">
        <v>103</v>
      </c>
      <c r="B29" t="s">
        <v>100</v>
      </c>
      <c r="C29" t="s">
        <v>104</v>
      </c>
      <c r="D29">
        <v>3</v>
      </c>
      <c r="E29" t="s">
        <v>105</v>
      </c>
      <c r="F29" t="s">
        <v>117</v>
      </c>
    </row>
    <row r="30" spans="1:6" s="5" customFormat="1">
      <c r="A30" s="5" t="s">
        <v>106</v>
      </c>
      <c r="B30" s="5" t="s">
        <v>100</v>
      </c>
      <c r="C30" s="5" t="s">
        <v>107</v>
      </c>
      <c r="D30" s="5">
        <v>1</v>
      </c>
      <c r="E30" s="5" t="s">
        <v>108</v>
      </c>
      <c r="F30" s="5" t="s">
        <v>118</v>
      </c>
    </row>
    <row r="31" spans="1:6">
      <c r="A31" t="s">
        <v>109</v>
      </c>
      <c r="B31" t="s">
        <v>29</v>
      </c>
      <c r="C31" t="s">
        <v>110</v>
      </c>
      <c r="D31">
        <v>12</v>
      </c>
      <c r="E31" t="s">
        <v>111</v>
      </c>
      <c r="F31" t="s">
        <v>117</v>
      </c>
    </row>
    <row r="32" spans="1:6">
      <c r="A32" t="s">
        <v>112</v>
      </c>
      <c r="B32" t="s">
        <v>61</v>
      </c>
      <c r="C32" t="s">
        <v>113</v>
      </c>
      <c r="D32">
        <v>1</v>
      </c>
      <c r="E32" t="s">
        <v>114</v>
      </c>
      <c r="F32" t="s">
        <v>117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3" workbookViewId="0">
      <selection activeCell="A32" sqref="A32"/>
    </sheetView>
  </sheetViews>
  <sheetFormatPr defaultRowHeight="15"/>
  <cols>
    <col min="1" max="1" width="5" customWidth="1"/>
    <col min="2" max="2" width="25.140625" bestFit="1" customWidth="1"/>
    <col min="3" max="4" width="28.85546875" hidden="1" customWidth="1"/>
    <col min="5" max="5" width="51.28515625" bestFit="1" customWidth="1"/>
    <col min="6" max="6" width="12.5703125" bestFit="1" customWidth="1"/>
    <col min="7" max="7" width="43" hidden="1" customWidth="1"/>
    <col min="8" max="8" width="10" hidden="1" customWidth="1"/>
    <col min="9" max="9" width="11" style="15" bestFit="1" customWidth="1"/>
    <col min="10" max="10" width="11.5703125" style="11" bestFit="1" customWidth="1"/>
    <col min="11" max="12" width="10.5703125" bestFit="1" customWidth="1"/>
  </cols>
  <sheetData>
    <row r="1" spans="1:10" s="1" customFormat="1">
      <c r="B1" s="1" t="s">
        <v>115</v>
      </c>
      <c r="I1" s="14"/>
      <c r="J1" s="10"/>
    </row>
    <row r="2" spans="1:10">
      <c r="B2">
        <v>300</v>
      </c>
    </row>
    <row r="3" spans="1:10" s="1" customFormat="1">
      <c r="B3" s="1" t="s">
        <v>0</v>
      </c>
      <c r="C3" s="1" t="s">
        <v>1</v>
      </c>
      <c r="D3" s="1" t="s">
        <v>139</v>
      </c>
      <c r="E3" s="1" t="s">
        <v>2</v>
      </c>
      <c r="F3" s="1" t="s">
        <v>3</v>
      </c>
      <c r="G3" s="1" t="s">
        <v>4</v>
      </c>
      <c r="H3" s="1" t="s">
        <v>116</v>
      </c>
      <c r="I3" s="14" t="s">
        <v>141</v>
      </c>
      <c r="J3" s="10" t="s">
        <v>142</v>
      </c>
    </row>
    <row r="4" spans="1:10" s="4" customFormat="1">
      <c r="A4" s="40"/>
      <c r="B4" s="4" t="s">
        <v>5</v>
      </c>
      <c r="C4" s="4" t="s">
        <v>6</v>
      </c>
      <c r="E4" s="4" t="s">
        <v>7</v>
      </c>
      <c r="F4" s="4">
        <v>5000</v>
      </c>
      <c r="G4" s="4" t="s">
        <v>8</v>
      </c>
      <c r="H4" s="4" t="s">
        <v>117</v>
      </c>
      <c r="I4" s="16">
        <v>8.0000000000000002E-3</v>
      </c>
      <c r="J4" s="12">
        <f>I4*F4</f>
        <v>40</v>
      </c>
    </row>
    <row r="5" spans="1:10" s="3" customFormat="1">
      <c r="B5" s="3" t="s">
        <v>9</v>
      </c>
      <c r="C5" s="3" t="s">
        <v>10</v>
      </c>
      <c r="E5" s="3" t="s">
        <v>11</v>
      </c>
      <c r="F5" s="3">
        <f>'Zigduino-v5 individual'!D3*$B$2*1.05</f>
        <v>315</v>
      </c>
      <c r="G5" s="3" t="s">
        <v>12</v>
      </c>
      <c r="H5" s="3" t="s">
        <v>118</v>
      </c>
      <c r="I5" s="25">
        <v>0.19800000000000001</v>
      </c>
      <c r="J5" s="22">
        <f t="shared" ref="J5:J34" si="0">I5*F5</f>
        <v>62.370000000000005</v>
      </c>
    </row>
    <row r="6" spans="1:10" s="4" customFormat="1">
      <c r="A6" s="40"/>
      <c r="B6" s="29" t="s">
        <v>13</v>
      </c>
      <c r="C6" s="29" t="s">
        <v>14</v>
      </c>
      <c r="D6" s="29" t="s">
        <v>122</v>
      </c>
      <c r="E6" s="29" t="s">
        <v>15</v>
      </c>
      <c r="F6" s="29">
        <f>'Zigduino-v5 individual'!D4*$B$2*1.05</f>
        <v>315</v>
      </c>
      <c r="G6" s="29" t="s">
        <v>16</v>
      </c>
      <c r="H6" s="29" t="s">
        <v>117</v>
      </c>
      <c r="I6" s="30">
        <v>0.69899999999999995</v>
      </c>
      <c r="J6" s="31">
        <f t="shared" si="0"/>
        <v>220.18499999999997</v>
      </c>
    </row>
    <row r="7" spans="1:10" s="4" customFormat="1">
      <c r="A7" s="40"/>
      <c r="B7" s="4">
        <v>748421245</v>
      </c>
      <c r="C7" s="4" t="s">
        <v>17</v>
      </c>
      <c r="D7" s="4" t="s">
        <v>123</v>
      </c>
      <c r="E7" s="4" t="s">
        <v>18</v>
      </c>
      <c r="F7" s="4">
        <f>'Zigduino-v5 individual'!D5*$B$2*1.05</f>
        <v>315</v>
      </c>
      <c r="G7" s="4" t="s">
        <v>19</v>
      </c>
      <c r="H7" s="4" t="s">
        <v>117</v>
      </c>
      <c r="I7" s="16">
        <v>1.61252</v>
      </c>
      <c r="J7" s="12">
        <f t="shared" si="0"/>
        <v>507.94380000000001</v>
      </c>
    </row>
    <row r="8" spans="1:10" s="4" customFormat="1">
      <c r="A8" s="40"/>
      <c r="B8" s="4" t="s">
        <v>20</v>
      </c>
      <c r="C8" s="4" t="s">
        <v>21</v>
      </c>
      <c r="D8" s="8" t="s">
        <v>140</v>
      </c>
      <c r="E8" s="4" t="s">
        <v>22</v>
      </c>
      <c r="F8" s="4">
        <f>'Zigduino-v5 individual'!D6*$B$2*1.05</f>
        <v>315</v>
      </c>
      <c r="G8" s="4" t="s">
        <v>23</v>
      </c>
      <c r="H8" s="4" t="s">
        <v>117</v>
      </c>
      <c r="I8" s="16">
        <v>5.28</v>
      </c>
      <c r="J8" s="12">
        <f t="shared" si="0"/>
        <v>1663.2</v>
      </c>
    </row>
    <row r="9" spans="1:10" s="4" customFormat="1">
      <c r="A9" s="40"/>
      <c r="B9" s="29" t="s">
        <v>24</v>
      </c>
      <c r="C9" s="29" t="s">
        <v>25</v>
      </c>
      <c r="D9" s="29" t="s">
        <v>124</v>
      </c>
      <c r="E9" s="29" t="s">
        <v>26</v>
      </c>
      <c r="F9" s="29">
        <f>'Zigduino-v5 individual'!D7*$B$2*1.05</f>
        <v>315</v>
      </c>
      <c r="G9" s="29" t="s">
        <v>27</v>
      </c>
      <c r="H9" s="29" t="s">
        <v>117</v>
      </c>
      <c r="I9" s="30">
        <v>0.61</v>
      </c>
      <c r="J9" s="31">
        <f t="shared" si="0"/>
        <v>192.15</v>
      </c>
    </row>
    <row r="10" spans="1:10" s="4" customFormat="1">
      <c r="A10" s="40"/>
      <c r="B10" s="4" t="s">
        <v>28</v>
      </c>
      <c r="C10" s="4" t="s">
        <v>29</v>
      </c>
      <c r="D10" s="4" t="s">
        <v>125</v>
      </c>
      <c r="E10" s="4" t="s">
        <v>30</v>
      </c>
      <c r="F10" s="4">
        <f>'Zigduino-v5 individual'!D8*$B$2*1.05</f>
        <v>315</v>
      </c>
      <c r="G10" s="4" t="s">
        <v>31</v>
      </c>
      <c r="H10" s="4" t="s">
        <v>117</v>
      </c>
      <c r="I10" s="17">
        <v>0.442</v>
      </c>
      <c r="J10" s="12">
        <f t="shared" si="0"/>
        <v>139.22999999999999</v>
      </c>
    </row>
    <row r="11" spans="1:10" s="4" customFormat="1">
      <c r="A11" s="40"/>
      <c r="B11" s="4" t="s">
        <v>32</v>
      </c>
      <c r="C11" s="4" t="s">
        <v>33</v>
      </c>
      <c r="D11" s="4" t="s">
        <v>126</v>
      </c>
      <c r="E11" s="4" t="s">
        <v>34</v>
      </c>
      <c r="F11" s="4">
        <v>4000</v>
      </c>
      <c r="G11" s="4" t="s">
        <v>35</v>
      </c>
      <c r="H11" s="4" t="s">
        <v>117</v>
      </c>
      <c r="I11" s="16">
        <v>8.0000000000000002E-3</v>
      </c>
      <c r="J11" s="12">
        <f t="shared" si="0"/>
        <v>32</v>
      </c>
    </row>
    <row r="12" spans="1:10" s="4" customFormat="1">
      <c r="A12" s="40"/>
      <c r="B12" s="4" t="s">
        <v>36</v>
      </c>
      <c r="C12" s="4" t="s">
        <v>33</v>
      </c>
      <c r="E12" s="4" t="s">
        <v>37</v>
      </c>
      <c r="F12" s="9">
        <v>2000</v>
      </c>
      <c r="G12" s="9" t="s">
        <v>38</v>
      </c>
      <c r="H12" s="9" t="s">
        <v>117</v>
      </c>
      <c r="I12" s="16">
        <v>5.2999999999999999E-2</v>
      </c>
      <c r="J12" s="13">
        <f t="shared" si="0"/>
        <v>106</v>
      </c>
    </row>
    <row r="13" spans="1:10" s="4" customFormat="1">
      <c r="A13" s="40"/>
      <c r="B13" s="4" t="s">
        <v>39</v>
      </c>
      <c r="C13" s="4" t="s">
        <v>40</v>
      </c>
      <c r="E13" s="4" t="s">
        <v>41</v>
      </c>
      <c r="F13" s="9">
        <v>4000</v>
      </c>
      <c r="G13" s="9" t="s">
        <v>42</v>
      </c>
      <c r="H13" s="9" t="s">
        <v>117</v>
      </c>
      <c r="I13" s="16">
        <v>4.0000000000000001E-3</v>
      </c>
      <c r="J13" s="13">
        <f t="shared" si="0"/>
        <v>16</v>
      </c>
    </row>
    <row r="14" spans="1:10" s="3" customFormat="1">
      <c r="A14" s="40"/>
      <c r="B14" s="3" t="s">
        <v>43</v>
      </c>
      <c r="C14" s="3" t="s">
        <v>44</v>
      </c>
      <c r="E14" s="3" t="s">
        <v>45</v>
      </c>
      <c r="F14" s="24">
        <f>'Zigduino-v5 individual'!D12*$B$2</f>
        <v>300</v>
      </c>
      <c r="G14" s="24" t="s">
        <v>46</v>
      </c>
      <c r="H14" s="24" t="s">
        <v>118</v>
      </c>
      <c r="I14" s="25">
        <v>2.8586</v>
      </c>
      <c r="J14" s="26">
        <f t="shared" si="0"/>
        <v>857.58</v>
      </c>
    </row>
    <row r="15" spans="1:10" s="4" customFormat="1">
      <c r="A15" s="40"/>
      <c r="B15" s="4" t="s">
        <v>47</v>
      </c>
      <c r="C15" s="4" t="s">
        <v>48</v>
      </c>
      <c r="D15" s="4" t="s">
        <v>127</v>
      </c>
      <c r="E15" s="4" t="s">
        <v>49</v>
      </c>
      <c r="F15" s="9">
        <f>'Zigduino-v5 individual'!D13*$B$2*1.05</f>
        <v>315</v>
      </c>
      <c r="G15" s="9" t="s">
        <v>50</v>
      </c>
      <c r="H15" s="9" t="s">
        <v>117</v>
      </c>
      <c r="I15" s="19">
        <v>1.2375</v>
      </c>
      <c r="J15" s="13">
        <f t="shared" si="0"/>
        <v>389.8125</v>
      </c>
    </row>
    <row r="16" spans="1:10" s="4" customFormat="1">
      <c r="A16" s="40"/>
      <c r="B16" s="4" t="str">
        <f>'Zigduino-v5 individual'!A14</f>
        <v>NTF5P03T3G</v>
      </c>
      <c r="C16" s="4" t="str">
        <f>'Zigduino-v5 individual'!B14</f>
        <v>ON Semi</v>
      </c>
      <c r="D16" s="4" t="s">
        <v>136</v>
      </c>
      <c r="E16" s="4" t="str">
        <f>'Zigduino-v5 individual'!C14</f>
        <v>MOSFET P-CH 30V 3.7A SOT223</v>
      </c>
      <c r="F16" s="9">
        <f>'Zigduino-v5 individual'!D14*$B$2*1.05</f>
        <v>315</v>
      </c>
      <c r="G16" s="9" t="s">
        <v>51</v>
      </c>
      <c r="H16" s="9" t="s">
        <v>117</v>
      </c>
      <c r="I16" s="16">
        <v>0.46800000000000003</v>
      </c>
      <c r="J16" s="13">
        <f t="shared" si="0"/>
        <v>147.42000000000002</v>
      </c>
    </row>
    <row r="17" spans="1:11" s="4" customFormat="1">
      <c r="A17" s="40"/>
      <c r="B17" s="4" t="s">
        <v>52</v>
      </c>
      <c r="C17" s="4" t="s">
        <v>53</v>
      </c>
      <c r="D17" s="4" t="s">
        <v>128</v>
      </c>
      <c r="E17" s="4" t="s">
        <v>54</v>
      </c>
      <c r="F17" s="9">
        <f>'Zigduino-v5 individual'!D15*$B$2*1.05</f>
        <v>315</v>
      </c>
      <c r="G17" s="9" t="s">
        <v>55</v>
      </c>
      <c r="H17" s="9" t="s">
        <v>117</v>
      </c>
      <c r="I17" s="17">
        <v>3.25</v>
      </c>
      <c r="J17" s="13">
        <f t="shared" si="0"/>
        <v>1023.75</v>
      </c>
    </row>
    <row r="18" spans="1:11" s="4" customFormat="1">
      <c r="A18" s="40"/>
      <c r="B18" s="4" t="s">
        <v>56</v>
      </c>
      <c r="C18" s="4" t="s">
        <v>57</v>
      </c>
      <c r="D18" s="4" t="s">
        <v>129</v>
      </c>
      <c r="E18" s="4" t="s">
        <v>58</v>
      </c>
      <c r="F18" s="4">
        <f>'Zigduino-v5 individual'!D16*$B$2*1.05</f>
        <v>630</v>
      </c>
      <c r="G18" s="4" t="s">
        <v>59</v>
      </c>
      <c r="H18" s="4" t="s">
        <v>117</v>
      </c>
      <c r="I18" s="18">
        <v>0.33600000000000002</v>
      </c>
      <c r="J18" s="12">
        <f t="shared" si="0"/>
        <v>211.68</v>
      </c>
    </row>
    <row r="19" spans="1:11" s="4" customFormat="1">
      <c r="A19" s="40"/>
      <c r="B19" s="29" t="s">
        <v>60</v>
      </c>
      <c r="C19" s="29" t="s">
        <v>61</v>
      </c>
      <c r="D19" s="29" t="s">
        <v>130</v>
      </c>
      <c r="E19" s="29" t="s">
        <v>62</v>
      </c>
      <c r="F19" s="29">
        <f>'Zigduino-v5 individual'!D17*$B$2*1.05</f>
        <v>315</v>
      </c>
      <c r="G19" s="29" t="s">
        <v>63</v>
      </c>
      <c r="H19" s="29" t="s">
        <v>117</v>
      </c>
      <c r="I19" s="32">
        <v>0.20100000000000001</v>
      </c>
      <c r="J19" s="31">
        <f t="shared" si="0"/>
        <v>63.315000000000005</v>
      </c>
    </row>
    <row r="20" spans="1:11" s="4" customFormat="1">
      <c r="A20" s="40"/>
      <c r="B20" s="29" t="s">
        <v>64</v>
      </c>
      <c r="C20" s="29" t="s">
        <v>65</v>
      </c>
      <c r="D20" s="29" t="s">
        <v>131</v>
      </c>
      <c r="E20" s="29" t="s">
        <v>66</v>
      </c>
      <c r="F20" s="29">
        <f>'Zigduino-v5 individual'!D18*$B$2*1.05</f>
        <v>630</v>
      </c>
      <c r="G20" s="29" t="s">
        <v>67</v>
      </c>
      <c r="H20" s="29" t="s">
        <v>117</v>
      </c>
      <c r="I20" s="32">
        <v>6.3E-2</v>
      </c>
      <c r="J20" s="31">
        <f t="shared" si="0"/>
        <v>39.69</v>
      </c>
    </row>
    <row r="21" spans="1:11" s="4" customFormat="1">
      <c r="A21" s="40"/>
      <c r="B21" s="29" t="s">
        <v>68</v>
      </c>
      <c r="C21" s="29" t="s">
        <v>65</v>
      </c>
      <c r="D21" s="29" t="s">
        <v>132</v>
      </c>
      <c r="E21" s="29" t="s">
        <v>69</v>
      </c>
      <c r="F21" s="29">
        <f>'Zigduino-v5 individual'!D19*$B$2*1.05</f>
        <v>1260</v>
      </c>
      <c r="G21" s="29" t="s">
        <v>70</v>
      </c>
      <c r="H21" s="29" t="s">
        <v>117</v>
      </c>
      <c r="I21" s="32">
        <v>5.8999999999999997E-2</v>
      </c>
      <c r="J21" s="31">
        <f t="shared" si="0"/>
        <v>74.339999999999989</v>
      </c>
    </row>
    <row r="22" spans="1:11" s="4" customFormat="1">
      <c r="A22" s="40"/>
      <c r="B22" s="4" t="s">
        <v>71</v>
      </c>
      <c r="C22" s="4" t="s">
        <v>72</v>
      </c>
      <c r="D22" s="4" t="s">
        <v>133</v>
      </c>
      <c r="E22" s="4" t="s">
        <v>73</v>
      </c>
      <c r="F22" s="4">
        <f>'Zigduino-v5 individual'!D20*$B$2*1.05</f>
        <v>315</v>
      </c>
      <c r="G22" s="4" t="s">
        <v>74</v>
      </c>
      <c r="H22" s="4" t="s">
        <v>117</v>
      </c>
      <c r="I22" s="18">
        <v>0.89600000000000002</v>
      </c>
      <c r="J22" s="12">
        <f t="shared" si="0"/>
        <v>282.24</v>
      </c>
    </row>
    <row r="23" spans="1:11" s="4" customFormat="1" ht="15.75">
      <c r="A23" s="40"/>
      <c r="B23" s="34" t="s">
        <v>146</v>
      </c>
      <c r="C23" s="35" t="s">
        <v>72</v>
      </c>
      <c r="D23" s="35" t="s">
        <v>134</v>
      </c>
      <c r="E23" s="34" t="s">
        <v>145</v>
      </c>
      <c r="F23" s="36">
        <f>'Zigduino-v5 individual'!D21*$B$2*1.05</f>
        <v>315</v>
      </c>
      <c r="G23" s="36" t="s">
        <v>77</v>
      </c>
      <c r="H23" s="36" t="s">
        <v>117</v>
      </c>
      <c r="I23" s="37">
        <v>0.47</v>
      </c>
      <c r="J23" s="38">
        <f t="shared" si="0"/>
        <v>148.04999999999998</v>
      </c>
    </row>
    <row r="24" spans="1:11" s="4" customFormat="1">
      <c r="A24" s="40"/>
      <c r="B24" s="4" t="s">
        <v>78</v>
      </c>
      <c r="C24" s="4" t="s">
        <v>79</v>
      </c>
      <c r="D24" s="4" t="s">
        <v>135</v>
      </c>
      <c r="E24" s="4" t="s">
        <v>80</v>
      </c>
      <c r="F24" s="4">
        <f>'Zigduino-v5 individual'!D22*$B$2*1.05</f>
        <v>315</v>
      </c>
      <c r="G24" s="4" t="s">
        <v>81</v>
      </c>
      <c r="H24" s="4" t="s">
        <v>117</v>
      </c>
      <c r="I24" s="16">
        <v>0.31</v>
      </c>
      <c r="J24" s="12">
        <f t="shared" si="0"/>
        <v>97.65</v>
      </c>
    </row>
    <row r="25" spans="1:11" s="3" customFormat="1">
      <c r="A25" s="40"/>
      <c r="B25" s="3" t="s">
        <v>82</v>
      </c>
      <c r="C25" s="3" t="s">
        <v>83</v>
      </c>
      <c r="E25" s="3" t="s">
        <v>84</v>
      </c>
      <c r="F25" s="3">
        <v>350</v>
      </c>
      <c r="G25" s="3" t="s">
        <v>85</v>
      </c>
      <c r="H25" s="3" t="s">
        <v>118</v>
      </c>
      <c r="I25" s="21">
        <v>0.747</v>
      </c>
      <c r="J25" s="22">
        <f t="shared" si="0"/>
        <v>261.45</v>
      </c>
    </row>
    <row r="26" spans="1:11" s="3" customFormat="1">
      <c r="A26" s="40"/>
      <c r="B26" s="3" t="s">
        <v>86</v>
      </c>
      <c r="C26" s="3" t="s">
        <v>87</v>
      </c>
      <c r="E26" s="3" t="s">
        <v>88</v>
      </c>
      <c r="F26" s="3">
        <f>'Zigduino-v5 individual'!D24*$B$2*1.05</f>
        <v>315</v>
      </c>
      <c r="G26" s="3" t="s">
        <v>89</v>
      </c>
      <c r="H26" s="3" t="s">
        <v>118</v>
      </c>
      <c r="I26" s="21">
        <v>0.1721</v>
      </c>
      <c r="J26" s="22">
        <f t="shared" si="0"/>
        <v>54.211500000000001</v>
      </c>
    </row>
    <row r="27" spans="1:11" s="3" customFormat="1">
      <c r="A27" s="40"/>
      <c r="B27" s="3" t="s">
        <v>90</v>
      </c>
      <c r="C27" s="3" t="s">
        <v>87</v>
      </c>
      <c r="E27" s="3" t="s">
        <v>91</v>
      </c>
      <c r="F27" s="3">
        <f>'Zigduino-v5 individual'!D25*$B$2*1.05</f>
        <v>630</v>
      </c>
      <c r="G27" s="3" t="s">
        <v>92</v>
      </c>
      <c r="H27" s="3" t="s">
        <v>118</v>
      </c>
      <c r="I27" s="21">
        <v>0.31174000000000002</v>
      </c>
      <c r="J27" s="22">
        <f t="shared" si="0"/>
        <v>196.39620000000002</v>
      </c>
    </row>
    <row r="28" spans="1:11" s="3" customFormat="1">
      <c r="A28" s="40"/>
      <c r="B28" s="3" t="s">
        <v>93</v>
      </c>
      <c r="C28" s="3" t="s">
        <v>87</v>
      </c>
      <c r="E28" s="3" t="s">
        <v>94</v>
      </c>
      <c r="F28" s="3">
        <f>'Zigduino-v5 individual'!D26*$B$2*1.05</f>
        <v>315</v>
      </c>
      <c r="G28" s="3" t="s">
        <v>95</v>
      </c>
      <c r="H28" s="3" t="s">
        <v>118</v>
      </c>
      <c r="I28" s="21">
        <v>0.222</v>
      </c>
      <c r="J28" s="22">
        <f t="shared" si="0"/>
        <v>69.930000000000007</v>
      </c>
    </row>
    <row r="29" spans="1:11" s="3" customFormat="1">
      <c r="A29" s="40"/>
      <c r="B29" s="3" t="s">
        <v>96</v>
      </c>
      <c r="C29" s="3" t="s">
        <v>87</v>
      </c>
      <c r="E29" s="3" t="s">
        <v>97</v>
      </c>
      <c r="F29" s="3">
        <f>'Zigduino-v5 individual'!D27*$B$2*1.05</f>
        <v>630</v>
      </c>
      <c r="G29" s="3" t="s">
        <v>98</v>
      </c>
      <c r="H29" s="3" t="s">
        <v>118</v>
      </c>
      <c r="I29" s="21">
        <v>0.24168000000000001</v>
      </c>
      <c r="J29" s="22">
        <f t="shared" si="0"/>
        <v>152.25839999999999</v>
      </c>
      <c r="K29" s="23">
        <f>J29+J28+J27+J26+J25+J14+J32+J5</f>
        <v>2314.1961000000001</v>
      </c>
    </row>
    <row r="30" spans="1:11" s="4" customFormat="1">
      <c r="A30" s="40"/>
      <c r="B30" s="4" t="s">
        <v>99</v>
      </c>
      <c r="C30" s="4" t="s">
        <v>100</v>
      </c>
      <c r="E30" s="4" t="s">
        <v>101</v>
      </c>
      <c r="F30" s="4">
        <v>5000</v>
      </c>
      <c r="G30" s="4" t="s">
        <v>102</v>
      </c>
      <c r="H30" s="4" t="s">
        <v>117</v>
      </c>
      <c r="I30" s="16">
        <v>2.2799999999999999E-3</v>
      </c>
      <c r="J30" s="12">
        <f t="shared" si="0"/>
        <v>11.4</v>
      </c>
    </row>
    <row r="31" spans="1:11" s="4" customFormat="1">
      <c r="A31" s="40"/>
      <c r="B31" s="4" t="s">
        <v>103</v>
      </c>
      <c r="C31" s="4" t="s">
        <v>100</v>
      </c>
      <c r="D31" s="4" t="s">
        <v>137</v>
      </c>
      <c r="E31" s="4" t="s">
        <v>104</v>
      </c>
      <c r="F31" s="4">
        <v>5000</v>
      </c>
      <c r="G31" s="4" t="s">
        <v>105</v>
      </c>
      <c r="H31" s="4" t="s">
        <v>117</v>
      </c>
      <c r="I31" s="16">
        <v>2.2799999999999999E-3</v>
      </c>
      <c r="J31" s="12">
        <f t="shared" si="0"/>
        <v>11.4</v>
      </c>
    </row>
    <row r="32" spans="1:11" s="27" customFormat="1">
      <c r="A32" s="41"/>
      <c r="B32" s="28" t="s">
        <v>143</v>
      </c>
      <c r="E32" s="27" t="s">
        <v>144</v>
      </c>
      <c r="F32" s="33">
        <f>B2</f>
        <v>300</v>
      </c>
      <c r="G32" s="33"/>
      <c r="H32" s="33"/>
      <c r="I32" s="32">
        <v>2.2000000000000002</v>
      </c>
      <c r="J32" s="31">
        <f t="shared" si="0"/>
        <v>660</v>
      </c>
      <c r="K32" s="39">
        <f>J32+J19+J20+J21+J9+J6</f>
        <v>1249.68</v>
      </c>
    </row>
    <row r="33" spans="1:12" s="4" customFormat="1">
      <c r="A33" s="40"/>
      <c r="B33" s="4" t="s">
        <v>109</v>
      </c>
      <c r="C33" s="4" t="s">
        <v>29</v>
      </c>
      <c r="E33" s="4" t="s">
        <v>110</v>
      </c>
      <c r="F33" s="4">
        <v>6000</v>
      </c>
      <c r="G33" s="4" t="s">
        <v>111</v>
      </c>
      <c r="H33" s="4" t="s">
        <v>117</v>
      </c>
      <c r="I33" s="18">
        <v>0.1305</v>
      </c>
      <c r="J33" s="12">
        <f t="shared" si="0"/>
        <v>783</v>
      </c>
    </row>
    <row r="34" spans="1:12" s="4" customFormat="1">
      <c r="A34" s="40"/>
      <c r="B34" s="4" t="s">
        <v>112</v>
      </c>
      <c r="C34" s="4" t="s">
        <v>61</v>
      </c>
      <c r="D34" s="4" t="s">
        <v>138</v>
      </c>
      <c r="E34" s="4" t="s">
        <v>113</v>
      </c>
      <c r="F34" s="4">
        <f>'Zigduino-v5 individual'!D32*$B$2*1.05</f>
        <v>315</v>
      </c>
      <c r="G34" s="4" t="s">
        <v>114</v>
      </c>
      <c r="H34" s="4" t="s">
        <v>117</v>
      </c>
      <c r="I34" s="18">
        <v>0.16064000000000001</v>
      </c>
      <c r="J34" s="12">
        <f t="shared" si="0"/>
        <v>50.601600000000005</v>
      </c>
    </row>
    <row r="35" spans="1:12">
      <c r="I35" s="15">
        <f>J35/B2</f>
        <v>28.550846666666665</v>
      </c>
      <c r="J35" s="12">
        <f>SUM(J4:J34)</f>
        <v>8565.253999999999</v>
      </c>
      <c r="K35" s="20">
        <f>J35-K29</f>
        <v>6251.0578999999989</v>
      </c>
      <c r="L35" s="20">
        <f>K35-K32</f>
        <v>5001.3778999999986</v>
      </c>
    </row>
    <row r="36" spans="1:12">
      <c r="I36" s="15">
        <f>J36/B2</f>
        <v>2.1666666666666665</v>
      </c>
      <c r="J36" s="11">
        <v>650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Views>
    <sheetView topLeftCell="A7" workbookViewId="0">
      <selection activeCell="A16" sqref="A16"/>
    </sheetView>
  </sheetViews>
  <sheetFormatPr defaultRowHeight="15"/>
  <cols>
    <col min="1" max="1" width="25.140625" bestFit="1" customWidth="1"/>
    <col min="2" max="2" width="28.85546875" bestFit="1" customWidth="1"/>
    <col min="3" max="3" width="28.85546875" customWidth="1"/>
    <col min="4" max="4" width="51.28515625" bestFit="1" customWidth="1"/>
    <col min="5" max="5" width="12.5703125" bestFit="1" customWidth="1"/>
    <col min="6" max="6" width="43" bestFit="1" customWidth="1"/>
    <col min="7" max="7" width="10" bestFit="1" customWidth="1"/>
  </cols>
  <sheetData>
    <row r="1" spans="1:7" s="1" customFormat="1">
      <c r="A1" s="1" t="s">
        <v>115</v>
      </c>
    </row>
    <row r="2" spans="1:7">
      <c r="A2">
        <v>60</v>
      </c>
    </row>
    <row r="3" spans="1:7" s="1" customFormat="1">
      <c r="A3" s="1" t="s">
        <v>0</v>
      </c>
      <c r="B3" s="1" t="s">
        <v>1</v>
      </c>
      <c r="C3" s="1" t="s">
        <v>139</v>
      </c>
      <c r="D3" s="1" t="s">
        <v>2</v>
      </c>
      <c r="E3" s="1" t="s">
        <v>3</v>
      </c>
      <c r="F3" s="1" t="s">
        <v>4</v>
      </c>
      <c r="G3" s="1" t="s">
        <v>116</v>
      </c>
    </row>
    <row r="4" spans="1:7" s="2" customFormat="1">
      <c r="A4" s="2" t="s">
        <v>5</v>
      </c>
      <c r="B4" s="2" t="s">
        <v>6</v>
      </c>
      <c r="D4" s="2" t="s">
        <v>7</v>
      </c>
      <c r="E4" s="2">
        <v>5000</v>
      </c>
      <c r="F4" s="2" t="s">
        <v>8</v>
      </c>
      <c r="G4" s="2" t="s">
        <v>117</v>
      </c>
    </row>
    <row r="5" spans="1:7" s="3" customFormat="1">
      <c r="A5" s="3" t="s">
        <v>9</v>
      </c>
      <c r="B5" s="3" t="s">
        <v>10</v>
      </c>
      <c r="D5" s="3" t="s">
        <v>11</v>
      </c>
      <c r="E5" s="3">
        <f>'Zigduino-v5 individual'!D3*$A$2*1.05</f>
        <v>63</v>
      </c>
      <c r="F5" s="3" t="s">
        <v>12</v>
      </c>
      <c r="G5" s="3" t="s">
        <v>118</v>
      </c>
    </row>
    <row r="6" spans="1:7" s="4" customFormat="1">
      <c r="A6" s="4" t="s">
        <v>13</v>
      </c>
      <c r="B6" s="4" t="s">
        <v>14</v>
      </c>
      <c r="C6" t="s">
        <v>122</v>
      </c>
      <c r="D6" s="4" t="s">
        <v>15</v>
      </c>
      <c r="E6" s="4">
        <f>'Zigduino-v5 individual'!D4*$A$2*1.05</f>
        <v>63</v>
      </c>
      <c r="F6" s="4" t="s">
        <v>16</v>
      </c>
      <c r="G6" s="4" t="s">
        <v>117</v>
      </c>
    </row>
    <row r="7" spans="1:7" s="4" customFormat="1">
      <c r="A7" s="4">
        <v>748421245</v>
      </c>
      <c r="B7" s="4" t="s">
        <v>17</v>
      </c>
      <c r="C7" t="s">
        <v>123</v>
      </c>
      <c r="D7" s="4" t="s">
        <v>18</v>
      </c>
      <c r="E7" s="4">
        <f>'Zigduino-v5 individual'!D5*$A$2*1.05</f>
        <v>63</v>
      </c>
      <c r="F7" s="4" t="s">
        <v>19</v>
      </c>
      <c r="G7" s="4" t="s">
        <v>117</v>
      </c>
    </row>
    <row r="8" spans="1:7" s="4" customFormat="1">
      <c r="A8" s="4" t="s">
        <v>20</v>
      </c>
      <c r="B8" s="4" t="s">
        <v>21</v>
      </c>
      <c r="C8" s="7" t="s">
        <v>140</v>
      </c>
      <c r="D8" s="4" t="s">
        <v>22</v>
      </c>
      <c r="E8" s="4">
        <f>'Zigduino-v5 individual'!D6*$A$2*1.05</f>
        <v>63</v>
      </c>
      <c r="F8" s="4" t="s">
        <v>23</v>
      </c>
      <c r="G8" s="4" t="s">
        <v>117</v>
      </c>
    </row>
    <row r="9" spans="1:7" s="4" customFormat="1">
      <c r="A9" s="4" t="s">
        <v>24</v>
      </c>
      <c r="B9" s="4" t="s">
        <v>25</v>
      </c>
      <c r="C9" t="s">
        <v>124</v>
      </c>
      <c r="D9" s="4" t="s">
        <v>26</v>
      </c>
      <c r="E9" s="4">
        <f>'Zigduino-v5 individual'!D7*$A$2*1.05</f>
        <v>63</v>
      </c>
      <c r="F9" s="4" t="s">
        <v>27</v>
      </c>
      <c r="G9" s="4" t="s">
        <v>117</v>
      </c>
    </row>
    <row r="10" spans="1:7" s="4" customFormat="1">
      <c r="A10" s="4" t="s">
        <v>28</v>
      </c>
      <c r="B10" s="4" t="s">
        <v>29</v>
      </c>
      <c r="C10" t="s">
        <v>125</v>
      </c>
      <c r="D10" s="4" t="s">
        <v>30</v>
      </c>
      <c r="E10" s="4">
        <f>'Zigduino-v5 individual'!D8*$A$2*1.05</f>
        <v>63</v>
      </c>
      <c r="F10" s="4" t="s">
        <v>31</v>
      </c>
      <c r="G10" s="4" t="s">
        <v>117</v>
      </c>
    </row>
    <row r="11" spans="1:7" s="4" customFormat="1">
      <c r="A11" s="4" t="s">
        <v>32</v>
      </c>
      <c r="B11" s="4" t="s">
        <v>33</v>
      </c>
      <c r="C11" t="s">
        <v>126</v>
      </c>
      <c r="D11" s="4" t="s">
        <v>34</v>
      </c>
      <c r="E11" s="4">
        <f>'Zigduino-v5 individual'!D9*$A$2*1.05</f>
        <v>126</v>
      </c>
      <c r="F11" s="4" t="s">
        <v>35</v>
      </c>
      <c r="G11" s="4" t="s">
        <v>117</v>
      </c>
    </row>
    <row r="12" spans="1:7" s="2" customFormat="1">
      <c r="A12" s="2" t="s">
        <v>36</v>
      </c>
      <c r="B12" s="2" t="s">
        <v>33</v>
      </c>
      <c r="D12" s="2" t="s">
        <v>37</v>
      </c>
      <c r="E12" s="2">
        <v>2000</v>
      </c>
      <c r="F12" s="2" t="s">
        <v>38</v>
      </c>
      <c r="G12" s="2" t="s">
        <v>117</v>
      </c>
    </row>
    <row r="13" spans="1:7" s="2" customFormat="1">
      <c r="A13" s="2" t="s">
        <v>39</v>
      </c>
      <c r="B13" s="2" t="s">
        <v>40</v>
      </c>
      <c r="D13" s="2" t="s">
        <v>41</v>
      </c>
      <c r="E13" s="2">
        <v>4000</v>
      </c>
      <c r="F13" s="2" t="s">
        <v>42</v>
      </c>
      <c r="G13" s="2" t="s">
        <v>117</v>
      </c>
    </row>
    <row r="14" spans="1:7" s="3" customFormat="1">
      <c r="A14" s="3" t="s">
        <v>43</v>
      </c>
      <c r="B14" s="3" t="s">
        <v>44</v>
      </c>
      <c r="D14" s="3" t="s">
        <v>45</v>
      </c>
      <c r="E14" s="3">
        <f>'Zigduino-v5 individual'!D12*$A$2*1.05</f>
        <v>63</v>
      </c>
      <c r="F14" s="3" t="s">
        <v>46</v>
      </c>
      <c r="G14" s="3" t="s">
        <v>118</v>
      </c>
    </row>
    <row r="15" spans="1:7" s="4" customFormat="1">
      <c r="A15" s="4" t="s">
        <v>47</v>
      </c>
      <c r="B15" s="4" t="s">
        <v>48</v>
      </c>
      <c r="C15" t="s">
        <v>127</v>
      </c>
      <c r="D15" s="4" t="s">
        <v>49</v>
      </c>
      <c r="E15" s="4">
        <f>'Zigduino-v5 individual'!D13*$A$2*1.05</f>
        <v>63</v>
      </c>
      <c r="F15" s="4" t="s">
        <v>50</v>
      </c>
      <c r="G15" s="4" t="s">
        <v>117</v>
      </c>
    </row>
    <row r="16" spans="1:7" s="4" customFormat="1">
      <c r="A16" s="4" t="str">
        <f>'Zigduino-v5 individual'!A14</f>
        <v>NTF5P03T3G</v>
      </c>
      <c r="B16" s="4" t="str">
        <f>'Zigduino-v5 individual'!B14</f>
        <v>ON Semi</v>
      </c>
      <c r="C16" t="s">
        <v>136</v>
      </c>
      <c r="D16" s="4" t="str">
        <f>'Zigduino-v5 individual'!C14</f>
        <v>MOSFET P-CH 30V 3.7A SOT223</v>
      </c>
      <c r="E16" s="4">
        <f>'Zigduino-v5 individual'!D14*$A$2*1.05</f>
        <v>63</v>
      </c>
      <c r="F16" s="4" t="s">
        <v>51</v>
      </c>
      <c r="G16" s="4" t="s">
        <v>117</v>
      </c>
    </row>
    <row r="17" spans="1:7" s="4" customFormat="1">
      <c r="A17" s="4" t="s">
        <v>52</v>
      </c>
      <c r="B17" s="4" t="s">
        <v>53</v>
      </c>
      <c r="C17" t="s">
        <v>128</v>
      </c>
      <c r="D17" s="4" t="s">
        <v>54</v>
      </c>
      <c r="E17" s="4">
        <f>'Zigduino-v5 individual'!D15*$A$2*1.05</f>
        <v>63</v>
      </c>
      <c r="F17" s="4" t="s">
        <v>55</v>
      </c>
      <c r="G17" s="4" t="s">
        <v>117</v>
      </c>
    </row>
    <row r="18" spans="1:7" s="4" customFormat="1">
      <c r="A18" s="4" t="s">
        <v>56</v>
      </c>
      <c r="B18" s="4" t="s">
        <v>57</v>
      </c>
      <c r="C18" t="s">
        <v>129</v>
      </c>
      <c r="D18" s="4" t="s">
        <v>58</v>
      </c>
      <c r="E18" s="4">
        <f>'Zigduino-v5 individual'!D16*$A$2*1.05</f>
        <v>126</v>
      </c>
      <c r="F18" s="4" t="s">
        <v>59</v>
      </c>
      <c r="G18" s="4" t="s">
        <v>117</v>
      </c>
    </row>
    <row r="19" spans="1:7" s="4" customFormat="1">
      <c r="A19" s="4" t="s">
        <v>60</v>
      </c>
      <c r="B19" s="4" t="s">
        <v>61</v>
      </c>
      <c r="C19" t="s">
        <v>130</v>
      </c>
      <c r="D19" s="4" t="s">
        <v>62</v>
      </c>
      <c r="E19" s="4">
        <f>'Zigduino-v5 individual'!D17*$A$2*1.05</f>
        <v>63</v>
      </c>
      <c r="F19" s="4" t="s">
        <v>63</v>
      </c>
      <c r="G19" s="4" t="s">
        <v>117</v>
      </c>
    </row>
    <row r="20" spans="1:7" s="4" customFormat="1">
      <c r="A20" s="4" t="s">
        <v>64</v>
      </c>
      <c r="B20" s="4" t="s">
        <v>65</v>
      </c>
      <c r="C20" t="s">
        <v>131</v>
      </c>
      <c r="D20" s="4" t="s">
        <v>66</v>
      </c>
      <c r="E20" s="4">
        <f>'Zigduino-v5 individual'!D18*$A$2*1.05</f>
        <v>126</v>
      </c>
      <c r="F20" s="4" t="s">
        <v>67</v>
      </c>
      <c r="G20" s="4" t="s">
        <v>117</v>
      </c>
    </row>
    <row r="21" spans="1:7" s="4" customFormat="1">
      <c r="A21" s="4" t="s">
        <v>68</v>
      </c>
      <c r="B21" s="4" t="s">
        <v>65</v>
      </c>
      <c r="C21" t="s">
        <v>132</v>
      </c>
      <c r="D21" s="4" t="s">
        <v>69</v>
      </c>
      <c r="E21" s="4">
        <f>'Zigduino-v5 individual'!D19*$A$2*1.05</f>
        <v>252</v>
      </c>
      <c r="F21" s="4" t="s">
        <v>70</v>
      </c>
      <c r="G21" s="4" t="s">
        <v>117</v>
      </c>
    </row>
    <row r="22" spans="1:7" s="4" customFormat="1">
      <c r="A22" s="4" t="s">
        <v>71</v>
      </c>
      <c r="B22" s="4" t="s">
        <v>72</v>
      </c>
      <c r="C22" t="s">
        <v>133</v>
      </c>
      <c r="D22" s="4" t="s">
        <v>73</v>
      </c>
      <c r="E22" s="4">
        <f>'Zigduino-v5 individual'!D20*$A$2*1.05</f>
        <v>63</v>
      </c>
      <c r="F22" s="4" t="s">
        <v>74</v>
      </c>
      <c r="G22" s="4" t="s">
        <v>117</v>
      </c>
    </row>
    <row r="23" spans="1:7" s="4" customFormat="1">
      <c r="A23" s="4" t="s">
        <v>75</v>
      </c>
      <c r="B23" s="4" t="s">
        <v>72</v>
      </c>
      <c r="C23" t="s">
        <v>134</v>
      </c>
      <c r="D23" s="4" t="s">
        <v>76</v>
      </c>
      <c r="E23" s="4">
        <f>'Zigduino-v5 individual'!D21*$A$2*1.05</f>
        <v>63</v>
      </c>
      <c r="F23" s="4" t="s">
        <v>77</v>
      </c>
      <c r="G23" s="4" t="s">
        <v>117</v>
      </c>
    </row>
    <row r="24" spans="1:7" s="4" customFormat="1">
      <c r="A24" s="4" t="s">
        <v>78</v>
      </c>
      <c r="B24" s="4" t="s">
        <v>79</v>
      </c>
      <c r="C24" t="s">
        <v>135</v>
      </c>
      <c r="D24" s="4" t="s">
        <v>80</v>
      </c>
      <c r="E24" s="4">
        <f>'Zigduino-v5 individual'!D22*$A$2*1.05</f>
        <v>63</v>
      </c>
      <c r="F24" s="4" t="s">
        <v>81</v>
      </c>
      <c r="G24" s="4" t="s">
        <v>117</v>
      </c>
    </row>
    <row r="25" spans="1:7" s="3" customFormat="1">
      <c r="A25" s="3" t="s">
        <v>82</v>
      </c>
      <c r="B25" s="3" t="s">
        <v>83</v>
      </c>
      <c r="D25" s="3" t="s">
        <v>84</v>
      </c>
      <c r="E25" s="3">
        <f>'Zigduino-v5 individual'!D23*$A$2*1.05</f>
        <v>63</v>
      </c>
      <c r="F25" s="3" t="s">
        <v>85</v>
      </c>
      <c r="G25" s="3" t="s">
        <v>118</v>
      </c>
    </row>
    <row r="26" spans="1:7" s="3" customFormat="1">
      <c r="A26" s="3" t="s">
        <v>86</v>
      </c>
      <c r="B26" s="3" t="s">
        <v>87</v>
      </c>
      <c r="D26" s="3" t="s">
        <v>88</v>
      </c>
      <c r="E26" s="3">
        <f>'Zigduino-v5 individual'!D24*$A$2*1.05</f>
        <v>63</v>
      </c>
      <c r="F26" s="3" t="s">
        <v>89</v>
      </c>
      <c r="G26" s="3" t="s">
        <v>118</v>
      </c>
    </row>
    <row r="27" spans="1:7" s="3" customFormat="1">
      <c r="A27" s="3" t="s">
        <v>90</v>
      </c>
      <c r="B27" s="3" t="s">
        <v>87</v>
      </c>
      <c r="D27" s="3" t="s">
        <v>91</v>
      </c>
      <c r="E27" s="3">
        <f>'Zigduino-v5 individual'!D25*$A$2*1.05</f>
        <v>126</v>
      </c>
      <c r="F27" s="3" t="s">
        <v>92</v>
      </c>
      <c r="G27" s="3" t="s">
        <v>118</v>
      </c>
    </row>
    <row r="28" spans="1:7" s="3" customFormat="1">
      <c r="A28" s="3" t="s">
        <v>93</v>
      </c>
      <c r="B28" s="3" t="s">
        <v>87</v>
      </c>
      <c r="D28" s="3" t="s">
        <v>94</v>
      </c>
      <c r="E28" s="3">
        <f>'Zigduino-v5 individual'!D26*$A$2*1.05</f>
        <v>63</v>
      </c>
      <c r="F28" s="3" t="s">
        <v>95</v>
      </c>
      <c r="G28" s="3" t="s">
        <v>118</v>
      </c>
    </row>
    <row r="29" spans="1:7" s="3" customFormat="1">
      <c r="A29" s="3" t="s">
        <v>96</v>
      </c>
      <c r="B29" s="3" t="s">
        <v>87</v>
      </c>
      <c r="D29" s="3" t="s">
        <v>97</v>
      </c>
      <c r="E29" s="3">
        <f>'Zigduino-v5 individual'!D27*$A$2*1.05</f>
        <v>126</v>
      </c>
      <c r="F29" s="3" t="s">
        <v>98</v>
      </c>
      <c r="G29" s="3" t="s">
        <v>118</v>
      </c>
    </row>
    <row r="30" spans="1:7" s="2" customFormat="1">
      <c r="A30" s="2" t="s">
        <v>99</v>
      </c>
      <c r="B30" s="2" t="s">
        <v>100</v>
      </c>
      <c r="D30" s="2" t="s">
        <v>101</v>
      </c>
      <c r="E30" s="2">
        <v>5000</v>
      </c>
      <c r="F30" s="2" t="s">
        <v>102</v>
      </c>
      <c r="G30" s="2" t="s">
        <v>117</v>
      </c>
    </row>
    <row r="31" spans="1:7" s="4" customFormat="1">
      <c r="A31" s="4" t="s">
        <v>103</v>
      </c>
      <c r="B31" s="4" t="s">
        <v>100</v>
      </c>
      <c r="C31" t="s">
        <v>137</v>
      </c>
      <c r="D31" s="4" t="s">
        <v>104</v>
      </c>
      <c r="E31" s="4">
        <v>5000</v>
      </c>
      <c r="F31" s="4" t="s">
        <v>105</v>
      </c>
      <c r="G31" s="4" t="s">
        <v>117</v>
      </c>
    </row>
    <row r="32" spans="1:7" s="5" customFormat="1">
      <c r="A32" s="5" t="s">
        <v>106</v>
      </c>
      <c r="B32" s="5" t="s">
        <v>100</v>
      </c>
      <c r="D32" s="5" t="s">
        <v>107</v>
      </c>
      <c r="E32" s="5">
        <v>5000</v>
      </c>
      <c r="F32" s="5" t="s">
        <v>108</v>
      </c>
      <c r="G32" s="5" t="s">
        <v>118</v>
      </c>
    </row>
    <row r="33" spans="1:7" s="2" customFormat="1">
      <c r="A33" s="2" t="s">
        <v>109</v>
      </c>
      <c r="B33" s="2" t="s">
        <v>29</v>
      </c>
      <c r="D33" s="2" t="s">
        <v>110</v>
      </c>
      <c r="E33" s="2">
        <v>3000</v>
      </c>
      <c r="F33" s="2" t="s">
        <v>111</v>
      </c>
      <c r="G33" s="2" t="s">
        <v>117</v>
      </c>
    </row>
    <row r="34" spans="1:7" s="4" customFormat="1">
      <c r="A34" s="4" t="s">
        <v>112</v>
      </c>
      <c r="B34" s="4" t="s">
        <v>61</v>
      </c>
      <c r="C34" t="s">
        <v>138</v>
      </c>
      <c r="D34" s="4" t="s">
        <v>113</v>
      </c>
      <c r="E34" s="4">
        <f>'Zigduino-v5 individual'!D32*$A$2*1.05</f>
        <v>63</v>
      </c>
      <c r="F34" s="4" t="s">
        <v>114</v>
      </c>
      <c r="G34" s="4" t="s">
        <v>117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Zigduino-v5 individual</vt:lpstr>
      <vt:lpstr>Zigduino-v5b parts order</vt:lpstr>
      <vt:lpstr>Zigduino-v5 parts order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2011-02-28T02:40:14Z</dcterms:created>
  <dcterms:modified xsi:type="dcterms:W3CDTF">2011-09-24T05:05:05Z</dcterms:modified>
</cp:coreProperties>
</file>