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3070DE85-37B6-470D-8895-6091A5FA9DB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Задание 1" sheetId="1" r:id="rId1"/>
    <sheet name="Задание 2" sheetId="4" r:id="rId2"/>
    <sheet name="Задача из лек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4" l="1"/>
  <c r="Q11" i="4"/>
  <c r="Q5" i="4"/>
  <c r="P5" i="4"/>
  <c r="P4" i="4"/>
  <c r="T4" i="4"/>
  <c r="J13" i="4"/>
  <c r="J12" i="4"/>
  <c r="J6" i="4"/>
  <c r="K6" i="4" s="1"/>
  <c r="O12" i="4" s="1"/>
  <c r="J5" i="4"/>
  <c r="K5" i="4" s="1"/>
  <c r="J4" i="4"/>
  <c r="G13" i="3"/>
  <c r="J13" i="3"/>
  <c r="G11" i="3" s="1"/>
  <c r="J12" i="3"/>
  <c r="G10" i="3"/>
  <c r="G9" i="3"/>
  <c r="B12" i="3"/>
  <c r="M5" i="3"/>
  <c r="N5" i="3"/>
  <c r="O5" i="3"/>
  <c r="T5" i="3"/>
  <c r="M6" i="3"/>
  <c r="V6" i="3" s="1"/>
  <c r="N6" i="3"/>
  <c r="O6" i="3"/>
  <c r="P6" i="3"/>
  <c r="Q6" i="3"/>
  <c r="R6" i="3"/>
  <c r="S6" i="3"/>
  <c r="M7" i="3"/>
  <c r="N7" i="3"/>
  <c r="O7" i="3"/>
  <c r="P7" i="3"/>
  <c r="Q7" i="3"/>
  <c r="M4" i="3"/>
  <c r="N4" i="3"/>
  <c r="O4" i="3"/>
  <c r="P4" i="3"/>
  <c r="Q4" i="3"/>
  <c r="R4" i="3"/>
  <c r="L5" i="3"/>
  <c r="L6" i="3"/>
  <c r="L7" i="3"/>
  <c r="L4" i="3"/>
  <c r="V4" i="3"/>
  <c r="B14" i="3"/>
  <c r="M10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O11" i="3"/>
  <c r="N11" i="3"/>
  <c r="M11" i="3"/>
  <c r="L11" i="3"/>
  <c r="R10" i="3"/>
  <c r="Q10" i="3"/>
  <c r="P10" i="3"/>
  <c r="O10" i="3"/>
  <c r="N10" i="3"/>
  <c r="L10" i="3"/>
  <c r="U7" i="3"/>
  <c r="W7" i="3" s="1"/>
  <c r="K7" i="3"/>
  <c r="J7" i="3"/>
  <c r="J6" i="3"/>
  <c r="K6" i="3" s="1"/>
  <c r="J5" i="3"/>
  <c r="J8" i="3" s="1"/>
  <c r="J4" i="3"/>
  <c r="K4" i="3" s="1"/>
  <c r="L12" i="1"/>
  <c r="L11" i="1"/>
  <c r="K7" i="1"/>
  <c r="L8" i="1" s="1"/>
  <c r="L7" i="1"/>
  <c r="M7" i="1"/>
  <c r="N7" i="1"/>
  <c r="P7" i="1"/>
  <c r="Q7" i="1"/>
  <c r="K4" i="1"/>
  <c r="I6" i="1"/>
  <c r="J6" i="1" s="1"/>
  <c r="Q6" i="1"/>
  <c r="P6" i="1"/>
  <c r="O6" i="1"/>
  <c r="O7" i="1" s="1"/>
  <c r="N6" i="1"/>
  <c r="M6" i="1"/>
  <c r="L6" i="1"/>
  <c r="K6" i="1"/>
  <c r="Q5" i="1"/>
  <c r="P5" i="1"/>
  <c r="O5" i="1"/>
  <c r="N5" i="1"/>
  <c r="M5" i="1"/>
  <c r="L5" i="1"/>
  <c r="K5" i="1"/>
  <c r="I5" i="1"/>
  <c r="J5" i="1" s="1"/>
  <c r="Q4" i="1"/>
  <c r="P4" i="1"/>
  <c r="O4" i="1"/>
  <c r="N4" i="1"/>
  <c r="M4" i="1"/>
  <c r="L4" i="1"/>
  <c r="I4" i="1"/>
  <c r="J4" i="1" s="1"/>
  <c r="J7" i="1" s="1"/>
  <c r="O11" i="4" l="1"/>
  <c r="L11" i="4"/>
  <c r="N11" i="4"/>
  <c r="M11" i="4"/>
  <c r="K4" i="4"/>
  <c r="K7" i="4" s="1"/>
  <c r="M12" i="4"/>
  <c r="N12" i="4"/>
  <c r="L12" i="4"/>
  <c r="T7" i="3"/>
  <c r="V7" i="3"/>
  <c r="U5" i="3"/>
  <c r="W5" i="3" s="1"/>
  <c r="T6" i="3"/>
  <c r="U6" i="3"/>
  <c r="W6" i="3" s="1"/>
  <c r="T4" i="3"/>
  <c r="T8" i="3" s="1"/>
  <c r="U4" i="3"/>
  <c r="V5" i="3"/>
  <c r="K5" i="3"/>
  <c r="K8" i="3" s="1"/>
  <c r="B15" i="1"/>
  <c r="I11" i="1" s="1"/>
  <c r="I7" i="1"/>
  <c r="I8" i="1" s="1"/>
  <c r="P10" i="4" l="1"/>
  <c r="N10" i="4"/>
  <c r="M10" i="4"/>
  <c r="O10" i="4"/>
  <c r="L10" i="4"/>
  <c r="B14" i="4" s="1"/>
  <c r="G11" i="4" s="1"/>
  <c r="B10" i="3"/>
  <c r="V8" i="3"/>
  <c r="U8" i="3"/>
  <c r="W4" i="3"/>
  <c r="B11" i="1"/>
  <c r="B13" i="1"/>
  <c r="I10" i="1"/>
  <c r="L5" i="4" l="1"/>
  <c r="N4" i="4"/>
  <c r="M4" i="4"/>
  <c r="N5" i="4"/>
  <c r="M5" i="4"/>
  <c r="O5" i="4"/>
  <c r="O4" i="4"/>
  <c r="L4" i="4"/>
  <c r="M6" i="4"/>
  <c r="O6" i="4"/>
  <c r="N6" i="4"/>
  <c r="L6" i="4"/>
  <c r="W8" i="3"/>
  <c r="I13" i="1"/>
  <c r="U4" i="4" l="1"/>
  <c r="V4" i="4"/>
  <c r="T6" i="4"/>
  <c r="V6" i="4"/>
  <c r="U6" i="4"/>
  <c r="W6" i="4" s="1"/>
  <c r="U5" i="4"/>
  <c r="W5" i="4" s="1"/>
  <c r="V5" i="4"/>
  <c r="T5" i="4"/>
  <c r="V8" i="4" l="1"/>
  <c r="B10" i="4"/>
  <c r="G9" i="4" s="1"/>
  <c r="T8" i="4"/>
  <c r="U8" i="4"/>
  <c r="W4" i="4"/>
  <c r="W8" i="4" l="1"/>
  <c r="B12" i="4"/>
  <c r="G10" i="4" s="1"/>
  <c r="G13" i="4" s="1"/>
  <c r="J7" i="4" l="1"/>
</calcChain>
</file>

<file path=xl/sharedStrings.xml><?xml version="1.0" encoding="utf-8"?>
<sst xmlns="http://schemas.openxmlformats.org/spreadsheetml/2006/main" count="79" uniqueCount="37">
  <si>
    <t>i</t>
  </si>
  <si>
    <t>Общая сумма квадратов</t>
  </si>
  <si>
    <t>SS</t>
  </si>
  <si>
    <t>Сумма квадратов между группами</t>
  </si>
  <si>
    <t>Сумма квадратов внутри групп</t>
  </si>
  <si>
    <r>
      <t>x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</si>
  <si>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</si>
  <si>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C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</si>
  <si>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C</t>
    </r>
    <r>
      <rPr>
        <vertAlign val="subscript"/>
        <sz val="12"/>
        <color theme="1"/>
        <rFont val="Times New Roman"/>
        <family val="1"/>
        <charset val="204"/>
      </rPr>
      <t>o</t>
    </r>
    <r>
      <rPr>
        <sz val="12"/>
        <color theme="1"/>
        <rFont val="Times New Roman"/>
        <family val="1"/>
        <charset val="204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</si>
  <si>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a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</si>
  <si>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a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</si>
  <si>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b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</si>
  <si>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b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</si>
  <si>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a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</si>
  <si>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a расч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</si>
  <si>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табл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</si>
  <si>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b</t>
    </r>
  </si>
  <si>
    <t>Const</t>
  </si>
  <si>
    <r>
      <t>C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</si>
  <si>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vertAlign val="superscript"/>
        <sz val="12"/>
        <color theme="1"/>
        <rFont val="Times New Roman"/>
        <family val="1"/>
        <charset val="204"/>
      </rPr>
      <t>2</t>
    </r>
  </si>
  <si>
    <t>Формулы</t>
  </si>
  <si>
    <r>
      <t>Т. к. F</t>
    </r>
    <r>
      <rPr>
        <vertAlign val="subscript"/>
        <sz val="11"/>
        <color theme="1"/>
        <rFont val="Times New Roman"/>
        <family val="1"/>
        <charset val="204"/>
      </rPr>
      <t>расч</t>
    </r>
    <r>
      <rPr>
        <sz val="11"/>
        <color theme="1"/>
        <rFont val="Times New Roman"/>
        <family val="1"/>
        <charset val="204"/>
      </rPr>
      <t xml:space="preserve"> &lt; F</t>
    </r>
    <r>
      <rPr>
        <vertAlign val="subscript"/>
        <sz val="11"/>
        <color theme="1"/>
        <rFont val="Times New Roman"/>
        <family val="1"/>
        <charset val="204"/>
      </rPr>
      <t>табл</t>
    </r>
    <r>
      <rPr>
        <sz val="11"/>
        <color theme="1"/>
        <rFont val="Times New Roman"/>
        <family val="1"/>
        <charset val="204"/>
      </rPr>
      <t>, то гипотеза H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 xml:space="preserve"> об отсутсвии влияния фактора смены на процент брака выпускаемой продукции принимается, т. е. производственная смена не влияет на появление брака.
</t>
    </r>
  </si>
  <si>
    <t>SUM</t>
  </si>
  <si>
    <t>Заключение</t>
  </si>
  <si>
    <t>n</t>
  </si>
  <si>
    <t>xi ср</t>
  </si>
  <si>
    <t>Xim-X ср</t>
  </si>
  <si>
    <r>
      <t>S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</si>
  <si>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Т. к. F</t>
    </r>
    <r>
      <rPr>
        <vertAlign val="subscript"/>
        <sz val="12"/>
        <color theme="1"/>
        <rFont val="Times New Roman"/>
        <family val="1"/>
        <charset val="204"/>
      </rPr>
      <t>расч</t>
    </r>
    <r>
      <rPr>
        <sz val="12"/>
        <color theme="1"/>
        <rFont val="Times New Roman"/>
        <family val="1"/>
        <charset val="204"/>
      </rPr>
      <t xml:space="preserve"> &lt; F</t>
    </r>
    <r>
      <rPr>
        <vertAlign val="subscript"/>
        <sz val="12"/>
        <color theme="1"/>
        <rFont val="Times New Roman"/>
        <family val="1"/>
        <charset val="204"/>
      </rPr>
      <t>табл</t>
    </r>
    <r>
      <rPr>
        <sz val="12"/>
        <color theme="1"/>
        <rFont val="Times New Roman"/>
        <family val="1"/>
        <charset val="204"/>
      </rPr>
      <t>, то гипотеза H</t>
    </r>
    <r>
      <rPr>
        <vertAlign val="subscript"/>
        <sz val="12"/>
        <color theme="1"/>
        <rFont val="Times New Roman"/>
        <family val="1"/>
        <charset val="204"/>
      </rPr>
      <t xml:space="preserve">0 </t>
    </r>
    <r>
      <rPr>
        <sz val="12"/>
        <color theme="1"/>
        <rFont val="Times New Roman"/>
        <family val="1"/>
        <charset val="204"/>
      </rPr>
      <t>об отсутвии отличий между партиями ламп по сроку службы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принимается, т. е. громкость не влияет на скорость реакции.
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</si>
  <si>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im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</si>
  <si>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</si>
  <si>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ср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</si>
  <si>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im</t>
    </r>
  </si>
  <si>
    <t>SUM xim</t>
  </si>
  <si>
    <r>
      <t>(n * xi ср)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</si>
  <si>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SUM xim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</si>
  <si>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Т. к. F</t>
    </r>
    <r>
      <rPr>
        <vertAlign val="subscript"/>
        <sz val="12"/>
        <color theme="1"/>
        <rFont val="Times New Roman"/>
        <family val="1"/>
        <charset val="204"/>
      </rPr>
      <t>расч</t>
    </r>
    <r>
      <rPr>
        <sz val="12"/>
        <color theme="1"/>
        <rFont val="Times New Roman"/>
        <family val="1"/>
        <charset val="204"/>
      </rPr>
      <t xml:space="preserve"> &lt; F</t>
    </r>
    <r>
      <rPr>
        <vertAlign val="subscript"/>
        <sz val="12"/>
        <color theme="1"/>
        <rFont val="Times New Roman"/>
        <family val="1"/>
        <charset val="204"/>
      </rPr>
      <t>табл</t>
    </r>
    <r>
      <rPr>
        <sz val="12"/>
        <color theme="1"/>
        <rFont val="Times New Roman"/>
        <family val="1"/>
        <charset val="204"/>
      </rPr>
      <t>, то гипотеза H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 xml:space="preserve"> об отсутсвии влияния громкости сигнала на скорость реакции не принимается, т. е. громкость влияет на скорость реакции.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</si>
</sst>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166" fontId="3" fillId="3" borderId="1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273539</xdr:colOff>
      <xdr:row>9</xdr:row>
      <xdr:rowOff>35610</xdr:rowOff>
    </xdr:from>
    <xdr:to>
      <xdr:col>18</xdr:col>
      <xdr:colOff>34192</xdr:colOff>
      <xdr:row>13</xdr:row>
      <xdr:rowOff>129962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2ECA9-4B1D-38EA-5F20-ABC92D32F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0962" y="1901533"/>
          <a:ext cx="1592384" cy="1041967"/>
        </a:xfrm>
        <a:prstGeom prst="rect">
          <a:avLst/>
        </a:prstGeom>
      </xdr:spPr>
    </xdr:pic>
    <xdr:clientData/>
  </xdr:twoCellAnchor>
  <xdr:twoCellAnchor editAs="oneCell">
    <xdr:from>
      <xdr:col>12</xdr:col>
      <xdr:colOff>136769</xdr:colOff>
      <xdr:row>13</xdr:row>
      <xdr:rowOff>157161</xdr:rowOff>
    </xdr:from>
    <xdr:to>
      <xdr:col>18</xdr:col>
      <xdr:colOff>204943</xdr:colOff>
      <xdr:row>16</xdr:row>
      <xdr:rowOff>76730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1397CA-438C-702C-4ADD-4EE8058A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461" y="2970699"/>
          <a:ext cx="3731636" cy="56433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307732</xdr:colOff>
      <xdr:row>16</xdr:row>
      <xdr:rowOff>167352</xdr:rowOff>
    </xdr:from>
    <xdr:to>
      <xdr:col>15</xdr:col>
      <xdr:colOff>88733</xdr:colOff>
      <xdr:row>19</xdr:row>
      <xdr:rowOff>161192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31F65A-3A01-042E-5B16-2738FD0F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2847" y="3625660"/>
          <a:ext cx="2223309" cy="579994"/>
        </a:xfrm>
        <a:prstGeom prst="rect">
          <a:avLst/>
        </a:prstGeom>
      </xdr:spPr>
    </xdr:pic>
    <xdr:clientData/>
  </xdr:twoCellAnchor>
  <xdr:twoCellAnchor editAs="oneCell">
    <xdr:from>
      <xdr:col>12</xdr:col>
      <xdr:colOff>376117</xdr:colOff>
      <xdr:row>9</xdr:row>
      <xdr:rowOff>141653</xdr:rowOff>
    </xdr:from>
    <xdr:to>
      <xdr:col>15</xdr:col>
      <xdr:colOff>165548</xdr:colOff>
      <xdr:row>13</xdr:row>
      <xdr:rowOff>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A0B82C-DEDB-7D89-4D2A-17895AB2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1809" y="2007576"/>
          <a:ext cx="1621162" cy="805975"/>
        </a:xfrm>
        <a:prstGeom prst="rect">
          <a:avLst/>
        </a:prstGeom>
      </xdr:spPr>
    </xdr:pic>
    <xdr:clientData/>
  </xdr:twoCellAnchor>
  <xdr:twoCellAnchor editAs="oneCell">
    <xdr:from>
      <xdr:col>15</xdr:col>
      <xdr:colOff>166075</xdr:colOff>
      <xdr:row>16</xdr:row>
      <xdr:rowOff>124676</xdr:rowOff>
    </xdr:from>
    <xdr:to>
      <xdr:col>18</xdr:col>
      <xdr:colOff>553163</xdr:colOff>
      <xdr:row>19</xdr:row>
      <xdr:rowOff>165163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A25A2-9DEB-56ED-D8FE-EF75BD7B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83498" y="3582984"/>
          <a:ext cx="2218819" cy="626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zoomScale="130" zoomScaleNormal="130" workbookViewId="0">
      <selection activeCell="J10" sqref="J10"/>
    </sheetView>
  </sheetViews>
  <sheetFormatPr defaultRowHeight="14.6" x14ac:dyDescent="0.4"/>
  <cols>
    <col min="1" max="1" width="6.23046875" customWidth="1"/>
    <col min="2" max="8" width="5.69140625" customWidth="1"/>
  </cols>
  <sheetData>
    <row r="1" spans="1:19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45" x14ac:dyDescent="0.55000000000000004">
      <c r="A2" s="33" t="s">
        <v>0</v>
      </c>
      <c r="B2" s="34" t="s">
        <v>5</v>
      </c>
      <c r="C2" s="34"/>
      <c r="D2" s="34"/>
      <c r="E2" s="34"/>
      <c r="F2" s="34"/>
      <c r="G2" s="34"/>
      <c r="H2" s="34"/>
      <c r="I2" s="33" t="s">
        <v>6</v>
      </c>
      <c r="J2" s="33" t="s">
        <v>18</v>
      </c>
      <c r="K2" s="34" t="s">
        <v>19</v>
      </c>
      <c r="L2" s="34"/>
      <c r="M2" s="34"/>
      <c r="N2" s="34"/>
      <c r="O2" s="34"/>
      <c r="P2" s="34"/>
      <c r="Q2" s="34"/>
      <c r="R2" s="1"/>
      <c r="S2" s="1"/>
    </row>
    <row r="3" spans="1:19" ht="15.45" x14ac:dyDescent="0.4">
      <c r="A3" s="33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33"/>
      <c r="J3" s="33"/>
      <c r="K3" s="2">
        <v>1</v>
      </c>
      <c r="L3" s="2">
        <v>2</v>
      </c>
      <c r="M3" s="2">
        <v>3</v>
      </c>
      <c r="N3" s="2">
        <v>4</v>
      </c>
      <c r="O3" s="2">
        <v>5</v>
      </c>
      <c r="P3" s="2">
        <v>6</v>
      </c>
      <c r="Q3" s="2">
        <v>7</v>
      </c>
      <c r="R3" s="1"/>
      <c r="S3" s="1"/>
    </row>
    <row r="4" spans="1:19" ht="15.45" x14ac:dyDescent="0.4">
      <c r="A4" s="2">
        <v>1</v>
      </c>
      <c r="B4" s="3">
        <v>2</v>
      </c>
      <c r="C4" s="3">
        <v>1.5</v>
      </c>
      <c r="D4" s="3">
        <v>3</v>
      </c>
      <c r="E4" s="3">
        <v>6</v>
      </c>
      <c r="F4" s="3">
        <v>0.2</v>
      </c>
      <c r="G4" s="3">
        <v>0</v>
      </c>
      <c r="H4" s="3">
        <v>1</v>
      </c>
      <c r="I4" s="3">
        <f>SUM(B4:H4)</f>
        <v>13.7</v>
      </c>
      <c r="J4" s="3">
        <f>I4*I4</f>
        <v>187.68999999999997</v>
      </c>
      <c r="K4" s="3">
        <f>B4*B4</f>
        <v>4</v>
      </c>
      <c r="L4" s="3">
        <f t="shared" ref="L4:Q6" si="0">C4*C4</f>
        <v>2.25</v>
      </c>
      <c r="M4" s="3">
        <f t="shared" si="0"/>
        <v>9</v>
      </c>
      <c r="N4" s="3">
        <f t="shared" si="0"/>
        <v>36</v>
      </c>
      <c r="O4" s="3">
        <f t="shared" si="0"/>
        <v>4.0000000000000008E-2</v>
      </c>
      <c r="P4" s="3">
        <f t="shared" si="0"/>
        <v>0</v>
      </c>
      <c r="Q4" s="3">
        <f t="shared" si="0"/>
        <v>1</v>
      </c>
      <c r="R4" s="1"/>
      <c r="S4" s="1"/>
    </row>
    <row r="5" spans="1:19" ht="15.45" x14ac:dyDescent="0.4">
      <c r="A5" s="2">
        <v>2</v>
      </c>
      <c r="B5" s="3">
        <v>1.5</v>
      </c>
      <c r="C5" s="3">
        <v>4</v>
      </c>
      <c r="D5" s="3">
        <v>4</v>
      </c>
      <c r="E5" s="3">
        <v>0</v>
      </c>
      <c r="F5" s="3">
        <v>0</v>
      </c>
      <c r="G5" s="3">
        <v>2.5</v>
      </c>
      <c r="H5" s="3">
        <v>1.5</v>
      </c>
      <c r="I5" s="3">
        <f t="shared" ref="I5" si="1">SUM(B5:H5)</f>
        <v>13.5</v>
      </c>
      <c r="J5" s="3">
        <f t="shared" ref="J5:J6" si="2">I5*I5</f>
        <v>182.25</v>
      </c>
      <c r="K5" s="3">
        <f t="shared" ref="K5:K6" si="3">B5*B5</f>
        <v>2.25</v>
      </c>
      <c r="L5" s="3">
        <f t="shared" si="0"/>
        <v>16</v>
      </c>
      <c r="M5" s="3">
        <f t="shared" si="0"/>
        <v>16</v>
      </c>
      <c r="N5" s="3">
        <f t="shared" si="0"/>
        <v>0</v>
      </c>
      <c r="O5" s="3">
        <f t="shared" si="0"/>
        <v>0</v>
      </c>
      <c r="P5" s="3">
        <f t="shared" si="0"/>
        <v>6.25</v>
      </c>
      <c r="Q5" s="3">
        <f t="shared" si="0"/>
        <v>2.25</v>
      </c>
      <c r="R5" s="1"/>
      <c r="S5" s="1"/>
    </row>
    <row r="6" spans="1:19" ht="15.45" x14ac:dyDescent="0.4">
      <c r="A6" s="2">
        <v>3</v>
      </c>
      <c r="B6" s="3">
        <v>1.5</v>
      </c>
      <c r="C6" s="3">
        <v>1.5</v>
      </c>
      <c r="D6" s="3">
        <v>6</v>
      </c>
      <c r="E6" s="3">
        <v>6</v>
      </c>
      <c r="F6" s="3">
        <v>0</v>
      </c>
      <c r="G6" s="3">
        <v>3</v>
      </c>
      <c r="H6" s="3">
        <v>1</v>
      </c>
      <c r="I6" s="3">
        <f>SUM(B6:H6)</f>
        <v>19</v>
      </c>
      <c r="J6" s="3">
        <f t="shared" si="2"/>
        <v>361</v>
      </c>
      <c r="K6" s="3">
        <f t="shared" si="3"/>
        <v>2.25</v>
      </c>
      <c r="L6" s="3">
        <f t="shared" si="0"/>
        <v>2.25</v>
      </c>
      <c r="M6" s="3">
        <f t="shared" si="0"/>
        <v>36</v>
      </c>
      <c r="N6" s="3">
        <f t="shared" si="0"/>
        <v>36</v>
      </c>
      <c r="O6" s="3">
        <f t="shared" si="0"/>
        <v>0</v>
      </c>
      <c r="P6" s="3">
        <f t="shared" si="0"/>
        <v>9</v>
      </c>
      <c r="Q6" s="3">
        <f t="shared" si="0"/>
        <v>1</v>
      </c>
      <c r="R6" s="1"/>
      <c r="S6" s="1"/>
    </row>
    <row r="7" spans="1:19" ht="15.45" x14ac:dyDescent="0.4">
      <c r="A7" s="1"/>
      <c r="B7" s="4"/>
      <c r="C7" s="4"/>
      <c r="D7" s="4"/>
      <c r="E7" s="4"/>
      <c r="F7" s="4"/>
      <c r="G7" s="35" t="s">
        <v>22</v>
      </c>
      <c r="H7" s="35"/>
      <c r="I7" s="5">
        <f>SUM(I4:I6)</f>
        <v>46.2</v>
      </c>
      <c r="J7" s="5">
        <f>SUM(J4:J6)</f>
        <v>730.93999999999994</v>
      </c>
      <c r="K7" s="3">
        <f t="shared" ref="K7:Q7" si="4">SUM(K4:K6)</f>
        <v>8.5</v>
      </c>
      <c r="L7" s="3">
        <f t="shared" si="4"/>
        <v>20.5</v>
      </c>
      <c r="M7" s="3">
        <f t="shared" si="4"/>
        <v>61</v>
      </c>
      <c r="N7" s="3">
        <f t="shared" si="4"/>
        <v>72</v>
      </c>
      <c r="O7" s="3">
        <f t="shared" si="4"/>
        <v>4.0000000000000008E-2</v>
      </c>
      <c r="P7" s="3">
        <f t="shared" si="4"/>
        <v>15.25</v>
      </c>
      <c r="Q7" s="3">
        <f t="shared" si="4"/>
        <v>4.25</v>
      </c>
      <c r="R7" s="1"/>
      <c r="S7" s="1"/>
    </row>
    <row r="8" spans="1:19" ht="18.45" x14ac:dyDescent="0.55000000000000004">
      <c r="A8" s="1"/>
      <c r="B8" s="1"/>
      <c r="C8" s="1"/>
      <c r="D8" s="1"/>
      <c r="E8" s="1"/>
      <c r="F8" s="1"/>
      <c r="G8" s="20" t="s">
        <v>7</v>
      </c>
      <c r="H8" s="21"/>
      <c r="I8" s="6">
        <f>I7^2</f>
        <v>2134.44</v>
      </c>
      <c r="J8" s="1"/>
      <c r="K8" s="7" t="s">
        <v>8</v>
      </c>
      <c r="L8" s="5">
        <f>SUM(K7:Q7)</f>
        <v>181.54</v>
      </c>
      <c r="M8" s="1"/>
      <c r="N8" s="1"/>
      <c r="O8" s="1"/>
      <c r="P8" s="1"/>
      <c r="Q8" s="1"/>
      <c r="R8" s="1"/>
      <c r="S8" s="1"/>
    </row>
    <row r="9" spans="1:19" ht="15.45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6" t="s">
        <v>20</v>
      </c>
      <c r="O9" s="37"/>
      <c r="P9" s="37"/>
      <c r="Q9" s="38"/>
    </row>
    <row r="10" spans="1:19" ht="18.45" x14ac:dyDescent="0.55000000000000004">
      <c r="A10" s="47" t="s">
        <v>1</v>
      </c>
      <c r="B10" s="47"/>
      <c r="C10" s="47"/>
      <c r="D10" s="47"/>
      <c r="E10" s="47"/>
      <c r="F10" s="47"/>
      <c r="G10" s="1"/>
      <c r="H10" s="7" t="s">
        <v>9</v>
      </c>
      <c r="I10" s="5">
        <f>B13/L11</f>
        <v>1.3899999999999935</v>
      </c>
      <c r="K10" s="22" t="s">
        <v>17</v>
      </c>
      <c r="L10" s="23"/>
      <c r="N10" s="1"/>
      <c r="O10" s="1"/>
      <c r="P10" s="1"/>
      <c r="Q10" s="1"/>
    </row>
    <row r="11" spans="1:19" ht="18.45" x14ac:dyDescent="0.55000000000000004">
      <c r="A11" s="8" t="s">
        <v>2</v>
      </c>
      <c r="B11" s="43">
        <f>L8-I7*I7/L13</f>
        <v>79.899999999999991</v>
      </c>
      <c r="C11" s="44"/>
      <c r="D11" s="44"/>
      <c r="E11" s="44"/>
      <c r="F11" s="44"/>
      <c r="G11" s="1"/>
      <c r="H11" s="7" t="s">
        <v>11</v>
      </c>
      <c r="I11" s="5">
        <f>B15/L12</f>
        <v>4.2844444444444445</v>
      </c>
      <c r="K11" s="7" t="s">
        <v>10</v>
      </c>
      <c r="L11" s="3">
        <f>A6-1</f>
        <v>2</v>
      </c>
      <c r="N11" s="1"/>
      <c r="O11" s="1"/>
      <c r="P11" s="1"/>
      <c r="Q11" s="1"/>
    </row>
    <row r="12" spans="1:19" ht="18" x14ac:dyDescent="0.55000000000000004">
      <c r="A12" s="9" t="s">
        <v>3</v>
      </c>
      <c r="B12" s="9"/>
      <c r="C12" s="9"/>
      <c r="D12" s="9"/>
      <c r="E12" s="9"/>
      <c r="F12" s="9"/>
      <c r="G12" s="1"/>
      <c r="H12" s="10"/>
      <c r="I12" s="11"/>
      <c r="K12" s="7" t="s">
        <v>12</v>
      </c>
      <c r="L12" s="3">
        <f>L13-A6</f>
        <v>18</v>
      </c>
      <c r="N12" s="1"/>
      <c r="O12" s="1"/>
      <c r="P12" s="1"/>
      <c r="Q12" s="1"/>
      <c r="R12" s="1"/>
      <c r="S12" s="1"/>
    </row>
    <row r="13" spans="1:19" ht="18" x14ac:dyDescent="0.55000000000000004">
      <c r="A13" s="12" t="s">
        <v>13</v>
      </c>
      <c r="B13" s="41">
        <f>3/L13*J7-I7*I7/L13</f>
        <v>2.7799999999999869</v>
      </c>
      <c r="C13" s="42"/>
      <c r="D13" s="42"/>
      <c r="E13" s="42"/>
      <c r="F13" s="42"/>
      <c r="G13" s="1"/>
      <c r="H13" s="7" t="s">
        <v>14</v>
      </c>
      <c r="I13" s="5">
        <f>I10/I11</f>
        <v>0.32442946058091132</v>
      </c>
      <c r="J13" s="1"/>
      <c r="K13" s="14" t="s">
        <v>24</v>
      </c>
      <c r="L13" s="15">
        <v>21</v>
      </c>
      <c r="N13" s="1"/>
      <c r="O13" s="1"/>
      <c r="P13" s="1"/>
      <c r="Q13" s="1"/>
      <c r="R13" s="1"/>
      <c r="S13" s="1"/>
    </row>
    <row r="14" spans="1:19" ht="18" x14ac:dyDescent="0.55000000000000004">
      <c r="A14" s="47" t="s">
        <v>4</v>
      </c>
      <c r="B14" s="47"/>
      <c r="C14" s="47"/>
      <c r="D14" s="47"/>
      <c r="E14" s="47"/>
      <c r="F14" s="47"/>
      <c r="G14" s="1"/>
      <c r="H14" s="7" t="s">
        <v>15</v>
      </c>
      <c r="I14" s="5">
        <v>3.55</v>
      </c>
      <c r="J14" s="1"/>
      <c r="K14" s="1"/>
      <c r="N14" s="1"/>
      <c r="O14" s="1"/>
      <c r="P14" s="1"/>
      <c r="Q14" s="1"/>
      <c r="R14" s="1"/>
      <c r="S14" s="1"/>
    </row>
    <row r="15" spans="1:19" ht="18" x14ac:dyDescent="0.55000000000000004">
      <c r="A15" s="13" t="s">
        <v>16</v>
      </c>
      <c r="B15" s="39">
        <f>L8-1/7*J7</f>
        <v>77.12</v>
      </c>
      <c r="C15" s="40"/>
      <c r="D15" s="40"/>
      <c r="E15" s="40"/>
      <c r="F15" s="4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45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55" customHeight="1" x14ac:dyDescent="0.4">
      <c r="A17" s="1"/>
      <c r="B17" s="45" t="s">
        <v>23</v>
      </c>
      <c r="C17" s="46"/>
      <c r="D17" s="46"/>
      <c r="E17" s="46"/>
      <c r="F17" s="46"/>
      <c r="G17" s="46"/>
      <c r="H17" s="46"/>
      <c r="I17" s="46"/>
      <c r="J17" s="46"/>
      <c r="L17" s="1"/>
      <c r="M17" s="1"/>
      <c r="N17" s="1"/>
      <c r="O17" s="1"/>
      <c r="P17" s="1"/>
      <c r="Q17" s="1"/>
      <c r="R17" s="1"/>
      <c r="S17" s="1"/>
    </row>
    <row r="18" spans="1:19" ht="15.45" x14ac:dyDescent="0.4">
      <c r="A18" s="1"/>
      <c r="B18" s="24" t="s">
        <v>21</v>
      </c>
      <c r="C18" s="25"/>
      <c r="D18" s="25"/>
      <c r="E18" s="25"/>
      <c r="F18" s="25"/>
      <c r="G18" s="25"/>
      <c r="H18" s="25"/>
      <c r="I18" s="25"/>
      <c r="J18" s="26"/>
      <c r="L18" s="1"/>
      <c r="M18" s="1"/>
      <c r="N18" s="1"/>
      <c r="O18" s="1"/>
      <c r="P18" s="1"/>
      <c r="Q18" s="1"/>
      <c r="R18" s="1"/>
      <c r="S18" s="1"/>
    </row>
    <row r="19" spans="1:19" ht="15.45" x14ac:dyDescent="0.4">
      <c r="A19" s="1"/>
      <c r="B19" s="27"/>
      <c r="C19" s="28"/>
      <c r="D19" s="28"/>
      <c r="E19" s="28"/>
      <c r="F19" s="28"/>
      <c r="G19" s="28"/>
      <c r="H19" s="28"/>
      <c r="I19" s="28"/>
      <c r="J19" s="29"/>
      <c r="L19" s="1"/>
      <c r="M19" s="1"/>
      <c r="N19" s="1"/>
      <c r="O19" s="1"/>
      <c r="P19" s="1"/>
      <c r="Q19" s="1"/>
      <c r="R19" s="1"/>
      <c r="S19" s="1"/>
    </row>
    <row r="20" spans="1:19" ht="15.45" x14ac:dyDescent="0.4">
      <c r="A20" s="1"/>
      <c r="B20" s="27"/>
      <c r="C20" s="28"/>
      <c r="D20" s="28"/>
      <c r="E20" s="28"/>
      <c r="F20" s="28"/>
      <c r="G20" s="28"/>
      <c r="H20" s="28"/>
      <c r="I20" s="28"/>
      <c r="J20" s="29"/>
      <c r="L20" s="1"/>
      <c r="M20" s="1"/>
      <c r="N20" s="1"/>
      <c r="O20" s="1"/>
      <c r="P20" s="1"/>
      <c r="Q20" s="1"/>
      <c r="R20" s="1"/>
      <c r="S20" s="1"/>
    </row>
    <row r="21" spans="1:19" ht="15.45" x14ac:dyDescent="0.4">
      <c r="A21" s="1"/>
      <c r="B21" s="30"/>
      <c r="C21" s="31"/>
      <c r="D21" s="31"/>
      <c r="E21" s="31"/>
      <c r="F21" s="31"/>
      <c r="G21" s="31"/>
      <c r="H21" s="31"/>
      <c r="I21" s="31"/>
      <c r="J21" s="32"/>
    </row>
    <row r="22" spans="1:19" ht="15.45" x14ac:dyDescent="0.4">
      <c r="A22" s="1"/>
      <c r="B22" s="1"/>
      <c r="C22" s="1"/>
      <c r="D22" s="1"/>
      <c r="E22" s="1"/>
    </row>
    <row r="23" spans="1:19" ht="15.45" x14ac:dyDescent="0.4">
      <c r="A23" s="1"/>
      <c r="B23" s="1"/>
      <c r="C23" s="1"/>
      <c r="D23" s="1"/>
      <c r="E23" s="1"/>
    </row>
  </sheetData>
  <mergeCells count="16">
    <mergeCell ref="G8:H8"/>
    <mergeCell ref="K10:L10"/>
    <mergeCell ref="B18:J21"/>
    <mergeCell ref="A2:A3"/>
    <mergeCell ref="B2:H2"/>
    <mergeCell ref="I2:I3"/>
    <mergeCell ref="J2:J3"/>
    <mergeCell ref="K2:Q2"/>
    <mergeCell ref="G7:H7"/>
    <mergeCell ref="N9:Q9"/>
    <mergeCell ref="B15:F15"/>
    <mergeCell ref="B13:F13"/>
    <mergeCell ref="B11:F11"/>
    <mergeCell ref="B17:J17"/>
    <mergeCell ref="A10:F10"/>
    <mergeCell ref="A14:F14"/>
  </mergeCells>
  <pageMargins left="0.7" right="0.7" top="0.75" bottom="0.75" header="0.3" footer="0.3"/>
  <ignoredErrors>
    <ignoredError sqref="I4:I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9E31-BB47-46B6-A801-F52287A97B49}">
  <dimension ref="A2:W19"/>
  <sheetViews>
    <sheetView tabSelected="1" zoomScale="85" zoomScaleNormal="85" workbookViewId="0">
      <selection activeCell="E23" sqref="E23"/>
    </sheetView>
  </sheetViews>
  <sheetFormatPr defaultRowHeight="15.45" x14ac:dyDescent="0.4"/>
  <cols>
    <col min="1" max="6" width="9.3828125" style="54" bestFit="1" customWidth="1"/>
    <col min="7" max="7" width="10.53515625" style="54" customWidth="1"/>
    <col min="8" max="8" width="10.3828125" style="54" customWidth="1"/>
    <col min="9" max="9" width="9.3828125" style="54" bestFit="1" customWidth="1"/>
    <col min="10" max="10" width="10.61328125" style="54" bestFit="1" customWidth="1"/>
    <col min="11" max="11" width="10.765625" style="54" customWidth="1"/>
    <col min="12" max="12" width="10.69140625" style="54" bestFit="1" customWidth="1"/>
    <col min="13" max="21" width="9.3828125" style="54" bestFit="1" customWidth="1"/>
    <col min="22" max="22" width="10.3046875" style="54" customWidth="1"/>
    <col min="23" max="23" width="11.61328125" style="54" bestFit="1" customWidth="1"/>
    <col min="24" max="16384" width="9.23046875" style="54"/>
  </cols>
  <sheetData>
    <row r="2" spans="1:23" ht="18.45" x14ac:dyDescent="0.4">
      <c r="A2" s="48" t="s">
        <v>0</v>
      </c>
      <c r="B2" s="60" t="s">
        <v>29</v>
      </c>
      <c r="C2" s="61"/>
      <c r="D2" s="61"/>
      <c r="E2" s="61"/>
      <c r="F2" s="61"/>
      <c r="G2" s="62"/>
      <c r="J2" s="49" t="s">
        <v>30</v>
      </c>
      <c r="K2" s="49" t="s">
        <v>31</v>
      </c>
      <c r="L2" s="60" t="s">
        <v>32</v>
      </c>
      <c r="M2" s="61"/>
      <c r="N2" s="61"/>
      <c r="O2" s="61"/>
      <c r="P2" s="61"/>
      <c r="Q2" s="62"/>
      <c r="T2" s="49" t="s">
        <v>33</v>
      </c>
      <c r="U2" s="49" t="s">
        <v>25</v>
      </c>
      <c r="V2" s="49" t="s">
        <v>35</v>
      </c>
      <c r="W2" s="49" t="s">
        <v>34</v>
      </c>
    </row>
    <row r="3" spans="1:23" x14ac:dyDescent="0.4">
      <c r="A3" s="48"/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J3" s="49"/>
      <c r="K3" s="49"/>
      <c r="L3" s="51">
        <v>1</v>
      </c>
      <c r="M3" s="50">
        <v>2</v>
      </c>
      <c r="N3" s="50">
        <v>3</v>
      </c>
      <c r="O3" s="50">
        <v>4</v>
      </c>
      <c r="P3" s="50">
        <v>5</v>
      </c>
      <c r="Q3" s="50">
        <v>6</v>
      </c>
      <c r="T3" s="49"/>
      <c r="U3" s="49"/>
      <c r="V3" s="49"/>
      <c r="W3" s="49"/>
    </row>
    <row r="4" spans="1:23" x14ac:dyDescent="0.4">
      <c r="A4" s="51">
        <v>1</v>
      </c>
      <c r="B4" s="7">
        <v>304</v>
      </c>
      <c r="C4" s="7">
        <v>268</v>
      </c>
      <c r="D4" s="7">
        <v>272</v>
      </c>
      <c r="E4" s="7">
        <v>262</v>
      </c>
      <c r="F4" s="7">
        <v>283</v>
      </c>
      <c r="G4" s="7"/>
      <c r="J4" s="19">
        <f>SUM(B4:I4)</f>
        <v>1389</v>
      </c>
      <c r="K4" s="19">
        <f>J4/COUNT(B4:I4)</f>
        <v>277.8</v>
      </c>
      <c r="L4" s="52">
        <f>B4-$K$7</f>
        <v>56.316666666666691</v>
      </c>
      <c r="M4" s="52">
        <f>C4-$K$7</f>
        <v>20.316666666666691</v>
      </c>
      <c r="N4" s="52">
        <f>D4-$K$7</f>
        <v>24.316666666666691</v>
      </c>
      <c r="O4" s="52">
        <f>E4-$K$7</f>
        <v>14.316666666666691</v>
      </c>
      <c r="P4" s="52">
        <f>F4-$K$7</f>
        <v>35.316666666666691</v>
      </c>
      <c r="Q4" s="52"/>
      <c r="T4" s="52">
        <f>SUM(L4:S4)</f>
        <v>150.58333333333346</v>
      </c>
      <c r="U4" s="19">
        <f>AVERAGE(L4:S4)</f>
        <v>30.116666666666692</v>
      </c>
      <c r="V4" s="19">
        <f>SUMSQ(L4:S4)</f>
        <v>5627.8680555555629</v>
      </c>
      <c r="W4" s="19">
        <f>COUNT(L4:S4)*U4*U4</f>
        <v>4535.0680555555628</v>
      </c>
    </row>
    <row r="5" spans="1:23" x14ac:dyDescent="0.4">
      <c r="A5" s="51">
        <v>2</v>
      </c>
      <c r="B5" s="7">
        <v>272</v>
      </c>
      <c r="C5" s="7">
        <v>264</v>
      </c>
      <c r="D5" s="7">
        <v>256</v>
      </c>
      <c r="E5" s="7">
        <v>269</v>
      </c>
      <c r="F5" s="7">
        <v>285</v>
      </c>
      <c r="G5" s="7">
        <v>247</v>
      </c>
      <c r="J5" s="19">
        <f t="shared" ref="J5:J7" si="0">SUM(B5:I5)</f>
        <v>1593</v>
      </c>
      <c r="K5" s="19">
        <f t="shared" ref="K5:K7" si="1">J5/COUNT(B5:I5)</f>
        <v>265.5</v>
      </c>
      <c r="L5" s="52">
        <f>B5-$K$7</f>
        <v>24.316666666666691</v>
      </c>
      <c r="M5" s="52">
        <f>C5-$K$7</f>
        <v>16.316666666666691</v>
      </c>
      <c r="N5" s="52">
        <f>D5-$K$7</f>
        <v>8.3166666666666913</v>
      </c>
      <c r="O5" s="52">
        <f>E5-$K$7</f>
        <v>21.316666666666691</v>
      </c>
      <c r="P5" s="52">
        <f>F5-$K$7</f>
        <v>37.316666666666691</v>
      </c>
      <c r="Q5" s="52">
        <f>G5-$K$7</f>
        <v>-0.6833333333333087</v>
      </c>
      <c r="T5" s="52">
        <f t="shared" ref="T5:T7" si="2">SUM(L5:S5)</f>
        <v>106.90000000000015</v>
      </c>
      <c r="U5" s="19">
        <f t="shared" ref="U5:U7" si="3">AVERAGE(L5:S5)</f>
        <v>17.816666666666691</v>
      </c>
      <c r="V5" s="19">
        <f t="shared" ref="V5:V7" si="4">SUMSQ(L5:S5)</f>
        <v>2774.1016666666719</v>
      </c>
      <c r="W5" s="19">
        <f t="shared" ref="W5:W7" si="5">COUNT(L5:S5)*U5*U5</f>
        <v>1904.6016666666719</v>
      </c>
    </row>
    <row r="6" spans="1:23" x14ac:dyDescent="0.4">
      <c r="A6" s="51">
        <v>3</v>
      </c>
      <c r="B6" s="7">
        <v>223</v>
      </c>
      <c r="C6" s="7">
        <v>184</v>
      </c>
      <c r="D6" s="7">
        <v>209</v>
      </c>
      <c r="E6" s="7">
        <v>183</v>
      </c>
      <c r="F6" s="7"/>
      <c r="G6" s="7"/>
      <c r="J6" s="19">
        <f t="shared" si="0"/>
        <v>799</v>
      </c>
      <c r="K6" s="19">
        <f t="shared" si="1"/>
        <v>199.75</v>
      </c>
      <c r="L6" s="52">
        <f>B6-$K$7</f>
        <v>-24.683333333333309</v>
      </c>
      <c r="M6" s="52">
        <f>C6-$K$7</f>
        <v>-63.683333333333309</v>
      </c>
      <c r="N6" s="52">
        <f>D6-$K$7</f>
        <v>-38.683333333333309</v>
      </c>
      <c r="O6" s="52">
        <f>E6-$K$7</f>
        <v>-64.683333333333309</v>
      </c>
      <c r="P6" s="52"/>
      <c r="Q6" s="52"/>
      <c r="T6" s="52">
        <f>SUM(L6:S6)</f>
        <v>-191.73333333333323</v>
      </c>
      <c r="U6" s="19">
        <f>AVERAGE(L6:S6)</f>
        <v>-47.933333333333309</v>
      </c>
      <c r="V6" s="19">
        <f t="shared" si="4"/>
        <v>10345.16777777777</v>
      </c>
      <c r="W6" s="19">
        <f>COUNT(L6:S6)*U6*U6</f>
        <v>9190.4177777777677</v>
      </c>
    </row>
    <row r="7" spans="1:23" x14ac:dyDescent="0.4">
      <c r="J7" s="55">
        <f ca="1">SUM(J4:J7)</f>
        <v>3781</v>
      </c>
      <c r="K7" s="19">
        <f>AVERAGE(K4:K6)</f>
        <v>247.68333333333331</v>
      </c>
    </row>
    <row r="8" spans="1:23" x14ac:dyDescent="0.4">
      <c r="A8" s="53"/>
      <c r="T8" s="52">
        <f>SUM(T4:T7)</f>
        <v>65.750000000000341</v>
      </c>
      <c r="U8" s="52">
        <f t="shared" ref="U8:W8" si="6">SUM(U4:U7)</f>
        <v>7.1054273576010019E-14</v>
      </c>
      <c r="V8" s="52">
        <f t="shared" si="6"/>
        <v>18747.137500000004</v>
      </c>
      <c r="W8" s="52">
        <f t="shared" si="6"/>
        <v>15630.087500000001</v>
      </c>
    </row>
    <row r="9" spans="1:23" ht="17.149999999999999" x14ac:dyDescent="0.4">
      <c r="A9" s="46" t="s">
        <v>1</v>
      </c>
      <c r="B9" s="46"/>
      <c r="C9" s="46"/>
      <c r="D9" s="46"/>
      <c r="F9" s="19" t="s">
        <v>27</v>
      </c>
      <c r="G9" s="59">
        <f>B10/(J14-1)</f>
        <v>1339.0812500000004</v>
      </c>
      <c r="L9" s="49" t="s">
        <v>26</v>
      </c>
      <c r="M9" s="49"/>
      <c r="N9" s="49"/>
      <c r="O9" s="49"/>
      <c r="P9" s="49"/>
      <c r="Q9" s="49"/>
    </row>
    <row r="10" spans="1:23" ht="18" x14ac:dyDescent="0.4">
      <c r="A10" s="19" t="s">
        <v>2</v>
      </c>
      <c r="B10" s="63">
        <f>SUM(V4:V7)</f>
        <v>18747.137500000004</v>
      </c>
      <c r="C10" s="63"/>
      <c r="D10" s="63"/>
      <c r="F10" s="19" t="s">
        <v>9</v>
      </c>
      <c r="G10" s="59">
        <f>B12/J12</f>
        <v>7815.0437500000007</v>
      </c>
      <c r="L10" s="19">
        <f t="shared" ref="L10:R13" si="7">B4-$K4</f>
        <v>26.199999999999989</v>
      </c>
      <c r="M10" s="19">
        <f>C4-$K4</f>
        <v>-9.8000000000000114</v>
      </c>
      <c r="N10" s="19">
        <f t="shared" si="7"/>
        <v>-5.8000000000000114</v>
      </c>
      <c r="O10" s="19">
        <f t="shared" si="7"/>
        <v>-15.800000000000011</v>
      </c>
      <c r="P10" s="19">
        <f t="shared" si="7"/>
        <v>5.1999999999999886</v>
      </c>
      <c r="Q10" s="19"/>
    </row>
    <row r="11" spans="1:23" ht="18" x14ac:dyDescent="0.4">
      <c r="A11" s="46" t="s">
        <v>3</v>
      </c>
      <c r="B11" s="46"/>
      <c r="C11" s="46"/>
      <c r="D11" s="46"/>
      <c r="F11" s="19" t="s">
        <v>11</v>
      </c>
      <c r="G11" s="59">
        <f>B14/J13</f>
        <v>259.75416666666666</v>
      </c>
      <c r="I11" s="36" t="s">
        <v>17</v>
      </c>
      <c r="J11" s="38"/>
      <c r="L11" s="19">
        <f t="shared" si="7"/>
        <v>6.5</v>
      </c>
      <c r="M11" s="19">
        <f t="shared" si="7"/>
        <v>-1.5</v>
      </c>
      <c r="N11" s="19">
        <f t="shared" si="7"/>
        <v>-9.5</v>
      </c>
      <c r="O11" s="19">
        <f t="shared" si="7"/>
        <v>3.5</v>
      </c>
      <c r="P11" s="19">
        <f t="shared" ref="P11" si="8">F5-$K5</f>
        <v>19.5</v>
      </c>
      <c r="Q11" s="19">
        <f t="shared" ref="Q11" si="9">G5-$K5</f>
        <v>-18.5</v>
      </c>
    </row>
    <row r="12" spans="1:23" ht="18" x14ac:dyDescent="0.4">
      <c r="A12" s="19" t="s">
        <v>13</v>
      </c>
      <c r="B12" s="63">
        <f>SUM(W4:W7)</f>
        <v>15630.087500000001</v>
      </c>
      <c r="C12" s="63"/>
      <c r="D12" s="63"/>
      <c r="I12" s="19" t="s">
        <v>10</v>
      </c>
      <c r="J12" s="64">
        <f>A6-1</f>
        <v>2</v>
      </c>
      <c r="L12" s="19">
        <f t="shared" si="7"/>
        <v>23.25</v>
      </c>
      <c r="M12" s="19">
        <f t="shared" si="7"/>
        <v>-15.75</v>
      </c>
      <c r="N12" s="19">
        <f t="shared" si="7"/>
        <v>9.25</v>
      </c>
      <c r="O12" s="19">
        <f t="shared" si="7"/>
        <v>-16.75</v>
      </c>
      <c r="P12" s="19"/>
      <c r="Q12" s="19"/>
    </row>
    <row r="13" spans="1:23" ht="18" x14ac:dyDescent="0.4">
      <c r="A13" s="46" t="s">
        <v>4</v>
      </c>
      <c r="B13" s="46"/>
      <c r="C13" s="46"/>
      <c r="D13" s="46"/>
      <c r="F13" s="19" t="s">
        <v>14</v>
      </c>
      <c r="G13" s="65">
        <f>G10/G11</f>
        <v>30.086307566449051</v>
      </c>
      <c r="I13" s="19" t="s">
        <v>12</v>
      </c>
      <c r="J13" s="64">
        <f>J14-A6</f>
        <v>12</v>
      </c>
    </row>
    <row r="14" spans="1:23" ht="18" x14ac:dyDescent="0.4">
      <c r="A14" s="19" t="s">
        <v>16</v>
      </c>
      <c r="B14" s="63">
        <f>SUMSQ(L10:S13)</f>
        <v>3117.05</v>
      </c>
      <c r="C14" s="63"/>
      <c r="D14" s="63"/>
      <c r="F14" s="19" t="s">
        <v>15</v>
      </c>
      <c r="G14" s="65">
        <v>2.74</v>
      </c>
      <c r="I14" s="19" t="s">
        <v>24</v>
      </c>
      <c r="J14" s="64">
        <v>15</v>
      </c>
    </row>
    <row r="16" spans="1:23" x14ac:dyDescent="0.4">
      <c r="B16" s="46" t="s">
        <v>23</v>
      </c>
      <c r="C16" s="46"/>
      <c r="D16" s="46"/>
      <c r="E16" s="46"/>
      <c r="F16" s="46"/>
      <c r="G16" s="46"/>
    </row>
    <row r="17" spans="2:7" ht="15.45" customHeight="1" x14ac:dyDescent="0.4">
      <c r="B17" s="57" t="s">
        <v>36</v>
      </c>
      <c r="C17" s="58"/>
      <c r="D17" s="58"/>
      <c r="E17" s="58"/>
      <c r="F17" s="58"/>
      <c r="G17" s="58"/>
    </row>
    <row r="18" spans="2:7" x14ac:dyDescent="0.4">
      <c r="B18" s="58"/>
      <c r="C18" s="58"/>
      <c r="D18" s="58"/>
      <c r="E18" s="58"/>
      <c r="F18" s="58"/>
      <c r="G18" s="58"/>
    </row>
    <row r="19" spans="2:7" x14ac:dyDescent="0.4">
      <c r="B19" s="58"/>
      <c r="C19" s="58"/>
      <c r="D19" s="58"/>
      <c r="E19" s="58"/>
      <c r="F19" s="58"/>
      <c r="G19" s="58"/>
    </row>
  </sheetData>
  <mergeCells count="19">
    <mergeCell ref="B17:G19"/>
    <mergeCell ref="B2:G2"/>
    <mergeCell ref="L2:Q2"/>
    <mergeCell ref="L9:Q9"/>
    <mergeCell ref="A11:D11"/>
    <mergeCell ref="I11:J11"/>
    <mergeCell ref="B12:D12"/>
    <mergeCell ref="A13:D13"/>
    <mergeCell ref="B14:D14"/>
    <mergeCell ref="B16:G16"/>
    <mergeCell ref="U2:U3"/>
    <mergeCell ref="V2:V3"/>
    <mergeCell ref="W2:W3"/>
    <mergeCell ref="A9:D9"/>
    <mergeCell ref="B10:D10"/>
    <mergeCell ref="A2:A3"/>
    <mergeCell ref="J2:J3"/>
    <mergeCell ref="K2:K3"/>
    <mergeCell ref="T2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2D4E-B35D-4D93-A033-B816011B6549}">
  <dimension ref="A2:W19"/>
  <sheetViews>
    <sheetView zoomScale="85" zoomScaleNormal="85" workbookViewId="0">
      <selection activeCell="F27" sqref="F27"/>
    </sheetView>
  </sheetViews>
  <sheetFormatPr defaultRowHeight="15.45" x14ac:dyDescent="0.4"/>
  <cols>
    <col min="1" max="6" width="9.3828125" style="54" bestFit="1" customWidth="1"/>
    <col min="7" max="7" width="10.53515625" style="54" customWidth="1"/>
    <col min="8" max="8" width="10.3828125" style="54" customWidth="1"/>
    <col min="9" max="9" width="9.3828125" style="54" bestFit="1" customWidth="1"/>
    <col min="10" max="10" width="10.61328125" style="54" bestFit="1" customWidth="1"/>
    <col min="11" max="11" width="9.3828125" style="54" bestFit="1" customWidth="1"/>
    <col min="12" max="12" width="10.69140625" style="54" bestFit="1" customWidth="1"/>
    <col min="13" max="21" width="9.3828125" style="54" bestFit="1" customWidth="1"/>
    <col min="22" max="22" width="10.3046875" style="54" customWidth="1"/>
    <col min="23" max="23" width="11.61328125" style="54" bestFit="1" customWidth="1"/>
    <col min="24" max="16384" width="9.23046875" style="54"/>
  </cols>
  <sheetData>
    <row r="2" spans="1:23" ht="18.45" x14ac:dyDescent="0.4">
      <c r="A2" s="48" t="s">
        <v>0</v>
      </c>
      <c r="B2" s="49" t="s">
        <v>29</v>
      </c>
      <c r="C2" s="49"/>
      <c r="D2" s="49"/>
      <c r="E2" s="49"/>
      <c r="F2" s="49"/>
      <c r="G2" s="49"/>
      <c r="H2" s="49"/>
      <c r="I2" s="49"/>
      <c r="J2" s="49" t="s">
        <v>30</v>
      </c>
      <c r="K2" s="49" t="s">
        <v>31</v>
      </c>
      <c r="L2" s="49" t="s">
        <v>32</v>
      </c>
      <c r="M2" s="49"/>
      <c r="N2" s="49"/>
      <c r="O2" s="49"/>
      <c r="P2" s="49"/>
      <c r="Q2" s="49"/>
      <c r="R2" s="49"/>
      <c r="S2" s="49"/>
      <c r="T2" s="49" t="s">
        <v>33</v>
      </c>
      <c r="U2" s="49" t="s">
        <v>25</v>
      </c>
      <c r="V2" s="49" t="s">
        <v>35</v>
      </c>
      <c r="W2" s="49" t="s">
        <v>34</v>
      </c>
    </row>
    <row r="3" spans="1:23" x14ac:dyDescent="0.4">
      <c r="A3" s="48"/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49"/>
      <c r="K3" s="49"/>
      <c r="L3" s="51">
        <v>1</v>
      </c>
      <c r="M3" s="50">
        <v>2</v>
      </c>
      <c r="N3" s="50">
        <v>3</v>
      </c>
      <c r="O3" s="50">
        <v>4</v>
      </c>
      <c r="P3" s="50">
        <v>5</v>
      </c>
      <c r="Q3" s="50">
        <v>6</v>
      </c>
      <c r="R3" s="50">
        <v>7</v>
      </c>
      <c r="S3" s="50">
        <v>8</v>
      </c>
      <c r="T3" s="49"/>
      <c r="U3" s="49"/>
      <c r="V3" s="49"/>
      <c r="W3" s="49"/>
    </row>
    <row r="4" spans="1:23" x14ac:dyDescent="0.4">
      <c r="A4" s="51">
        <v>1</v>
      </c>
      <c r="B4" s="19">
        <v>1.6</v>
      </c>
      <c r="C4" s="19">
        <v>1.61</v>
      </c>
      <c r="D4" s="19">
        <v>1.65</v>
      </c>
      <c r="E4" s="19">
        <v>1.68</v>
      </c>
      <c r="F4" s="19">
        <v>1.7</v>
      </c>
      <c r="G4" s="19">
        <v>1.72</v>
      </c>
      <c r="H4" s="19">
        <v>1.8</v>
      </c>
      <c r="I4" s="19"/>
      <c r="J4" s="19">
        <f>SUM(B4:I4)</f>
        <v>11.76</v>
      </c>
      <c r="K4" s="19">
        <f>J4/COUNT(B4:I4)</f>
        <v>1.68</v>
      </c>
      <c r="L4" s="52">
        <f>B4-$K$8</f>
        <v>-4.2187500000000044E-2</v>
      </c>
      <c r="M4" s="52">
        <f t="shared" ref="M4:S7" si="0">C4-$K$8</f>
        <v>-3.2187500000000036E-2</v>
      </c>
      <c r="N4" s="52">
        <f t="shared" si="0"/>
        <v>7.812499999999778E-3</v>
      </c>
      <c r="O4" s="52">
        <f t="shared" si="0"/>
        <v>3.7812499999999805E-2</v>
      </c>
      <c r="P4" s="52">
        <f t="shared" si="0"/>
        <v>5.7812499999999822E-2</v>
      </c>
      <c r="Q4" s="52">
        <f t="shared" si="0"/>
        <v>7.781249999999984E-2</v>
      </c>
      <c r="R4" s="52">
        <f t="shared" si="0"/>
        <v>0.15781249999999991</v>
      </c>
      <c r="S4" s="52"/>
      <c r="T4" s="52">
        <f>SUM(L4:S4)</f>
        <v>0.26468749999999908</v>
      </c>
      <c r="U4" s="19">
        <f>AVERAGE(L4:S4)</f>
        <v>3.7812499999999867E-2</v>
      </c>
      <c r="V4" s="19">
        <f>SUMSQ(L4:S4)</f>
        <v>3.8608496093749917E-2</v>
      </c>
      <c r="W4" s="19">
        <f>COUNT(L4:S4)*U4*U4</f>
        <v>1.000849609374993E-2</v>
      </c>
    </row>
    <row r="5" spans="1:23" x14ac:dyDescent="0.4">
      <c r="A5" s="51">
        <v>2</v>
      </c>
      <c r="B5" s="19">
        <v>1.58</v>
      </c>
      <c r="C5" s="19">
        <v>1.64</v>
      </c>
      <c r="D5" s="19">
        <v>1.7</v>
      </c>
      <c r="E5" s="19">
        <v>1.75</v>
      </c>
      <c r="F5" s="19"/>
      <c r="G5" s="19"/>
      <c r="H5" s="19"/>
      <c r="I5" s="19"/>
      <c r="J5" s="19">
        <f t="shared" ref="J5:J7" si="1">SUM(B5:I5)</f>
        <v>6.67</v>
      </c>
      <c r="K5" s="19">
        <f t="shared" ref="K5:K7" si="2">J5/COUNT(B5:I5)</f>
        <v>1.6675</v>
      </c>
      <c r="L5" s="52">
        <f t="shared" ref="L5:L7" si="3">B5-$K$8</f>
        <v>-6.2187500000000062E-2</v>
      </c>
      <c r="M5" s="52">
        <f t="shared" si="0"/>
        <v>-2.1875000000002309E-3</v>
      </c>
      <c r="N5" s="52">
        <f t="shared" si="0"/>
        <v>5.7812499999999822E-2</v>
      </c>
      <c r="O5" s="52">
        <f t="shared" si="0"/>
        <v>0.10781249999999987</v>
      </c>
      <c r="P5" s="52"/>
      <c r="Q5" s="52"/>
      <c r="R5" s="52"/>
      <c r="S5" s="52"/>
      <c r="T5" s="52">
        <f t="shared" ref="T5:T7" si="4">SUM(L5:S5)</f>
        <v>0.1012499999999994</v>
      </c>
      <c r="U5" s="19">
        <f t="shared" ref="U5:U7" si="5">AVERAGE(L5:S5)</f>
        <v>2.5312499999999849E-2</v>
      </c>
      <c r="V5" s="19">
        <f t="shared" ref="V5:V7" si="6">SUMSQ(L5:S5)</f>
        <v>1.8837890624999961E-2</v>
      </c>
      <c r="W5" s="19">
        <f t="shared" ref="W5:W7" si="7">COUNT(L5:S5)*U5*U5</f>
        <v>2.5628906249999693E-3</v>
      </c>
    </row>
    <row r="6" spans="1:23" x14ac:dyDescent="0.4">
      <c r="A6" s="51">
        <v>3</v>
      </c>
      <c r="B6" s="19">
        <v>1.46</v>
      </c>
      <c r="C6" s="19">
        <v>1.55</v>
      </c>
      <c r="D6" s="19">
        <v>1.6</v>
      </c>
      <c r="E6" s="19">
        <v>1.62</v>
      </c>
      <c r="F6" s="19">
        <v>1.64</v>
      </c>
      <c r="G6" s="19">
        <v>1.66</v>
      </c>
      <c r="H6" s="19">
        <v>1.74</v>
      </c>
      <c r="I6" s="19">
        <v>1.82</v>
      </c>
      <c r="J6" s="19">
        <f t="shared" si="1"/>
        <v>13.09</v>
      </c>
      <c r="K6" s="19">
        <f t="shared" si="2"/>
        <v>1.63625</v>
      </c>
      <c r="L6" s="52">
        <f t="shared" si="3"/>
        <v>-0.18218750000000017</v>
      </c>
      <c r="M6" s="52">
        <f t="shared" si="0"/>
        <v>-9.2187500000000089E-2</v>
      </c>
      <c r="N6" s="52">
        <f t="shared" si="0"/>
        <v>-4.2187500000000044E-2</v>
      </c>
      <c r="O6" s="52">
        <f t="shared" si="0"/>
        <v>-2.2187500000000027E-2</v>
      </c>
      <c r="P6" s="52">
        <f t="shared" si="0"/>
        <v>-2.1875000000002309E-3</v>
      </c>
      <c r="Q6" s="52">
        <f t="shared" si="0"/>
        <v>1.7812499999999787E-2</v>
      </c>
      <c r="R6" s="52">
        <f t="shared" si="0"/>
        <v>9.7812499999999858E-2</v>
      </c>
      <c r="S6" s="52">
        <f t="shared" si="0"/>
        <v>0.17781249999999993</v>
      </c>
      <c r="T6" s="52">
        <f>SUM(L6:S6)</f>
        <v>-4.7500000000000986E-2</v>
      </c>
      <c r="U6" s="19">
        <f>AVERAGE(L6:S6)</f>
        <v>-5.9375000000001232E-3</v>
      </c>
      <c r="V6" s="19">
        <f t="shared" si="6"/>
        <v>8.5469531250000022E-2</v>
      </c>
      <c r="W6" s="19">
        <f t="shared" si="7"/>
        <v>2.8203125000001171E-4</v>
      </c>
    </row>
    <row r="7" spans="1:23" x14ac:dyDescent="0.4">
      <c r="A7" s="51">
        <v>4</v>
      </c>
      <c r="B7" s="19">
        <v>1.51</v>
      </c>
      <c r="C7" s="18">
        <v>1.52</v>
      </c>
      <c r="D7" s="19">
        <v>1.53</v>
      </c>
      <c r="E7" s="19">
        <v>1.6</v>
      </c>
      <c r="F7" s="19">
        <v>1.67</v>
      </c>
      <c r="G7" s="19">
        <v>1.68</v>
      </c>
      <c r="H7" s="19"/>
      <c r="I7" s="19"/>
      <c r="J7" s="19">
        <f t="shared" si="1"/>
        <v>9.51</v>
      </c>
      <c r="K7" s="19">
        <f t="shared" si="2"/>
        <v>1.585</v>
      </c>
      <c r="L7" s="52">
        <f t="shared" si="3"/>
        <v>-0.13218750000000012</v>
      </c>
      <c r="M7" s="52">
        <f t="shared" si="0"/>
        <v>-0.12218750000000012</v>
      </c>
      <c r="N7" s="52">
        <f t="shared" si="0"/>
        <v>-0.11218750000000011</v>
      </c>
      <c r="O7" s="52">
        <f t="shared" si="0"/>
        <v>-4.2187500000000044E-2</v>
      </c>
      <c r="P7" s="52">
        <f t="shared" si="0"/>
        <v>2.7812499999999796E-2</v>
      </c>
      <c r="Q7" s="52">
        <f t="shared" si="0"/>
        <v>3.7812499999999805E-2</v>
      </c>
      <c r="R7" s="52"/>
      <c r="S7" s="52"/>
      <c r="T7" s="52">
        <f t="shared" si="4"/>
        <v>-0.34312500000000079</v>
      </c>
      <c r="U7" s="19">
        <f t="shared" si="5"/>
        <v>-5.7187500000000134E-2</v>
      </c>
      <c r="V7" s="19">
        <f t="shared" si="6"/>
        <v>4.8972460937500066E-2</v>
      </c>
      <c r="W7" s="19">
        <f t="shared" si="7"/>
        <v>1.9622460937500093E-2</v>
      </c>
    </row>
    <row r="8" spans="1:23" x14ac:dyDescent="0.4">
      <c r="A8" s="53"/>
      <c r="J8" s="55">
        <f>SUM(J4:J7)</f>
        <v>41.03</v>
      </c>
      <c r="K8" s="16">
        <f>AVERAGE(K4:K7)</f>
        <v>1.6421875000000001</v>
      </c>
      <c r="L8" s="16"/>
      <c r="M8" s="17"/>
      <c r="N8" s="17"/>
      <c r="O8" s="17"/>
      <c r="P8" s="17"/>
      <c r="Q8" s="17"/>
      <c r="R8" s="17"/>
      <c r="S8" s="18"/>
      <c r="T8" s="56">
        <f>SUM(T4:T7)</f>
        <v>-2.4687500000003304E-2</v>
      </c>
      <c r="U8" s="52">
        <f t="shared" ref="U8:W8" si="8">SUM(U4:U7)</f>
        <v>-5.4817261840867104E-16</v>
      </c>
      <c r="V8" s="52">
        <f t="shared" si="8"/>
        <v>0.19188837890624999</v>
      </c>
      <c r="W8" s="52">
        <f t="shared" si="8"/>
        <v>3.2475878906250005E-2</v>
      </c>
    </row>
    <row r="9" spans="1:23" ht="17.149999999999999" x14ac:dyDescent="0.4">
      <c r="A9" s="46" t="s">
        <v>1</v>
      </c>
      <c r="B9" s="46"/>
      <c r="C9" s="46"/>
      <c r="D9" s="46"/>
      <c r="F9" s="19" t="s">
        <v>27</v>
      </c>
      <c r="G9" s="59">
        <f>B10/(J14-1)</f>
        <v>7.9953491210937502E-3</v>
      </c>
      <c r="L9" s="60" t="s">
        <v>26</v>
      </c>
      <c r="M9" s="61"/>
      <c r="N9" s="61"/>
      <c r="O9" s="61"/>
      <c r="P9" s="61"/>
      <c r="Q9" s="61"/>
      <c r="R9" s="61"/>
      <c r="S9" s="62"/>
    </row>
    <row r="10" spans="1:23" ht="18" x14ac:dyDescent="0.4">
      <c r="A10" s="19" t="s">
        <v>2</v>
      </c>
      <c r="B10" s="63">
        <f>SUM(V4:V7)</f>
        <v>0.19188837890624999</v>
      </c>
      <c r="C10" s="63"/>
      <c r="D10" s="63"/>
      <c r="F10" s="19" t="s">
        <v>9</v>
      </c>
      <c r="G10" s="59">
        <f>B12/J12</f>
        <v>1.0825292968750002E-2</v>
      </c>
      <c r="L10" s="19">
        <f t="shared" ref="L10:R13" si="9">B4-$K4</f>
        <v>-7.9999999999999849E-2</v>
      </c>
      <c r="M10" s="19">
        <f>C4-$K4</f>
        <v>-6.999999999999984E-2</v>
      </c>
      <c r="N10" s="19">
        <f t="shared" si="9"/>
        <v>-3.0000000000000027E-2</v>
      </c>
      <c r="O10" s="19">
        <f t="shared" si="9"/>
        <v>0</v>
      </c>
      <c r="P10" s="19">
        <f t="shared" si="9"/>
        <v>2.0000000000000018E-2</v>
      </c>
      <c r="Q10" s="19">
        <f t="shared" si="9"/>
        <v>4.0000000000000036E-2</v>
      </c>
      <c r="R10" s="19">
        <f t="shared" si="9"/>
        <v>0.12000000000000011</v>
      </c>
      <c r="S10" s="19"/>
    </row>
    <row r="11" spans="1:23" ht="18" x14ac:dyDescent="0.4">
      <c r="A11" s="46" t="s">
        <v>3</v>
      </c>
      <c r="B11" s="46"/>
      <c r="C11" s="46"/>
      <c r="D11" s="46"/>
      <c r="F11" s="19" t="s">
        <v>11</v>
      </c>
      <c r="G11" s="59">
        <f>B14/J13</f>
        <v>7.5910714285714279E-3</v>
      </c>
      <c r="I11" s="36" t="s">
        <v>17</v>
      </c>
      <c r="J11" s="38"/>
      <c r="L11" s="19">
        <f t="shared" si="9"/>
        <v>-8.7499999999999911E-2</v>
      </c>
      <c r="M11" s="19">
        <f t="shared" si="9"/>
        <v>-2.750000000000008E-2</v>
      </c>
      <c r="N11" s="19">
        <f t="shared" si="9"/>
        <v>3.2499999999999973E-2</v>
      </c>
      <c r="O11" s="19">
        <f t="shared" si="9"/>
        <v>8.2500000000000018E-2</v>
      </c>
      <c r="P11" s="19"/>
      <c r="Q11" s="19"/>
      <c r="R11" s="19"/>
      <c r="S11" s="19"/>
    </row>
    <row r="12" spans="1:23" ht="18" x14ac:dyDescent="0.4">
      <c r="A12" s="19" t="s">
        <v>13</v>
      </c>
      <c r="B12" s="63">
        <f>SUM(W4:W7)</f>
        <v>3.2475878906250005E-2</v>
      </c>
      <c r="C12" s="63"/>
      <c r="D12" s="63"/>
      <c r="I12" s="19" t="s">
        <v>10</v>
      </c>
      <c r="J12" s="64">
        <f>A7-1</f>
        <v>3</v>
      </c>
      <c r="L12" s="19">
        <f t="shared" si="9"/>
        <v>-0.17625000000000002</v>
      </c>
      <c r="M12" s="19">
        <f t="shared" si="9"/>
        <v>-8.6249999999999938E-2</v>
      </c>
      <c r="N12" s="19">
        <f t="shared" si="9"/>
        <v>-3.6249999999999893E-2</v>
      </c>
      <c r="O12" s="19">
        <f t="shared" si="9"/>
        <v>-1.6249999999999876E-2</v>
      </c>
      <c r="P12" s="19">
        <f>F6-$K6</f>
        <v>3.7499999999999201E-3</v>
      </c>
      <c r="Q12" s="19">
        <f>G6-$K6</f>
        <v>2.3749999999999938E-2</v>
      </c>
      <c r="R12" s="19">
        <f>H6-$K6</f>
        <v>0.10375000000000001</v>
      </c>
      <c r="S12" s="19">
        <f>I6-$K6</f>
        <v>0.18375000000000008</v>
      </c>
    </row>
    <row r="13" spans="1:23" ht="18" x14ac:dyDescent="0.4">
      <c r="A13" s="46" t="s">
        <v>4</v>
      </c>
      <c r="B13" s="46"/>
      <c r="C13" s="46"/>
      <c r="D13" s="46"/>
      <c r="F13" s="19" t="s">
        <v>14</v>
      </c>
      <c r="G13" s="65">
        <f>G10/G11</f>
        <v>1.4260560015290524</v>
      </c>
      <c r="I13" s="19" t="s">
        <v>12</v>
      </c>
      <c r="J13" s="64">
        <f>J14-A7</f>
        <v>21</v>
      </c>
      <c r="L13" s="19">
        <f t="shared" si="9"/>
        <v>-7.4999999999999956E-2</v>
      </c>
      <c r="M13" s="19">
        <f t="shared" si="9"/>
        <v>-6.4999999999999947E-2</v>
      </c>
      <c r="N13" s="19">
        <f t="shared" si="9"/>
        <v>-5.4999999999999938E-2</v>
      </c>
      <c r="O13" s="19">
        <f t="shared" si="9"/>
        <v>1.5000000000000124E-2</v>
      </c>
      <c r="P13" s="19">
        <f>F7-$K7</f>
        <v>8.4999999999999964E-2</v>
      </c>
      <c r="Q13" s="19">
        <f>G7-$K7</f>
        <v>9.4999999999999973E-2</v>
      </c>
      <c r="R13" s="19"/>
      <c r="S13" s="19"/>
    </row>
    <row r="14" spans="1:23" ht="18" x14ac:dyDescent="0.4">
      <c r="A14" s="19" t="s">
        <v>16</v>
      </c>
      <c r="B14" s="63">
        <f>SUMSQ(L10:S13)</f>
        <v>0.15941249999999998</v>
      </c>
      <c r="C14" s="63"/>
      <c r="D14" s="63"/>
      <c r="F14" s="19" t="s">
        <v>15</v>
      </c>
      <c r="G14" s="65">
        <v>3.05</v>
      </c>
      <c r="I14" s="19" t="s">
        <v>24</v>
      </c>
      <c r="J14" s="64">
        <v>25</v>
      </c>
    </row>
    <row r="16" spans="1:23" x14ac:dyDescent="0.4">
      <c r="B16" s="46" t="s">
        <v>23</v>
      </c>
      <c r="C16" s="46"/>
      <c r="D16" s="46"/>
      <c r="E16" s="46"/>
      <c r="F16" s="46"/>
      <c r="G16" s="46"/>
    </row>
    <row r="17" spans="2:7" x14ac:dyDescent="0.4">
      <c r="B17" s="66" t="s">
        <v>28</v>
      </c>
      <c r="C17" s="46"/>
      <c r="D17" s="46"/>
      <c r="E17" s="46"/>
      <c r="F17" s="46"/>
      <c r="G17" s="46"/>
    </row>
    <row r="18" spans="2:7" x14ac:dyDescent="0.4">
      <c r="B18" s="46"/>
      <c r="C18" s="46"/>
      <c r="D18" s="46"/>
      <c r="E18" s="46"/>
      <c r="F18" s="46"/>
      <c r="G18" s="46"/>
    </row>
    <row r="19" spans="2:7" x14ac:dyDescent="0.4">
      <c r="B19" s="46"/>
      <c r="C19" s="46"/>
      <c r="D19" s="46"/>
      <c r="E19" s="46"/>
      <c r="F19" s="46"/>
      <c r="G19" s="46"/>
    </row>
  </sheetData>
  <mergeCells count="19">
    <mergeCell ref="U2:U3"/>
    <mergeCell ref="V2:V3"/>
    <mergeCell ref="W2:W3"/>
    <mergeCell ref="L9:S9"/>
    <mergeCell ref="A2:A3"/>
    <mergeCell ref="J2:J3"/>
    <mergeCell ref="K2:K3"/>
    <mergeCell ref="A9:D9"/>
    <mergeCell ref="T2:T3"/>
    <mergeCell ref="B17:G19"/>
    <mergeCell ref="B2:I2"/>
    <mergeCell ref="L2:S2"/>
    <mergeCell ref="B10:D10"/>
    <mergeCell ref="I11:J11"/>
    <mergeCell ref="B12:D12"/>
    <mergeCell ref="B14:D14"/>
    <mergeCell ref="B16:G16"/>
    <mergeCell ref="A11:D11"/>
    <mergeCell ref="A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Задача из лекции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Шумякин</dc:creator>
  <cp:lastModifiedBy>Илья Шумякин</cp:lastModifiedBy>
  <dcterms:created xsi:type="dcterms:W3CDTF">2015-06-05T18:17:20Z</dcterms:created>
  <dcterms:modified xsi:type="dcterms:W3CDTF">2022-09-21T14:31:59Z</dcterms:modified>
</cp:coreProperties>
</file>