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A:\Desktop\Study\Информационные средства и технологии инженерных и научных расчетов\"/>
    </mc:Choice>
  </mc:AlternateContent>
  <xr:revisionPtr revIDLastSave="0" documentId="13_ncr:1_{7B848ED3-8CE9-418C-84DF-214BE224A856}" xr6:coauthVersionLast="47" xr6:coauthVersionMax="47" xr10:uidLastSave="{00000000-0000-0000-0000-000000000000}"/>
  <bookViews>
    <workbookView xWindow="-28920" yWindow="693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21" i="1"/>
  <c r="I11" i="1" s="1"/>
  <c r="F14" i="1"/>
  <c r="F11" i="1"/>
  <c r="U7" i="1" l="1"/>
  <c r="T7" i="1"/>
  <c r="S7" i="1"/>
  <c r="R7" i="1"/>
  <c r="Q7" i="1"/>
  <c r="P7" i="1"/>
  <c r="V7" i="1" s="1"/>
  <c r="J7" i="1"/>
  <c r="O7" i="1" s="1"/>
  <c r="U6" i="1"/>
  <c r="T6" i="1"/>
  <c r="S6" i="1"/>
  <c r="R6" i="1"/>
  <c r="Q6" i="1"/>
  <c r="P6" i="1"/>
  <c r="J6" i="1"/>
  <c r="O6" i="1" s="1"/>
  <c r="U5" i="1"/>
  <c r="T5" i="1"/>
  <c r="S5" i="1"/>
  <c r="R5" i="1"/>
  <c r="Q5" i="1"/>
  <c r="P5" i="1"/>
  <c r="J5" i="1"/>
  <c r="O5" i="1" s="1"/>
  <c r="U4" i="1"/>
  <c r="T4" i="1"/>
  <c r="S4" i="1"/>
  <c r="R4" i="1"/>
  <c r="Q4" i="1"/>
  <c r="P4" i="1"/>
  <c r="J4" i="1"/>
  <c r="O4" i="1" l="1"/>
  <c r="K4" i="1"/>
  <c r="V5" i="1"/>
  <c r="M6" i="1"/>
  <c r="N6" i="1" s="1"/>
  <c r="V6" i="1"/>
  <c r="J8" i="1"/>
  <c r="V4" i="1"/>
  <c r="V8" i="1" s="1"/>
  <c r="B11" i="1" s="1"/>
  <c r="M4" i="1"/>
  <c r="N4" i="1" s="1"/>
  <c r="F17" i="1"/>
  <c r="O8" i="1"/>
  <c r="L4" i="1"/>
  <c r="K6" i="1"/>
  <c r="L6" i="1" s="1"/>
  <c r="B13" i="1" l="1"/>
  <c r="F19" i="1" s="1"/>
  <c r="B12" i="1"/>
  <c r="B14" i="1" s="1"/>
  <c r="B15" i="1"/>
  <c r="I12" i="1" l="1"/>
  <c r="F18" i="1"/>
  <c r="F20" i="1"/>
  <c r="I13" i="1" s="1"/>
</calcChain>
</file>

<file path=xl/sharedStrings.xml><?xml version="1.0" encoding="utf-8"?>
<sst xmlns="http://schemas.openxmlformats.org/spreadsheetml/2006/main" count="39" uniqueCount="38">
  <si>
    <t>A</t>
  </si>
  <si>
    <t>B</t>
  </si>
  <si>
    <t>SS</t>
  </si>
  <si>
    <t>ν</t>
  </si>
  <si>
    <r>
      <t>C</t>
    </r>
    <r>
      <rPr>
        <vertAlign val="sub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 xml:space="preserve"> 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</si>
  <si>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а расч</t>
    </r>
  </si>
  <si>
    <r>
      <t>SS</t>
    </r>
    <r>
      <rPr>
        <vertAlign val="subscript"/>
        <sz val="12"/>
        <color theme="1"/>
        <rFont val="Times New Roman"/>
        <family val="1"/>
        <charset val="204"/>
      </rPr>
      <t>a</t>
    </r>
  </si>
  <si>
    <r>
      <t>ν</t>
    </r>
    <r>
      <rPr>
        <vertAlign val="subscript"/>
        <sz val="12"/>
        <color theme="1"/>
        <rFont val="Times New Roman"/>
        <family val="1"/>
        <charset val="204"/>
      </rPr>
      <t>a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</si>
  <si>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b расч</t>
    </r>
  </si>
  <si>
    <r>
      <t>SS</t>
    </r>
    <r>
      <rPr>
        <vertAlign val="subscript"/>
        <sz val="12"/>
        <color theme="1"/>
        <rFont val="Times New Roman"/>
        <family val="1"/>
        <charset val="204"/>
      </rPr>
      <t>b</t>
    </r>
  </si>
  <si>
    <r>
      <t>ν</t>
    </r>
    <r>
      <rPr>
        <vertAlign val="subscript"/>
        <sz val="12"/>
        <color theme="1"/>
        <rFont val="Times New Roman"/>
        <family val="1"/>
        <charset val="204"/>
      </rPr>
      <t>b</t>
    </r>
  </si>
  <si>
    <r>
      <t>F</t>
    </r>
    <r>
      <rPr>
        <vertAlign val="subscript"/>
        <sz val="12"/>
        <color theme="1"/>
        <rFont val="Times New Roman"/>
        <family val="1"/>
        <charset val="204"/>
      </rPr>
      <t>аb расч</t>
    </r>
  </si>
  <si>
    <r>
      <t>SS</t>
    </r>
    <r>
      <rPr>
        <vertAlign val="subscript"/>
        <sz val="12"/>
        <color theme="1"/>
        <rFont val="Times New Roman"/>
        <family val="1"/>
        <charset val="204"/>
      </rPr>
      <t>ab</t>
    </r>
  </si>
  <si>
    <r>
      <t>SS</t>
    </r>
    <r>
      <rPr>
        <vertAlign val="subscript"/>
        <sz val="12"/>
        <color theme="1"/>
        <rFont val="Times New Roman"/>
        <family val="1"/>
        <charset val="204"/>
      </rPr>
      <t>e</t>
    </r>
  </si>
  <si>
    <r>
      <t>S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</si>
  <si>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a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</si>
  <si>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b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</si>
  <si>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ν</t>
    </r>
    <r>
      <rPr>
        <vertAlign val="subscript"/>
        <sz val="12"/>
        <color theme="1"/>
        <rFont val="Times New Roman"/>
        <family val="1"/>
        <charset val="204"/>
      </rPr>
      <t>ab</t>
    </r>
  </si>
  <si>
    <r>
      <t>ν</t>
    </r>
    <r>
      <rPr>
        <vertAlign val="subscript"/>
        <sz val="12"/>
        <color theme="1"/>
        <rFont val="Times New Roman"/>
        <family val="1"/>
        <charset val="204"/>
      </rPr>
      <t>e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</si>
  <si>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ab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</si>
  <si>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e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</si>
  <si>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N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</si>
  <si>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Число уровней в группах X</t>
    </r>
    <r>
      <rPr>
        <b/>
        <vertAlign val="subscript"/>
        <sz val="12"/>
        <color theme="1"/>
        <rFont val="Times New Roman"/>
        <family val="1"/>
        <charset val="204"/>
      </rPr>
      <t>ijm</t>
    </r>
  </si>
  <si>
    <r>
      <t>C</t>
    </r>
    <r>
      <rPr>
        <b/>
        <vertAlign val="subscript"/>
        <sz val="12"/>
        <color theme="1"/>
        <rFont val="Times New Roman"/>
        <family val="1"/>
        <charset val="204"/>
      </rPr>
      <t>ij</t>
    </r>
  </si>
  <si>
    <r>
      <t>C</t>
    </r>
    <r>
      <rPr>
        <b/>
        <vertAlign val="subscript"/>
        <sz val="12"/>
        <color theme="1"/>
        <rFont val="Times New Roman"/>
        <family val="1"/>
        <charset val="204"/>
      </rPr>
      <t>i</t>
    </r>
  </si>
  <si>
    <r>
      <t>C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</si>
  <si>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r>
      <t>C</t>
    </r>
    <r>
      <rPr>
        <b/>
        <vertAlign val="subscript"/>
        <sz val="12"/>
        <color theme="1"/>
        <rFont val="Times New Roman"/>
        <family val="1"/>
        <charset val="204"/>
      </rPr>
      <t>j</t>
    </r>
  </si>
  <si>
    <r>
      <t>C</t>
    </r>
    <r>
      <rPr>
        <b/>
        <vertAlign val="subscript"/>
        <sz val="12"/>
        <color theme="1"/>
        <rFont val="Times New Roman"/>
        <family val="1"/>
        <charset val="204"/>
      </rPr>
      <t>j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</si>
  <si>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r>
      <t>C</t>
    </r>
    <r>
      <rPr>
        <b/>
        <vertAlign val="subscript"/>
        <sz val="12"/>
        <color theme="1"/>
        <rFont val="Times New Roman"/>
        <family val="1"/>
        <charset val="204"/>
      </rPr>
      <t>ij</t>
    </r>
    <r>
      <rPr>
        <b/>
        <vertAlign val="superscript"/>
        <sz val="12"/>
        <color theme="1"/>
        <rFont val="Times New Roman"/>
        <family val="1"/>
        <charset val="204"/>
      </rPr>
      <t>2</t>
    </r>
  </si>
  <si>
    <r>
      <t>x</t>
    </r>
    <r>
      <rPr>
        <b/>
        <vertAlign val="superscript"/>
        <sz val="12"/>
        <color theme="1"/>
        <rFont val="Times New Roman"/>
        <family val="1"/>
        <charset val="204"/>
      </rPr>
      <t>2</t>
    </r>
    <r>
      <rPr>
        <b/>
        <vertAlign val="subscript"/>
        <sz val="12"/>
        <color theme="1"/>
        <rFont val="Times New Roman"/>
        <family val="1"/>
        <charset val="204"/>
      </rPr>
      <t>ijm</t>
    </r>
  </si>
  <si>
    <t>SUM</t>
  </si>
  <si>
    <r>
      <t>SUM x</t>
    </r>
    <r>
      <rPr>
        <b/>
        <vertAlign val="superscript"/>
        <sz val="12"/>
        <color theme="1"/>
        <rFont val="Times New Roman"/>
        <family val="1"/>
        <charset val="204"/>
      </rPr>
      <t>2</t>
    </r>
    <r>
      <rPr>
        <b/>
        <vertAlign val="subscript"/>
        <sz val="12"/>
        <color theme="1"/>
        <rFont val="Times New Roman"/>
        <family val="1"/>
        <charset val="204"/>
      </rPr>
      <t>ijm</t>
    </r>
  </si>
  <si>
    <t>3) Оценка дисперсий</t>
  </si>
  <si>
    <t>2) Вычисление квадратов</t>
  </si>
  <si>
    <t>1) Промежуточные вычисления, построение вспомогательной таблицы</t>
  </si>
  <si>
    <t>4) Проверка гипотез</t>
  </si>
  <si>
    <r>
      <t>F</t>
    </r>
    <r>
      <rPr>
        <vertAlign val="superscript"/>
        <sz val="12"/>
        <color theme="1"/>
        <rFont val="Times New Roman"/>
        <family val="1"/>
        <charset val="204"/>
      </rPr>
      <t>1</t>
    </r>
    <r>
      <rPr>
        <vertAlign val="subscript"/>
        <sz val="12"/>
        <color theme="1"/>
        <rFont val="Times New Roman"/>
        <family val="1"/>
        <charset val="204"/>
      </rPr>
      <t>кр(табл)</t>
    </r>
    <r>
      <rPr>
        <sz val="12"/>
        <color theme="1"/>
        <rFont val="Times New Roman"/>
        <family val="1"/>
        <charset val="204"/>
      </rPr>
      <t xml:space="preserve"> </t>
    </r>
  </si>
  <si>
    <r>
      <t>F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vertAlign val="subscript"/>
        <sz val="12"/>
        <color theme="1"/>
        <rFont val="Times New Roman"/>
        <family val="1"/>
        <charset val="204"/>
      </rPr>
      <t>кр(табл)</t>
    </r>
    <r>
      <rPr>
        <sz val="12"/>
        <color theme="1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</si>
</sst>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55989</xdr:colOff>
      <xdr:row>15</xdr:row>
      <xdr:rowOff>64877</xdr:rowOff>
    </xdr:from>
    <xdr:to>
      <xdr:col>11</xdr:col>
      <xdr:colOff>488675</xdr:colOff>
      <xdr:row>21</xdr:row>
      <xdr:rowOff>1539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968FD7-FA13-4D19-8E9C-0310A5A72494}"/>
            </a:ext>
          </a:extLst>
        </xdr:cNvPr>
        <xdr:cNvSpPr txBox="1"/>
      </xdr:nvSpPr>
      <xdr:spPr>
        <a:xfrm>
          <a:off x="7858206" y="5572812"/>
          <a:ext cx="5004686" cy="2247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en-US" sz="18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a </a:t>
          </a:r>
          <a:r>
            <a:rPr lang="ru-RU" sz="18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расч</a:t>
          </a:r>
          <a:r>
            <a:rPr lang="ru-RU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&gt; F</a:t>
          </a:r>
          <a:r>
            <a:rPr lang="ru-RU" sz="1800" baseline="300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  <a:r>
            <a:rPr lang="ru-RU" sz="1800" baseline="-25000">
              <a:latin typeface="Times New Roman" panose="02020603050405020304" pitchFamily="18" charset="0"/>
              <a:cs typeface="Times New Roman" panose="02020603050405020304" pitchFamily="18" charset="0"/>
            </a:rPr>
            <a:t>кр</a:t>
          </a:r>
          <a:r>
            <a:rPr lang="ru-RU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, то гипотеза не отклоняется.</a:t>
          </a:r>
        </a:p>
        <a:p>
          <a:pPr algn="ctr"/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lang="en-US" sz="1800" baseline="-25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 </a:t>
          </a:r>
          <a:r>
            <a:rPr lang="ru-RU" sz="1800" baseline="-25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расч </a:t>
          </a:r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&gt; F</a:t>
          </a:r>
          <a:r>
            <a:rPr lang="ru-RU" sz="1800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</a:t>
          </a:r>
          <a:r>
            <a:rPr lang="ru-RU" sz="1800" baseline="-25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кр</a:t>
          </a:r>
          <a:r>
            <a:rPr lang="ru-RU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то гипотеза не отклоняется.</a:t>
          </a:r>
        </a:p>
        <a:p>
          <a:pPr algn="ctr"/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</a:t>
          </a:r>
          <a:r>
            <a:rPr lang="en-US" sz="1800" baseline="-25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 </a:t>
          </a:r>
          <a:r>
            <a:rPr lang="ru-RU" sz="1800" baseline="-25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расч </a:t>
          </a:r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&lt; F</a:t>
          </a:r>
          <a:r>
            <a:rPr lang="ru-RU" sz="1800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</a:t>
          </a:r>
          <a:r>
            <a:rPr lang="ru-RU" sz="1800" baseline="-25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кр</a:t>
          </a:r>
          <a:r>
            <a:rPr lang="ru-RU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 то гипотеза не принимается.</a:t>
          </a:r>
          <a:br>
            <a:rPr lang="ru-RU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endParaRPr lang="ru-RU" sz="180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Таким образом, дисперсионный анализ выявил существенное влияние на результативный признак факторов </a:t>
          </a:r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 </a:t>
          </a:r>
          <a:r>
            <a:rPr lang="ru-RU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и </a:t>
          </a:r>
          <a:r>
            <a:rPr lang="en-US" sz="18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B.</a:t>
          </a:r>
          <a:endParaRPr lang="ru-RU" sz="18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496660</xdr:colOff>
      <xdr:row>8</xdr:row>
      <xdr:rowOff>115660</xdr:rowOff>
    </xdr:from>
    <xdr:to>
      <xdr:col>22</xdr:col>
      <xdr:colOff>17</xdr:colOff>
      <xdr:row>32</xdr:row>
      <xdr:rowOff>340261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C5495C-BE85-40BE-AA8D-71DBDE6C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1835" y="1782535"/>
          <a:ext cx="6361357" cy="4416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zoomScale="70" zoomScaleNormal="70" workbookViewId="0">
      <selection activeCell="K11" sqref="K11"/>
    </sheetView>
  </sheetViews>
  <sheetFormatPr defaultRowHeight="15.45" x14ac:dyDescent="0.4"/>
  <cols>
    <col min="1" max="3" width="8.69140625" style="1" customWidth="1"/>
    <col min="4" max="14" width="9.23046875" style="1"/>
    <col min="15" max="15" width="8.69140625" style="1" customWidth="1"/>
    <col min="16" max="20" width="9.23046875" style="1"/>
    <col min="21" max="21" width="8.69140625" style="1" customWidth="1"/>
    <col min="22" max="16384" width="9.23046875" style="1"/>
  </cols>
  <sheetData>
    <row r="1" spans="1:22" x14ac:dyDescent="0.4">
      <c r="A1" s="15" t="s">
        <v>34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8.45" x14ac:dyDescent="0.4">
      <c r="A2" s="8" t="s">
        <v>21</v>
      </c>
      <c r="B2" s="8" t="s">
        <v>0</v>
      </c>
      <c r="C2" s="8" t="s">
        <v>1</v>
      </c>
      <c r="D2" s="10" t="s">
        <v>22</v>
      </c>
      <c r="E2" s="11"/>
      <c r="F2" s="11"/>
      <c r="G2" s="11"/>
      <c r="H2" s="11"/>
      <c r="I2" s="12"/>
      <c r="J2" s="8" t="s">
        <v>23</v>
      </c>
      <c r="K2" s="8" t="s">
        <v>24</v>
      </c>
      <c r="L2" s="8" t="s">
        <v>25</v>
      </c>
      <c r="M2" s="8" t="s">
        <v>26</v>
      </c>
      <c r="N2" s="8" t="s">
        <v>27</v>
      </c>
      <c r="O2" s="8" t="s">
        <v>28</v>
      </c>
      <c r="P2" s="10" t="s">
        <v>29</v>
      </c>
      <c r="Q2" s="11"/>
      <c r="R2" s="11"/>
      <c r="S2" s="11"/>
      <c r="T2" s="11"/>
      <c r="U2" s="12"/>
      <c r="V2" s="13" t="s">
        <v>31</v>
      </c>
    </row>
    <row r="3" spans="1:22" x14ac:dyDescent="0.4">
      <c r="A3" s="9"/>
      <c r="B3" s="9"/>
      <c r="C3" s="9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9"/>
      <c r="K3" s="9"/>
      <c r="L3" s="9"/>
      <c r="M3" s="9"/>
      <c r="N3" s="9"/>
      <c r="O3" s="9"/>
      <c r="P3" s="2">
        <v>1</v>
      </c>
      <c r="Q3" s="2">
        <v>2</v>
      </c>
      <c r="R3" s="2">
        <v>3</v>
      </c>
      <c r="S3" s="2">
        <v>4</v>
      </c>
      <c r="T3" s="2">
        <v>5</v>
      </c>
      <c r="U3" s="2">
        <v>6</v>
      </c>
      <c r="V3" s="14"/>
    </row>
    <row r="4" spans="1:22" x14ac:dyDescent="0.4">
      <c r="A4" s="2">
        <v>1</v>
      </c>
      <c r="B4" s="3">
        <v>1</v>
      </c>
      <c r="C4" s="3">
        <v>1</v>
      </c>
      <c r="D4" s="3">
        <v>3</v>
      </c>
      <c r="E4" s="3">
        <v>5</v>
      </c>
      <c r="F4" s="3">
        <v>2</v>
      </c>
      <c r="G4" s="3">
        <v>4</v>
      </c>
      <c r="H4" s="3">
        <v>3</v>
      </c>
      <c r="I4" s="3">
        <v>1</v>
      </c>
      <c r="J4" s="3">
        <f>SUM(D4:I4)</f>
        <v>18</v>
      </c>
      <c r="K4" s="6">
        <f>SUM(J4:J5)</f>
        <v>48</v>
      </c>
      <c r="L4" s="6">
        <f>K4*K4</f>
        <v>2304</v>
      </c>
      <c r="M4" s="6">
        <f>SUM(J4,J6)</f>
        <v>51</v>
      </c>
      <c r="N4" s="6">
        <f>M4*M4</f>
        <v>2601</v>
      </c>
      <c r="O4" s="3">
        <f>J4*J4</f>
        <v>324</v>
      </c>
      <c r="P4" s="3">
        <f t="shared" ref="P4:U7" si="0">D4*D4</f>
        <v>9</v>
      </c>
      <c r="Q4" s="3">
        <f t="shared" si="0"/>
        <v>25</v>
      </c>
      <c r="R4" s="3">
        <f t="shared" si="0"/>
        <v>4</v>
      </c>
      <c r="S4" s="3">
        <f t="shared" si="0"/>
        <v>16</v>
      </c>
      <c r="T4" s="3">
        <f t="shared" si="0"/>
        <v>9</v>
      </c>
      <c r="U4" s="3">
        <f t="shared" si="0"/>
        <v>1</v>
      </c>
      <c r="V4" s="3">
        <f>SUM(P4:U4)</f>
        <v>64</v>
      </c>
    </row>
    <row r="5" spans="1:22" x14ac:dyDescent="0.4">
      <c r="A5" s="2">
        <v>2</v>
      </c>
      <c r="B5" s="3">
        <v>1</v>
      </c>
      <c r="C5" s="3">
        <v>2</v>
      </c>
      <c r="D5" s="3">
        <v>4</v>
      </c>
      <c r="E5" s="3">
        <v>6</v>
      </c>
      <c r="F5" s="3">
        <v>8</v>
      </c>
      <c r="G5" s="3">
        <v>7</v>
      </c>
      <c r="H5" s="3">
        <v>3</v>
      </c>
      <c r="I5" s="3">
        <v>2</v>
      </c>
      <c r="J5" s="3">
        <f t="shared" ref="J5:J7" si="1">SUM(D5:I5)</f>
        <v>30</v>
      </c>
      <c r="K5" s="7"/>
      <c r="L5" s="7"/>
      <c r="M5" s="7"/>
      <c r="N5" s="7"/>
      <c r="O5" s="3">
        <f t="shared" ref="O5:O7" si="2">J5*J5</f>
        <v>900</v>
      </c>
      <c r="P5" s="3">
        <f t="shared" si="0"/>
        <v>16</v>
      </c>
      <c r="Q5" s="3">
        <f t="shared" si="0"/>
        <v>36</v>
      </c>
      <c r="R5" s="3">
        <f t="shared" si="0"/>
        <v>64</v>
      </c>
      <c r="S5" s="3">
        <f t="shared" si="0"/>
        <v>49</v>
      </c>
      <c r="T5" s="3">
        <f t="shared" si="0"/>
        <v>9</v>
      </c>
      <c r="U5" s="3">
        <f t="shared" si="0"/>
        <v>4</v>
      </c>
      <c r="V5" s="3">
        <f t="shared" ref="V5:V7" si="3">SUM(P5:U5)</f>
        <v>178</v>
      </c>
    </row>
    <row r="6" spans="1:22" x14ac:dyDescent="0.4">
      <c r="A6" s="2">
        <v>3</v>
      </c>
      <c r="B6" s="3">
        <v>2</v>
      </c>
      <c r="C6" s="3">
        <v>1</v>
      </c>
      <c r="D6" s="3">
        <v>6</v>
      </c>
      <c r="E6" s="3">
        <v>5</v>
      </c>
      <c r="F6" s="3">
        <v>5</v>
      </c>
      <c r="G6" s="3">
        <v>7</v>
      </c>
      <c r="H6" s="3">
        <v>5</v>
      </c>
      <c r="I6" s="3">
        <v>5</v>
      </c>
      <c r="J6" s="3">
        <f t="shared" si="1"/>
        <v>33</v>
      </c>
      <c r="K6" s="6">
        <f>SUM(J6:J7)</f>
        <v>84</v>
      </c>
      <c r="L6" s="6">
        <f>K6*K6</f>
        <v>7056</v>
      </c>
      <c r="M6" s="6">
        <f>SUM(J5,J7)</f>
        <v>81</v>
      </c>
      <c r="N6" s="6">
        <f>M6*M6</f>
        <v>6561</v>
      </c>
      <c r="O6" s="3">
        <f t="shared" si="2"/>
        <v>1089</v>
      </c>
      <c r="P6" s="3">
        <f t="shared" si="0"/>
        <v>36</v>
      </c>
      <c r="Q6" s="3">
        <f t="shared" si="0"/>
        <v>25</v>
      </c>
      <c r="R6" s="3">
        <f t="shared" si="0"/>
        <v>25</v>
      </c>
      <c r="S6" s="3">
        <f t="shared" si="0"/>
        <v>49</v>
      </c>
      <c r="T6" s="3">
        <f t="shared" si="0"/>
        <v>25</v>
      </c>
      <c r="U6" s="3">
        <f t="shared" si="0"/>
        <v>25</v>
      </c>
      <c r="V6" s="3">
        <f t="shared" si="3"/>
        <v>185</v>
      </c>
    </row>
    <row r="7" spans="1:22" x14ac:dyDescent="0.4">
      <c r="A7" s="2">
        <v>4</v>
      </c>
      <c r="B7" s="3">
        <v>2</v>
      </c>
      <c r="C7" s="3">
        <v>2</v>
      </c>
      <c r="D7" s="3">
        <v>6</v>
      </c>
      <c r="E7" s="3">
        <v>8</v>
      </c>
      <c r="F7" s="3">
        <v>10</v>
      </c>
      <c r="G7" s="3">
        <v>8</v>
      </c>
      <c r="H7" s="3">
        <v>11</v>
      </c>
      <c r="I7" s="3">
        <v>8</v>
      </c>
      <c r="J7" s="3">
        <f t="shared" si="1"/>
        <v>51</v>
      </c>
      <c r="K7" s="7"/>
      <c r="L7" s="7"/>
      <c r="M7" s="7"/>
      <c r="N7" s="7"/>
      <c r="O7" s="3">
        <f t="shared" si="2"/>
        <v>2601</v>
      </c>
      <c r="P7" s="3">
        <f t="shared" si="0"/>
        <v>36</v>
      </c>
      <c r="Q7" s="3">
        <f t="shared" si="0"/>
        <v>64</v>
      </c>
      <c r="R7" s="3">
        <f t="shared" si="0"/>
        <v>100</v>
      </c>
      <c r="S7" s="3">
        <f t="shared" si="0"/>
        <v>64</v>
      </c>
      <c r="T7" s="3">
        <f t="shared" si="0"/>
        <v>121</v>
      </c>
      <c r="U7" s="3">
        <f t="shared" si="0"/>
        <v>64</v>
      </c>
      <c r="V7" s="3">
        <f t="shared" si="3"/>
        <v>449</v>
      </c>
    </row>
    <row r="8" spans="1:22" ht="18" x14ac:dyDescent="0.4">
      <c r="I8" s="3" t="s">
        <v>30</v>
      </c>
      <c r="J8" s="4">
        <f>SUM(J4:J7)</f>
        <v>132</v>
      </c>
      <c r="N8" s="3" t="s">
        <v>30</v>
      </c>
      <c r="O8" s="4">
        <f>SUM(O4:O7)</f>
        <v>4914</v>
      </c>
      <c r="U8" s="3" t="s">
        <v>4</v>
      </c>
      <c r="V8" s="4">
        <f>SUM(V4:V7)</f>
        <v>876</v>
      </c>
    </row>
    <row r="10" spans="1:22" x14ac:dyDescent="0.4">
      <c r="A10" s="16" t="s">
        <v>33</v>
      </c>
      <c r="B10" s="17"/>
      <c r="C10" s="18"/>
      <c r="E10" s="15" t="s">
        <v>32</v>
      </c>
      <c r="F10" s="15"/>
      <c r="H10" s="15" t="s">
        <v>35</v>
      </c>
      <c r="I10" s="15"/>
    </row>
    <row r="11" spans="1:22" ht="18" x14ac:dyDescent="0.4">
      <c r="A11" s="3" t="s">
        <v>2</v>
      </c>
      <c r="B11" s="4">
        <f>V8-J8*J8/24</f>
        <v>150</v>
      </c>
      <c r="E11" s="3" t="s">
        <v>3</v>
      </c>
      <c r="F11" s="4">
        <f>(A7*I3)-1</f>
        <v>23</v>
      </c>
      <c r="H11" s="3" t="s">
        <v>5</v>
      </c>
      <c r="I11" s="4">
        <f>F18/F21</f>
        <v>14.210526315789474</v>
      </c>
    </row>
    <row r="12" spans="1:22" ht="18" x14ac:dyDescent="0.4">
      <c r="A12" s="3" t="s">
        <v>6</v>
      </c>
      <c r="B12" s="4">
        <f>2/(A7*I3)*(L4+L6)-J8*J8/(A7*I3)</f>
        <v>54</v>
      </c>
      <c r="E12" s="3" t="s">
        <v>7</v>
      </c>
      <c r="F12" s="4">
        <v>1</v>
      </c>
      <c r="H12" s="3" t="s">
        <v>8</v>
      </c>
      <c r="I12" s="4">
        <f>F19/F21</f>
        <v>9.8684210526315788</v>
      </c>
    </row>
    <row r="13" spans="1:22" ht="18" x14ac:dyDescent="0.4">
      <c r="A13" s="3" t="s">
        <v>9</v>
      </c>
      <c r="B13" s="4">
        <f>2/(A7*I3)*(N4+N6)-J8*J8/(A7*I3)</f>
        <v>37.5</v>
      </c>
      <c r="E13" s="3" t="s">
        <v>10</v>
      </c>
      <c r="F13" s="4">
        <v>1</v>
      </c>
      <c r="H13" s="3" t="s">
        <v>11</v>
      </c>
      <c r="I13" s="4">
        <f>F20/F21</f>
        <v>9.8684210526315791E-2</v>
      </c>
    </row>
    <row r="14" spans="1:22" ht="18" x14ac:dyDescent="0.4">
      <c r="A14" s="3" t="s">
        <v>12</v>
      </c>
      <c r="B14" s="4">
        <f>1/6*O8-B12-B13-J8*J8/(A7*I3)</f>
        <v>1.5</v>
      </c>
      <c r="E14" s="3" t="s">
        <v>17</v>
      </c>
      <c r="F14" s="4">
        <f>2*2</f>
        <v>4</v>
      </c>
      <c r="H14" s="5" t="s">
        <v>36</v>
      </c>
      <c r="I14" s="4">
        <v>3.68</v>
      </c>
    </row>
    <row r="15" spans="1:22" ht="18" x14ac:dyDescent="0.4">
      <c r="A15" s="3" t="s">
        <v>13</v>
      </c>
      <c r="B15" s="4">
        <f>V8-1/6*O8</f>
        <v>57</v>
      </c>
      <c r="E15" s="3" t="s">
        <v>18</v>
      </c>
      <c r="F15" s="4">
        <f>24-9</f>
        <v>15</v>
      </c>
      <c r="H15" s="5" t="s">
        <v>37</v>
      </c>
      <c r="I15" s="4">
        <v>3.18</v>
      </c>
    </row>
    <row r="17" spans="5:6" ht="17.149999999999999" x14ac:dyDescent="0.4">
      <c r="E17" s="3" t="s">
        <v>14</v>
      </c>
      <c r="F17" s="4">
        <f>B11/F11</f>
        <v>6.5217391304347823</v>
      </c>
    </row>
    <row r="18" spans="5:6" ht="18" x14ac:dyDescent="0.4">
      <c r="E18" s="3" t="s">
        <v>15</v>
      </c>
      <c r="F18" s="4">
        <f>B12/F12</f>
        <v>54</v>
      </c>
    </row>
    <row r="19" spans="5:6" ht="18" x14ac:dyDescent="0.4">
      <c r="E19" s="3" t="s">
        <v>16</v>
      </c>
      <c r="F19" s="4">
        <f>B13/F13</f>
        <v>37.5</v>
      </c>
    </row>
    <row r="20" spans="5:6" ht="18" x14ac:dyDescent="0.4">
      <c r="E20" s="3" t="s">
        <v>19</v>
      </c>
      <c r="F20" s="4">
        <f>B14/4</f>
        <v>0.375</v>
      </c>
    </row>
    <row r="21" spans="5:6" ht="18" x14ac:dyDescent="0.4">
      <c r="E21" s="3" t="s">
        <v>20</v>
      </c>
      <c r="F21" s="4">
        <f>B15/F15</f>
        <v>3.8</v>
      </c>
    </row>
  </sheetData>
  <mergeCells count="24">
    <mergeCell ref="A1:V1"/>
    <mergeCell ref="V2:V3"/>
    <mergeCell ref="A2:A3"/>
    <mergeCell ref="B2:B3"/>
    <mergeCell ref="C2:C3"/>
    <mergeCell ref="D2:I2"/>
    <mergeCell ref="J2:J3"/>
    <mergeCell ref="K2:K3"/>
    <mergeCell ref="L2:L3"/>
    <mergeCell ref="M2:M3"/>
    <mergeCell ref="N2:N3"/>
    <mergeCell ref="O2:O3"/>
    <mergeCell ref="P2:U2"/>
    <mergeCell ref="M4:M5"/>
    <mergeCell ref="N4:N5"/>
    <mergeCell ref="K6:K7"/>
    <mergeCell ref="L6:L7"/>
    <mergeCell ref="M6:M7"/>
    <mergeCell ref="N6:N7"/>
    <mergeCell ref="A10:C10"/>
    <mergeCell ref="E10:F10"/>
    <mergeCell ref="H10:I10"/>
    <mergeCell ref="K4:K5"/>
    <mergeCell ref="L4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Sh</dc:creator>
  <cp:lastModifiedBy>Илья Шумякин</cp:lastModifiedBy>
  <dcterms:created xsi:type="dcterms:W3CDTF">2015-06-05T18:17:20Z</dcterms:created>
  <dcterms:modified xsi:type="dcterms:W3CDTF">2022-10-11T14:49:18Z</dcterms:modified>
</cp:coreProperties>
</file>