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5FA90B33-5CBE-45FB-B819-DD62A7C3347B}" xr6:coauthVersionLast="47" xr6:coauthVersionMax="47" xr10:uidLastSave="{00000000-0000-0000-0000-000000000000}"/>
  <bookViews>
    <workbookView xWindow="-28920" yWindow="69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I27" i="1"/>
  <c r="H29" i="1"/>
  <c r="H30" i="1"/>
  <c r="H31" i="1"/>
  <c r="H32" i="1"/>
  <c r="H33" i="1" s="1"/>
  <c r="H34" i="1" s="1"/>
  <c r="H35" i="1" s="1"/>
  <c r="H36" i="1" s="1"/>
  <c r="H37" i="1" s="1"/>
  <c r="H38" i="1" s="1"/>
  <c r="H39" i="1" s="1"/>
  <c r="H40" i="1" s="1"/>
  <c r="H28" i="1"/>
  <c r="H27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8" i="1"/>
  <c r="G27" i="1"/>
  <c r="F41" i="1"/>
  <c r="E41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3" i="1"/>
  <c r="K7" i="1"/>
  <c r="K8" i="1"/>
  <c r="K9" i="1"/>
  <c r="K10" i="1"/>
  <c r="K11" i="1"/>
  <c r="K12" i="1"/>
  <c r="K13" i="1"/>
  <c r="K20" i="1" s="1"/>
  <c r="H22" i="1" s="1"/>
  <c r="K14" i="1"/>
  <c r="K15" i="1"/>
  <c r="K16" i="1"/>
  <c r="K17" i="1"/>
  <c r="K18" i="1"/>
  <c r="K19" i="1"/>
  <c r="K6" i="1"/>
  <c r="G22" i="1" l="1"/>
  <c r="J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E20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<sst xmlns="http://schemas.openxmlformats.org/spreadsheetml/2006/main" count="59" uniqueCount="23">
  <si>
    <t>Сумма затрат предприятий на производство (т.р.)</t>
  </si>
  <si>
    <r>
      <t>Кол-во предприятий, f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</si>
  <si>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Середина интервала, Х</t>
    </r>
    <r>
      <rPr>
        <vertAlign val="subscript"/>
        <sz val="12"/>
        <color theme="1"/>
        <rFont val="Times New Roman"/>
        <family val="1"/>
        <charset val="204"/>
      </rPr>
      <t>i</t>
    </r>
  </si>
  <si>
    <t>А</t>
  </si>
  <si>
    <t>-</t>
  </si>
  <si>
    <t>Итого:</t>
  </si>
  <si>
    <r>
      <t>X</t>
    </r>
    <r>
      <rPr>
        <vertAlign val="subscript"/>
        <sz val="12"/>
        <color theme="1"/>
        <rFont val="Times New Roman"/>
        <family val="1"/>
        <charset val="204"/>
      </rPr>
      <t>ср</t>
    </r>
  </si>
  <si>
    <t>Xi*fi</t>
  </si>
  <si>
    <t>δ</t>
  </si>
  <si>
    <r>
      <t>(Xi-X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sz val="12"/>
        <color theme="1"/>
        <rFont val="Times New Roman"/>
        <family val="1"/>
        <charset val="204"/>
      </rPr>
      <t>)^2-f</t>
    </r>
    <r>
      <rPr>
        <vertAlign val="subscript"/>
        <sz val="12"/>
        <color theme="1"/>
        <rFont val="Times New Roman"/>
        <family val="1"/>
        <charset val="204"/>
      </rPr>
      <t>i</t>
    </r>
  </si>
  <si>
    <t>Эмпирические частоты</t>
  </si>
  <si>
    <r>
      <t>f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</si>
  <si>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m</t>
    </r>
  </si>
  <si>
    <t>Теоретические частоты</t>
  </si>
  <si>
    <r>
      <t>F</t>
    </r>
    <r>
      <rPr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</si>
  <si>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m</t>
    </r>
  </si>
  <si>
    <t>Накопленные эмпирические частоты</t>
  </si>
  <si>
    <t>Накопленные теоретические частоты</t>
  </si>
  <si>
    <r>
      <t>D</t>
    </r>
    <r>
      <rPr>
        <vertAlign val="subscript"/>
        <sz val="12"/>
        <color theme="1"/>
        <rFont val="Times New Roman"/>
        <family val="1"/>
        <charset val="204"/>
      </rPr>
      <t>max</t>
    </r>
  </si>
  <si>
    <t>λ</t>
  </si>
  <si>
    <t>P(λ)</t>
  </si>
  <si>
    <t>P(λ) = 0.99, cледовательно распределение исследуемых данных достаточно близко к нормальному закону.</t>
  </si>
  <si>
    <r>
      <t>X</t>
    </r>
    <r>
      <rPr>
        <vertAlign val="subscript"/>
        <sz val="12"/>
        <color theme="1"/>
        <rFont val="Times New Roman"/>
        <family val="1"/>
        <charset val="204"/>
      </rPr>
      <t>ср</t>
    </r>
    <r>
      <rPr>
        <vertAlign val="superscript"/>
        <sz val="12"/>
        <color theme="1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</si>
</sst>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1248875</xdr:colOff>
      <xdr:row>4</xdr:row>
      <xdr:rowOff>1652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67CC8F-2698-4DF3-B5C5-F6521924B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9115" y="593481"/>
          <a:ext cx="1252904" cy="624440"/>
        </a:xfrm>
        <a:prstGeom prst="rect">
          <a:avLst/>
        </a:prstGeom>
      </xdr:spPr>
    </xdr:pic>
    <xdr:clientData/>
  </xdr:twoCellAnchor>
  <xdr:twoCellAnchor editAs="oneCell">
    <xdr:from>
      <xdr:col>7</xdr:col>
      <xdr:colOff>21980</xdr:colOff>
      <xdr:row>3</xdr:row>
      <xdr:rowOff>0</xdr:rowOff>
    </xdr:from>
    <xdr:to>
      <xdr:col>7</xdr:col>
      <xdr:colOff>1283612</xdr:colOff>
      <xdr:row>4</xdr:row>
      <xdr:rowOff>11709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C1916C-E2F5-47B0-9594-0EB79D15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8576" y="593481"/>
          <a:ext cx="1267028" cy="634544"/>
        </a:xfrm>
        <a:prstGeom prst="rect">
          <a:avLst/>
        </a:prstGeom>
      </xdr:spPr>
    </xdr:pic>
    <xdr:clientData/>
  </xdr:twoCellAnchor>
  <xdr:twoCellAnchor editAs="oneCell">
    <xdr:from>
      <xdr:col>8</xdr:col>
      <xdr:colOff>29309</xdr:colOff>
      <xdr:row>3</xdr:row>
      <xdr:rowOff>0</xdr:rowOff>
    </xdr:from>
    <xdr:to>
      <xdr:col>8</xdr:col>
      <xdr:colOff>1524499</xdr:colOff>
      <xdr:row>3</xdr:row>
      <xdr:rowOff>618130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793F87-DD9E-42B4-9199-ACC349E4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0790" y="593481"/>
          <a:ext cx="1495190" cy="620898"/>
        </a:xfrm>
        <a:prstGeom prst="rect">
          <a:avLst/>
        </a:prstGeom>
      </xdr:spPr>
    </xdr:pic>
    <xdr:clientData/>
  </xdr:twoCellAnchor>
  <xdr:twoCellAnchor editAs="oneCell">
    <xdr:from>
      <xdr:col>8</xdr:col>
      <xdr:colOff>36634</xdr:colOff>
      <xdr:row>24</xdr:row>
      <xdr:rowOff>131885</xdr:rowOff>
    </xdr:from>
    <xdr:to>
      <xdr:col>8</xdr:col>
      <xdr:colOff>1514796</xdr:colOff>
      <xdr:row>25</xdr:row>
      <xdr:rowOff>125293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CD71EB-EE55-41CA-A029-F53FF7408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7692" y="5334000"/>
          <a:ext cx="1474072" cy="580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1"/>
  <sheetViews>
    <sheetView tabSelected="1" topLeftCell="A10" zoomScale="130" zoomScaleNormal="130" workbookViewId="0">
      <selection activeCell="L25" sqref="L25"/>
    </sheetView>
  </sheetViews>
  <sheetFormatPr defaultRowHeight="15.45" x14ac:dyDescent="0.4"/>
  <cols>
    <col min="1" max="1" width="9.23046875" style="1"/>
    <col min="2" max="2" width="9.3828125" style="1" customWidth="1"/>
    <col min="3" max="3" width="2.23046875" style="1" customWidth="1"/>
    <col min="4" max="4" width="9.3828125" style="1" customWidth="1"/>
    <col min="5" max="5" width="10.84375" style="1" customWidth="1"/>
    <col min="6" max="6" width="13" style="1" bestFit="1" customWidth="1"/>
    <col min="7" max="7" width="17.765625" style="1" customWidth="1"/>
    <col min="8" max="8" width="18.3828125" style="1" customWidth="1"/>
    <col min="9" max="9" width="21.61328125" style="1" customWidth="1"/>
    <col min="10" max="10" width="9.23046875" style="1"/>
    <col min="11" max="11" width="12.3046875" style="1" bestFit="1" customWidth="1"/>
    <col min="12" max="16384" width="9.23046875" style="1"/>
  </cols>
  <sheetData>
    <row r="4" spans="2:11" ht="48.9" customHeight="1" x14ac:dyDescent="0.4">
      <c r="B4" s="5" t="s">
        <v>0</v>
      </c>
      <c r="C4" s="5"/>
      <c r="D4" s="5"/>
      <c r="E4" s="6" t="s">
        <v>1</v>
      </c>
      <c r="F4" s="6" t="s">
        <v>2</v>
      </c>
      <c r="G4" s="7"/>
      <c r="H4" s="7"/>
      <c r="I4" s="7"/>
      <c r="J4" s="8" t="s">
        <v>7</v>
      </c>
      <c r="K4" s="8" t="s">
        <v>9</v>
      </c>
    </row>
    <row r="5" spans="2:11" x14ac:dyDescent="0.4">
      <c r="B5" s="8" t="s">
        <v>3</v>
      </c>
      <c r="C5" s="8"/>
      <c r="D5" s="8"/>
      <c r="E5" s="7">
        <v>1</v>
      </c>
      <c r="F5" s="7">
        <v>2</v>
      </c>
      <c r="G5" s="7">
        <v>3</v>
      </c>
      <c r="H5" s="7">
        <v>4</v>
      </c>
      <c r="I5" s="7">
        <v>5</v>
      </c>
      <c r="J5" s="8"/>
      <c r="K5" s="8"/>
    </row>
    <row r="6" spans="2:11" x14ac:dyDescent="0.4">
      <c r="B6" s="3">
        <v>30</v>
      </c>
      <c r="C6" s="3" t="s">
        <v>4</v>
      </c>
      <c r="D6" s="3">
        <v>40</v>
      </c>
      <c r="E6" s="3">
        <v>2</v>
      </c>
      <c r="F6" s="3">
        <f>D6-(D6-B6)/2</f>
        <v>35</v>
      </c>
      <c r="G6" s="11">
        <f>(F6-$G$22)/$G$23</f>
        <v>-2.0994260166621275</v>
      </c>
      <c r="H6" s="9">
        <f>(1/SQRT(2*PI()))*EXP(-(G6^2)/2)</f>
        <v>4.4036636978759272E-2</v>
      </c>
      <c r="I6" s="12">
        <f>H6*(($E$20*10)/$G$23)</f>
        <v>1.6046966935972566</v>
      </c>
      <c r="J6" s="3">
        <f>F6*E6</f>
        <v>70</v>
      </c>
      <c r="K6" s="3">
        <f>((F6-$G$22)^2)*E6</f>
        <v>7743.2098765432111</v>
      </c>
    </row>
    <row r="7" spans="2:11" x14ac:dyDescent="0.4">
      <c r="B7" s="3">
        <v>40</v>
      </c>
      <c r="C7" s="3" t="s">
        <v>4</v>
      </c>
      <c r="D7" s="3">
        <v>50</v>
      </c>
      <c r="E7" s="3">
        <v>4</v>
      </c>
      <c r="F7" s="3">
        <f t="shared" ref="F7:F19" si="0">D7-(D7-B7)/2</f>
        <v>45</v>
      </c>
      <c r="G7" s="11">
        <f t="shared" ref="G7:G19" si="1">(F7-$G$22)/$G$23</f>
        <v>-1.7620182639842858</v>
      </c>
      <c r="H7" s="9">
        <f t="shared" ref="H7:H19" si="2">(1/SQRT(2*PI()))*EXP(-(G7^2)/2)</f>
        <v>8.4475585571748849E-2</v>
      </c>
      <c r="I7" s="12">
        <f>H7*(($E$20*10)/$G$23)</f>
        <v>3.0782934882621187</v>
      </c>
      <c r="J7" s="3">
        <f t="shared" ref="J7:J19" si="3">F7*E7</f>
        <v>180</v>
      </c>
      <c r="K7" s="3">
        <f t="shared" ref="K7:K19" si="4">((F7-$G$22)^2)*E7</f>
        <v>10908.641975308645</v>
      </c>
    </row>
    <row r="8" spans="2:11" x14ac:dyDescent="0.4">
      <c r="B8" s="3">
        <v>50</v>
      </c>
      <c r="C8" s="3" t="s">
        <v>4</v>
      </c>
      <c r="D8" s="3">
        <v>60</v>
      </c>
      <c r="E8" s="3">
        <v>6</v>
      </c>
      <c r="F8" s="3">
        <f t="shared" si="0"/>
        <v>55</v>
      </c>
      <c r="G8" s="11">
        <f t="shared" si="1"/>
        <v>-1.4246105113064438</v>
      </c>
      <c r="H8" s="9">
        <f t="shared" si="2"/>
        <v>0.14461270823637315</v>
      </c>
      <c r="I8" s="12">
        <f t="shared" ref="I8:I19" si="5">H8*(($E$20*10)/$G$23)</f>
        <v>5.269692480626639</v>
      </c>
      <c r="J8" s="3">
        <f t="shared" si="3"/>
        <v>330</v>
      </c>
      <c r="K8" s="3">
        <f t="shared" si="4"/>
        <v>10696.296296296299</v>
      </c>
    </row>
    <row r="9" spans="2:11" x14ac:dyDescent="0.4">
      <c r="B9" s="3">
        <v>60</v>
      </c>
      <c r="C9" s="3" t="s">
        <v>4</v>
      </c>
      <c r="D9" s="3">
        <v>70</v>
      </c>
      <c r="E9" s="3">
        <v>8</v>
      </c>
      <c r="F9" s="3">
        <f t="shared" si="0"/>
        <v>65</v>
      </c>
      <c r="G9" s="11">
        <f t="shared" si="1"/>
        <v>-1.0872027586286019</v>
      </c>
      <c r="H9" s="9">
        <f t="shared" si="2"/>
        <v>0.22092247024396991</v>
      </c>
      <c r="I9" s="12">
        <f t="shared" si="5"/>
        <v>8.0504230537139705</v>
      </c>
      <c r="J9" s="3">
        <f t="shared" si="3"/>
        <v>520</v>
      </c>
      <c r="K9" s="3">
        <f t="shared" si="4"/>
        <v>8306.1728395061764</v>
      </c>
    </row>
    <row r="10" spans="2:11" x14ac:dyDescent="0.4">
      <c r="B10" s="3">
        <v>70</v>
      </c>
      <c r="C10" s="3" t="s">
        <v>4</v>
      </c>
      <c r="D10" s="3">
        <v>80</v>
      </c>
      <c r="E10" s="3">
        <v>11</v>
      </c>
      <c r="F10" s="3">
        <f t="shared" si="0"/>
        <v>75</v>
      </c>
      <c r="G10" s="11">
        <f t="shared" si="1"/>
        <v>-0.74979500595075999</v>
      </c>
      <c r="H10" s="9">
        <f t="shared" si="2"/>
        <v>0.30118372792202408</v>
      </c>
      <c r="I10" s="12">
        <f t="shared" si="5"/>
        <v>10.975146276380912</v>
      </c>
      <c r="J10" s="3">
        <f t="shared" si="3"/>
        <v>825</v>
      </c>
      <c r="K10" s="3">
        <f t="shared" si="4"/>
        <v>5432.0987654321016</v>
      </c>
    </row>
    <row r="11" spans="2:11" x14ac:dyDescent="0.4">
      <c r="B11" s="3">
        <v>80</v>
      </c>
      <c r="C11" s="3" t="s">
        <v>4</v>
      </c>
      <c r="D11" s="3">
        <v>90</v>
      </c>
      <c r="E11" s="3">
        <v>14</v>
      </c>
      <c r="F11" s="3">
        <f t="shared" si="0"/>
        <v>85</v>
      </c>
      <c r="G11" s="11">
        <f t="shared" si="1"/>
        <v>-0.41238725327291809</v>
      </c>
      <c r="H11" s="9">
        <f t="shared" si="2"/>
        <v>0.36642179765483796</v>
      </c>
      <c r="I11" s="12">
        <f t="shared" si="5"/>
        <v>13.35242397012053</v>
      </c>
      <c r="J11" s="3">
        <f t="shared" si="3"/>
        <v>1190</v>
      </c>
      <c r="K11" s="3">
        <f t="shared" si="4"/>
        <v>2091.3580246913602</v>
      </c>
    </row>
    <row r="12" spans="2:11" x14ac:dyDescent="0.4">
      <c r="B12" s="3">
        <v>90</v>
      </c>
      <c r="C12" s="3" t="s">
        <v>4</v>
      </c>
      <c r="D12" s="3">
        <v>100</v>
      </c>
      <c r="E12" s="3">
        <v>15</v>
      </c>
      <c r="F12" s="3">
        <f t="shared" si="0"/>
        <v>95</v>
      </c>
      <c r="G12" s="11">
        <f t="shared" si="1"/>
        <v>-7.4979500595076187E-2</v>
      </c>
      <c r="H12" s="9">
        <f t="shared" si="2"/>
        <v>0.39782244315769072</v>
      </c>
      <c r="I12" s="12">
        <f t="shared" si="5"/>
        <v>14.496664663149653</v>
      </c>
      <c r="J12" s="3">
        <f t="shared" si="3"/>
        <v>1425</v>
      </c>
      <c r="K12" s="3">
        <f t="shared" si="4"/>
        <v>74.074074074074503</v>
      </c>
    </row>
    <row r="13" spans="2:11" x14ac:dyDescent="0.4">
      <c r="B13" s="3">
        <v>100</v>
      </c>
      <c r="C13" s="3" t="s">
        <v>4</v>
      </c>
      <c r="D13" s="3">
        <v>110</v>
      </c>
      <c r="E13" s="3">
        <v>13</v>
      </c>
      <c r="F13" s="3">
        <f t="shared" si="0"/>
        <v>105</v>
      </c>
      <c r="G13" s="11">
        <f t="shared" si="1"/>
        <v>0.26242825208276571</v>
      </c>
      <c r="H13" s="9">
        <f t="shared" si="2"/>
        <v>0.38543881021226772</v>
      </c>
      <c r="I13" s="12">
        <f t="shared" si="5"/>
        <v>14.045404616842587</v>
      </c>
      <c r="J13" s="3">
        <f t="shared" si="3"/>
        <v>1365</v>
      </c>
      <c r="K13" s="3">
        <f t="shared" si="4"/>
        <v>786.4197530864185</v>
      </c>
    </row>
    <row r="14" spans="2:11" x14ac:dyDescent="0.4">
      <c r="B14" s="3">
        <v>110</v>
      </c>
      <c r="C14" s="3" t="s">
        <v>4</v>
      </c>
      <c r="D14" s="3">
        <v>120</v>
      </c>
      <c r="E14" s="3">
        <v>11</v>
      </c>
      <c r="F14" s="3">
        <f t="shared" si="0"/>
        <v>115</v>
      </c>
      <c r="G14" s="11">
        <f t="shared" si="1"/>
        <v>0.59983600476060761</v>
      </c>
      <c r="H14" s="9">
        <f t="shared" si="2"/>
        <v>0.3332573883727209</v>
      </c>
      <c r="I14" s="12">
        <f t="shared" si="5"/>
        <v>12.143911659205665</v>
      </c>
      <c r="J14" s="3">
        <f t="shared" si="3"/>
        <v>1265</v>
      </c>
      <c r="K14" s="3">
        <f t="shared" si="4"/>
        <v>3476.5432098765405</v>
      </c>
    </row>
    <row r="15" spans="2:11" x14ac:dyDescent="0.4">
      <c r="B15" s="3">
        <v>120</v>
      </c>
      <c r="C15" s="3" t="s">
        <v>4</v>
      </c>
      <c r="D15" s="3">
        <v>130</v>
      </c>
      <c r="E15" s="3">
        <v>8</v>
      </c>
      <c r="F15" s="3">
        <f t="shared" si="0"/>
        <v>125</v>
      </c>
      <c r="G15" s="11">
        <f t="shared" si="1"/>
        <v>0.93724375743844957</v>
      </c>
      <c r="H15" s="9">
        <f t="shared" si="2"/>
        <v>0.25713566252004139</v>
      </c>
      <c r="I15" s="12">
        <f t="shared" si="5"/>
        <v>9.3700331306152354</v>
      </c>
      <c r="J15" s="3">
        <f t="shared" si="3"/>
        <v>1000</v>
      </c>
      <c r="K15" s="3">
        <f t="shared" si="4"/>
        <v>6172.839506172837</v>
      </c>
    </row>
    <row r="16" spans="2:11" x14ac:dyDescent="0.4">
      <c r="B16" s="3">
        <v>130</v>
      </c>
      <c r="C16" s="3" t="s">
        <v>4</v>
      </c>
      <c r="D16" s="3">
        <v>140</v>
      </c>
      <c r="E16" s="3">
        <v>6</v>
      </c>
      <c r="F16" s="3">
        <f t="shared" si="0"/>
        <v>135</v>
      </c>
      <c r="G16" s="11">
        <f t="shared" si="1"/>
        <v>1.2746515101162914</v>
      </c>
      <c r="H16" s="9">
        <f t="shared" si="2"/>
        <v>0.17705289144463157</v>
      </c>
      <c r="I16" s="12">
        <f t="shared" si="5"/>
        <v>6.4518139664042806</v>
      </c>
      <c r="J16" s="3">
        <f t="shared" si="3"/>
        <v>810</v>
      </c>
      <c r="K16" s="3">
        <f t="shared" si="4"/>
        <v>8562.9629629629599</v>
      </c>
    </row>
    <row r="17" spans="2:14" x14ac:dyDescent="0.4">
      <c r="B17" s="3">
        <v>140</v>
      </c>
      <c r="C17" s="3" t="s">
        <v>4</v>
      </c>
      <c r="D17" s="3">
        <v>150</v>
      </c>
      <c r="E17" s="3">
        <v>5</v>
      </c>
      <c r="F17" s="3">
        <f t="shared" si="0"/>
        <v>145</v>
      </c>
      <c r="G17" s="11">
        <f t="shared" si="1"/>
        <v>1.6120592627941335</v>
      </c>
      <c r="H17" s="9">
        <f t="shared" si="2"/>
        <v>0.10879324133366101</v>
      </c>
      <c r="I17" s="12">
        <f t="shared" si="5"/>
        <v>3.9644297710122958</v>
      </c>
      <c r="J17" s="3">
        <f t="shared" si="3"/>
        <v>725</v>
      </c>
      <c r="K17" s="3">
        <f t="shared" si="4"/>
        <v>11413.580246913578</v>
      </c>
    </row>
    <row r="18" spans="2:14" x14ac:dyDescent="0.4">
      <c r="B18" s="3">
        <v>150</v>
      </c>
      <c r="C18" s="3" t="s">
        <v>4</v>
      </c>
      <c r="D18" s="3">
        <v>160</v>
      </c>
      <c r="E18" s="3">
        <v>3</v>
      </c>
      <c r="F18" s="3">
        <f t="shared" si="0"/>
        <v>155</v>
      </c>
      <c r="G18" s="11">
        <f t="shared" si="1"/>
        <v>1.9494670154719753</v>
      </c>
      <c r="H18" s="9">
        <f t="shared" si="2"/>
        <v>5.9656667752993796E-2</v>
      </c>
      <c r="I18" s="12">
        <f t="shared" si="5"/>
        <v>2.1738911974689223</v>
      </c>
      <c r="J18" s="3">
        <f t="shared" si="3"/>
        <v>465</v>
      </c>
      <c r="K18" s="3">
        <f t="shared" si="4"/>
        <v>10014.814814814812</v>
      </c>
    </row>
    <row r="19" spans="2:14" x14ac:dyDescent="0.4">
      <c r="B19" s="3">
        <v>160</v>
      </c>
      <c r="C19" s="3" t="s">
        <v>4</v>
      </c>
      <c r="D19" s="3">
        <v>170</v>
      </c>
      <c r="E19" s="3">
        <v>2</v>
      </c>
      <c r="F19" s="3">
        <f t="shared" si="0"/>
        <v>165</v>
      </c>
      <c r="G19" s="11">
        <f t="shared" si="1"/>
        <v>2.2868747681498172</v>
      </c>
      <c r="H19" s="9">
        <f t="shared" si="2"/>
        <v>2.9192698982876651E-2</v>
      </c>
      <c r="I19" s="12">
        <f t="shared" si="5"/>
        <v>1.0637830395086183</v>
      </c>
      <c r="J19" s="3">
        <f t="shared" si="3"/>
        <v>330</v>
      </c>
      <c r="K19" s="3">
        <f t="shared" si="4"/>
        <v>9187.6543209876527</v>
      </c>
    </row>
    <row r="20" spans="2:14" x14ac:dyDescent="0.4">
      <c r="B20" s="4" t="s">
        <v>5</v>
      </c>
      <c r="C20" s="4"/>
      <c r="D20" s="4"/>
      <c r="E20" s="3">
        <f>SUM(E6:E19)</f>
        <v>108</v>
      </c>
      <c r="F20" s="3" t="s">
        <v>4</v>
      </c>
      <c r="G20" s="3" t="s">
        <v>4</v>
      </c>
      <c r="H20" s="3" t="s">
        <v>4</v>
      </c>
      <c r="I20" s="12">
        <v>104</v>
      </c>
      <c r="J20" s="3">
        <f>SUM(J6:J19)</f>
        <v>10500</v>
      </c>
      <c r="K20" s="3">
        <f>SUM(K6:K19)</f>
        <v>94866.666666666672</v>
      </c>
    </row>
    <row r="21" spans="2:14" ht="18" x14ac:dyDescent="0.4">
      <c r="H21" s="7" t="s">
        <v>22</v>
      </c>
    </row>
    <row r="22" spans="2:14" ht="18" x14ac:dyDescent="0.4">
      <c r="F22" s="7" t="s">
        <v>6</v>
      </c>
      <c r="G22" s="3">
        <f>J20/E20</f>
        <v>97.222222222222229</v>
      </c>
      <c r="H22" s="3">
        <f>K20/E20</f>
        <v>878.39506172839515</v>
      </c>
    </row>
    <row r="23" spans="2:14" x14ac:dyDescent="0.4">
      <c r="F23" s="7" t="s">
        <v>8</v>
      </c>
      <c r="G23" s="3">
        <f>SQRT(K20/E20)</f>
        <v>29.6377303741092</v>
      </c>
    </row>
    <row r="25" spans="2:14" ht="46.3" x14ac:dyDescent="0.4">
      <c r="B25" s="5" t="s">
        <v>0</v>
      </c>
      <c r="C25" s="5"/>
      <c r="D25" s="5"/>
      <c r="E25" s="6" t="s">
        <v>10</v>
      </c>
      <c r="F25" s="6" t="s">
        <v>13</v>
      </c>
      <c r="G25" s="6" t="s">
        <v>16</v>
      </c>
      <c r="H25" s="6" t="s">
        <v>17</v>
      </c>
      <c r="I25" s="5"/>
    </row>
    <row r="26" spans="2:14" ht="18" x14ac:dyDescent="0.4">
      <c r="B26" s="8" t="s">
        <v>3</v>
      </c>
      <c r="C26" s="8"/>
      <c r="D26" s="8"/>
      <c r="E26" s="7" t="s">
        <v>11</v>
      </c>
      <c r="F26" s="7" t="s">
        <v>12</v>
      </c>
      <c r="G26" s="7" t="s">
        <v>14</v>
      </c>
      <c r="H26" s="7" t="s">
        <v>15</v>
      </c>
      <c r="I26" s="5"/>
    </row>
    <row r="27" spans="2:14" x14ac:dyDescent="0.4">
      <c r="B27" s="3">
        <v>30</v>
      </c>
      <c r="C27" s="3" t="s">
        <v>4</v>
      </c>
      <c r="D27" s="3">
        <v>40</v>
      </c>
      <c r="E27" s="3">
        <v>2</v>
      </c>
      <c r="F27" s="3">
        <v>2</v>
      </c>
      <c r="G27" s="3">
        <f>E27</f>
        <v>2</v>
      </c>
      <c r="H27" s="3">
        <f>F27</f>
        <v>2</v>
      </c>
      <c r="I27" s="3">
        <f>ABS(G27-H27)</f>
        <v>0</v>
      </c>
      <c r="K27" s="7" t="s">
        <v>19</v>
      </c>
      <c r="L27" s="10">
        <f>I40/SQRT(E41)</f>
        <v>0.38490017945975052</v>
      </c>
    </row>
    <row r="28" spans="2:14" ht="18" x14ac:dyDescent="0.4">
      <c r="B28" s="3">
        <v>40</v>
      </c>
      <c r="C28" s="3" t="s">
        <v>4</v>
      </c>
      <c r="D28" s="3">
        <v>50</v>
      </c>
      <c r="E28" s="3">
        <v>4</v>
      </c>
      <c r="F28" s="3">
        <v>3</v>
      </c>
      <c r="G28" s="3">
        <f>E28+G27</f>
        <v>6</v>
      </c>
      <c r="H28" s="3">
        <f>F28+H27</f>
        <v>5</v>
      </c>
      <c r="I28" s="3">
        <f t="shared" ref="I28:I39" si="6">ABS(G28-H28)</f>
        <v>1</v>
      </c>
      <c r="K28" s="7" t="s">
        <v>20</v>
      </c>
      <c r="L28" s="3">
        <v>0.99</v>
      </c>
    </row>
    <row r="29" spans="2:14" x14ac:dyDescent="0.4">
      <c r="B29" s="3">
        <v>50</v>
      </c>
      <c r="C29" s="3" t="s">
        <v>4</v>
      </c>
      <c r="D29" s="3">
        <v>60</v>
      </c>
      <c r="E29" s="3">
        <v>6</v>
      </c>
      <c r="F29" s="3">
        <v>5</v>
      </c>
      <c r="G29" s="3">
        <f t="shared" ref="G29:G40" si="7">E29+G28</f>
        <v>12</v>
      </c>
      <c r="H29" s="3">
        <f t="shared" ref="H29:H40" si="8">F29+H28</f>
        <v>10</v>
      </c>
      <c r="I29" s="3">
        <f t="shared" si="6"/>
        <v>2</v>
      </c>
    </row>
    <row r="30" spans="2:14" x14ac:dyDescent="0.4">
      <c r="B30" s="3">
        <v>60</v>
      </c>
      <c r="C30" s="3" t="s">
        <v>4</v>
      </c>
      <c r="D30" s="3">
        <v>70</v>
      </c>
      <c r="E30" s="3">
        <v>8</v>
      </c>
      <c r="F30" s="3">
        <v>8</v>
      </c>
      <c r="G30" s="3">
        <f t="shared" si="7"/>
        <v>20</v>
      </c>
      <c r="H30" s="3">
        <f t="shared" si="8"/>
        <v>18</v>
      </c>
      <c r="I30" s="3">
        <f t="shared" si="6"/>
        <v>2</v>
      </c>
      <c r="K30" s="2" t="s">
        <v>21</v>
      </c>
      <c r="L30" s="2"/>
      <c r="M30" s="2"/>
      <c r="N30" s="2"/>
    </row>
    <row r="31" spans="2:14" x14ac:dyDescent="0.4">
      <c r="B31" s="3">
        <v>70</v>
      </c>
      <c r="C31" s="3" t="s">
        <v>4</v>
      </c>
      <c r="D31" s="3">
        <v>80</v>
      </c>
      <c r="E31" s="3">
        <v>11</v>
      </c>
      <c r="F31" s="3">
        <v>11</v>
      </c>
      <c r="G31" s="3">
        <f t="shared" si="7"/>
        <v>31</v>
      </c>
      <c r="H31" s="3">
        <f t="shared" si="8"/>
        <v>29</v>
      </c>
      <c r="I31" s="3">
        <f t="shared" si="6"/>
        <v>2</v>
      </c>
      <c r="K31" s="2"/>
      <c r="L31" s="2"/>
      <c r="M31" s="2"/>
      <c r="N31" s="2"/>
    </row>
    <row r="32" spans="2:14" x14ac:dyDescent="0.4">
      <c r="B32" s="3">
        <v>80</v>
      </c>
      <c r="C32" s="3" t="s">
        <v>4</v>
      </c>
      <c r="D32" s="3">
        <v>90</v>
      </c>
      <c r="E32" s="3">
        <v>14</v>
      </c>
      <c r="F32" s="3">
        <v>13</v>
      </c>
      <c r="G32" s="3">
        <f t="shared" si="7"/>
        <v>45</v>
      </c>
      <c r="H32" s="3">
        <f t="shared" si="8"/>
        <v>42</v>
      </c>
      <c r="I32" s="3">
        <f t="shared" si="6"/>
        <v>3</v>
      </c>
      <c r="K32" s="2"/>
      <c r="L32" s="2"/>
      <c r="M32" s="2"/>
      <c r="N32" s="2"/>
    </row>
    <row r="33" spans="2:14" x14ac:dyDescent="0.4">
      <c r="B33" s="3">
        <v>90</v>
      </c>
      <c r="C33" s="3" t="s">
        <v>4</v>
      </c>
      <c r="D33" s="3">
        <v>100</v>
      </c>
      <c r="E33" s="3">
        <v>15</v>
      </c>
      <c r="F33" s="3">
        <v>14</v>
      </c>
      <c r="G33" s="3">
        <f t="shared" si="7"/>
        <v>60</v>
      </c>
      <c r="H33" s="3">
        <f t="shared" si="8"/>
        <v>56</v>
      </c>
      <c r="I33" s="3">
        <f t="shared" si="6"/>
        <v>4</v>
      </c>
      <c r="K33" s="2"/>
      <c r="L33" s="2"/>
      <c r="M33" s="2"/>
      <c r="N33" s="2"/>
    </row>
    <row r="34" spans="2:14" x14ac:dyDescent="0.4">
      <c r="B34" s="3">
        <v>100</v>
      </c>
      <c r="C34" s="3" t="s">
        <v>4</v>
      </c>
      <c r="D34" s="3">
        <v>110</v>
      </c>
      <c r="E34" s="3">
        <v>13</v>
      </c>
      <c r="F34" s="3">
        <v>14</v>
      </c>
      <c r="G34" s="3">
        <f t="shared" si="7"/>
        <v>73</v>
      </c>
      <c r="H34" s="3">
        <f t="shared" si="8"/>
        <v>70</v>
      </c>
      <c r="I34" s="3">
        <f t="shared" si="6"/>
        <v>3</v>
      </c>
    </row>
    <row r="35" spans="2:14" x14ac:dyDescent="0.4">
      <c r="B35" s="3">
        <v>110</v>
      </c>
      <c r="C35" s="3" t="s">
        <v>4</v>
      </c>
      <c r="D35" s="3">
        <v>120</v>
      </c>
      <c r="E35" s="3">
        <v>11</v>
      </c>
      <c r="F35" s="3">
        <v>12</v>
      </c>
      <c r="G35" s="3">
        <f t="shared" si="7"/>
        <v>84</v>
      </c>
      <c r="H35" s="3">
        <f t="shared" si="8"/>
        <v>82</v>
      </c>
      <c r="I35" s="3">
        <f t="shared" si="6"/>
        <v>2</v>
      </c>
    </row>
    <row r="36" spans="2:14" x14ac:dyDescent="0.4">
      <c r="B36" s="3">
        <v>120</v>
      </c>
      <c r="C36" s="3" t="s">
        <v>4</v>
      </c>
      <c r="D36" s="3">
        <v>130</v>
      </c>
      <c r="E36" s="3">
        <v>8</v>
      </c>
      <c r="F36" s="3">
        <v>9</v>
      </c>
      <c r="G36" s="3">
        <f t="shared" si="7"/>
        <v>92</v>
      </c>
      <c r="H36" s="3">
        <f t="shared" si="8"/>
        <v>91</v>
      </c>
      <c r="I36" s="3">
        <f t="shared" si="6"/>
        <v>1</v>
      </c>
    </row>
    <row r="37" spans="2:14" x14ac:dyDescent="0.4">
      <c r="B37" s="3">
        <v>130</v>
      </c>
      <c r="C37" s="3" t="s">
        <v>4</v>
      </c>
      <c r="D37" s="3">
        <v>140</v>
      </c>
      <c r="E37" s="3">
        <v>6</v>
      </c>
      <c r="F37" s="3">
        <v>6</v>
      </c>
      <c r="G37" s="3">
        <f t="shared" si="7"/>
        <v>98</v>
      </c>
      <c r="H37" s="3">
        <f t="shared" si="8"/>
        <v>97</v>
      </c>
      <c r="I37" s="3">
        <f t="shared" si="6"/>
        <v>1</v>
      </c>
    </row>
    <row r="38" spans="2:14" x14ac:dyDescent="0.4">
      <c r="B38" s="3">
        <v>140</v>
      </c>
      <c r="C38" s="3" t="s">
        <v>4</v>
      </c>
      <c r="D38" s="3">
        <v>150</v>
      </c>
      <c r="E38" s="3">
        <v>5</v>
      </c>
      <c r="F38" s="3">
        <v>4</v>
      </c>
      <c r="G38" s="3">
        <f t="shared" si="7"/>
        <v>103</v>
      </c>
      <c r="H38" s="3">
        <f t="shared" si="8"/>
        <v>101</v>
      </c>
      <c r="I38" s="3">
        <f t="shared" si="6"/>
        <v>2</v>
      </c>
    </row>
    <row r="39" spans="2:14" x14ac:dyDescent="0.4">
      <c r="B39" s="3">
        <v>150</v>
      </c>
      <c r="C39" s="3" t="s">
        <v>4</v>
      </c>
      <c r="D39" s="3">
        <v>160</v>
      </c>
      <c r="E39" s="3">
        <v>3</v>
      </c>
      <c r="F39" s="3">
        <v>2</v>
      </c>
      <c r="G39" s="3">
        <f t="shared" si="7"/>
        <v>106</v>
      </c>
      <c r="H39" s="3">
        <f t="shared" si="8"/>
        <v>103</v>
      </c>
      <c r="I39" s="3">
        <f t="shared" si="6"/>
        <v>3</v>
      </c>
    </row>
    <row r="40" spans="2:14" ht="18" x14ac:dyDescent="0.4">
      <c r="B40" s="3">
        <v>160</v>
      </c>
      <c r="C40" s="3" t="s">
        <v>4</v>
      </c>
      <c r="D40" s="3">
        <v>170</v>
      </c>
      <c r="E40" s="3">
        <v>2</v>
      </c>
      <c r="F40" s="3">
        <v>1</v>
      </c>
      <c r="G40" s="3">
        <f t="shared" si="7"/>
        <v>108</v>
      </c>
      <c r="H40" s="3">
        <f t="shared" si="8"/>
        <v>104</v>
      </c>
      <c r="I40" s="3">
        <f>ABS(G40-H40)</f>
        <v>4</v>
      </c>
      <c r="J40" s="7" t="s">
        <v>18</v>
      </c>
    </row>
    <row r="41" spans="2:14" x14ac:dyDescent="0.4">
      <c r="B41" s="4" t="s">
        <v>5</v>
      </c>
      <c r="C41" s="4"/>
      <c r="D41" s="4"/>
      <c r="E41" s="3">
        <f>SUM(E27:E40)</f>
        <v>108</v>
      </c>
      <c r="F41" s="3">
        <f>SUM(F27:F40)</f>
        <v>104</v>
      </c>
      <c r="G41" s="3" t="s">
        <v>4</v>
      </c>
      <c r="H41" s="3" t="s">
        <v>4</v>
      </c>
      <c r="I41" s="3" t="s">
        <v>4</v>
      </c>
    </row>
  </sheetData>
  <mergeCells count="10">
    <mergeCell ref="K4:K5"/>
    <mergeCell ref="B25:D25"/>
    <mergeCell ref="B26:D26"/>
    <mergeCell ref="B41:D41"/>
    <mergeCell ref="I25:I26"/>
    <mergeCell ref="K30:N33"/>
    <mergeCell ref="B4:D4"/>
    <mergeCell ref="B5:D5"/>
    <mergeCell ref="B20:D20"/>
    <mergeCell ref="J4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</dc:creator>
  <cp:lastModifiedBy>Илья Шумякин</cp:lastModifiedBy>
  <dcterms:created xsi:type="dcterms:W3CDTF">2015-06-05T18:17:20Z</dcterms:created>
  <dcterms:modified xsi:type="dcterms:W3CDTF">2022-10-26T08:31:07Z</dcterms:modified>
</cp:coreProperties>
</file>