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2" activeTab="18"/>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C29" i="20" l="1"/>
  <c r="B26" i="20"/>
  <c r="F19" i="23"/>
  <c r="F3" i="23"/>
  <c r="F4" i="23"/>
  <c r="F5" i="23"/>
  <c r="F6" i="23"/>
  <c r="F7" i="23"/>
  <c r="F8" i="23"/>
  <c r="F9" i="23"/>
  <c r="F10" i="23"/>
  <c r="F11" i="23"/>
  <c r="F12" i="23"/>
  <c r="F13" i="23"/>
  <c r="F14" i="23"/>
  <c r="F15" i="23"/>
  <c r="F16" i="23"/>
  <c r="F17" i="23"/>
  <c r="F2" i="23"/>
  <c r="B1" i="20"/>
  <c r="C1" i="20"/>
  <c r="B2" i="20"/>
  <c r="C2" i="20"/>
  <c r="B3" i="20"/>
  <c r="C3" i="20"/>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B24" i="20"/>
  <c r="C24" i="20"/>
  <c r="B25" i="20"/>
  <c r="E12" i="22"/>
  <c r="E8" i="22"/>
  <c r="E9" i="22"/>
  <c r="E10" i="22"/>
  <c r="E3" i="22"/>
  <c r="E4" i="22"/>
  <c r="E5" i="22"/>
  <c r="E6" i="22"/>
  <c r="E7" i="22"/>
  <c r="E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Q3" i="5"/>
  <c r="Q4" i="5"/>
  <c r="Q5" i="5"/>
  <c r="Q6" i="5"/>
  <c r="Q7" i="5"/>
  <c r="Q8" i="5"/>
  <c r="Q9" i="5"/>
  <c r="Q10" i="5"/>
  <c r="Q11" i="5"/>
  <c r="Q12" i="5"/>
  <c r="Q13" i="5"/>
  <c r="Q2" i="5"/>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M12" i="9"/>
  <c r="M24" i="9"/>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7" i="19"/>
  <c r="B35" i="19"/>
  <c r="B34" i="19"/>
  <c r="B33" i="19"/>
  <c r="B32" i="19"/>
  <c r="B31" i="19"/>
  <c r="B30" i="19"/>
  <c r="B29" i="19"/>
  <c r="B28" i="19"/>
  <c r="B27" i="19"/>
  <c r="B26" i="19"/>
  <c r="B25" i="19"/>
  <c r="B24" i="19"/>
  <c r="DH22" i="19"/>
  <c r="CZ22" i="19"/>
  <c r="CV22" i="19"/>
  <c r="CM22" i="19"/>
  <c r="CE22" i="19"/>
  <c r="BY22" i="19"/>
  <c r="BL22" i="19"/>
  <c r="BI22" i="19"/>
  <c r="AT22" i="19"/>
  <c r="DH21" i="19"/>
  <c r="CZ21" i="19"/>
  <c r="CV21" i="19"/>
  <c r="CM21" i="19"/>
  <c r="CE21" i="19"/>
  <c r="BY21" i="19"/>
  <c r="BL21" i="19"/>
  <c r="BI21" i="19"/>
  <c r="AT21" i="19"/>
  <c r="DH20" i="19"/>
  <c r="CZ20" i="19"/>
  <c r="CV20" i="19"/>
  <c r="CM20" i="19"/>
  <c r="CE20" i="19"/>
  <c r="BY20" i="19"/>
  <c r="BL20" i="19"/>
  <c r="BI20" i="19"/>
  <c r="AT20" i="19"/>
  <c r="DH19" i="19"/>
  <c r="CZ19" i="19"/>
  <c r="CV19" i="19"/>
  <c r="CM19" i="19"/>
  <c r="CE19" i="19"/>
  <c r="BY19" i="19"/>
  <c r="BL19" i="19"/>
  <c r="BI19" i="19"/>
  <c r="AT19" i="19"/>
  <c r="DH18" i="19"/>
  <c r="CZ18" i="19"/>
  <c r="CV18" i="19"/>
  <c r="CM18" i="19"/>
  <c r="CE18" i="19"/>
  <c r="BY18" i="19"/>
  <c r="BL18" i="19"/>
  <c r="BI18" i="19"/>
  <c r="AT18" i="19"/>
  <c r="DH17" i="19"/>
  <c r="CZ17" i="19"/>
  <c r="CV17" i="19"/>
  <c r="CM17" i="19"/>
  <c r="CE17" i="19"/>
  <c r="BY17" i="19"/>
  <c r="BL17" i="19"/>
  <c r="BI17" i="19"/>
  <c r="AT17" i="19"/>
  <c r="DH16" i="19"/>
  <c r="CZ16" i="19"/>
  <c r="CV16" i="19"/>
  <c r="CM16" i="19"/>
  <c r="CE16" i="19"/>
  <c r="BY16" i="19"/>
  <c r="BL16" i="19"/>
  <c r="BI16" i="19"/>
  <c r="AT16" i="19"/>
  <c r="DH15" i="19"/>
  <c r="CZ15" i="19"/>
  <c r="CV15" i="19"/>
  <c r="CM15" i="19"/>
  <c r="CE15" i="19"/>
  <c r="BY15" i="19"/>
  <c r="BL15" i="19"/>
  <c r="BI15" i="19"/>
  <c r="AT15" i="19"/>
  <c r="DH14" i="19"/>
  <c r="CZ14" i="19"/>
  <c r="CV14" i="19"/>
  <c r="CM14" i="19"/>
  <c r="CE14" i="19"/>
  <c r="BY14" i="19"/>
  <c r="BL14" i="19"/>
  <c r="BI14" i="19"/>
  <c r="AT14" i="19"/>
  <c r="DH13" i="19"/>
  <c r="CZ13" i="19"/>
  <c r="CV13" i="19"/>
  <c r="CM13" i="19"/>
  <c r="CE13" i="19"/>
  <c r="BY13" i="19"/>
  <c r="BL13" i="19"/>
  <c r="BI13" i="19"/>
  <c r="AT13" i="19"/>
  <c r="DH12" i="19"/>
  <c r="CZ12" i="19"/>
  <c r="CV12" i="19"/>
  <c r="CM12" i="19"/>
  <c r="CE12" i="19"/>
  <c r="BY12" i="19"/>
  <c r="BL12" i="19"/>
  <c r="BI12" i="19"/>
  <c r="AT12" i="19"/>
  <c r="DH11" i="19"/>
  <c r="CZ11" i="19"/>
  <c r="CV11" i="19"/>
  <c r="CM11" i="19"/>
  <c r="CE11" i="19"/>
  <c r="BY11" i="19"/>
  <c r="BL11" i="19"/>
  <c r="BI11" i="19"/>
  <c r="AT11" i="19"/>
  <c r="DH10" i="19"/>
  <c r="CZ10" i="19"/>
  <c r="CV10" i="19"/>
  <c r="CM10" i="19"/>
  <c r="CE10" i="19"/>
  <c r="BY10" i="19"/>
  <c r="BL10" i="19"/>
  <c r="BI10" i="19"/>
  <c r="AT10" i="19"/>
  <c r="DH9" i="19"/>
  <c r="CZ9" i="19"/>
  <c r="CV9" i="19"/>
  <c r="CM9" i="19"/>
  <c r="CE9" i="19"/>
  <c r="BY9" i="19"/>
  <c r="BL9" i="19"/>
  <c r="BI9" i="19"/>
  <c r="AT9" i="19"/>
  <c r="DH8" i="19"/>
  <c r="CZ8" i="19"/>
  <c r="CV8" i="19"/>
  <c r="CM8" i="19"/>
  <c r="CE8" i="19"/>
  <c r="BY8" i="19"/>
  <c r="BL8" i="19"/>
  <c r="BI8" i="19"/>
  <c r="AT8" i="19"/>
  <c r="DH7" i="19"/>
  <c r="CZ7" i="19"/>
  <c r="CV7" i="19"/>
  <c r="CM7" i="19"/>
  <c r="CE7" i="19"/>
  <c r="BY7" i="19"/>
  <c r="BL7" i="19"/>
  <c r="BI7" i="19"/>
  <c r="AT7" i="19"/>
  <c r="DH6" i="19"/>
  <c r="CZ6" i="19"/>
  <c r="CV6" i="19"/>
  <c r="CM6" i="19"/>
  <c r="CE6" i="19"/>
  <c r="BY6" i="19"/>
  <c r="BL6" i="19"/>
  <c r="BI6" i="19"/>
  <c r="AT6" i="19"/>
  <c r="DH5" i="19"/>
  <c r="CZ5" i="19"/>
  <c r="CV5" i="19"/>
  <c r="CM5" i="19"/>
  <c r="CE5" i="19"/>
  <c r="BY5" i="19"/>
  <c r="BL5" i="19"/>
  <c r="BI5" i="19"/>
  <c r="AT5" i="19"/>
  <c r="DH4" i="19"/>
  <c r="CZ4" i="19"/>
  <c r="CV4" i="19"/>
  <c r="CM4" i="19"/>
  <c r="CE4" i="19"/>
  <c r="BY4" i="19"/>
  <c r="BL4" i="19"/>
  <c r="BI4" i="19"/>
  <c r="AT4" i="19"/>
  <c r="DH3" i="19"/>
  <c r="CZ3" i="19"/>
  <c r="CV3" i="19"/>
  <c r="CM3" i="19"/>
  <c r="CE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Q15" i="5"/>
  <c r="M3" i="9"/>
  <c r="M4" i="9"/>
  <c r="M5" i="9"/>
  <c r="M6" i="9"/>
  <c r="M7" i="9"/>
  <c r="M8" i="9"/>
  <c r="M9" i="9"/>
  <c r="M10" i="9"/>
  <c r="M11"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L15" i="4"/>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<sst xmlns="http://schemas.openxmlformats.org/spreadsheetml/2006/main" count="5574" uniqueCount="2876">
  <si>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</si>
  <si>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</si>
  <si>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</si>
  <si>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</si>
  <si>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</si>
  <si>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</si>
  <si>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</si>
  <si>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</si>
  <si>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</si>
  <si>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</si>
  <si>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</si>
  <si>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</si>
  <si>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</si>
  <si>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</si>
  <si>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</si>
  <si>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</si>
  <si>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</si>
  <si>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</si>
  <si>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</si>
  <si>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</si>
  <si>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</si>
  <si>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</si>
  <si>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</si>
  <si>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</si>
  <si>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</si>
  <si>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</si>
  <si>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</si>
  <si>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</si>
  <si>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</si>
  <si>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</si>
  <si>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</si>
  <si>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</si>
  <si>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</si>
  <si>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</si>
  <si>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</si>
  <si>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</si>
  <si>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</si>
  <si>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</si>
  <si>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</si>
  <si>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</si>
  <si>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</si>
  <si>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</si>
  <si>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</si>
  <si>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</si>
  <si>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</si>
  <si>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</si>
  <si>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</si>
  <si>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</si>
  <si>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</si>
  <si>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</si>
  <si>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</si>
  <si>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</si>
  <si>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</si>
  <si>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</si>
  <si>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</si>
  <si>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</si>
  <si>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</si>
  <si>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</si>
  <si>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</si>
  <si>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</si>
  <si>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</si>
  <si>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</si>
  <si>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</si>
  <si>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</si>
  <si>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</si>
  <si>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</si>
  <si>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</si>
  <si>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</si>
  <si>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</si>
  <si>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</si>
  <si>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</si>
  <si>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</si>
  <si>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</si>
  <si>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</si>
  <si>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</si>
  <si>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</si>
  <si>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</si>
  <si>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</si>
  <si>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</si>
  <si>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</si>
  <si>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</si>
  <si>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</si>
  <si>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</si>
  <si>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</si>
  <si>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</si>
  <si>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</si>
  <si>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</si>
  <si>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</si>
  <si>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</si>
  <si>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</si>
  <si>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</si>
  <si>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</si>
  <si>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</si>
  <si>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</si>
  <si>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</si>
  <si>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</si>
  <si>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</si>
  <si>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</si>
  <si>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</si>
  <si>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</si>
  <si>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</si>
  <si>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</si>
  <si>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</si>
  <si>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</si>
  <si>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</si>
  <si>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</si>
  <si>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</si>
  <si>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</si>
  <si>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</si>
  <si>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</si>
  <si>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</si>
  <si>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</si>
  <si>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</si>
  <si>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</si>
  <si>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</si>
  <si>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</si>
  <si>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</si>
  <si>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</si>
  <si>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</si>
  <si>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</si>
  <si>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</si>
  <si>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</si>
  <si>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</si>
  <si>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</si>
  <si>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</si>
  <si>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</si>
  <si>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</si>
  <si>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</si>
  <si>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</si>
  <si>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</si>
  <si>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</si>
  <si>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</si>
  <si>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</si>
  <si>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</si>
  <si>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</si>
  <si>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</si>
  <si>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</si>
  <si>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</si>
  <si>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</si>
  <si>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</si>
  <si>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</si>
  <si>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</si>
  <si>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</si>
  <si>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</si>
  <si>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</si>
  <si>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</si>
  <si>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</si>
  <si>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</si>
  <si>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</si>
  <si>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</si>
  <si>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</si>
  <si>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</si>
  <si>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</si>
  <si>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</si>
  <si>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</si>
  <si>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</si>
  <si>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</si>
  <si>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</si>
  <si>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</si>
  <si>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</si>
  <si>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</si>
  <si>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</si>
  <si>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</si>
  <si>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</si>
  <si>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</si>
  <si>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</si>
  <si>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</si>
  <si>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</si>
  <si>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</si>
  <si>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</si>
  <si>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</si>
  <si>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</si>
  <si>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</si>
  <si>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</si>
  <si>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</si>
  <si>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</si>
  <si>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</si>
  <si>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</si>
  <si>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</si>
  <si>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</si>
  <si>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</si>
  <si>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</si>
  <si>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</si>
  <si>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</si>
  <si>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</si>
  <si>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</si>
  <si>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</si>
  <si>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</si>
  <si>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</si>
  <si>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</si>
  <si>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</si>
  <si>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</si>
  <si>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</si>
  <si>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</si>
  <si>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</si>
  <si>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</si>
  <si>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</si>
  <si>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</si>
  <si>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</si>
  <si>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</si>
  <si>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</si>
  <si>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</si>
  <si>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</si>
  <si>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</si>
  <si>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</si>
  <si>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</si>
  <si>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</si>
  <si>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</si>
  <si>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</si>
  <si>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</si>
  <si>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</si>
  <si>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</si>
  <si>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</si>
  <si>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</si>
  <si>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</si>
  <si>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</si>
  <si>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</si>
  <si>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</si>
  <si>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</si>
  <si>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</si>
  <si>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</si>
  <si>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</si>
  <si>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</si>
  <si>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</si>
  <si>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</si>
  <si>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</si>
  <si>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</si>
  <si>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</si>
  <si>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</si>
  <si>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</si>
  <si>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</si>
  <si>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</si>
  <si>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</si>
  <si>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</si>
  <si>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</si>
  <si>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</si>
  <si>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</si>
  <si>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</si>
  <si>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</si>
  <si>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</si>
  <si>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</si>
  <si>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</si>
  <si>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</si>
  <si>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</si>
  <si>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</si>
  <si>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</si>
  <si>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</si>
  <si>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</si>
  <si>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</si>
  <si>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</si>
  <si>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</si>
  <si>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</si>
  <si>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</si>
  <si>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</si>
  <si>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</si>
  <si>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</si>
  <si>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</si>
  <si>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</si>
  <si>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</si>
  <si>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</si>
  <si>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</si>
  <si>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</si>
  <si>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</si>
  <si>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</si>
  <si>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</si>
  <si>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</si>
  <si>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</si>
  <si>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</si>
  <si>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</si>
  <si>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</si>
  <si>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</si>
  <si>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</si>
  <si>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</si>
  <si>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</si>
  <si>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</si>
  <si>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</si>
  <si>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</si>
  <si>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</si>
  <si>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</si>
  <si>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</si>
  <si>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</si>
  <si>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</si>
  <si>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</si>
  <si>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</si>
  <si>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</si>
  <si>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</si>
  <si>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</si>
  <si>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</si>
  <si>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</si>
  <si>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</si>
  <si>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</si>
  <si>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</si>
  <si>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</si>
  <si>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</si>
  <si>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</si>
  <si>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</si>
  <si>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</si>
  <si>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</si>
  <si>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</si>
  <si>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</si>
  <si>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</si>
  <si>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</si>
  <si>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</si>
  <si>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</si>
  <si>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</si>
  <si>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</si>
  <si>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</si>
  <si>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</si>
  <si>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</si>
  <si>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</si>
  <si>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</si>
  <si>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</si>
  <si>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</si>
  <si>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</si>
  <si>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</si>
  <si>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</si>
  <si>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</si>
  <si>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</si>
  <si>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</si>
  <si>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</si>
  <si>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</si>
  <si>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</si>
  <si>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</si>
  <si>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</si>
  <si>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</si>
  <si>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</si>
  <si>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</si>
  <si>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</si>
  <si>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</si>
  <si>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</si>
  <si>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</si>
  <si>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</si>
  <si>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</si>
  <si>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</si>
  <si>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</si>
  <si>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</si>
  <si>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</si>
  <si>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</si>
  <si>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</si>
  <si>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</si>
  <si>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</si>
  <si>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</si>
  <si>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</si>
  <si>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</si>
  <si>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</si>
  <si>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</si>
  <si>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</si>
  <si>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</si>
  <si>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</si>
  <si>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</si>
  <si>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</si>
  <si>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</si>
  <si>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</si>
  <si>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</si>
  <si>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</si>
  <si>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</si>
  <si>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</si>
  <si>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</si>
  <si>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</si>
  <si>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</si>
  <si>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</si>
  <si>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</si>
  <si>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</si>
  <si>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</si>
  <si>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</si>
  <si>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</si>
  <si>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</si>
  <si>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</si>
  <si>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</si>
  <si>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</si>
  <si>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</si>
  <si>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</si>
  <si>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</si>
  <si>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</si>
  <si>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</si>
  <si>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</si>
  <si>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</si>
  <si>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</si>
  <si>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</si>
  <si>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</si>
  <si>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</si>
  <si>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</si>
  <si>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</si>
  <si>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</si>
  <si>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</si>
  <si>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</si>
  <si>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</si>
  <si>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</si>
  <si>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</si>
  <si>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</si>
  <si>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</si>
  <si>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</si>
  <si>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</si>
  <si>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</si>
  <si>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</si>
  <si>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</si>
  <si>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</si>
  <si>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</si>
  <si>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</si>
  <si>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</si>
  <si>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</si>
  <si>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</si>
  <si>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</si>
  <si>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</si>
  <si>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</si>
  <si>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</si>
  <si>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</si>
  <si>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</si>
  <si>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</si>
  <si>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</si>
  <si>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</si>
  <si>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</si>
  <si>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</si>
  <si>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</si>
  <si>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</si>
  <si>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</si>
  <si>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</si>
  <si>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</si>
  <si>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</si>
  <si>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</si>
  <si>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</si>
  <si>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</si>
  <si>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</si>
  <si>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</si>
  <si>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</si>
  <si>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</si>
  <si>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</si>
  <si>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</si>
  <si>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</si>
  <si>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</si>
  <si>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</si>
  <si>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</si>
  <si>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</si>
  <si>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</si>
  <si>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</si>
  <si>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</si>
  <si>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</si>
  <si>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</si>
  <si>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</si>
  <si>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</si>
  <si>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</si>
  <si>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</si>
  <si>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</si>
  <si>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</si>
  <si>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</si>
  <si>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</si>
  <si>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</si>
  <si>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</si>
  <si>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</si>
  <si>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</si>
  <si>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</si>
  <si>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</si>
  <si>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</si>
  <si>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</si>
  <si>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</si>
  <si>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</si>
  <si>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</si>
  <si>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</si>
  <si>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</si>
  <si>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</si>
  <si>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</si>
  <si>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</si>
  <si>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</si>
  <si>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</si>
  <si>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</si>
  <si>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</si>
  <si>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</si>
  <si>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</si>
  <si>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</si>
  <si>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</si>
  <si>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</si>
  <si>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</si>
  <si>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</si>
  <si>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</si>
  <si>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</si>
  <si>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</si>
  <si>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</si>
  <si>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</si>
  <si>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</si>
  <si>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</si>
  <si>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</si>
  <si>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</si>
  <si>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</si>
  <si>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</si>
  <si>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</si>
  <si>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</si>
  <si>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</si>
  <si>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</si>
  <si>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</si>
  <si>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</si>
  <si>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</si>
  <si>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</si>
  <si>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</si>
  <si>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</si>
  <si>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</si>
  <si>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</si>
  <si>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</si>
  <si>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</si>
  <si>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</si>
  <si>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</si>
  <si>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</si>
  <si>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</si>
  <si>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</si>
  <si>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</si>
  <si>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</si>
  <si>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</si>
  <si>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</si>
  <si>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</si>
  <si>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</si>
  <si>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</si>
  <si>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</si>
  <si>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</si>
  <si>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</si>
  <si>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</si>
  <si>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</si>
  <si>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</si>
  <si>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</si>
  <si>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</si>
  <si>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</si>
  <si>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</si>
  <si>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</si>
  <si>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</si>
  <si>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</si>
  <si>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</si>
  <si>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</si>
  <si>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</si>
  <si>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</si>
  <si>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</si>
  <si>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</si>
  <si>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</si>
  <si>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</si>
  <si>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</si>
  <si>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</si>
  <si>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</si>
  <si>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</si>
  <si>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</si>
  <si>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</si>
  <si>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</si>
  <si>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</si>
  <si>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</si>
  <si>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</si>
  <si>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</si>
  <si>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</si>
  <si>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</si>
  <si>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</si>
  <si>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</si>
  <si>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</si>
  <si>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</si>
  <si>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</si>
  <si>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</si>
  <si>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</si>
  <si>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</si>
  <si>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</si>
  <si>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</si>
  <si>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</si>
  <si>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</si>
  <si>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</si>
  <si>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</si>
  <si>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</si>
  <si>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</si>
  <si>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</si>
  <si>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</si>
  <si>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</si>
  <si>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</si>
  <si>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</si>
  <si>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</si>
  <si>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</si>
  <si>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</si>
  <si>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</si>
  <si>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</si>
  <si>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</si>
  <si>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</si>
  <si>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</si>
  <si>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</si>
  <si>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</si>
  <si>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</si>
  <si>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</si>
  <si>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</si>
  <si>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</si>
  <si>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</si>
  <si>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</si>
  <si>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</si>
  <si>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</si>
  <si>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</si>
  <si>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</si>
  <si>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</si>
  <si>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</si>
  <si>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</si>
  <si>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</si>
  <si>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</si>
  <si>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</si>
  <si>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</si>
  <si>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</si>
  <si>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</si>
  <si>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</si>
  <si>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</si>
  <si>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</si>
  <si>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</si>
  <si>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</si>
  <si>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</si>
  <si>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</si>
  <si>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</si>
  <si>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</si>
  <si>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</si>
  <si>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</si>
  <si>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</si>
  <si>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</si>
  <si>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</si>
  <si>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</si>
  <si>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</si>
  <si>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</si>
  <si>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</si>
  <si>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</si>
  <si>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</si>
  <si>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</si>
  <si>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</si>
  <si>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</si>
  <si>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</si>
  <si>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</si>
  <si>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</si>
  <si>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</si>
  <si>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</si>
  <si>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</si>
  <si>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</si>
  <si>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</si>
  <si>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</si>
  <si>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</si>
  <si>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</si>
  <si>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</si>
  <si>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</si>
  <si>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</si>
  <si>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</si>
  <si>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</si>
  <si>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</si>
  <si>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</si>
  <si>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</si>
  <si>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</si>
  <si>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</si>
  <si>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</si>
  <si>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</si>
  <si>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</si>
  <si>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</si>
  <si>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</si>
  <si>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</si>
  <si>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</si>
  <si>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</si>
  <si>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</si>
  <si>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</si>
  <si>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</si>
  <si>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</si>
  <si>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</si>
  <si>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</si>
  <si>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</si>
  <si>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</si>
  <si>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</si>
  <si>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</si>
  <si>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</si>
  <si>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</si>
  <si>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</si>
  <si>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</si>
  <si>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</si>
  <si>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</si>
  <si>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</si>
  <si>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</si>
  <si>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</si>
  <si>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</si>
  <si>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</si>
  <si>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</si>
  <si>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</si>
  <si>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</si>
  <si>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</si>
  <si>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</si>
  <si>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</si>
  <si>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</si>
  <si>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</si>
  <si>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</si>
  <si>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</si>
  <si>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</si>
  <si>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</si>
  <si>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</si>
  <si>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</si>
  <si>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</si>
  <si>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</si>
  <si>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</si>
  <si>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</si>
  <si>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</si>
  <si>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</si>
  <si>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</si>
  <si>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</si>
  <si>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</si>
  <si>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</si>
  <si>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</si>
  <si>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</si>
  <si>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</si>
  <si>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</si>
  <si>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</si>
  <si>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</si>
  <si>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</si>
  <si>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</si>
  <si>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</si>
  <si>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</si>
  <si>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</si>
  <si>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</si>
  <si>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</si>
  <si>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</si>
  <si>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</si>
  <si>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</si>
  <si>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</si>
  <si>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</si>
  <si>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</si>
  <si>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</si>
  <si>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</si>
  <si>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</si>
  <si>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</si>
  <si>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</si>
  <si>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</si>
  <si>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</si>
  <si>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</si>
  <si>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</si>
  <si>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</si>
  <si>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</si>
  <si>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</si>
  <si>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</si>
  <si>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</si>
  <si>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</si>
  <si>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</si>
  <si>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</si>
  <si>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</si>
  <si>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</si>
  <si>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</si>
  <si>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</si>
  <si>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</si>
  <si>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</si>
  <si>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</si>
  <si>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</si>
  <si>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</si>
  <si>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</si>
  <si>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</si>
  <si>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</si>
  <si>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</si>
  <si>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</si>
  <si>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</si>
  <si>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</si>
  <si>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</si>
  <si>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</si>
  <si>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</si>
  <si>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</si>
  <si>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</si>
  <si>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</si>
  <si>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</si>
  <si>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</si>
  <si>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</si>
  <si>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</si>
  <si>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</si>
  <si>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</si>
  <si>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</si>
  <si>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</si>
  <si>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</si>
  <si>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</si>
  <si>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</si>
  <si>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</si>
  <si>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</si>
  <si>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</si>
  <si>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</si>
  <si>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</si>
  <si>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</si>
  <si>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</si>
  <si>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</si>
  <si>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</si>
  <si>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</si>
  <si>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</si>
  <si>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</si>
  <si>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</si>
  <si>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</si>
  <si>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</si>
  <si>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</si>
  <si>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</si>
  <si>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</si>
  <si>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</si>
  <si>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</si>
  <si>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</si>
  <si>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</si>
  <si>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</si>
  <si>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</si>
  <si>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</si>
  <si>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</si>
  <si>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</si>
  <si>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</si>
  <si>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</si>
  <si>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</si>
  <si>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</si>
  <si>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</si>
  <si>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</si>
  <si>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</si>
  <si>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</si>
  <si>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</si>
  <si>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</si>
  <si>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</si>
  <si>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</si>
  <si>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</si>
  <si>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</si>
  <si>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</si>
  <si>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</si>
  <si>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</si>
  <si>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</si>
  <si>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</si>
  <si>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</si>
  <si>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</si>
  <si>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</si>
  <si>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</si>
  <si>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</si>
  <si>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</si>
  <si>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</si>
  <si>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</si>
  <si>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</si>
  <si>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</si>
  <si>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</si>
  <si>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</si>
  <si>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</si>
  <si>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</si>
  <si>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</si>
  <si>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</si>
  <si>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</si>
  <si>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</si>
  <si>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</si>
  <si>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</si>
  <si>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</si>
  <si>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</si>
  <si>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</si>
  <si>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</si>
  <si>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</si>
  <si>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</si>
  <si>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</si>
  <si>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</si>
  <si>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</si>
  <si>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</si>
  <si>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</si>
  <si>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</si>
  <si>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</si>
  <si>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</si>
  <si>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</si>
  <si>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</si>
  <si>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</si>
  <si>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</si>
  <si>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</si>
  <si>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</si>
  <si>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</si>
  <si>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</si>
  <si>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</si>
  <si>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</si>
  <si>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</si>
  <si>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</si>
  <si>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</si>
  <si>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</si>
  <si>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</si>
  <si>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</si>
  <si>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</si>
  <si>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</si>
  <si>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</si>
  <si>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</si>
  <si>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</si>
  <si>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</si>
  <si>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</si>
  <si>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</si>
  <si>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</si>
  <si>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</si>
  <si>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</si>
  <si>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</si>
  <si>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</si>
  <si>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</si>
  <si>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</si>
  <si>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</si>
  <si>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</si>
  <si>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</si>
  <si>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</si>
  <si>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</si>
  <si>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</si>
  <si>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</si>
  <si>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</si>
  <si>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</si>
  <si>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</si>
  <si>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</si>
  <si>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</si>
  <si>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</si>
  <si>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</si>
  <si>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</si>
  <si>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</si>
  <si>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</si>
  <si>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</si>
  <si>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</si>
  <si>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</si>
  <si>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</si>
  <si>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</si>
  <si>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</si>
  <si>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</si>
  <si>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</si>
  <si>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</si>
  <si>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</si>
  <si>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</si>
  <si>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</si>
  <si>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</si>
  <si>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</si>
  <si>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</si>
  <si>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</si>
  <si>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</si>
  <si>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</si>
  <si>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</si>
  <si>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</si>
  <si>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</si>
  <si>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</si>
  <si>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</si>
  <si>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</si>
  <si>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</si>
  <si>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</si>
  <si>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</si>
  <si>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</si>
  <si>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</si>
  <si>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</si>
  <si>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</si>
  <si>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</si>
  <si>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</si>
  <si>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</si>
  <si>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</si>
  <si>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</si>
  <si>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</si>
  <si>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</si>
  <si>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</si>
  <si>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</si>
  <si>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</si>
  <si>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</si>
  <si>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</si>
  <si>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</si>
  <si>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</si>
  <si>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</si>
  <si>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</si>
  <si>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</si>
  <si>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</si>
  <si>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</si>
  <si>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</si>
  <si>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</si>
  <si>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</si>
  <si>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</si>
  <si>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</si>
  <si>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</si>
  <si>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</si>
  <si>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</si>
  <si>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</si>
  <si>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</si>
  <si>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</si>
  <si>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</si>
  <si>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</si>
  <si>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</si>
  <si>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</si>
  <si>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</si>
  <si>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</si>
  <si>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</si>
  <si>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</si>
  <si>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</si>
  <si>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</si>
  <si>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</si>
  <si>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</si>
  <si>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</si>
  <si>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</si>
  <si>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</si>
  <si>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</si>
  <si>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</si>
  <si>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</si>
  <si>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</si>
  <si>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</si>
  <si>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</si>
  <si>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</si>
  <si>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</si>
  <si>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</si>
  <si>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</si>
  <si>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</si>
  <si>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</si>
  <si>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</si>
  <si>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</si>
  <si>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</si>
  <si>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</si>
  <si>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</si>
  <si>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</si>
  <si>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</si>
  <si>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</si>
  <si>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</si>
  <si>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</si>
  <si>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</si>
  <si>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</si>
  <si>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</si>
  <si>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</si>
  <si>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</si>
  <si>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</si>
  <si>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</si>
  <si>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</si>
  <si>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</si>
  <si>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</si>
  <si>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</si>
  <si>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</si>
  <si>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</si>
  <si>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</si>
  <si>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</si>
  <si>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</si>
  <si>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</si>
  <si>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</si>
  <si>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</si>
  <si>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</si>
  <si>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</si>
  <si>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</si>
  <si>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</si>
  <si>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</si>
  <si>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</si>
  <si>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</si>
  <si>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</si>
  <si>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</si>
  <si>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</si>
  <si>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</si>
  <si>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</si>
  <si>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</si>
  <si>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</si>
  <si>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</si>
  <si>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</si>
  <si>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</si>
  <si>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</si>
  <si>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</si>
  <si>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</si>
  <si>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</si>
  <si>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</si>
  <si>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</si>
  <si>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</si>
  <si>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</si>
  <si>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</si>
  <si>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</si>
  <si>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</si>
  <si>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</si>
  <si>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</si>
  <si>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</si>
  <si>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</si>
  <si>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</si>
  <si>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</si>
  <si>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</si>
  <si>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</si>
  <si>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</si>
  <si>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</si>
  <si>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</si>
  <si>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</si>
  <si>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</si>
  <si>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</si>
  <si>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</si>
  <si>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</si>
  <si>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</si>
  <si>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</si>
  <si>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</si>
  <si>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</si>
  <si>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</si>
  <si>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</si>
  <si>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</si>
  <si>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</si>
  <si>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</si>
  <si>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</si>
  <si>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</si>
  <si>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</si>
  <si>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</si>
  <si>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</si>
  <si>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</si>
  <si>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</si>
  <si>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</si>
  <si>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</si>
  <si>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</si>
  <si>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</si>
  <si>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</si>
  <si>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</si>
  <si>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</si>
  <si>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</si>
  <si>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</si>
  <si>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</si>
  <si>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</si>
  <si>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</si>
  <si>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</si>
  <si>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</si>
  <si>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</si>
  <si>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</si>
  <si>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</si>
  <si>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</si>
  <si>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</si>
  <si>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</si>
  <si>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</si>
  <si>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</si>
  <si>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</si>
  <si>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</si>
  <si>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</si>
  <si>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</si>
  <si>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</si>
  <si>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</si>
  <si>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</si>
  <si>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</si>
  <si>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</si>
  <si>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</si>
  <si>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</si>
  <si>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</si>
  <si>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</si>
  <si>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</si>
  <si>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</si>
  <si>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</si>
  <si>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</si>
  <si>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</si>
  <si>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</si>
  <si>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</si>
  <si>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</si>
  <si>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</si>
  <si>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</si>
  <si>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</si>
  <si>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</si>
  <si>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</si>
  <si>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</si>
  <si>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</si>
  <si>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</si>
  <si>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</si>
  <si>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</si>
  <si>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</si>
  <si>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</si>
  <si>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</si>
  <si>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</si>
  <si>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</si>
  <si>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</si>
  <si>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</si>
  <si>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</si>
  <si>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</si>
  <si>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</si>
  <si>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</si>
  <si>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</si>
  <si>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</si>
  <si>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</si>
  <si>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</si>
  <si>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</si>
  <si>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</si>
  <si>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</si>
  <si>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</si>
  <si>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</si>
  <si>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</si>
  <si>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</si>
  <si>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</si>
  <si>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</si>
  <si>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</si>
  <si>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</si>
  <si>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</si>
  <si>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</si>
  <si>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</si>
  <si>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</si>
  <si>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</si>
  <si>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</si>
  <si>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</si>
  <si>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</si>
  <si>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</si>
  <si>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</si>
  <si>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</si>
  <si>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</si>
  <si>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</si>
  <si>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</si>
  <si>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</si>
  <si>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</si>
  <si>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</si>
  <si>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</si>
  <si>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</si>
  <si>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</si>
  <si>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</si>
  <si>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</si>
  <si>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</si>
  <si>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</si>
  <si>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</si>
  <si>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</si>
  <si>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</si>
  <si>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</si>
  <si>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</si>
  <si>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</si>
  <si>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</si>
  <si>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</si>
  <si>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</si>
  <si>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</si>
  <si>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</si>
  <si>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</si>
  <si>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</si>
  <si>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</si>
  <si>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</si>
  <si>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</si>
  <si>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</si>
  <si>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</si>
  <si>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</si>
  <si>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</si>
  <si>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</si>
  <si>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</si>
  <si>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</si>
  <si>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</si>
  <si>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</si>
  <si>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</si>
  <si>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</si>
  <si>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</si>
  <si>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</si>
  <si>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</si>
  <si>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</si>
  <si>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</si>
  <si>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</si>
  <si>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</si>
  <si>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</si>
  <si>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</si>
  <si>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</si>
  <si>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</si>
  <si>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</si>
  <si>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</si>
  <si>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</si>
  <si>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</si>
  <si>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</si>
  <si>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</si>
  <si>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</si>
  <si>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</si>
  <si>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</si>
  <si>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</si>
  <si>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</si>
  <si>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</si>
  <si>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</si>
  <si>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</si>
  <si>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</si>
  <si>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</si>
  <si>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</si>
  <si>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</si>
  <si>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</si>
  <si>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</si>
  <si>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</si>
  <si>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</si>
  <si>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</si>
  <si>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</si>
  <si>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</si>
  <si>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</si>
  <si>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</si>
  <si>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</si>
  <si>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</si>
  <si>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</si>
  <si>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</si>
  <si>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</si>
  <si>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</si>
  <si>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</si>
  <si>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</si>
  <si>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</si>
  <si>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</si>
  <si>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</si>
  <si>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</si>
  <si>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</si>
  <si>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</si>
  <si>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</si>
  <si>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</si>
  <si>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</si>
  <si>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</si>
  <si>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</si>
  <si>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</si>
  <si>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</si>
  <si>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</si>
  <si>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</si>
  <si>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</si>
  <si>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</si>
  <si>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</si>
  <si>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</si>
  <si>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</si>
  <si>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</si>
  <si>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</si>
  <si>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</si>
  <si>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</si>
  <si>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</si>
  <si>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</si>
  <si>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</si>
  <si>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</si>
  <si>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</si>
  <si>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</si>
  <si>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</si>
  <si>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</si>
  <si>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</si>
  <si>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</si>
  <si>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</si>
  <si>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</si>
  <si>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</si>
  <si>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</si>
  <si>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</si>
  <si>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</si>
  <si>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</si>
  <si>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</si>
  <si>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</si>
  <si>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</si>
  <si>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</si>
  <si>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</si>
  <si>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</si>
  <si>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</si>
  <si>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</si>
  <si>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</si>
  <si>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</si>
  <si>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</si>
  <si>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</si>
  <si>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</si>
  <si>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</si>
  <si>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</si>
  <si>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</si>
  <si>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</si>
  <si>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</si>
  <si>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</si>
  <si>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</si>
  <si>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</si>
  <si>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</si>
  <si>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</si>
  <si>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</si>
  <si>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</si>
  <si>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</si>
  <si>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</si>
  <si>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</si>
  <si>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</si>
  <si>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</si>
  <si>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</si>
  <si>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</si>
  <si>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</si>
  <si>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</si>
  <si>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</si>
  <si>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</si>
  <si>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</si>
  <si>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</si>
  <si>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</si>
  <si>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</si>
  <si>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</si>
  <si>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</si>
  <si>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</si>
  <si>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</si>
  <si>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</si>
  <si>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</si>
  <si>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</si>
  <si>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</si>
  <si>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</si>
  <si>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</si>
  <si>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</si>
  <si>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</si>
  <si>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</si>
  <si>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</si>
  <si>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</si>
  <si>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</si>
  <si>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</si>
  <si>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</si>
  <si>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</si>
  <si>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</si>
  <si>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</si>
  <si>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</si>
  <si>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</si>
  <si>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</si>
  <si>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</si>
  <si>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</si>
  <si>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</si>
  <si>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</si>
  <si>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</si>
  <si>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</si>
  <si>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</si>
  <si>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</si>
  <si>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</si>
  <si>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</si>
  <si>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</si>
  <si>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</si>
  <si>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</si>
  <si>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</si>
  <si>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</si>
  <si>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</si>
  <si>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</si>
  <si>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</si>
  <si>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</si>
  <si>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</si>
  <si>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</si>
  <si>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</si>
  <si>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</si>
  <si>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</si>
  <si>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</si>
  <si>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</si>
  <si>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</si>
  <si>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</si>
  <si>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</si>
  <si>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</si>
  <si>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</si>
  <si>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</si>
  <si>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</si>
  <si>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</si>
  <si>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</si>
  <si>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</si>
  <si>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</si>
  <si>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</si>
  <si>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</si>
  <si>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</si>
  <si>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</si>
  <si>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</si>
  <si>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</si>
  <si>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</si>
  <si>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</si>
  <si>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</si>
  <si>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</si>
  <si>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</si>
  <si>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</si>
  <si>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</si>
  <si>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</si>
  <si>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</si>
  <si>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</si>
  <si>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</si>
  <si>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</si>
  <si>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</si>
  <si>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</si>
  <si>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</si>
  <si>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</si>
  <si>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</si>
  <si>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</si>
  <si>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</si>
  <si>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</si>
  <si>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</si>
  <si>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</si>
  <si>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</si>
  <si>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</si>
  <si>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</si>
  <si>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</si>
  <si>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</si>
  <si>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</si>
  <si>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</si>
  <si>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</si>
  <si>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</si>
  <si>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</si>
  <si>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</si>
  <si>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</si>
  <si>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</si>
  <si>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</si>
  <si>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</si>
  <si>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</si>
  <si>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</si>
  <si>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</si>
  <si>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</si>
  <si>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</si>
  <si>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</si>
  <si>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</si>
  <si>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</si>
  <si>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</si>
  <si>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</si>
  <si>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</si>
  <si>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</si>
  <si>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</si>
  <si>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</si>
  <si>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</si>
  <si>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</si>
  <si>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</si>
  <si>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</si>
  <si>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</si>
  <si>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</si>
  <si>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</si>
  <si>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</si>
  <si>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</si>
  <si>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</si>
  <si>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</si>
  <si>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</si>
  <si>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</si>
  <si>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</si>
  <si>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</si>
  <si>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</si>
  <si>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</si>
  <si>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</si>
  <si>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</si>
  <si>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</si>
  <si>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</si>
  <si>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</si>
  <si>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</si>
  <si>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</si>
  <si>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</si>
  <si>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</si>
  <si>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</si>
  <si>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</si>
  <si>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</si>
  <si>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</si>
  <si>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</si>
  <si>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</si>
  <si>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</si>
  <si>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</si>
  <si>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</si>
  <si>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</si>
  <si>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</si>
  <si>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</si>
  <si>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</si>
  <si>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</si>
  <si>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</si>
  <si>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</si>
  <si>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</si>
  <si>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</si>
  <si>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</si>
  <si>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</si>
  <si>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</si>
  <si>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</si>
  <si>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</si>
  <si>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</si>
  <si>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</si>
  <si>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</si>
  <si>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</si>
  <si>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</si>
  <si>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</si>
  <si>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</si>
  <si>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</si>
  <si>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</si>
  <si>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</si>
  <si>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</si>
  <si>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</si>
  <si>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</si>
  <si>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</si>
  <si>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</si>
  <si>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</si>
  <si>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</si>
  <si>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</si>
  <si>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</si>
  <si>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</si>
  <si>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</si>
  <si>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</si>
  <si>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</si>
  <si>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</si>
  <si>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</si>
  <si>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</si>
  <si>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</si>
  <si>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</si>
  <si>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</si>
  <si>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</si>
  <si>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</si>
  <si>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</si>
  <si>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</si>
  <si>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</si>
  <si>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</si>
  <si>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</si>
  <si>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</si>
  <si>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</si>
  <si>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</si>
  <si>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</si>
  <si>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</si>
  <si>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</si>
  <si>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</si>
  <si>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</si>
  <si>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</si>
  <si>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</si>
  <si>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</si>
  <si>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</si>
  <si>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</si>
  <si>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</si>
  <si>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</si>
  <si>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</si>
  <si>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</si>
  <si>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</si>
  <si>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</si>
  <si>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</si>
  <si>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</si>
  <si>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</si>
  <si>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</si>
  <si>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</si>
  <si>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</si>
  <si>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</si>
  <si>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</si>
  <si>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</si>
  <si>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</si>
  <si>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</si>
  <si>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</si>
  <si>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</si>
  <si>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</si>
  <si>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</si>
  <si>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</si>
  <si>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</si>
  <si>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</si>
  <si>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</si>
  <si>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</si>
  <si>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</si>
  <si>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</si>
  <si>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</si>
  <si>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</si>
  <si>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</si>
  <si>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</si>
  <si>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</si>
  <si>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</si>
  <si>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</si>
  <si>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</si>
  <si>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</si>
  <si>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</si>
  <si>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</si>
  <si>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</si>
  <si>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</si>
  <si>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</si>
  <si>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</si>
  <si>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</si>
  <si>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</si>
  <si>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</si>
  <si>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</si>
  <si>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</si>
  <si>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</si>
  <si>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</si>
  <si>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</si>
  <si>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</si>
  <si>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</si>
  <si>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</si>
  <si>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</si>
  <si>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</si>
  <si>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</si>
  <si>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</si>
  <si>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</si>
  <si>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</si>
  <si>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</si>
  <si>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</si>
  <si>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</si>
  <si>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</si>
  <si>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</si>
  <si>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</si>
  <si>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</si>
  <si>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</si>
  <si>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</si>
  <si>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</si>
  <si>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</si>
  <si>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</si>
  <si>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</si>
  <si>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</si>
  <si>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</si>
  <si>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</si>
  <si>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</si>
  <si>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</si>
  <si>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</si>
  <si>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</si>
  <si>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</si>
  <si>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</si>
  <si>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</si>
  <si>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</si>
  <si>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</si>
  <si>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</si>
  <si>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</si>
  <si>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</si>
  <si>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</si>
  <si>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</si>
  <si>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</si>
  <si>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</si>
  <si>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</si>
  <si>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</si>
  <si>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</si>
  <si>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</si>
  <si>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</si>
  <si>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</si>
  <si>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</si>
  <si>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</si>
  <si>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</si>
  <si>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</si>
  <si>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</si>
  <si>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</si>
  <si>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</si>
  <si>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</si>
  <si>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</si>
  <si>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</si>
  <si>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</si>
  <si>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</si>
  <si>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</si>
  <si>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</si>
  <si>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</si>
  <si>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</si>
  <si>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</si>
  <si>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</si>
  <si>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</si>
  <si>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</si>
  <si>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</si>
  <si>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</si>
  <si>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</si>
  <si>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</si>
  <si>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</si>
  <si>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</si>
  <si>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</si>
  <si>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</si>
  <si>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</si>
  <si>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</si>
  <si>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</si>
  <si>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</si>
  <si>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</si>
  <si>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</si>
  <si>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</si>
  <si>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</si>
  <si>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</si>
  <si>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</si>
  <si>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</si>
  <si>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</si>
  <si>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</si>
  <si>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</si>
  <si>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</si>
  <si>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</si>
  <si>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</si>
  <si>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</si>
  <si>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</si>
  <si>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</si>
  <si>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</si>
  <si>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</si>
  <si>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</si>
  <si>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</si>
  <si>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</si>
  <si>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</si>
  <si>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</si>
  <si>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</si>
  <si>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</si>
  <si>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</si>
  <si>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</si>
  <si>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</si>
  <si>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</si>
  <si>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</si>
  <si>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</si>
  <si>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</si>
  <si>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</si>
  <si>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</si>
  <si>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</si>
  <si>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</si>
  <si>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</si>
  <si>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</si>
  <si>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</si>
  <si>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</si>
  <si>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</si>
  <si>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</si>
  <si>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</si>
  <si>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</si>
  <si>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</si>
  <si>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</si>
  <si>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</si>
  <si>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</si>
  <si>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</si>
  <si>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</si>
  <si>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</si>
  <si>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</si>
  <si>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</si>
  <si>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</si>
  <si>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</si>
  <si>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</si>
  <si>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</si>
  <si>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</si>
  <si>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</si>
  <si>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</si>
  <si>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</si>
  <si>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</si>
  <si>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</si>
  <si>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</si>
  <si>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</si>
  <si>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</si>
  <si>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</si>
  <si>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</si>
  <si>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</si>
  <si>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</si>
  <si>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</si>
  <si>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</si>
  <si>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</si>
  <si>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</si>
  <si>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</si>
  <si>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</si>
  <si>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</si>
  <si>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</si>
  <si>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</si>
  <si>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</si>
  <si>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</si>
  <si>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</si>
  <si>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</si>
  <si>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</si>
  <si>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</si>
  <si>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</si>
  <si>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</si>
  <si>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</si>
  <si>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</si>
  <si>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</si>
  <si>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</si>
  <si>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</si>
  <si>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</si>
  <si>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</si>
  <si>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</si>
  <si>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</si>
  <si>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</si>
  <si>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</si>
  <si>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</si>
  <si>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</si>
  <si>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</si>
  <si>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</si>
  <si>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</si>
  <si>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</si>
  <si>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</si>
  <si>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</si>
  <si>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</si>
  <si>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</si>
  <si>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</si>
  <si>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</si>
  <si>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</si>
  <si>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</si>
  <si>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</si>
  <si>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</si>
  <si>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</si>
  <si>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</si>
  <si>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</si>
  <si>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</si>
  <si>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</si>
  <si>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</si>
  <si>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</si>
  <si>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</si>
  <si>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</si>
  <si>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</si>
  <si>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</si>
  <si>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</si>
  <si>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</si>
  <si>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</si>
  <si>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</si>
  <si>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</si>
  <si>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</si>
  <si>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</si>
  <si>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</si>
  <si>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</si>
  <si>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</si>
  <si>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</si>
  <si>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</si>
  <si>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</si>
  <si>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</si>
  <si>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</si>
  <si>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</si>
  <si>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</si>
  <si>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</si>
  <si>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</si>
  <si>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</si>
  <si>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</si>
  <si>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</si>
  <si>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</si>
  <si>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</si>
  <si>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</si>
  <si>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</si>
  <si>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</si>
  <si>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</si>
  <si>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</si>
  <si>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</si>
  <si>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</si>
  <si>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</si>
  <si>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</si>
  <si>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</si>
  <si>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</si>
  <si>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</si>
  <si>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</si>
  <si>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</si>
  <si>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</si>
  <si>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</si>
  <si>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</si>
  <si>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</si>
  <si>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</si>
  <si>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</si>
  <si>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</si>
  <si>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</si>
  <si>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</si>
  <si>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</si>
  <si>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</si>
  <si>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</si>
  <si>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</si>
  <si>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</si>
  <si>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</si>
  <si>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</si>
  <si>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</si>
  <si>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</si>
  <si>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</si>
  <si>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</si>
  <si>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</si>
  <si>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</si>
  <si>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</si>
  <si>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</si>
  <si>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</si>
  <si>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</si>
  <si>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</si>
  <si>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</si>
  <si>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</si>
  <si>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</si>
  <si>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</si>
  <si>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</si>
  <si>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</si>
  <si>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</si>
  <si>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</si>
  <si>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</si>
  <si>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</si>
  <si>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</si>
  <si>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</si>
  <si>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</si>
  <si>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</si>
  <si>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</si>
  <si>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</si>
  <si>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</si>
  <si>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</si>
  <si>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</si>
  <si>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</si>
  <si>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</si>
  <si>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</si>
  <si>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</si>
  <si>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</si>
  <si>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</si>
  <si>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</si>
  <si>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</si>
  <si>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</si>
  <si>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</si>
  <si>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</si>
  <si>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</si>
  <si>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</si>
  <si>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</si>
  <si>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</si>
  <si>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</si>
  <si>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</si>
  <si>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</si>
  <si>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</si>
  <si>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</si>
  <si>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</si>
  <si>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</si>
  <si>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</si>
  <si>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</si>
  <si>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</si>
  <si>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</si>
  <si>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</si>
  <si>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</si>
  <si>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</si>
  <si>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</si>
  <si>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</si>
  <si>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</si>
  <si>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</si>
  <si>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</si>
  <si>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</si>
  <si>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</si>
  <si>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</si>
  <si>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</si>
  <si>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</si>
  <si>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</si>
  <si>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</si>
  <si>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</si>
  <si>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</si>
  <si>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</si>
  <si>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</si>
  <si>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</si>
  <si>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</si>
  <si>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</si>
  <si>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</si>
  <si>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</si>
  <si>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</si>
  <si>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</si>
  <si>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</si>
  <si>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</si>
  <si>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</si>
  <si>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</si>
  <si>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</si>
  <si>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</si>
  <si>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</si>
  <si>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</si>
  <si>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</si>
  <si>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</si>
  <si>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</si>
  <si>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</si>
  <si>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</si>
  <si>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</si>
  <si>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</si>
  <si>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</si>
  <si>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</si>
  <si>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</si>
  <si>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</si>
  <si>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</si>
  <si>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</si>
  <si>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</si>
  <si>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</si>
  <si>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</si>
  <si>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</si>
  <si>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</si>
  <si>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</si>
  <si>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</si>
  <si>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</si>
  <si>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</si>
  <si>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</si>
  <si>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</si>
  <si>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</si>
  <si>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</si>
  <si>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</si>
  <si>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</si>
  <si>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</si>
  <si>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</si>
  <si>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</si>
  <si>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</si>
  <si>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</si>
  <si>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</si>
  <si>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</si>
  <si>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</si>
  <si>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</si>
  <si>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</si>
  <si>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</si>
  <si>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</si>
  <si>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</si>
  <si>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</si>
  <si>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</si>
  <si>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</si>
  <si>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</si>
  <si>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</si>
  <si>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</si>
  <si>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</si>
  <si>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</si>
  <si>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</si>
  <si>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</si>
  <si>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</si>
  <si>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</si>
  <si>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</si>
  <si>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</si>
  <si>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</si>
  <si>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</si>
  <si>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</si>
  <si>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</si>
  <si>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</si>
  <si>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</si>
  <si>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</si>
  <si>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</si>
  <si>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</si>
  <si>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</si>
  <si>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</si>
  <si>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</si>
  <si>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</si>
  <si>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</si>
  <si>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</si>
  <si>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</si>
  <si>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</si>
  <si>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</si>
  <si>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</si>
  <si>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</si>
  <si>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</si>
  <si>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</si>
  <si>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</si>
  <si>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</si>
  <si>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</si>
  <si>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</si>
  <si>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</si>
  <si>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</si>
  <si>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</si>
  <si>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</si>
  <si>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</si>
  <si>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</si>
  <si>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</si>
  <si>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</si>
  <si>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</si>
  <si>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</si>
  <si>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</si>
  <si>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</si>
  <si>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</si>
  <si>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</si>
  <si>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</si>
  <si>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</si>
  <si>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</si>
  <si>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</si>
  <si>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</si>
  <si>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</si>
  <si>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</si>
  <si>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</si>
  <si>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</si>
  <si>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</si>
  <si>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</si>
  <si>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</si>
  <si>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</si>
  <si>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</si>
  <si>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</si>
  <si>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</si>
  <si>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</si>
  <si>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</si>
  <si>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</si>
  <si>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</si>
  <si>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</si>
  <si>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</si>
  <si>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</si>
  <si>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</si>
  <si>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</si>
  <si>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</si>
  <si>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</si>
  <si>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</si>
  <si>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</si>
  <si>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</si>
  <si>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</si>
  <si>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</si>
  <si>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</si>
  <si>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</si>
  <si>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</si>
  <si>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</si>
  <si>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</si>
  <si>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</si>
  <si>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</si>
  <si>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</si>
  <si>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</si>
  <si>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</si>
  <si>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</si>
  <si>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</si>
  <si>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</si>
  <si>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</si>
  <si>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</si>
  <si>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</si>
  <si>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</si>
  <si>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</si>
  <si>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</si>
  <si>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</si>
  <si>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</si>
  <si>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</si>
  <si>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</si>
  <si>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</si>
  <si>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</si>
  <si>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</si>
  <si>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</si>
  <si>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</si>
  <si>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</si>
  <si>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</si>
  <si>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</si>
  <si>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</si>
  <si>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</si>
  <si>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</si>
  <si>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</si>
  <si>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</si>
  <si>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</si>
  <si>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</si>
  <si>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</si>
  <si>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</si>
  <si>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</si>
  <si>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</si>
  <si>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</si>
  <si>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</si>
  <si>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</si>
  <si>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</si>
  <si>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</si>
  <si>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</si>
  <si>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</si>
  <si>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</si>
  <si>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</si>
  <si>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</si>
  <si>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</si>
  <si>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</si>
  <si>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</si>
  <si>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</si>
  <si>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</si>
  <si>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</si>
  <si>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</si>
  <si>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</si>
  <si>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</si>
  <si>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</si>
  <si>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</si>
  <si>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</si>
  <si>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</si>
  <si>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</si>
  <si>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</si>
  <si>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</si>
  <si>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</si>
  <si>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</si>
  <si>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</si>
  <si>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</si>
  <si>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</si>
  <si>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</si>
  <si>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</si>
  <si>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</si>
  <si>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</si>
  <si>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</si>
  <si>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</si>
  <si>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</si>
  <si>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</si>
  <si>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</si>
  <si>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</si>
  <si>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</si>
  <si>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</si>
  <si>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</si>
  <si>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</si>
  <si>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</si>
  <si>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</si>
  <si>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</si>
  <si>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</si>
  <si>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</si>
  <si>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</si>
  <si>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</si>
  <si>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</si>
  <si>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</si>
  <si>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</si>
  <si>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</si>
  <si>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</si>
  <si>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</si>
  <si>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</si>
  <si>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</si>
  <si>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</si>
  <si>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</si>
  <si>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</si>
  <si>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</si>
  <si>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</si>
  <si>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</si>
  <si>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</si>
  <si>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</si>
  <si>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</si>
  <si>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</si>
  <si>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</si>
  <si>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</si>
  <si>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</si>
  <si>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</si>
  <si>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</si>
  <si>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</si>
  <si>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</si>
  <si>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</si>
  <si>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</si>
  <si>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</si>
  <si>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</si>
  <si>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</si>
  <si>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</si>
  <si>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</si>
  <si>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</si>
  <si>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</si>
  <si>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</si>
  <si>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</si>
  <si>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</si>
  <si>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</si>
  <si>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</si>
  <si>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</si>
  <si>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</si>
  <si>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</si>
  <si>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</si>
  <si>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</si>
  <si>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</si>
  <si>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</si>
  <si>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</si>
  <si>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</si>
  <si>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</si>
  <si>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</si>
  <si>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</si>
  <si>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</si>
  <si>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</si>
  <si>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</si>
  <si>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</si>
  <si>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</si>
  <si>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</si>
  <si>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</si>
  <si>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</si>
  <si>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</si>
  <si>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</si>
  <si>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</si>
  <si>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</si>
  <si>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</si>
  <si>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</si>
  <si>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</si>
  <si>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</si>
  <si>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</si>
  <si>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</si>
  <si>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</si>
  <si>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</si>
  <si>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</si>
  <si>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</si>
  <si>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</si>
  <si>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</si>
  <si>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</si>
  <si>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</si>
  <si>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</si>
  <si>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</si>
  <si>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</si>
  <si>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</si>
  <si>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</si>
  <si>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</si>
  <si>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</si>
  <si>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</si>
  <si>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</si>
  <si>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</si>
  <si>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</si>
  <si>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</si>
  <si>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</si>
  <si>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</si>
  <si>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</si>
  <si>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</si>
  <si>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</si>
  <si>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</si>
  <si>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</si>
  <si>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</si>
  <si>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</si>
  <si>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</si>
  <si>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</si>
  <si>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</si>
  <si>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</si>
  <si>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</si>
  <si>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</si>
  <si>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</si>
  <si>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</si>
  <si>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</si>
  <si>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</si>
  <si>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</si>
  <si>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</si>
  <si>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</si>
  <si>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</si>
  <si>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</si>
  <si>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</si>
  <si>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</si>
  <si>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</si>
  <si>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</si>
  <si>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</si>
  <si>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</si>
  <si>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</si>
  <si>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</si>
  <si>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</si>
  <si>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</si>
  <si>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</si>
  <si>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</si>
  <si>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</si>
  <si>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</si>
  <si>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</si>
  <si>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</si>
  <si>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</si>
  <si>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</si>
  <si>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</si>
  <si>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</si>
  <si>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</si>
  <si>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</si>
  <si>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</si>
  <si>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</si>
  <si>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</si>
  <si>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</si>
  <si>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</si>
  <si>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</si>
  <si>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</si>
  <si>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</si>
  <si>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</si>
  <si>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</si>
  <si>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</si>
  <si>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</si>
  <si>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</si>
  <si>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</si>
  <si>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</si>
  <si>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</si>
  <si>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</si>
  <si>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</si>
  <si>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</si>
  <si>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</si>
  <si>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</si>
  <si>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</si>
  <si>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</si>
  <si>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</si>
  <si>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</si>
  <si>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</si>
  <si>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</si>
  <si>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</si>
  <si>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</si>
  <si>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</si>
  <si>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</si>
  <si>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</si>
  <si>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</si>
  <si>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</si>
  <si>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</si>
  <si>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</si>
  <si>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</si>
  <si>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</si>
  <si>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</si>
  <si>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</si>
  <si>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</si>
  <si>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</si>
  <si>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</si>
  <si>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</si>
  <si>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</si>
  <si>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</si>
  <si>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</si>
  <si>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</si>
  <si>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</si>
  <si>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</si>
  <si>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</si>
  <si>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</si>
  <si>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</si>
  <si>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</si>
  <si>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</si>
  <si>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</si>
  <si>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</si>
  <si>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</si>
  <si>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</si>
  <si>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</si>
  <si>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</si>
  <si>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</si>
  <si>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</si>
  <si>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</si>
  <si>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</si>
  <si>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</si>
  <si>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</si>
  <si>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</si>
  <si>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</si>
  <si>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</si>
  <si>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</si>
  <si>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</si>
  <si>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</si>
  <si>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</si>
  <si>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</si>
  <si>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</si>
  <si>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</si>
  <si>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</si>
  <si>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</si>
  <si>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</si>
  <si>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</si>
  <si>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</si>
  <si>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</si>
  <si>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</si>
  <si>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</si>
  <si>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</si>
  <si>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</si>
  <si>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</si>
  <si>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</si>
  <si>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</si>
  <si>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</si>
  <si>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</si>
  <si>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</si>
  <si>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</si>
  <si>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</si>
  <si>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</si>
  <si>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</si>
  <si>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</si>
  <si>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</si>
  <si>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</si>
  <si>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</si>
  <si>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</si>
  <si>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</si>
  <si>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</si>
  <si>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</si>
  <si>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</si>
  <si>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</si>
  <si>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</si>
  <si>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</si>
  <si>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</si>
  <si>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</si>
  <si>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</si>
  <si>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</si>
  <si>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</si>
  <si>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</si>
  <si>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</si>
  <si>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</si>
  <si>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</si>
  <si>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</si>
  <si>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</si>
  <si>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</si>
  <si>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</si>
  <si>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</si>
  <si>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</si>
  <si>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</si>
  <si>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</si>
  <si>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</si>
  <si>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</si>
  <si>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</si>
  <si>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</si>
  <si>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</si>
  <si>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</si>
  <si>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</si>
  <si>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</si>
  <si>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</si>
  <si>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</si>
  <si>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</si>
  <si>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</si>
  <si>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</si>
  <si>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</si>
  <si>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</si>
  <si>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</si>
  <si>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</si>
  <si>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</si>
  <si>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</si>
  <si>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</si>
  <si>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</si>
  <si>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</si>
  <si>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</si>
  <si>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</si>
  <si>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</si>
  <si>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</si>
  <si>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</si>
  <si>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</si>
  <si>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</si>
  <si>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</si>
  <si>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</si>
  <si>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</si>
  <si>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</si>
  <si>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</si>
  <si>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</si>
  <si>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</si>
  <si>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</si>
  <si>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</si>
  <si>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</si>
  <si>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</si>
  <si>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</si>
  <si>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</si>
  <si>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</si>
  <si>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</si>
  <si>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</si>
  <si>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</si>
  <si>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</si>
  <si>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</si>
  <si>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</si>
  <si>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</si>
  <si>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</si>
  <si>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</si>
  <si>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</si>
  <si>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</si>
  <si>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</si>
  <si>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</si>
  <si>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</si>
  <si>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</si>
  <si>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</si>
  <si>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</si>
  <si>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</si>
  <si>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</si>
  <si>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</si>
  <si>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</si>
  <si>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</si>
  <si>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</si>
  <si>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</si>
  <si>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</si>
  <si>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</si>
  <si>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</si>
  <si>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</si>
  <si>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</si>
  <si>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</si>
  <si>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</si>
  <si>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</si>
  <si>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</si>
  <si>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</si>
  <si>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</si>
  <si>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</si>
  <si>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</si>
  <si>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</si>
  <si>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</si>
  <si>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</si>
  <si>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</si>
  <si>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</si>
  <si>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</si>
  <si>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</si>
  <si>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</si>
  <si>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</si>
  <si>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</si>
  <si>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</si>
  <si>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</si>
  <si>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</si>
  <si>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</si>
  <si>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</si>
  <si>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</si>
  <si>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</si>
  <si>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</si>
  <si>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</si>
  <si>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</si>
  <si>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</si>
  <si>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</si>
  <si>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</si>
  <si>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</si>
  <si>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</si>
  <si>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</si>
  <si>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</si>
  <si>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</si>
  <si>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</si>
  <si>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</si>
  <si>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</si>
  <si>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</si>
  <si>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</si>
  <si>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</si>
  <si>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</si>
  <si>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</si>
  <si>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</si>
  <si>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</si>
  <si>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</si>
  <si>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</si>
  <si>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</si>
  <si>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</si>
  <si>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</si>
  <si>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</si>
  <si>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</si>
  <si>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</si>
  <si>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</si>
  <si>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</si>
  <si>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</si>
  <si>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</si>
  <si>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</si>
  <si>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</si>
  <si>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</si>
  <si>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</si>
  <si>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</si>
  <si>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</si>
  <si>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</si>
  <si>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</si>
  <si>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</si>
  <si>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</si>
  <si>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</si>
  <si>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</si>
  <si>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</si>
  <si>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</si>
  <si>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</si>
  <si>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</si>
  <si>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</si>
  <si>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</si>
  <si>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</si>
  <si>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</si>
  <si>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</si>
  <si>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</si>
  <si>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</si>
  <si>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</si>
  <si>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</si>
  <si>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</si>
  <si>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</si>
  <si>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</si>
  <si>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</si>
  <si>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</si>
  <si>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</si>
  <si>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</si>
  <si>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</si>
  <si>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</si>
  <si>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</si>
  <si>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</si>
  <si>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</si>
  <si>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</si>
  <si>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</si>
  <si>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</si>
  <si>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</si>
  <si>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</si>
  <si>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</si>
  <si>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</si>
  <si>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</si>
  <si>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</si>
  <si>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</si>
  <si>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</si>
  <si>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</si>
  <si>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</si>
  <si>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</si>
  <si>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</si>
  <si>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</si>
  <si>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</si>
  <si>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</si>
  <si>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</si>
  <si>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</si>
  <si>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</si>
  <si>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</si>
  <si>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</si>
  <si>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</si>
  <si>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</si>
  <si>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</si>
  <si>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</si>
  <si>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</si>
  <si>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</si>
  <si>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</si>
  <si>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</si>
  <si>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</si>
  <si>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</si>
  <si>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</si>
  <si>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</si>
  <si>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</si>
  <si>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</si>
  <si>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</si>
  <si>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</si>
  <si>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</si>
  <si>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</si>
  <si>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</si>
  <si>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</si>
  <si>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</si>
  <si>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</si>
  <si>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</si>
  <si>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</si>
  <si>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</si>
  <si>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</si>
  <si>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</si>
  <si>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</si>
  <si>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</si>
  <si>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</si>
  <si>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</si>
  <si>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</si>
  <si>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</si>
  <si>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</si>
  <si>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</si>
  <si>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</si>
  <si>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</si>
  <si>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</si>
  <si>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</si>
  <si>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</si>
  <si>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</si>
  <si>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</si>
  <si>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</si>
  <si>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</si>
  <si>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</si>
  <si>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</si>
  <si>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</si>
  <si>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</si>
  <si>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</si>
  <si>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</si>
  <si>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</si>
  <si>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</si>
  <si>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</si>
  <si>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</si>
  <si>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</si>
  <si>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</si>
  <si>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</si>
  <si>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</si>
  <si>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</si>
  <si>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</si>
  <si>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</si>
  <si>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</si>
  <si>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</si>
  <si>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</si>
  <si>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</si>
  <si>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</si>
  <si>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</si>
  <si>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</si>
  <si>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</si>
  <si>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</si>
  <si>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</si>
  <si>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</si>
  <si>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</si>
  <si>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</si>
  <si>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</si>
  <si>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</si>
  <si>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</si>
  <si>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</si>
  <si>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</si>
  <si>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</si>
  <si>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</si>
  <si>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</si>
  <si>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</si>
  <si>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</si>
  <si>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</si>
  <si>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</si>
  <si>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</si>
  <si>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</si>
  <si>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</si>
  <si>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</si>
  <si>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</si>
  <si>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</si>
  <si>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</si>
  <si>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</si>
  <si>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</si>
  <si>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</si>
  <si>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</si>
  <si>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</si>
  <si>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</si>
  <si>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</si>
  <si>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</si>
  <si>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</si>
  <si>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</si>
  <si>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</si>
  <si>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</si>
  <si>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</si>
  <si>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</si>
  <si>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</si>
  <si>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</si>
  <si>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</si>
  <si>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</si>
  <si>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</si>
  <si>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</si>
  <si>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</si>
  <si>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</si>
  <si>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</si>
  <si>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</si>
  <si>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</si>
  <si>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</si>
  <si>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</si>
  <si>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</si>
  <si>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</si>
  <si>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</si>
  <si>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</si>
  <si>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</si>
  <si>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</si>
  <si>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</si>
  <si>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</si>
  <si>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</si>
  <si>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</si>
  <si>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</si>
  <si>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</si>
  <si>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</si>
  <si>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</si>
  <si>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</si>
  <si>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</si>
  <si>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</si>
  <si>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</si>
  <si>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</si>
  <si>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</si>
  <si>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</si>
  <si>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</si>
  <si>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</si>
  <si>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</si>
  <si>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</si>
  <si>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</si>
  <si>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</si>
  <si>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</si>
  <si>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</si>
  <si>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</si>
  <si>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</si>
  <si>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</si>
  <si>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</si>
  <si>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</si>
  <si>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</si>
  <si>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</si>
  <si>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</si>
  <si>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</si>
  <si>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</si>
  <si>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</si>
  <si>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</si>
  <si>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</si>
  <si>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</si>
  <si>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</si>
  <si>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</si>
  <si>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</si>
  <si>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</si>
  <si>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</si>
  <si>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</si>
  <si>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</si>
  <si>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</si>
  <si>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</si>
  <si>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</si>
  <si>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</si>
  <si>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</si>
  <si>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</si>
  <si>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</si>
  <si>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</si>
  <si>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</si>
  <si>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</si>
  <si>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</si>
  <si>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</si>
  <si>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</si>
  <si>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</si>
  <si>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</si>
  <si>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</si>
  <si>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</si>
  <si>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</si>
  <si>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</si>
  <si>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</si>
  <si>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</si>
  <si>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</si>
  <si>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</si>
  <si>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"LIGHT", "MID", "HEAVY", "SHIELD"</t>
  </si>
  <si>
    <t>"LIGHT", "MID",  "SHIELD"</t>
  </si>
  <si>
    <t>"LIGHT"</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</si>
  <si>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</si>
  <si>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</si>
  <si>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</si>
  <si>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</si>
  <si>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</si>
  <si>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</si>
  <si>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</si>
  <si>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</si>
  <si>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LB</t>
  </si>
  <si>
    <t>NB</t>
  </si>
  <si>
    <t>CB</t>
  </si>
  <si>
    <t>LN</t>
  </si>
  <si>
    <t>CN</t>
  </si>
  <si>
    <t>LM</t>
  </si>
  <si>
    <t>NM</t>
  </si>
  <si>
    <t>CM</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</si>
  <si>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</si>
  <si>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</si>
  <si>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</si>
  <si>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</si>
  <si>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</si>
  <si>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</si>
  <si>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</si>
  <si>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</si>
  <si>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</si>
  <si>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</si>
  <si>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</si>
  <si>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</si>
  <si>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</si>
  <si>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</si>
  <si>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</si>
  <si>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</si>
  <si>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</si>
  <si>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</si>
  <si>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</si>
  <si>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Langues standards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</si>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</sst>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0">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0" fontId="2" fillId="4" borderId="5" xfId="0" applyFont="1" applyFill="1" applyBorder="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892</v>
      </c>
      <c r="B1" s="128" t="s">
        <v>893</v>
      </c>
      <c r="C1" s="128" t="s">
        <v>444</v>
      </c>
      <c r="D1" s="141" t="s">
        <v>911</v>
      </c>
    </row>
    <row r="2" spans="1:8">
      <c r="A2" s="125" t="s">
        <v>894</v>
      </c>
      <c r="B2" s="126" t="s">
        <v>593</v>
      </c>
      <c r="C2" s="135" t="s">
        <v>895</v>
      </c>
      <c r="D2" s="126" t="s">
        <v>896</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897</v>
      </c>
      <c r="B3" s="124" t="s">
        <v>81</v>
      </c>
      <c r="C3" s="136" t="s">
        <v>898</v>
      </c>
      <c r="D3" s="124" t="s">
        <v>899</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900</v>
      </c>
      <c r="B4" s="126" t="s">
        <v>511</v>
      </c>
      <c r="C4" s="135" t="s">
        <v>901</v>
      </c>
      <c r="D4" s="126" t="s">
        <v>902</v>
      </c>
      <c r="F4" s="119">
        <f t="shared" si="0"/>
        <v>40000</v>
      </c>
      <c r="G4" s="119">
        <f t="shared" si="1"/>
        <v>270000</v>
      </c>
      <c r="H4" t="str">
        <f t="shared" si="2"/>
        <v>"Cheval de guerre": {
 "Name" : "Cheval de guerre",
 "Speed": 18,
 "ChargeCapacity" : 270000,
 "Price" : 40000
  }</v>
      </c>
    </row>
    <row r="5" spans="1:8" ht="25.5">
      <c r="A5" s="123" t="s">
        <v>903</v>
      </c>
      <c r="B5" s="124" t="s">
        <v>114</v>
      </c>
      <c r="C5" s="136" t="s">
        <v>901</v>
      </c>
      <c r="D5" s="124" t="s">
        <v>899</v>
      </c>
      <c r="F5" s="119">
        <f t="shared" si="0"/>
        <v>7500</v>
      </c>
      <c r="G5" s="119">
        <f t="shared" si="1"/>
        <v>240000</v>
      </c>
      <c r="H5" t="str">
        <f t="shared" si="2"/>
        <v>"Cheval de selle": {
 "Name" : "Cheval de selle",
 "Speed": 18,
 "ChargeCapacity" : 240000,
 "Price" : 7500
  }</v>
      </c>
    </row>
    <row r="6" spans="1:8" ht="25.5">
      <c r="A6" s="125" t="s">
        <v>904</v>
      </c>
      <c r="B6" s="126" t="s">
        <v>81</v>
      </c>
      <c r="C6" s="135" t="s">
        <v>895</v>
      </c>
      <c r="D6" s="126" t="s">
        <v>902</v>
      </c>
      <c r="F6" s="119">
        <f t="shared" si="0"/>
        <v>5000</v>
      </c>
      <c r="G6" s="119">
        <f t="shared" si="1"/>
        <v>270000</v>
      </c>
      <c r="H6" t="str">
        <f t="shared" si="2"/>
        <v>"Cheval de trait": {
 "Name" : "Cheval de trait",
 "Speed": 12,
 "ChargeCapacity" : 270000,
 "Price" : 5000
  }</v>
      </c>
    </row>
    <row r="7" spans="1:8">
      <c r="A7" s="123" t="s">
        <v>905</v>
      </c>
      <c r="B7" s="124" t="s">
        <v>525</v>
      </c>
      <c r="C7" s="136" t="s">
        <v>895</v>
      </c>
      <c r="D7" s="124" t="s">
        <v>906</v>
      </c>
      <c r="F7" s="119">
        <f t="shared" si="0"/>
        <v>20000</v>
      </c>
      <c r="G7" s="119">
        <f t="shared" si="1"/>
        <v>660000</v>
      </c>
      <c r="H7" t="str">
        <f t="shared" si="2"/>
        <v>"Éléphant": {
 "Name" : "Éléphant",
 "Speed": 12,
 "ChargeCapacity" : 660000,
 "Price" : 20000
  }</v>
      </c>
    </row>
    <row r="8" spans="1:8">
      <c r="A8" s="125" t="s">
        <v>907</v>
      </c>
      <c r="B8" s="126" t="s">
        <v>61</v>
      </c>
      <c r="C8" s="135" t="s">
        <v>895</v>
      </c>
      <c r="D8" s="126" t="s">
        <v>908</v>
      </c>
      <c r="F8" s="119">
        <f t="shared" si="0"/>
        <v>2500</v>
      </c>
      <c r="G8" s="119">
        <f t="shared" si="1"/>
        <v>95000</v>
      </c>
      <c r="H8" t="str">
        <f t="shared" si="2"/>
        <v>"Molosse": {
 "Name" : "Molosse",
 "Speed": 12,
 "ChargeCapacity" : 95000,
 "Price" : 2500
  }</v>
      </c>
    </row>
    <row r="9" spans="1:8">
      <c r="A9" s="123" t="s">
        <v>909</v>
      </c>
      <c r="B9" s="124" t="s">
        <v>95</v>
      </c>
      <c r="C9" s="136" t="s">
        <v>895</v>
      </c>
      <c r="D9" s="124"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912</v>
      </c>
      <c r="B1" s="128" t="s">
        <v>15</v>
      </c>
      <c r="C1" s="128" t="s">
        <v>893</v>
      </c>
      <c r="D1" s="128" t="s">
        <v>444</v>
      </c>
    </row>
    <row r="2" spans="1:8">
      <c r="A2" s="125" t="s">
        <v>913</v>
      </c>
      <c r="B2" s="125" t="s">
        <v>914</v>
      </c>
      <c r="C2" s="126" t="s">
        <v>81</v>
      </c>
      <c r="D2" s="126" t="s">
        <v>915</v>
      </c>
      <c r="F2" s="119">
        <f t="shared" ref="F2:F7" si="0">LEFT(C2,LEN(C2)-3)*IF(RIGHT(C2,2)="po",100,IF(RIGHT(C2,2)="pa",10,1))</f>
        <v>5000</v>
      </c>
      <c r="G2" s="119">
        <f t="shared" ref="G2:G7" si="1">IF(RIGHT(D2,4)="km/h",LEFT(D2,LEN(D2)-5)*1000,LEFT(D2,LEN(D2)-2))</f>
        <v>2250</v>
      </c>
      <c r="H2" t="str">
        <f t="shared" ref="H2:H7" si="2">""""&amp;A2&amp;""": {
 ""Name"" : """&amp;A2&amp;""",
 ""OV"" : """&amp;B2&amp;""",
 ""Speed"": """&amp;D2&amp;""",
 ""Price"" : "&amp;F2&amp;"
  }"</f>
        <v>"Barque": {
 "Name" : "Barque",
 "OV" : "Rowboat",
 "Speed": "2,25 km/h",
 "Price" : 5000
  }</v>
      </c>
    </row>
    <row r="3" spans="1:8" ht="25.5">
      <c r="A3" s="123" t="s">
        <v>916</v>
      </c>
      <c r="B3" s="123" t="s">
        <v>917</v>
      </c>
      <c r="C3" s="124" t="s">
        <v>918</v>
      </c>
      <c r="D3" s="124" t="s">
        <v>919</v>
      </c>
      <c r="F3" s="119">
        <f t="shared" si="0"/>
        <v>300000</v>
      </c>
      <c r="G3" s="119">
        <f t="shared" si="1"/>
        <v>1500</v>
      </c>
      <c r="H3" t="str">
        <f t="shared" si="2"/>
        <v>"Bateau à fond plat": {
 "Name" : "Bateau à fond plat",
 "OV" : "Keelboat",
 "Speed": "1,5 km/h",
 "Price" : 300000
  }</v>
      </c>
    </row>
    <row r="4" spans="1:8" ht="25.5">
      <c r="A4" s="125" t="s">
        <v>920</v>
      </c>
      <c r="B4" s="125" t="s">
        <v>921</v>
      </c>
      <c r="C4" s="126" t="s">
        <v>922</v>
      </c>
      <c r="D4" s="126" t="s">
        <v>923</v>
      </c>
      <c r="F4" s="119">
        <f t="shared" si="0"/>
        <v>1000000</v>
      </c>
      <c r="G4" s="119">
        <f t="shared" si="1"/>
        <v>3000</v>
      </c>
      <c r="H4" t="str">
        <f t="shared" si="2"/>
        <v>"Bateau à voiles": {
 "Name" : "Bateau à voiles",
 "OV" : "Sailing ship",
 "Speed": "3 km/h",
 "Price" : 1000000
  }</v>
      </c>
    </row>
    <row r="5" spans="1:8">
      <c r="A5" s="123" t="s">
        <v>924</v>
      </c>
      <c r="B5" s="123" t="s">
        <v>925</v>
      </c>
      <c r="C5" s="124" t="s">
        <v>922</v>
      </c>
      <c r="D5" s="124" t="s">
        <v>926</v>
      </c>
      <c r="F5" s="119">
        <f t="shared" si="0"/>
        <v>1000000</v>
      </c>
      <c r="G5" s="119">
        <f t="shared" si="1"/>
        <v>4500</v>
      </c>
      <c r="H5" t="str">
        <f t="shared" si="2"/>
        <v>"Drakkar": {
 "Name" : "Drakkar",
 "OV" : "Longship",
 "Speed": "4,5 km/h",
 "Price" : 1000000
  }</v>
      </c>
    </row>
    <row r="6" spans="1:8">
      <c r="A6" s="125" t="s">
        <v>927</v>
      </c>
      <c r="B6" s="125" t="s">
        <v>928</v>
      </c>
      <c r="C6" s="126" t="s">
        <v>929</v>
      </c>
      <c r="D6" s="126" t="s">
        <v>930</v>
      </c>
      <c r="F6" s="119">
        <f t="shared" si="0"/>
        <v>3000000</v>
      </c>
      <c r="G6" s="119">
        <f t="shared" si="1"/>
        <v>6000</v>
      </c>
      <c r="H6" t="str">
        <f t="shared" si="2"/>
        <v>"Galère": {
 "Name" : "Galère",
 "OV" : "Galley",
 "Speed": "6 km/h",
 "Price" : 3000000
  }</v>
      </c>
    </row>
    <row r="7" spans="1:8" ht="25.5">
      <c r="A7" s="123" t="s">
        <v>931</v>
      </c>
      <c r="B7" s="123" t="s">
        <v>932</v>
      </c>
      <c r="C7" s="124" t="s">
        <v>933</v>
      </c>
      <c r="D7" s="124" t="s">
        <v>934</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893</v>
      </c>
      <c r="B1" s="128" t="s">
        <v>935</v>
      </c>
    </row>
    <row r="2" spans="1:5">
      <c r="A2" s="126" t="s">
        <v>649</v>
      </c>
      <c r="B2" s="125" t="s">
        <v>936</v>
      </c>
      <c r="D2" s="119">
        <f>LEFT(A2,LEN(A2)-3)*IF(RIGHT(A2,2)="po",100,IF(RIGHT(A2,2)="pa",10,1))</f>
        <v>1</v>
      </c>
      <c r="E2" t="str">
        <f>""""&amp;B2&amp;""": {
 ""Name"" : """&amp;B2&amp;""",
 ""Price"" : "&amp;D2&amp;"
  }"</f>
        <v>"500 g de blé": {
 "Name" : "500 g de blé",
 "Price" : 1
  }</v>
      </c>
    </row>
    <row r="3" spans="1:5">
      <c r="A3" s="124" t="s">
        <v>681</v>
      </c>
      <c r="B3" s="123" t="s">
        <v>937</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938</v>
      </c>
      <c r="D4" s="119">
        <f t="shared" si="0"/>
        <v>5</v>
      </c>
      <c r="E4" t="str">
        <f t="shared" si="1"/>
        <v>"500 g de sel": {
 "Name" : "500 g de sel",
 "Price" : 5
  }</v>
      </c>
    </row>
    <row r="5" spans="1:5">
      <c r="A5" s="124" t="s">
        <v>34</v>
      </c>
      <c r="B5" s="123" t="s">
        <v>939</v>
      </c>
      <c r="D5" s="119">
        <f t="shared" si="0"/>
        <v>10</v>
      </c>
      <c r="E5" t="str">
        <f t="shared" si="1"/>
        <v>"500 g de fer ou 1 m² de toile": {
 "Name" : "500 g de fer ou 1 m² de toile",
 "Price" : 10
  }</v>
      </c>
    </row>
    <row r="6" spans="1:5">
      <c r="A6" s="126" t="s">
        <v>42</v>
      </c>
      <c r="B6" s="125" t="s">
        <v>940</v>
      </c>
      <c r="D6" s="119">
        <f t="shared" si="0"/>
        <v>50</v>
      </c>
      <c r="E6" t="str">
        <f t="shared" si="1"/>
        <v>"500 g de cuivre ou 1 m² de tissu en coton": {
 "Name" : "500 g de cuivre ou 1 m² de tissu en coton",
 "Price" : 50
  }</v>
      </c>
    </row>
    <row r="7" spans="1:5">
      <c r="A7" s="124" t="s">
        <v>46</v>
      </c>
      <c r="B7" s="123" t="s">
        <v>941</v>
      </c>
      <c r="D7" s="119">
        <f t="shared" si="0"/>
        <v>100</v>
      </c>
      <c r="E7" t="str">
        <f t="shared" si="1"/>
        <v>"500 g de gingembre ou 1 chèvre": {
 "Name" : "500 g de gingembre ou 1 chèvre",
 "Price" : 100
  }</v>
      </c>
    </row>
    <row r="8" spans="1:5" ht="25.5">
      <c r="A8" s="126" t="s">
        <v>29</v>
      </c>
      <c r="B8" s="125" t="s">
        <v>942</v>
      </c>
      <c r="D8" s="119">
        <f t="shared" si="0"/>
        <v>200</v>
      </c>
      <c r="E8" t="str">
        <f t="shared" si="1"/>
        <v>"500 g de cannelle ou de poivre, ou 1 mouton": {
 "Name" : "500 g de cannelle ou de poivre, ou 1 mouton",
 "Price" : 200
  }</v>
      </c>
    </row>
    <row r="9" spans="1:5" ht="18" customHeight="1">
      <c r="A9" s="124" t="s">
        <v>540</v>
      </c>
      <c r="B9" s="123" t="s">
        <v>943</v>
      </c>
      <c r="D9" s="119">
        <f t="shared" si="0"/>
        <v>300</v>
      </c>
      <c r="E9" t="str">
        <f t="shared" si="1"/>
        <v>"500 g de clous de girofle ou 1 cochon": {
 "Name" : "500 g de clous de girofle ou 1 cochon",
 "Price" : 300
  }</v>
      </c>
    </row>
    <row r="10" spans="1:5">
      <c r="A10" s="126" t="s">
        <v>38</v>
      </c>
      <c r="B10" s="125" t="s">
        <v>944</v>
      </c>
      <c r="D10" s="119">
        <f t="shared" si="0"/>
        <v>500</v>
      </c>
      <c r="E10" t="str">
        <f t="shared" si="1"/>
        <v>"500 g d'argent ou 1 m² de lin": {
 "Name" : "500 g d'argent ou 1 m² de lin",
 "Price" : 500
  }</v>
      </c>
    </row>
    <row r="11" spans="1:5">
      <c r="A11" s="124" t="s">
        <v>84</v>
      </c>
      <c r="B11" s="123" t="s">
        <v>945</v>
      </c>
      <c r="D11" s="119">
        <f t="shared" si="0"/>
        <v>1000</v>
      </c>
      <c r="E11" t="str">
        <f t="shared" si="1"/>
        <v>"1 m² de soie ou 1 vache": {
 "Name" : "1 m² de soie ou 1 vache",
 "Price" : 1000
  }</v>
      </c>
    </row>
    <row r="12" spans="1:5">
      <c r="A12" s="126" t="s">
        <v>87</v>
      </c>
      <c r="B12" s="125" t="s">
        <v>946</v>
      </c>
      <c r="D12" s="119">
        <f t="shared" si="0"/>
        <v>1500</v>
      </c>
      <c r="E12" t="str">
        <f t="shared" si="1"/>
        <v>"500 g de safran ou 1 boeuf": {
 "Name" : "500 g de safran ou 1 boeuf",
 "Price" : 1500
  }</v>
      </c>
    </row>
    <row r="13" spans="1:5">
      <c r="A13" s="124" t="s">
        <v>81</v>
      </c>
      <c r="B13" s="123" t="s">
        <v>947</v>
      </c>
      <c r="D13" s="119">
        <f t="shared" si="0"/>
        <v>5000</v>
      </c>
      <c r="E13" t="str">
        <f t="shared" si="1"/>
        <v>"500 g d'or": {
 "Name" : "500 g d'or",
 "Price" : 5000
  }</v>
      </c>
    </row>
    <row r="14" spans="1:5">
      <c r="A14" s="126" t="s">
        <v>948</v>
      </c>
      <c r="B14" s="125" t="s">
        <v>949</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8" t="s">
        <v>533</v>
      </c>
      <c r="B1" s="142" t="s">
        <v>18</v>
      </c>
    </row>
    <row r="2" spans="1:6">
      <c r="A2" s="123" t="s">
        <v>973</v>
      </c>
      <c r="B2" s="124" t="s">
        <v>950</v>
      </c>
      <c r="D2" t="s">
        <v>956</v>
      </c>
      <c r="E2" s="119">
        <f>LEFT(B2,LEN(B2)-3)*IF(RIGHT(B2,2)="po",100,IF(RIGHT(B2,2)="pa",10,1))</f>
        <v>7</v>
      </c>
      <c r="F2" t="str">
        <f>""""&amp;RIGHT(A2,LEN(A2)-2)&amp;""": {
 ""Name"" : """&amp;RIGHT(A2,LEN(A2)-2)&amp;""",
 ""Category"": """&amp;D2&amp;""",
 ""Price"" : "&amp;E2&amp;"
  }"</f>
        <v>"Auberge Sordide": {
 "Name" : "Auberge Sordide",
 "Category": "HOSTEL",
 "Price" : 7
  }</v>
      </c>
    </row>
    <row r="3" spans="1:6">
      <c r="A3" s="125" t="s">
        <v>974</v>
      </c>
      <c r="B3" s="126" t="s">
        <v>34</v>
      </c>
      <c r="D3" t="s">
        <v>956</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975</v>
      </c>
      <c r="B4" s="124" t="s">
        <v>42</v>
      </c>
      <c r="D4" t="s">
        <v>956</v>
      </c>
      <c r="E4" s="119">
        <f t="shared" si="0"/>
        <v>50</v>
      </c>
      <c r="F4" t="str">
        <f t="shared" si="1"/>
        <v>"Auberge Modeste": {
 "Name" : "Auberge Modeste",
 "Category": "HOSTEL",
 "Price" : 50
  }</v>
      </c>
    </row>
    <row r="5" spans="1:6">
      <c r="A5" s="125" t="s">
        <v>976</v>
      </c>
      <c r="B5" s="126" t="s">
        <v>951</v>
      </c>
      <c r="D5" t="s">
        <v>956</v>
      </c>
      <c r="E5" s="119">
        <f t="shared" si="0"/>
        <v>80</v>
      </c>
      <c r="F5" t="str">
        <f t="shared" si="1"/>
        <v>"Auberge Confortable": {
 "Name" : "Auberge Confortable",
 "Category": "HOSTEL",
 "Price" : 80
  }</v>
      </c>
    </row>
    <row r="6" spans="1:6">
      <c r="A6" s="123" t="s">
        <v>977</v>
      </c>
      <c r="B6" s="124" t="s">
        <v>29</v>
      </c>
      <c r="D6" t="s">
        <v>956</v>
      </c>
      <c r="E6" s="119">
        <f t="shared" si="0"/>
        <v>200</v>
      </c>
      <c r="F6" t="str">
        <f t="shared" si="1"/>
        <v>"Auberge Riche": {
 "Name" : "Auberge Riche",
 "Category": "HOSTEL",
 "Price" : 200
  }</v>
      </c>
    </row>
    <row r="7" spans="1:6" ht="25.5">
      <c r="A7" s="125" t="s">
        <v>978</v>
      </c>
      <c r="B7" s="126" t="s">
        <v>641</v>
      </c>
      <c r="D7" t="s">
        <v>956</v>
      </c>
      <c r="E7" s="119">
        <f t="shared" si="0"/>
        <v>400</v>
      </c>
      <c r="F7" t="str">
        <f t="shared" si="1"/>
        <v>"Auberge Aristocratique": {
 "Name" : "Auberge Aristocratique",
 "Category": "HOSTEL",
 "Price" : 400
  }</v>
      </c>
    </row>
    <row r="8" spans="1:6">
      <c r="A8" s="125" t="s">
        <v>967</v>
      </c>
      <c r="B8" s="126" t="s">
        <v>952</v>
      </c>
      <c r="D8" t="s">
        <v>957</v>
      </c>
      <c r="E8" s="119">
        <f t="shared" si="0"/>
        <v>3</v>
      </c>
      <c r="F8" t="str">
        <f t="shared" si="1"/>
        <v>"Repas Sordide": {
 "Name" : "Repas Sordide",
 "Category": "MEAL",
 "Price" : 3
  }</v>
      </c>
    </row>
    <row r="9" spans="1:6">
      <c r="A9" s="123" t="s">
        <v>972</v>
      </c>
      <c r="B9" s="124" t="s">
        <v>953</v>
      </c>
      <c r="D9" t="s">
        <v>957</v>
      </c>
      <c r="E9" s="119">
        <f t="shared" si="0"/>
        <v>6</v>
      </c>
      <c r="F9" t="str">
        <f t="shared" si="1"/>
        <v>"Repas Pauvre": {
 "Name" : "Repas Pauvre",
 "Category": "MEAL",
 "Price" : 6
  }</v>
      </c>
    </row>
    <row r="10" spans="1:6">
      <c r="A10" s="125" t="s">
        <v>971</v>
      </c>
      <c r="B10" s="126" t="s">
        <v>954</v>
      </c>
      <c r="D10" t="s">
        <v>957</v>
      </c>
      <c r="E10" s="119">
        <f t="shared" si="0"/>
        <v>30</v>
      </c>
      <c r="F10" t="str">
        <f t="shared" si="1"/>
        <v>"Repas Modeste": {
 "Name" : "Repas Modeste",
 "Category": "MEAL",
 "Price" : 30
  }</v>
      </c>
    </row>
    <row r="11" spans="1:6">
      <c r="A11" s="123" t="s">
        <v>970</v>
      </c>
      <c r="B11" s="124" t="s">
        <v>42</v>
      </c>
      <c r="D11" t="s">
        <v>957</v>
      </c>
      <c r="E11" s="119">
        <f t="shared" si="0"/>
        <v>50</v>
      </c>
      <c r="F11" t="str">
        <f t="shared" si="1"/>
        <v>"Repas Confortable": {
 "Name" : "Repas Confortable",
 "Category": "MEAL",
 "Price" : 50
  }</v>
      </c>
    </row>
    <row r="12" spans="1:6">
      <c r="A12" s="125" t="s">
        <v>969</v>
      </c>
      <c r="B12" s="126" t="s">
        <v>951</v>
      </c>
      <c r="D12" t="s">
        <v>957</v>
      </c>
      <c r="E12" s="119">
        <f t="shared" si="0"/>
        <v>80</v>
      </c>
      <c r="F12" t="str">
        <f t="shared" si="1"/>
        <v>"Repas Riche": {
 "Name" : "Repas Riche",
 "Category": "MEAL",
 "Price" : 80
  }</v>
      </c>
    </row>
    <row r="13" spans="1:6">
      <c r="A13" s="123" t="s">
        <v>968</v>
      </c>
      <c r="B13" s="124" t="s">
        <v>29</v>
      </c>
      <c r="D13" t="s">
        <v>957</v>
      </c>
      <c r="E13" s="119">
        <f t="shared" si="0"/>
        <v>200</v>
      </c>
      <c r="F13" t="str">
        <f t="shared" si="1"/>
        <v>"Repas Aristocratique": {
 "Name" : "Repas Aristocratique",
 "Category": "MEAL",
 "Price" : 200
  }</v>
      </c>
    </row>
    <row r="14" spans="1:6" ht="25.5">
      <c r="A14" s="123" t="s">
        <v>958</v>
      </c>
      <c r="B14" s="124" t="s">
        <v>84</v>
      </c>
      <c r="D14" t="s">
        <v>957</v>
      </c>
      <c r="E14" s="119">
        <f t="shared" si="0"/>
        <v>1000</v>
      </c>
      <c r="F14" t="str">
        <f t="shared" si="1"/>
        <v>"Banquet (par personne)": {
 "Name" : "Banquet (par personne)",
 "Category": "MEAL",
 "Price" : 1000
  }</v>
      </c>
    </row>
    <row r="15" spans="1:6" ht="25.5">
      <c r="A15" s="125" t="s">
        <v>964</v>
      </c>
      <c r="B15" s="126" t="s">
        <v>954</v>
      </c>
      <c r="D15" t="s">
        <v>959</v>
      </c>
      <c r="E15" s="119">
        <f t="shared" si="0"/>
        <v>30</v>
      </c>
      <c r="F15" t="str">
        <f t="shared" si="1"/>
        <v>"Viande, gros morceau": {
 "Name" : "Viande, gros morceau",
 "Category": "FOOD",
 "Price" : 30
  }</v>
      </c>
    </row>
    <row r="16" spans="1:6" ht="25.5">
      <c r="A16" s="123" t="s">
        <v>963</v>
      </c>
      <c r="B16" s="124" t="s">
        <v>34</v>
      </c>
      <c r="D16" t="s">
        <v>959</v>
      </c>
      <c r="E16" s="119">
        <f t="shared" si="0"/>
        <v>10</v>
      </c>
      <c r="F16" t="str">
        <f t="shared" si="1"/>
        <v>"Fromage, gros morceau": {
 "Name" : "Fromage, gros morceau",
 "Category": "FOOD",
 "Price" : 10
  }</v>
      </c>
    </row>
    <row r="17" spans="1:6">
      <c r="A17" s="125" t="s">
        <v>962</v>
      </c>
      <c r="B17" s="126" t="s">
        <v>681</v>
      </c>
      <c r="D17" t="s">
        <v>959</v>
      </c>
      <c r="E17" s="119">
        <f t="shared" si="0"/>
        <v>2</v>
      </c>
      <c r="F17" t="str">
        <f t="shared" si="1"/>
        <v>"Pain, miche": {
 "Name" : "Pain, miche",
 "Category": "FOOD",
 "Price" : 2
  }</v>
      </c>
    </row>
    <row r="18" spans="1:6">
      <c r="A18" s="125" t="s">
        <v>961</v>
      </c>
      <c r="B18" s="126" t="s">
        <v>24</v>
      </c>
      <c r="D18" t="s">
        <v>960</v>
      </c>
      <c r="E18" s="119">
        <f t="shared" si="0"/>
        <v>20</v>
      </c>
      <c r="F18" t="str">
        <f t="shared" si="1"/>
        <v>"Vin Ordinaire (pichet)": {
 "Name" : "Vin Ordinaire (pichet)",
 "Category": "DRINK",
 "Price" : 20
  }</v>
      </c>
    </row>
    <row r="19" spans="1:6">
      <c r="A19" s="123" t="s">
        <v>955</v>
      </c>
      <c r="B19" s="123" t="s">
        <v>84</v>
      </c>
      <c r="D19" t="s">
        <v>960</v>
      </c>
      <c r="E19" s="119">
        <f t="shared" si="0"/>
        <v>1000</v>
      </c>
      <c r="F19" t="str">
        <f t="shared" si="1"/>
        <v>"Fin (bouteille)": {
 "Name" : "Fin (bouteille)",
 "Category": "DRINK",
 "Price" : 1000
  }</v>
      </c>
    </row>
    <row r="20" spans="1:6">
      <c r="A20" s="123" t="s">
        <v>965</v>
      </c>
      <c r="B20" s="124" t="s">
        <v>748</v>
      </c>
      <c r="D20" t="s">
        <v>960</v>
      </c>
      <c r="E20" s="119">
        <f t="shared" si="0"/>
        <v>4</v>
      </c>
      <c r="F20" t="str">
        <f t="shared" si="1"/>
        <v>"Chope de bière": {
 "Name" : "Chope de bière",
 "Category": "DRINK",
 "Price" : 4
  }</v>
      </c>
    </row>
    <row r="21" spans="1:6">
      <c r="A21" s="125" t="s">
        <v>966</v>
      </c>
      <c r="B21" s="126" t="s">
        <v>24</v>
      </c>
      <c r="D21" t="s">
        <v>960</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993</v>
      </c>
      <c r="B23" s="128" t="s">
        <v>18</v>
      </c>
    </row>
    <row r="24" spans="1:6">
      <c r="A24" s="123" t="s">
        <v>979</v>
      </c>
      <c r="B24" s="123" t="s">
        <v>980</v>
      </c>
      <c r="D24" t="s">
        <v>988</v>
      </c>
      <c r="F24" t="str">
        <f>""""&amp;RIGHT(A24,LEN(A24)-2)&amp;""": {
 ""Name"" : """&amp;RIGHT(A24,LEN(A24)-2)&amp;""",
 ""Category"": """&amp;D24&amp;""",
 ""Price"" : """&amp;B24&amp;"""
  }"</f>
        <v>"Non qualifié": {
 "Name" : "Non qualifié",
 "Category": "HIRING",
 "Price" : "2 pa par jour"
  }</v>
      </c>
    </row>
    <row r="25" spans="1:6">
      <c r="A25" s="125" t="s">
        <v>981</v>
      </c>
      <c r="B25" s="125" t="s">
        <v>982</v>
      </c>
      <c r="D25" t="s">
        <v>988</v>
      </c>
      <c r="F25" t="str">
        <f t="shared" ref="F25:F30" si="2">""""&amp;RIGHT(A25,LEN(A25)-2)&amp;""": {
 ""Name"" : """&amp;RIGHT(A25,LEN(A25)-2)&amp;""",
 ""Category"": """&amp;D25&amp;""",
 ""Price"" : """&amp;B25&amp;"""
  }"</f>
        <v>"Qualifié": {
 "Name" : "Qualifié",
 "Category": "HIRING",
 "Price" : "2 po par jour"
  }</v>
      </c>
    </row>
    <row r="26" spans="1:6" ht="25.5">
      <c r="A26" s="123" t="s">
        <v>989</v>
      </c>
      <c r="B26" s="123" t="s">
        <v>983</v>
      </c>
      <c r="D26" t="s">
        <v>988</v>
      </c>
      <c r="F26" t="str">
        <f t="shared" si="2"/>
        <v>"Messager": {
 "Name" : "Messager",
 "Category": "HIRING",
 "Price" : "2 pc par 1,5 kilomètre"
  }</v>
      </c>
    </row>
    <row r="27" spans="1:6" ht="25.5">
      <c r="A27" s="125" t="s">
        <v>991</v>
      </c>
      <c r="B27" s="125" t="s">
        <v>649</v>
      </c>
      <c r="D27" t="s">
        <v>990</v>
      </c>
      <c r="F27" t="str">
        <f t="shared" si="2"/>
        <v>"Péage routier ou porte": {
 "Name" : "Péage routier ou porte",
 "Category": "TRANSPORT",
 "Price" : "1 pc"
  }</v>
      </c>
    </row>
    <row r="28" spans="1:6">
      <c r="A28" s="125" t="s">
        <v>984</v>
      </c>
      <c r="B28" s="125" t="s">
        <v>649</v>
      </c>
      <c r="D28" t="s">
        <v>990</v>
      </c>
      <c r="F28" t="str">
        <f t="shared" si="2"/>
        <v>"En ville": {
 "Name" : "En ville",
 "Category": "TRANSPORT",
 "Price" : "1 pc"
  }</v>
      </c>
    </row>
    <row r="29" spans="1:6" ht="25.5">
      <c r="A29" s="123" t="s">
        <v>985</v>
      </c>
      <c r="B29" s="123" t="s">
        <v>986</v>
      </c>
      <c r="D29" t="s">
        <v>990</v>
      </c>
      <c r="F29" t="str">
        <f t="shared" si="2"/>
        <v>"Entre deux villes": {
 "Name" : "Entre deux villes",
 "Category": "TRANSPORT",
 "Price" : "3 pc par 1,5 kilomètre"
  }</v>
      </c>
    </row>
    <row r="30" spans="1:6" ht="25.5">
      <c r="A30" s="125" t="s">
        <v>992</v>
      </c>
      <c r="B30" s="125"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994</v>
      </c>
      <c r="B1" s="121" t="s">
        <v>995</v>
      </c>
    </row>
    <row r="2" spans="1:4" ht="15" customHeight="1">
      <c r="A2" s="135">
        <v>1</v>
      </c>
      <c r="B2" s="125" t="s">
        <v>996</v>
      </c>
      <c r="D2" t="str">
        <f>""""&amp;A2&amp;""": {
 ""d100"" : "&amp;A2&amp;",
 ""Trinket"" : """&amp;B2&amp;"""
  }"</f>
        <v>"1": {
 "d100" : 1,
 "Trinket" : "Une main de gobelin momifiée"
  }</v>
      </c>
    </row>
    <row r="3" spans="1:4" ht="15" customHeight="1">
      <c r="A3" s="136">
        <v>2</v>
      </c>
      <c r="B3" s="123" t="s">
        <v>997</v>
      </c>
      <c r="D3" t="str">
        <f t="shared" ref="D3:D66" si="0">""""&amp;A3&amp;""": {
 ""d100"" : "&amp;A3&amp;",
 ""Trinket"" : """&amp;B3&amp;"""
  }"</f>
        <v>"2": {
 "d100" : 2,
 "Trinket" : "Un morceau de cristal qui brille faiblement au clair de lune"
  }</v>
      </c>
    </row>
    <row r="4" spans="1:4" ht="15" customHeight="1">
      <c r="A4" s="135">
        <v>3</v>
      </c>
      <c r="B4" s="125" t="s">
        <v>998</v>
      </c>
      <c r="D4" t="str">
        <f t="shared" si="0"/>
        <v>"3": {
 "d100" : 3,
 "Trinket" : "Une pièce d'or d'une terre inconnue"
  }</v>
      </c>
    </row>
    <row r="5" spans="1:4" ht="15" customHeight="1">
      <c r="A5" s="136">
        <v>4</v>
      </c>
      <c r="B5" s="123" t="s">
        <v>999</v>
      </c>
      <c r="D5" t="str">
        <f t="shared" si="0"/>
        <v>"4": {
 "d100" : 4,
 "Trinket" : "Un journal écrit dans une langue que vous ne connaissez pas"
  }</v>
      </c>
    </row>
    <row r="6" spans="1:4" ht="15" customHeight="1">
      <c r="A6" s="135">
        <v>5</v>
      </c>
      <c r="B6" s="125" t="s">
        <v>1000</v>
      </c>
      <c r="D6" t="str">
        <f t="shared" si="0"/>
        <v>"5": {
 "d100" : 5,
 "Trinket" : "Un anneau de cuivre qui ne ternit pas"
  }</v>
      </c>
    </row>
    <row r="7" spans="1:4" ht="15" customHeight="1">
      <c r="A7" s="136">
        <v>6</v>
      </c>
      <c r="B7" s="123" t="s">
        <v>1001</v>
      </c>
      <c r="D7" t="str">
        <f t="shared" si="0"/>
        <v>"6": {
 "d100" : 6,
 "Trinket" : "Une vieille pièce d'échecs en verre"
  }</v>
      </c>
    </row>
    <row r="8" spans="1:4" ht="14.25" customHeight="1">
      <c r="A8" s="135">
        <v>7</v>
      </c>
      <c r="B8" s="125" t="s">
        <v>1002</v>
      </c>
      <c r="D8" t="str">
        <f t="shared" si="0"/>
        <v>"7": {
 "d100" : 7,
 "Trinket" : "Une paire de dés en osselet, chacun portant le symbole d'un crâne sur la face qui montrerait normalement le 6"
  }</v>
      </c>
    </row>
    <row r="9" spans="1:4" ht="26.25" customHeight="1">
      <c r="A9" s="136">
        <v>8</v>
      </c>
      <c r="B9" s="123" t="s">
        <v>1003</v>
      </c>
      <c r="D9" t="str">
        <f t="shared" si="0"/>
        <v>"8": {
 "d100" : 8,
 "Trinket" : "Une petite idole représentant une créature cauchemardesque qui vous donne des rêves troublants quand vous dormez près d'elle"
  }</v>
      </c>
    </row>
    <row r="10" spans="1:4" ht="15" customHeight="1">
      <c r="A10" s="135">
        <v>9</v>
      </c>
      <c r="B10" s="125" t="s">
        <v>1004</v>
      </c>
      <c r="D10" t="str">
        <f t="shared" si="0"/>
        <v>"9": {
 "d100" : 9,
 "Trinket" : "Un collier en corde duquel pendent quatre doigts elfes momifiés"
  }</v>
      </c>
    </row>
    <row r="11" spans="1:4" ht="15" customHeight="1">
      <c r="A11" s="136">
        <v>10</v>
      </c>
      <c r="B11" s="123" t="s">
        <v>1005</v>
      </c>
      <c r="D11" t="str">
        <f t="shared" si="0"/>
        <v>"10": {
 "d100" : 10,
 "Trinket" : "L'acte d'une parcelle de terrain d'un domaine que vous ne connaissez pas"
  }</v>
      </c>
    </row>
    <row r="12" spans="1:4" ht="15" customHeight="1">
      <c r="A12" s="135">
        <v>11</v>
      </c>
      <c r="B12" s="125" t="s">
        <v>1006</v>
      </c>
      <c r="D12" t="str">
        <f t="shared" si="0"/>
        <v>"11": {
 "d100" : 11,
 "Trinket" : "Un bloc de 30 grammes d'un matériau inconnu"
  }</v>
      </c>
    </row>
    <row r="13" spans="1:4" ht="15" customHeight="1">
      <c r="A13" s="136">
        <v>12</v>
      </c>
      <c r="B13" s="123" t="s">
        <v>1007</v>
      </c>
      <c r="D13" t="str">
        <f t="shared" si="0"/>
        <v>"12": {
 "d100" : 12,
 "Trinket" : "Une petite poupée de chiffon piquée avec des aiguilles"
  }</v>
      </c>
    </row>
    <row r="14" spans="1:4" ht="15" customHeight="1">
      <c r="A14" s="135">
        <v>13</v>
      </c>
      <c r="B14" s="125" t="s">
        <v>1008</v>
      </c>
      <c r="D14" t="str">
        <f t="shared" si="0"/>
        <v>"13": {
 "d100" : 13,
 "Trinket" : "Une dent d'une bête inconnue"
  }</v>
      </c>
    </row>
    <row r="15" spans="1:4" ht="15" customHeight="1">
      <c r="A15" s="136">
        <v>14</v>
      </c>
      <c r="B15" s="123" t="s">
        <v>1009</v>
      </c>
      <c r="D15" t="str">
        <f t="shared" si="0"/>
        <v>"14": {
 "d100" : 14,
 "Trinket" : "Une énorme écaille, peut-être d'un dragon"
  }</v>
      </c>
    </row>
    <row r="16" spans="1:4" ht="15" customHeight="1">
      <c r="A16" s="135">
        <v>15</v>
      </c>
      <c r="B16" s="125" t="s">
        <v>1010</v>
      </c>
      <c r="D16" t="str">
        <f t="shared" si="0"/>
        <v>"15": {
 "d100" : 15,
 "Trinket" : "Une plume vert clair"
  }</v>
      </c>
    </row>
    <row r="17" spans="1:4" ht="15" customHeight="1">
      <c r="A17" s="136">
        <v>16</v>
      </c>
      <c r="B17" s="123" t="s">
        <v>1011</v>
      </c>
      <c r="D17" t="str">
        <f t="shared" si="0"/>
        <v>"16": {
 "d100" : 16,
 "Trinket" : "Une vieille carte de divination portant votre portrait"
  }</v>
      </c>
    </row>
    <row r="18" spans="1:4" ht="15" customHeight="1">
      <c r="A18" s="135">
        <v>17</v>
      </c>
      <c r="B18" s="125" t="s">
        <v>1012</v>
      </c>
      <c r="D18" t="str">
        <f t="shared" si="0"/>
        <v>"17": {
 "d100" : 17,
 "Trinket" : "Un orbe en verre rempli de fumée qui se déplace"
  }</v>
      </c>
    </row>
    <row r="19" spans="1:4" ht="15" customHeight="1">
      <c r="A19" s="136">
        <v>18</v>
      </c>
      <c r="B19" s="123" t="s">
        <v>1013</v>
      </c>
      <c r="D19" t="str">
        <f t="shared" si="0"/>
        <v>"18": {
 "d100" : 18,
 "Trinket" : "Un oeuf de 30 grammes avec une coque rouge vif"
  }</v>
      </c>
    </row>
    <row r="20" spans="1:4" ht="15" customHeight="1">
      <c r="A20" s="135">
        <v>19</v>
      </c>
      <c r="B20" s="125" t="s">
        <v>1014</v>
      </c>
      <c r="D20" t="str">
        <f t="shared" si="0"/>
        <v>"19": {
 "d100" : 19,
 "Trinket" : "Une pipe qui fait des bulles"
  }</v>
      </c>
    </row>
    <row r="21" spans="1:4" ht="15" customHeight="1">
      <c r="A21" s="136">
        <v>20</v>
      </c>
      <c r="B21" s="123" t="s">
        <v>1015</v>
      </c>
      <c r="D21" t="str">
        <f t="shared" si="0"/>
        <v>"20": {
 "d100" : 20,
 "Trinket" : "Un pot en verre contenant un morceau de chair bizarre qui flotte dans un liquide salé"
  }</v>
      </c>
    </row>
    <row r="22" spans="1:4" ht="15" customHeight="1">
      <c r="A22" s="135">
        <v>21</v>
      </c>
      <c r="B22" s="125" t="s">
        <v>1016</v>
      </c>
      <c r="D22" t="str">
        <f t="shared" si="0"/>
        <v>"21": {
 "d100" : 21,
 "Trinket" : "Une petite boîte à musique de gnome qui joue une chanson qui vous rappelle vaguement votre enfance"
  }</v>
      </c>
    </row>
    <row r="23" spans="1:4" ht="15" customHeight="1">
      <c r="A23" s="136">
        <v>22</v>
      </c>
      <c r="B23" s="123" t="s">
        <v>1017</v>
      </c>
      <c r="D23" t="str">
        <f t="shared" si="0"/>
        <v>"22": {
 "d100" : 22,
 "Trinket" : "Une petite statuette en bois d'un halfelin béat"
  }</v>
      </c>
    </row>
    <row r="24" spans="1:4" ht="15" customHeight="1">
      <c r="A24" s="135">
        <v>23</v>
      </c>
      <c r="B24" s="125" t="s">
        <v>1018</v>
      </c>
      <c r="D24" t="str">
        <f t="shared" si="0"/>
        <v>"23": {
 "d100" : 23,
 "Trinket" : "Un orbe en cuivre gravé de runes étranges"
  }</v>
      </c>
    </row>
    <row r="25" spans="1:4" ht="15" customHeight="1">
      <c r="A25" s="136">
        <v>24</v>
      </c>
      <c r="B25" s="123" t="s">
        <v>1019</v>
      </c>
      <c r="D25" t="str">
        <f t="shared" si="0"/>
        <v>"24": {
 "d100" : 24,
 "Trinket" : "Un disque de pierre multicolore"
  }</v>
      </c>
    </row>
    <row r="26" spans="1:4" ht="15" customHeight="1">
      <c r="A26" s="135">
        <v>25</v>
      </c>
      <c r="B26" s="125" t="s">
        <v>1020</v>
      </c>
      <c r="D26" t="str">
        <f t="shared" si="0"/>
        <v>"25": {
 "d100" : 25,
 "Trinket" : "Une petite icône d'argent représentant un corbeau"
  }</v>
      </c>
    </row>
    <row r="27" spans="1:4" ht="15" customHeight="1">
      <c r="A27" s="136">
        <v>26</v>
      </c>
      <c r="B27" s="123" t="s">
        <v>1021</v>
      </c>
      <c r="D27" t="str">
        <f t="shared" si="0"/>
        <v>"26": {
 "d100" : 26,
 "Trinket" : "Un sac contenant quarante-sept dents humanoïdes, dont l'une est cariée"
  }</v>
      </c>
    </row>
    <row r="28" spans="1:4" ht="15" customHeight="1">
      <c r="A28" s="135">
        <v>27</v>
      </c>
      <c r="B28" s="125" t="s">
        <v>1022</v>
      </c>
      <c r="D28" t="str">
        <f t="shared" si="0"/>
        <v>"27": {
 "d100" : 27,
 "Trinket" : "Un fragment d'obsidienne qui se sent toujours chaud au toucher"
  }</v>
      </c>
    </row>
    <row r="29" spans="1:4" ht="15" customHeight="1">
      <c r="A29" s="136">
        <v>28</v>
      </c>
      <c r="B29" s="123" t="s">
        <v>1023</v>
      </c>
      <c r="D29" t="str">
        <f t="shared" si="0"/>
        <v>"28": {
 "d100" : 28,
 "Trinket" : "Une griffe osseuse d'un dragon suspendue à un collier de cuir lisse"
  }</v>
      </c>
    </row>
    <row r="30" spans="1:4" ht="15" customHeight="1">
      <c r="A30" s="135">
        <v>29</v>
      </c>
      <c r="B30" s="125" t="s">
        <v>1024</v>
      </c>
      <c r="D30" t="str">
        <f t="shared" si="0"/>
        <v>"29": {
 "d100" : 29,
 "Trinket" : "Une paire de vieilles chaussettes"
  }</v>
      </c>
    </row>
    <row r="31" spans="1:4" ht="15" customHeight="1">
      <c r="A31" s="136">
        <v>30</v>
      </c>
      <c r="B31" s="123" t="s">
        <v>1025</v>
      </c>
      <c r="D31" t="str">
        <f t="shared" si="0"/>
        <v>"30": {
 "d100" : 30,
 "Trinket" : "Un livre blanc dont les pages refusent de retenir l'encre, la craie, la graphite ou toute autre substance ou marquage"
  }</v>
      </c>
    </row>
    <row r="32" spans="1:4" ht="15" customHeight="1">
      <c r="A32" s="135">
        <v>31</v>
      </c>
      <c r="B32" s="125" t="s">
        <v>1026</v>
      </c>
      <c r="D32" t="str">
        <f t="shared" si="0"/>
        <v>"31": {
 "d100" : 31,
 "Trinket" : "Un badge en argent qui représente une étoile à cinq branches"
  }</v>
      </c>
    </row>
    <row r="33" spans="1:4" ht="15" customHeight="1">
      <c r="A33" s="136">
        <v>32</v>
      </c>
      <c r="B33" s="123" t="s">
        <v>1027</v>
      </c>
      <c r="D33" t="str">
        <f t="shared" si="0"/>
        <v>"32": {
 "d100" : 32,
 "Trinket" : "Un couteau qui appartenait à un parent"
  }</v>
      </c>
    </row>
    <row r="34" spans="1:4" ht="15" customHeight="1">
      <c r="A34" s="135">
        <v>33</v>
      </c>
      <c r="B34" s="125" t="s">
        <v>1028</v>
      </c>
      <c r="D34" t="str">
        <f t="shared" si="0"/>
        <v>"33": {
 "d100" : 33,
 "Trinket" : "Un flacon de verre rempli de rognures d'ongles"
  }</v>
      </c>
    </row>
    <row r="35" spans="1:4" ht="27.75" customHeight="1">
      <c r="A35" s="136">
        <v>34</v>
      </c>
      <c r="B35" s="123" t="s">
        <v>1029</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1030</v>
      </c>
      <c r="D36" t="str">
        <f t="shared" si="0"/>
        <v>"35": {
 "d100" : 35,
 "Trinket" : "Un gant blanc pailleté aux dimensions d'un humain"
  }</v>
      </c>
    </row>
    <row r="37" spans="1:4" ht="15" customHeight="1">
      <c r="A37" s="136">
        <v>36</v>
      </c>
      <c r="B37" s="123" t="s">
        <v>1031</v>
      </c>
      <c r="D37" t="str">
        <f t="shared" si="0"/>
        <v>"36": {
 "d100" : 36,
 "Trinket" : "Une veste avec une centaine de minuscules poches"
  }</v>
      </c>
    </row>
    <row r="38" spans="1:4" ht="15" customHeight="1">
      <c r="A38" s="135">
        <v>37</v>
      </c>
      <c r="B38" s="125" t="s">
        <v>1032</v>
      </c>
      <c r="D38" t="str">
        <f t="shared" si="0"/>
        <v>"37": {
 "d100" : 37,
 "Trinket" : "Un petit bloc de pierre léger"
  }</v>
      </c>
    </row>
    <row r="39" spans="1:4" ht="15" customHeight="1">
      <c r="A39" s="136">
        <v>38</v>
      </c>
      <c r="B39" s="123" t="s">
        <v>1033</v>
      </c>
      <c r="D39" t="str">
        <f t="shared" si="0"/>
        <v>"38": {
 "d100" : 38,
 "Trinket" : "Un petit dessin qui représente le portrait d'un gobelin"
  }</v>
      </c>
    </row>
    <row r="40" spans="1:4" ht="15" customHeight="1">
      <c r="A40" s="135">
        <v>39</v>
      </c>
      <c r="B40" s="125" t="s">
        <v>1034</v>
      </c>
      <c r="D40" t="str">
        <f t="shared" si="0"/>
        <v>"39": {
 "d100" : 39,
 "Trinket" : "Un flacon de verre vide qui sent le parfum lorsqu'il est ouvert"
  }</v>
      </c>
    </row>
    <row r="41" spans="1:4" ht="15" customHeight="1">
      <c r="A41" s="136">
        <v>40</v>
      </c>
      <c r="B41" s="123" t="s">
        <v>1035</v>
      </c>
      <c r="D41" t="str">
        <f t="shared" si="0"/>
        <v>"40": {
 "d100" : 40,
 "Trinket" : "Une pierre précieuse qui ressemble à un morceau de charbon pour tout le monde, sauf pour vous"
  }</v>
      </c>
    </row>
    <row r="42" spans="1:4" ht="15" customHeight="1">
      <c r="A42" s="135">
        <v>41</v>
      </c>
      <c r="B42" s="125" t="s">
        <v>1036</v>
      </c>
      <c r="D42" t="str">
        <f t="shared" si="0"/>
        <v>"41": {
 "d100" : 41,
 "Trinket" : "Un morceau de tissu d'une vieille bannière"
  }</v>
      </c>
    </row>
    <row r="43" spans="1:4" ht="15" customHeight="1">
      <c r="A43" s="136">
        <v>42</v>
      </c>
      <c r="B43" s="123" t="s">
        <v>1037</v>
      </c>
      <c r="D43" t="str">
        <f t="shared" si="0"/>
        <v>"42": {
 "d100" : 42,
 "Trinket" : "Un insigne de grade d'un légionnaire perdu"
  }</v>
      </c>
    </row>
    <row r="44" spans="1:4" ht="15" customHeight="1">
      <c r="A44" s="135">
        <v>43</v>
      </c>
      <c r="B44" s="125" t="s">
        <v>1038</v>
      </c>
      <c r="D44" t="str">
        <f t="shared" si="0"/>
        <v>"43": {
 "d100" : 43,
 "Trinket" : "Une cloche en argent minuscule et sans battant"
  }</v>
      </c>
    </row>
    <row r="45" spans="1:4" ht="15" customHeight="1">
      <c r="A45" s="136">
        <v>44</v>
      </c>
      <c r="B45" s="123" t="s">
        <v>1039</v>
      </c>
      <c r="D45" t="str">
        <f t="shared" si="0"/>
        <v>"44": {
 "d100" : 44,
 "Trinket" : "Un canari mécanique à l'intérieur d'une lampe de gnome"
  }</v>
      </c>
    </row>
    <row r="46" spans="1:4" ht="15" customHeight="1">
      <c r="A46" s="135">
        <v>45</v>
      </c>
      <c r="B46" s="125" t="s">
        <v>1040</v>
      </c>
      <c r="D46" t="str">
        <f t="shared" si="0"/>
        <v>"45": {
 "d100" : 45,
 "Trinket" : "Un petit coffre avec de nombreux pieds sculptés sur le fond"
  }</v>
      </c>
    </row>
    <row r="47" spans="1:4" ht="15" customHeight="1">
      <c r="A47" s="136">
        <v>46</v>
      </c>
      <c r="B47" s="123" t="s">
        <v>1041</v>
      </c>
      <c r="D47" t="str">
        <f t="shared" si="0"/>
        <v>"46": {
 "d100" : 46,
 "Trinket" : "Une pixie morte à l'intérieur d'une bouteille en verre transparent"
  }</v>
      </c>
    </row>
    <row r="48" spans="1:4" ht="30.75" customHeight="1">
      <c r="A48" s="135">
        <v>47</v>
      </c>
      <c r="B48" s="125" t="s">
        <v>1042</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1043</v>
      </c>
      <c r="D49" t="str">
        <f t="shared" si="0"/>
        <v>"48": {
 "d100" : 48,
 "Trinket" : "Un orbe de verre rempli d'eau, dans lequel nage un poisson rouge mécanique"
  }</v>
      </c>
    </row>
    <row r="50" spans="1:4" ht="15" customHeight="1">
      <c r="A50" s="135">
        <v>49</v>
      </c>
      <c r="B50" s="125" t="s">
        <v>1044</v>
      </c>
      <c r="D50" t="str">
        <f t="shared" si="0"/>
        <v>"49": {
 "d100" : 49,
 "Trinket" : "Une cuillère d'argent avec un M gravé sur le manche"
  }</v>
      </c>
    </row>
    <row r="51" spans="1:4" ht="15" customHeight="1">
      <c r="A51" s="136">
        <v>50</v>
      </c>
      <c r="B51" s="123" t="s">
        <v>1045</v>
      </c>
      <c r="D51" t="str">
        <f t="shared" si="0"/>
        <v>"50": {
 "d100" : 50,
 "Trinket" : "Un sifflet en bois de couleur or"
  }</v>
      </c>
    </row>
    <row r="52" spans="1:4" ht="15" customHeight="1">
      <c r="A52" s="135">
        <v>51</v>
      </c>
      <c r="B52" s="125" t="s">
        <v>1046</v>
      </c>
      <c r="D52" t="str">
        <f t="shared" si="0"/>
        <v>"51": {
 "d100" : 51,
 "Trinket" : "Un scarabée mort de la taille de votre main"
  }</v>
      </c>
    </row>
    <row r="53" spans="1:4" ht="15" customHeight="1">
      <c r="A53" s="136">
        <v>52</v>
      </c>
      <c r="B53" s="123" t="s">
        <v>1047</v>
      </c>
      <c r="D53" t="str">
        <f t="shared" si="0"/>
        <v>"52": {
 "d100" : 52,
 "Trinket" : "Deux soldats de plomb, l'un avec la tête manquante"
  }</v>
      </c>
    </row>
    <row r="54" spans="1:4" ht="15" customHeight="1">
      <c r="A54" s="135">
        <v>53</v>
      </c>
      <c r="B54" s="125" t="s">
        <v>1048</v>
      </c>
      <c r="D54" t="str">
        <f t="shared" si="0"/>
        <v>"53": {
 "d100" : 53,
 "Trinket" : "Une petite boîte remplie de boutons de différentes tailles"
  }</v>
      </c>
    </row>
    <row r="55" spans="1:4" ht="15" customHeight="1">
      <c r="A55" s="136">
        <v>54</v>
      </c>
      <c r="B55" s="123" t="s">
        <v>1049</v>
      </c>
      <c r="D55" t="str">
        <f t="shared" si="0"/>
        <v>"54": {
 "d100" : 54,
 "Trinket" : "Une bougie qui ne peut pas être allumée"
  }</v>
      </c>
    </row>
    <row r="56" spans="1:4" ht="15" customHeight="1">
      <c r="A56" s="135">
        <v>55</v>
      </c>
      <c r="B56" s="125" t="s">
        <v>1050</v>
      </c>
      <c r="D56" t="str">
        <f t="shared" si="0"/>
        <v>"55": {
 "d100" : 55,
 "Trinket" : "Une petite cage sans porte"
  }</v>
      </c>
    </row>
    <row r="57" spans="1:4" ht="15" customHeight="1">
      <c r="A57" s="136">
        <v>56</v>
      </c>
      <c r="B57" s="123" t="s">
        <v>1051</v>
      </c>
      <c r="D57" t="str">
        <f t="shared" si="0"/>
        <v>"56": {
 "d100" : 56,
 "Trinket" : "Une vieille clé"
  }</v>
      </c>
    </row>
    <row r="58" spans="1:4" ht="15" customHeight="1">
      <c r="A58" s="135">
        <v>57</v>
      </c>
      <c r="B58" s="125" t="s">
        <v>1052</v>
      </c>
      <c r="D58" t="str">
        <f t="shared" si="0"/>
        <v>"57": {
 "d100" : 57,
 "Trinket" : "Une carte au trésor indéchiffrable"
  }</v>
      </c>
    </row>
    <row r="59" spans="1:4" ht="15" customHeight="1">
      <c r="A59" s="136">
        <v>58</v>
      </c>
      <c r="B59" s="123" t="s">
        <v>1053</v>
      </c>
      <c r="D59" t="str">
        <f t="shared" si="0"/>
        <v>"58": {
 "d100" : 58,
 "Trinket" : "Une poigne d'épée brisée"
  }</v>
      </c>
    </row>
    <row r="60" spans="1:4" ht="15" customHeight="1">
      <c r="A60" s="135">
        <v>59</v>
      </c>
      <c r="B60" s="125" t="s">
        <v>1054</v>
      </c>
      <c r="D60" t="str">
        <f t="shared" si="0"/>
        <v>"59": {
 "d100" : 59,
 "Trinket" : "Une patte de lapin"
  }</v>
      </c>
    </row>
    <row r="61" spans="1:4" ht="15" customHeight="1">
      <c r="A61" s="136">
        <v>60</v>
      </c>
      <c r="B61" s="123" t="s">
        <v>1055</v>
      </c>
      <c r="D61" t="str">
        <f t="shared" si="0"/>
        <v>"60": {
 "d100" : 60,
 "Trinket" : "Un œil de verre"
  }</v>
      </c>
    </row>
    <row r="62" spans="1:4" ht="15" customHeight="1">
      <c r="A62" s="135">
        <v>61</v>
      </c>
      <c r="B62" s="125" t="s">
        <v>1056</v>
      </c>
      <c r="D62" t="str">
        <f t="shared" si="0"/>
        <v>"61": {
 "d100" : 61,
 "Trinket" : "Un camée (pendentif) sculpté à l'image d'une personne hideuse"
  }</v>
      </c>
    </row>
    <row r="63" spans="1:4" ht="15" customHeight="1">
      <c r="A63" s="136">
        <v>62</v>
      </c>
      <c r="B63" s="123" t="s">
        <v>1057</v>
      </c>
      <c r="D63" t="str">
        <f t="shared" si="0"/>
        <v>"62": {
 "d100" : 62,
 "Trinket" : "Un crâne en argent de la taille d'une pièce de monnaie"
  }</v>
      </c>
    </row>
    <row r="64" spans="1:4" ht="15" customHeight="1">
      <c r="A64" s="135">
        <v>63</v>
      </c>
      <c r="B64" s="125" t="s">
        <v>1058</v>
      </c>
      <c r="D64" t="str">
        <f t="shared" si="0"/>
        <v>"63": {
 "d100" : 63,
 "Trinket" : "Un masque d'albâtre"
  }</v>
      </c>
    </row>
    <row r="65" spans="1:4" ht="15" customHeight="1">
      <c r="A65" s="136">
        <v>64</v>
      </c>
      <c r="B65" s="123" t="s">
        <v>1059</v>
      </c>
      <c r="D65" t="str">
        <f t="shared" si="0"/>
        <v>"64": {
 "d100" : 64,
 "Trinket" : "Une pyramide de bâtonnets d'encens noir qui sent très mauvais"
  }</v>
      </c>
    </row>
    <row r="66" spans="1:4" ht="15" customHeight="1">
      <c r="A66" s="135">
        <v>65</v>
      </c>
      <c r="B66" s="125" t="s">
        <v>1060</v>
      </c>
      <c r="D66" t="str">
        <f t="shared" si="0"/>
        <v>"65": {
 "d100" : 65,
 "Trinket" : "Un bonnet de nuit qui, lorsqu'il est porté, vous donne des rêves agréables"
  }</v>
      </c>
    </row>
    <row r="67" spans="1:4" ht="15" customHeight="1">
      <c r="A67" s="136">
        <v>66</v>
      </c>
      <c r="B67" s="123" t="s">
        <v>1061</v>
      </c>
      <c r="D67" t="str">
        <f t="shared" ref="D67:D101" si="1">""""&amp;A67&amp;""": {
 ""d100"" : "&amp;A67&amp;",
 ""Trinket"" : """&amp;B67&amp;"""
  }"</f>
        <v>"66": {
 "d100" : 66,
 "Trinket" : "Une chausse-trappe unique fabriquée à partir d'un os"
  }</v>
      </c>
    </row>
    <row r="68" spans="1:4" ht="15" customHeight="1">
      <c r="A68" s="135">
        <v>67</v>
      </c>
      <c r="B68" s="125" t="s">
        <v>1062</v>
      </c>
      <c r="D68" t="str">
        <f t="shared" si="1"/>
        <v>"67": {
 "d100" : 67,
 "Trinket" : "Un cadre de monocle en or sans la lentille"
  }</v>
      </c>
    </row>
    <row r="69" spans="1:4" ht="15" customHeight="1">
      <c r="A69" s="136">
        <v>68</v>
      </c>
      <c r="B69" s="123" t="s">
        <v>1063</v>
      </c>
      <c r="D69" t="str">
        <f t="shared" si="1"/>
        <v>"68": {
 "d100" : 68,
 "Trinket" : "Un cube de 2 centimètres de côté, avec chaque face peinte d'une couleur différente"
  }</v>
      </c>
    </row>
    <row r="70" spans="1:4" ht="15" customHeight="1">
      <c r="A70" s="135">
        <v>69</v>
      </c>
      <c r="B70" s="125" t="s">
        <v>1064</v>
      </c>
      <c r="D70" t="str">
        <f t="shared" si="1"/>
        <v>"69": {
 "d100" : 69,
 "Trinket" : "Un bouton de porte en cristal"
  }</v>
      </c>
    </row>
    <row r="71" spans="1:4" ht="15" customHeight="1">
      <c r="A71" s="136">
        <v>70</v>
      </c>
      <c r="B71" s="123" t="s">
        <v>1065</v>
      </c>
      <c r="D71" t="str">
        <f t="shared" si="1"/>
        <v>"70": {
 "d100" : 70,
 "Trinket" : "Un petit paquet rempli de poussière rose"
  }</v>
      </c>
    </row>
    <row r="72" spans="1:4" ht="15" customHeight="1">
      <c r="A72" s="135">
        <v>71</v>
      </c>
      <c r="B72" s="125" t="s">
        <v>1066</v>
      </c>
      <c r="D72" t="str">
        <f t="shared" si="1"/>
        <v>"71": {
 "d100" : 71,
 "Trinket" : "Un fragment d'une belle chanson, écrite avec des notes de musique sur deux morceaux de parchemin"
  }</v>
      </c>
    </row>
    <row r="73" spans="1:4" ht="15" customHeight="1">
      <c r="A73" s="136">
        <v>72</v>
      </c>
      <c r="B73" s="123" t="s">
        <v>1067</v>
      </c>
      <c r="D73" t="str">
        <f t="shared" si="1"/>
        <v>"72": {
 "d100" : 72,
 "Trinket" : "Une boucle d'oreille en forme de goutte d'argent faite à partir d'une vraie larme"
  }</v>
      </c>
    </row>
    <row r="74" spans="1:4" ht="15" customHeight="1">
      <c r="A74" s="135">
        <v>73</v>
      </c>
      <c r="B74" s="125" t="s">
        <v>1068</v>
      </c>
      <c r="D74" t="str">
        <f t="shared" si="1"/>
        <v>"73": {
 "d100" : 73,
 "Trinket" : "La coquille d'un oeuf peint avec des scènes de misère humaine d'un détail troublant"
  }</v>
      </c>
    </row>
    <row r="75" spans="1:4" ht="15" customHeight="1">
      <c r="A75" s="136">
        <v>74</v>
      </c>
      <c r="B75" s="123" t="s">
        <v>1069</v>
      </c>
      <c r="D75" t="str">
        <f t="shared" si="1"/>
        <v>"74": {
 "d100" : 74,
 "Trinket" : "Un éventail qui, une fois déplié, montre un chat endormi"
  }</v>
      </c>
    </row>
    <row r="76" spans="1:4" ht="15" customHeight="1">
      <c r="A76" s="135">
        <v>75</v>
      </c>
      <c r="B76" s="125" t="s">
        <v>1070</v>
      </c>
      <c r="D76" t="str">
        <f t="shared" si="1"/>
        <v>"75": {
 "d100" : 75,
 "Trinket" : "Un ensemble de tubes d'os"
  }</v>
      </c>
    </row>
    <row r="77" spans="1:4" ht="15" customHeight="1">
      <c r="A77" s="136">
        <v>76</v>
      </c>
      <c r="B77" s="123" t="s">
        <v>1071</v>
      </c>
      <c r="D77" t="str">
        <f t="shared" si="1"/>
        <v>"76": {
 "d100" : 76,
 "Trinket" : "Un trèfle à quatre feuilles à l'intérieur d'un livre qui traite des bonnes manières et de l'étiquette"
  }</v>
      </c>
    </row>
    <row r="78" spans="1:4" ht="15" customHeight="1">
      <c r="A78" s="135">
        <v>77</v>
      </c>
      <c r="B78" s="125" t="s">
        <v>1072</v>
      </c>
      <c r="D78" t="str">
        <f t="shared" si="1"/>
        <v>"77": {
 "d100" : 77,
 "Trinket" : "Une feuille de parchemin sur laquelle est dessiné un engin mécanique complexe"
  }</v>
      </c>
    </row>
    <row r="79" spans="1:4" ht="15" customHeight="1">
      <c r="A79" s="136">
        <v>78</v>
      </c>
      <c r="B79" s="123" t="s">
        <v>1073</v>
      </c>
      <c r="D79" t="str">
        <f t="shared" si="1"/>
        <v>"78": {
 "d100" : 78,
 "Trinket" : "Un fourreau orné dans lequel à ce jour aucune lame ne rentre"
  }</v>
      </c>
    </row>
    <row r="80" spans="1:4" ht="15" customHeight="1">
      <c r="A80" s="135">
        <v>79</v>
      </c>
      <c r="B80" s="125" t="s">
        <v>1074</v>
      </c>
      <c r="D80" t="str">
        <f t="shared" si="1"/>
        <v>"79": {
 "d100" : 79,
 "Trinket" : "Une invitation à une fête où un assassinat a eu lieu"
  }</v>
      </c>
    </row>
    <row r="81" spans="1:4" ht="15" customHeight="1">
      <c r="A81" s="136">
        <v>80</v>
      </c>
      <c r="B81" s="123" t="s">
        <v>1075</v>
      </c>
      <c r="D81" t="str">
        <f t="shared" si="1"/>
        <v>"80": {
 "d100" : 80,
 "Trinket" : "Un pentacle de bronze avec la gravure d'une tête de rat au centre"
  }</v>
      </c>
    </row>
    <row r="82" spans="1:4" ht="15" customHeight="1">
      <c r="A82" s="135">
        <v>81</v>
      </c>
      <c r="B82" s="125" t="s">
        <v>1076</v>
      </c>
      <c r="D82" t="str">
        <f t="shared" si="1"/>
        <v>"81": {
 "d100" : 81,
 "Trinket" : "Un mouchoir violet brodé avec le nom d'un puissant archimage"
  }</v>
      </c>
    </row>
    <row r="83" spans="1:4" ht="15" customHeight="1">
      <c r="A83" s="136">
        <v>82</v>
      </c>
      <c r="B83" s="123" t="s">
        <v>1077</v>
      </c>
      <c r="D83" t="str">
        <f t="shared" si="1"/>
        <v>"82": {
 "d100" : 82,
 "Trinket" : "La moitié du plan d'un temple, d'un château, ou d'une autre structure"
  }</v>
      </c>
    </row>
    <row r="84" spans="1:4" ht="15" customHeight="1">
      <c r="A84" s="135">
        <v>83</v>
      </c>
      <c r="B84" s="125" t="s">
        <v>1078</v>
      </c>
      <c r="D84" t="str">
        <f t="shared" si="1"/>
        <v>"83": {
 "d100" : 83,
 "Trinket" : "Un peu de tissu plié qui, une fois déplié, se transforme en un élégant chapeau"
  }</v>
      </c>
    </row>
    <row r="85" spans="1:4" ht="15" customHeight="1">
      <c r="A85" s="136">
        <v>84</v>
      </c>
      <c r="B85" s="123" t="s">
        <v>1079</v>
      </c>
      <c r="D85" t="str">
        <f t="shared" si="1"/>
        <v>"84": {
 "d100" : 84,
 "Trinket" : "Un récépissé de dépôt dans une banque d'une ville très éloignée"
  }</v>
      </c>
    </row>
    <row r="86" spans="1:4" ht="15" customHeight="1">
      <c r="A86" s="135">
        <v>85</v>
      </c>
      <c r="B86" s="125" t="s">
        <v>1080</v>
      </c>
      <c r="D86" t="str">
        <f t="shared" si="1"/>
        <v>"85": {
 "d100" : 85,
 "Trinket" : "Un journal avec sept pages manquantes"
  }</v>
      </c>
    </row>
    <row r="87" spans="1:4" ht="15" customHeight="1">
      <c r="A87" s="136">
        <v>86</v>
      </c>
      <c r="B87" s="123" t="s">
        <v>1081</v>
      </c>
      <c r="D87" t="str">
        <f t="shared" si="1"/>
        <v>"86": {
 "d100" : 86,
 "Trinket" : "Une tabatière en argent vide et portant une inscription sur le dessus qui dit « rêves »"
  }</v>
      </c>
    </row>
    <row r="88" spans="1:4" ht="15" customHeight="1">
      <c r="A88" s="135">
        <v>87</v>
      </c>
      <c r="B88" s="125" t="s">
        <v>1082</v>
      </c>
      <c r="D88" t="str">
        <f t="shared" si="1"/>
        <v>"87": {
 "d100" : 87,
 "Trinket" : "Un symbole sacré en fer et consacré à un dieu inconnu"
  }</v>
      </c>
    </row>
    <row r="89" spans="1:4" ht="15" customHeight="1">
      <c r="A89" s="136">
        <v>88</v>
      </c>
      <c r="B89" s="123" t="s">
        <v>1083</v>
      </c>
      <c r="D89" t="str">
        <f t="shared" si="1"/>
        <v>"88": {
 "d100" : 88,
 "Trinket" : "Un livre qui raconte l'histoire de l'ascension et la chute d'un héros légendaire, avec le dernier chapitre manquant"
  }</v>
      </c>
    </row>
    <row r="90" spans="1:4" ht="15" customHeight="1">
      <c r="A90" s="135">
        <v>89</v>
      </c>
      <c r="B90" s="125" t="s">
        <v>1084</v>
      </c>
      <c r="D90" t="str">
        <f t="shared" si="1"/>
        <v>"89": {
 "d100" : 89,
 "Trinket" : "Un flacon de sang de dragon"
  }</v>
      </c>
    </row>
    <row r="91" spans="1:4" ht="15" customHeight="1">
      <c r="A91" s="136">
        <v>90</v>
      </c>
      <c r="B91" s="123" t="s">
        <v>1085</v>
      </c>
      <c r="D91" t="str">
        <f t="shared" si="1"/>
        <v>"90": {
 "d100" : 90,
 "Trinket" : "Une ancienne flèche de conception elfique"
  }</v>
      </c>
    </row>
    <row r="92" spans="1:4" ht="15" customHeight="1">
      <c r="A92" s="135">
        <v>91</v>
      </c>
      <c r="B92" s="125" t="s">
        <v>1086</v>
      </c>
      <c r="D92" t="str">
        <f t="shared" si="1"/>
        <v>"91": {
 "d100" : 91,
 "Trinket" : "Une aiguille qui ne se plie pas"
  }</v>
      </c>
    </row>
    <row r="93" spans="1:4" ht="15" customHeight="1">
      <c r="A93" s="136">
        <v>92</v>
      </c>
      <c r="B93" s="123" t="s">
        <v>1087</v>
      </c>
      <c r="D93" t="str">
        <f t="shared" si="1"/>
        <v>"92": {
 "d100" : 92,
 "Trinket" : "Une broche ornée de conception naine"
  }</v>
      </c>
    </row>
    <row r="94" spans="1:4" ht="15.75" customHeight="1">
      <c r="A94" s="135">
        <v>93</v>
      </c>
      <c r="B94" s="125" t="s">
        <v>1088</v>
      </c>
      <c r="D94" t="str">
        <f t="shared" si="1"/>
        <v>"93": {
 "d100" : 93,
 "Trinket" : "Une bouteille de vin vide portant une jolie étiquette qui dit « Le magicien des vins, Cuvée du Dragon Rouge, 331422-W »"
  }</v>
      </c>
    </row>
    <row r="95" spans="1:4" ht="15" customHeight="1">
      <c r="A95" s="136">
        <v>94</v>
      </c>
      <c r="B95" s="123" t="s">
        <v>1089</v>
      </c>
      <c r="D95" t="str">
        <f t="shared" si="1"/>
        <v>"94": {
 "d100" : 94,
 "Trinket" : "Un couvercle avec une mosaïque multicolore en surface"
  }</v>
      </c>
    </row>
    <row r="96" spans="1:4" ht="15" customHeight="1">
      <c r="A96" s="135">
        <v>95</v>
      </c>
      <c r="B96" s="125" t="s">
        <v>1090</v>
      </c>
      <c r="D96" t="str">
        <f t="shared" si="1"/>
        <v>"95": {
 "d100" : 95,
 "Trinket" : "Une souris pétrifiée"
  }</v>
      </c>
    </row>
    <row r="97" spans="1:4" ht="15" customHeight="1">
      <c r="A97" s="136">
        <v>96</v>
      </c>
      <c r="B97" s="123" t="s">
        <v>1091</v>
      </c>
      <c r="D97" t="str">
        <f t="shared" si="1"/>
        <v>"96": {
 "d100" : 96,
 "Trinket" : "Un drapeau de pirate noir orné d'un crâne et des os croisés d'un dragon"
  }</v>
      </c>
    </row>
    <row r="98" spans="1:4" ht="15" customHeight="1">
      <c r="A98" s="135">
        <v>97</v>
      </c>
      <c r="B98" s="125" t="s">
        <v>1092</v>
      </c>
      <c r="D98" t="str">
        <f t="shared" si="1"/>
        <v>"97": {
 "d100" : 97,
 "Trinket" : "Un petit crabe ou araignée mécanique qui se déplace quand il n'est pas observé"
  }</v>
      </c>
    </row>
    <row r="99" spans="1:4" ht="15" customHeight="1">
      <c r="A99" s="136">
        <v>98</v>
      </c>
      <c r="B99" s="123" t="s">
        <v>1093</v>
      </c>
      <c r="D99" t="str">
        <f t="shared" si="1"/>
        <v>"98": {
 "d100" : 98,
 "Trinket" : "Un pot de verre contenant du lard avec une étiquette qui dit « Graisse de griffon »"
  }</v>
      </c>
    </row>
    <row r="100" spans="1:4" ht="15" customHeight="1">
      <c r="A100" s="135">
        <v>99</v>
      </c>
      <c r="B100" s="125" t="s">
        <v>1094</v>
      </c>
      <c r="D100" t="str">
        <f t="shared" si="1"/>
        <v>"99": {
 "d100" : 99,
 "Trinket" : "Une boîte en bois avec un fond en céramique qui contient un ver vivant avec une tête à chaque extrémité de son corps"
  }</v>
      </c>
    </row>
    <row r="101" spans="1:4" ht="15" customHeight="1">
      <c r="A101" s="136">
        <v>100</v>
      </c>
      <c r="B101" s="123"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533</v>
      </c>
      <c r="B1" s="128" t="s">
        <v>15</v>
      </c>
      <c r="C1" s="128" t="s">
        <v>18</v>
      </c>
      <c r="D1" s="128" t="s">
        <v>17</v>
      </c>
    </row>
    <row r="2" spans="1:14" s="133" customFormat="1">
      <c r="A2" s="127" t="s">
        <v>700</v>
      </c>
      <c r="B2" s="127"/>
      <c r="C2" s="127"/>
      <c r="D2" s="127"/>
      <c r="E2" s="133" t="s">
        <v>844</v>
      </c>
      <c r="H2" s="133" t="str">
        <f>""""&amp;E2&amp;""": {""Code"": """&amp;E2&amp;""", ""Name"": """&amp;A2&amp;"""}"</f>
        <v>"ARCANE_FOCUSER": {"Code": "ARCANE_FOCUSER", "Name": "Focaliseur arcanique"}</v>
      </c>
    </row>
    <row r="3" spans="1:14">
      <c r="A3" s="125" t="s">
        <v>831</v>
      </c>
      <c r="B3" s="125" t="s">
        <v>701</v>
      </c>
      <c r="C3" s="126" t="s">
        <v>84</v>
      </c>
      <c r="D3" s="126" t="s">
        <v>28</v>
      </c>
      <c r="E3" s="57" t="s">
        <v>844</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1096</v>
      </c>
      <c r="B4" s="123" t="s">
        <v>702</v>
      </c>
      <c r="C4" s="124" t="s">
        <v>38</v>
      </c>
      <c r="D4" s="124" t="s">
        <v>23</v>
      </c>
      <c r="E4" s="57" t="s">
        <v>844</v>
      </c>
      <c r="F4" s="119">
        <f t="shared" ref="F4:F67" si="0">LEFT(C4,LEN(C4)-3)*IF(RIGHT(C4,2)="po",100,IF(RIGHT(C4,2)="pa",10,1))</f>
        <v>500</v>
      </c>
      <c r="G4" s="119">
        <f t="shared" ref="G4:G67" si="1">IF(RIGHT(D4,2)="kg",LEFT(D4,LEN(D4)-3)*1000,LEFT(D4,LEN(D4)-2))</f>
        <v>2000</v>
      </c>
      <c r="H4" s="133"/>
      <c r="I4" t="str">
        <f>""""&amp;A4&amp;""": {
 ""Name"" : """&amp;A4&amp;""",
 ""OV"" : """&amp;B4&amp;""",
 ""Category"": """&amp;E4&amp;""",
 ""Weight"" : "&amp;G4&amp;",
 ""Price"" : "&amp;F4&amp;"
  }"</f>
        <v>"Bâton d'arcane": {
 "Name" : "Bâton d'arcane",
 "OV" : "Staff",
 "Category": "ARCANE_FOCUSER",
 "Weight" : 2000,
 "Price" : 500
  }</v>
      </c>
      <c r="J4" s="57"/>
      <c r="K4" s="57"/>
      <c r="L4" s="57"/>
      <c r="M4" s="57"/>
      <c r="N4" s="57"/>
    </row>
    <row r="5" spans="1:14">
      <c r="A5" s="125" t="s">
        <v>832</v>
      </c>
      <c r="B5" s="125" t="s">
        <v>703</v>
      </c>
      <c r="C5" s="126" t="s">
        <v>84</v>
      </c>
      <c r="D5" s="126" t="s">
        <v>28</v>
      </c>
      <c r="E5" s="57" t="s">
        <v>844</v>
      </c>
      <c r="F5" s="119">
        <f t="shared" si="0"/>
        <v>1000</v>
      </c>
      <c r="G5" s="119" t="str">
        <f t="shared" si="1"/>
        <v>500</v>
      </c>
      <c r="H5" s="133"/>
      <c r="I5" t="str">
        <f>""""&amp;A5&amp;""": {
 ""Name"" : """&amp;A5&amp;""",
 ""OV"" : """&amp;B5&amp;""",
 ""Category"": """&amp;E5&amp;""",
 ""Weight"" : "&amp;G5&amp;",
 ""Price"" : "&amp;F5&amp;"
  }"</f>
        <v>"Boule de cristal": {
 "Name" : "Boule de cristal",
 "OV" : "Crystal",
 "Category": "ARCANE_FOCUSER",
 "Weight" : 500,
 "Price" : 1000
  }</v>
      </c>
      <c r="J5" s="57"/>
      <c r="K5" s="57"/>
      <c r="L5" s="57"/>
      <c r="M5" s="57"/>
      <c r="N5" s="57"/>
    </row>
    <row r="6" spans="1:14">
      <c r="A6" s="123" t="s">
        <v>833</v>
      </c>
      <c r="B6" s="123" t="s">
        <v>704</v>
      </c>
      <c r="C6" s="124" t="s">
        <v>77</v>
      </c>
      <c r="D6" s="124" t="s">
        <v>45</v>
      </c>
      <c r="E6" s="57" t="s">
        <v>844</v>
      </c>
      <c r="F6" s="119">
        <f t="shared" si="0"/>
        <v>2000</v>
      </c>
      <c r="G6" s="119">
        <f t="shared" si="1"/>
        <v>1500</v>
      </c>
      <c r="H6" s="133"/>
      <c r="I6" t="str">
        <f>""""&amp;A6&amp;""": {
 ""Name"" : """&amp;A6&amp;""",
 ""OV"" : """&amp;B6&amp;""",
 ""Category"": """&amp;E6&amp;""",
 ""Weight"" : "&amp;G6&amp;",
 ""Price"" : "&amp;F6&amp;"
  }"</f>
        <v>"Orbe": {
 "Name" : "Orbe",
 "OV" : "Orb",
 "Category": "ARCANE_FOCUSER",
 "Weight" : 1500,
 "Price" : 2000
  }</v>
      </c>
      <c r="J6" s="57"/>
      <c r="K6" s="57"/>
      <c r="L6" s="57"/>
      <c r="M6" s="57"/>
      <c r="N6" s="57"/>
    </row>
    <row r="7" spans="1:14">
      <c r="A7" s="125" t="s">
        <v>834</v>
      </c>
      <c r="B7" s="125" t="s">
        <v>705</v>
      </c>
      <c r="C7" s="126" t="s">
        <v>84</v>
      </c>
      <c r="D7" s="126" t="s">
        <v>33</v>
      </c>
      <c r="E7" s="57" t="s">
        <v>844</v>
      </c>
      <c r="F7" s="119">
        <f t="shared" si="0"/>
        <v>1000</v>
      </c>
      <c r="G7" s="119">
        <f t="shared" si="1"/>
        <v>1000</v>
      </c>
      <c r="H7" s="133"/>
      <c r="I7" t="str">
        <f>""""&amp;A7&amp;""": {
 ""Name"" : """&amp;A7&amp;""",
 ""OV"" : """&amp;B7&amp;""",
 ""Category"": """&amp;E7&amp;""",
 ""Weight"" : "&amp;G7&amp;",
 ""Price"" : "&amp;F7&amp;"
  }"</f>
        <v>"Sceptre": {
 "Name" : "Sceptre",
 "OV" : "Rod",
 "Category": "ARCANE_FOCUSER",
 "Weight" : 1000,
 "Price" : 1000
  }</v>
      </c>
      <c r="J7" s="57"/>
      <c r="K7" s="57"/>
      <c r="L7" s="57"/>
      <c r="M7" s="57"/>
      <c r="N7" s="57"/>
    </row>
    <row r="8" spans="1:14" s="133" customFormat="1">
      <c r="A8" s="127" t="s">
        <v>706</v>
      </c>
      <c r="B8" s="127"/>
      <c r="C8" s="127"/>
      <c r="D8" s="127"/>
      <c r="E8" s="133" t="s">
        <v>845</v>
      </c>
      <c r="F8" s="132"/>
      <c r="G8" s="132"/>
      <c r="H8" s="133" t="str">
        <f>""""&amp;E8&amp;""": {""Code"": """&amp;E8&amp;""", ""Name"": """&amp;A8&amp;"""}"</f>
        <v>"DRUIDIC_FOCUSER": {"Code": "DRUIDIC_FOCUSER", "Name": "Focaliseur druidique"}</v>
      </c>
      <c r="I8"/>
    </row>
    <row r="9" spans="1:14">
      <c r="A9" s="125" t="s">
        <v>830</v>
      </c>
      <c r="B9" s="125" t="s">
        <v>707</v>
      </c>
      <c r="C9" s="126" t="s">
        <v>84</v>
      </c>
      <c r="D9" s="126" t="s">
        <v>28</v>
      </c>
      <c r="E9" s="57" t="s">
        <v>845</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1097</v>
      </c>
      <c r="B10" s="123" t="s">
        <v>708</v>
      </c>
      <c r="C10" s="124" t="s">
        <v>38</v>
      </c>
      <c r="D10" s="124" t="s">
        <v>23</v>
      </c>
      <c r="E10" s="57" t="s">
        <v>845</v>
      </c>
      <c r="F10" s="119">
        <f t="shared" si="0"/>
        <v>500</v>
      </c>
      <c r="G10" s="119">
        <f t="shared" si="1"/>
        <v>2000</v>
      </c>
      <c r="H10" s="133"/>
      <c r="I10" t="str">
        <f>""""&amp;A10&amp;""":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829</v>
      </c>
      <c r="B11" s="125" t="s">
        <v>709</v>
      </c>
      <c r="C11" s="126" t="s">
        <v>46</v>
      </c>
      <c r="D11" s="135" t="s">
        <v>442</v>
      </c>
      <c r="E11" s="57" t="s">
        <v>845</v>
      </c>
      <c r="F11" s="119">
        <f t="shared" si="0"/>
        <v>100</v>
      </c>
      <c r="G11" s="119" t="str">
        <f t="shared" si="1"/>
        <v>0</v>
      </c>
      <c r="H11" s="133"/>
      <c r="I11" t="str">
        <f>""""&amp;A11&amp;""": {
 ""Name"" : """&amp;A11&amp;""",
 ""OV"" : """&amp;B11&amp;""",
 ""Category"": """&amp;E11&amp;""",
 ""Weight"" : "&amp;G11&amp;",
 ""Price"" : "&amp;F11&amp;"
  }"</f>
        <v>"Branche de gui": {
 "Name" : "Branche de gui",
 "OV" : "Sprig of mistletoe",
 "Category": "DRUIDIC_FOCUSER",
 "Weight" : 0,
 "Price" : 100
  }</v>
      </c>
      <c r="J11" s="57"/>
      <c r="K11" s="57"/>
      <c r="L11" s="57"/>
      <c r="M11" s="57"/>
      <c r="N11" s="57"/>
    </row>
    <row r="12" spans="1:14">
      <c r="A12" s="123" t="s">
        <v>710</v>
      </c>
      <c r="B12" s="123" t="s">
        <v>710</v>
      </c>
      <c r="C12" s="124" t="s">
        <v>46</v>
      </c>
      <c r="D12" s="136" t="s">
        <v>442</v>
      </c>
      <c r="E12" s="57" t="s">
        <v>845</v>
      </c>
      <c r="F12" s="119">
        <f t="shared" si="0"/>
        <v>100</v>
      </c>
      <c r="G12" s="119" t="str">
        <f t="shared" si="1"/>
        <v>0</v>
      </c>
      <c r="H12" s="133"/>
      <c r="I12" t="str">
        <f>""""&amp;A12&amp;""": {
 ""Name"" : """&amp;A12&amp;""",
 ""OV"" : """&amp;B12&amp;""",
 ""Category"": """&amp;E12&amp;""",
 ""Weight"" : "&amp;G12&amp;",
 ""Price"" : "&amp;F12&amp;"
  }"</f>
        <v>"Totem": {
 "Name" : "Totem",
 "OV" : "Totem",
 "Category": "DRUIDIC_FOCUSER",
 "Weight" : 0,
 "Price" : 100
  }</v>
      </c>
      <c r="J12" s="57"/>
      <c r="K12" s="57"/>
      <c r="L12" s="57"/>
      <c r="M12" s="57"/>
      <c r="N12" s="57"/>
    </row>
    <row r="13" spans="1:14" s="133" customFormat="1">
      <c r="A13" s="122" t="s">
        <v>745</v>
      </c>
      <c r="B13" s="122"/>
      <c r="C13" s="122"/>
      <c r="D13" s="122"/>
      <c r="E13" s="133" t="s">
        <v>846</v>
      </c>
      <c r="F13" s="132"/>
      <c r="G13" s="132"/>
      <c r="H13" s="133" t="str">
        <f>""""&amp;E13&amp;""": {""Code"": """&amp;E13&amp;""", ""Name"": """&amp;A13&amp;"""}"</f>
        <v>"AMMUNITION": {"Code": "AMMUNITION", "Name": "Munitions"}</v>
      </c>
      <c r="I13"/>
    </row>
    <row r="14" spans="1:14">
      <c r="A14" s="123" t="s">
        <v>838</v>
      </c>
      <c r="B14" s="123" t="s">
        <v>746</v>
      </c>
      <c r="C14" s="124" t="s">
        <v>46</v>
      </c>
      <c r="D14" s="124" t="s">
        <v>28</v>
      </c>
      <c r="E14" s="57" t="s">
        <v>846</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837</v>
      </c>
      <c r="B15" s="125" t="s">
        <v>747</v>
      </c>
      <c r="C15" s="126" t="s">
        <v>748</v>
      </c>
      <c r="D15" s="126" t="s">
        <v>749</v>
      </c>
      <c r="E15" s="57" t="s">
        <v>846</v>
      </c>
      <c r="F15" s="119">
        <f t="shared" si="0"/>
        <v>4</v>
      </c>
      <c r="G15" s="119" t="str">
        <f t="shared" si="1"/>
        <v>750</v>
      </c>
      <c r="H15" s="133"/>
      <c r="I15" t="str">
        <f>""""&amp;A15&amp;""":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836</v>
      </c>
      <c r="B16" s="123" t="s">
        <v>750</v>
      </c>
      <c r="C16" s="124" t="s">
        <v>46</v>
      </c>
      <c r="D16" s="124" t="s">
        <v>749</v>
      </c>
      <c r="E16" s="57" t="s">
        <v>846</v>
      </c>
      <c r="F16" s="119">
        <f t="shared" si="0"/>
        <v>100</v>
      </c>
      <c r="G16" s="119" t="str">
        <f t="shared" si="1"/>
        <v>750</v>
      </c>
      <c r="H16" s="133"/>
      <c r="I16" t="str">
        <f>""""&amp;A16&amp;""": {
 ""Name"" : """&amp;A16&amp;""",
 ""OV"" : """&amp;B16&amp;""",
 ""Category"": """&amp;E16&amp;""",
 ""Weight"" : "&amp;G16&amp;",
 ""Price"" : "&amp;F16&amp;"
  }"</f>
        <v>"Carreaux d'arbalète (20)": {
 "Name" : "Carreaux d'arbalète (20)",
 "OV" : "Crossbow bolts",
 "Category": "AMMUNITION",
 "Weight" : 750,
 "Price" : 100
  }</v>
      </c>
      <c r="J16" s="57"/>
      <c r="K16" s="57"/>
      <c r="L16" s="57"/>
      <c r="M16" s="57"/>
      <c r="N16" s="57"/>
    </row>
    <row r="17" spans="1:14">
      <c r="A17" s="125" t="s">
        <v>835</v>
      </c>
      <c r="B17" s="125" t="s">
        <v>751</v>
      </c>
      <c r="C17" s="126" t="s">
        <v>46</v>
      </c>
      <c r="D17" s="126" t="s">
        <v>28</v>
      </c>
      <c r="E17" s="57" t="s">
        <v>846</v>
      </c>
      <c r="F17" s="119">
        <f t="shared" si="0"/>
        <v>100</v>
      </c>
      <c r="G17" s="119" t="str">
        <f t="shared" si="1"/>
        <v>500</v>
      </c>
      <c r="H17" s="133"/>
      <c r="I17" t="str">
        <f>""""&amp;A17&amp;""": {
 ""Name"" : """&amp;A17&amp;""",
 ""OV"" : """&amp;B17&amp;""",
 ""Category"": """&amp;E17&amp;""",
 ""Weight"" : "&amp;G17&amp;",
 ""Price"" : "&amp;F17&amp;"
  }"</f>
        <v>"Flèches (20)": {
 "Name" : "Flèches (20)",
 "OV" : "Arrows",
 "Category": "AMMUNITION",
 "Weight" : 500,
 "Price" : 100
  }</v>
      </c>
      <c r="J17" s="57"/>
      <c r="K17" s="57"/>
      <c r="L17" s="57"/>
      <c r="M17" s="57"/>
      <c r="N17" s="57"/>
    </row>
    <row r="18" spans="1:14" s="133" customFormat="1">
      <c r="A18" s="127" t="s">
        <v>807</v>
      </c>
      <c r="B18" s="127"/>
      <c r="C18" s="127"/>
      <c r="D18" s="127"/>
      <c r="E18" s="133" t="s">
        <v>847</v>
      </c>
      <c r="F18" s="132"/>
      <c r="G18" s="132"/>
      <c r="H18" s="133" t="str">
        <f>""""&amp;E18&amp;""": {""Code"": """&amp;E18&amp;""", ""Name"": """&amp;A18&amp;"""}"</f>
        <v>"SACRED_SYMBOL": {"Code": "SACRED_SYMBOL", "Name": "Symbole sacré"}</v>
      </c>
      <c r="I18"/>
    </row>
    <row r="19" spans="1:14">
      <c r="A19" s="125" t="s">
        <v>841</v>
      </c>
      <c r="B19" s="125" t="s">
        <v>808</v>
      </c>
      <c r="C19" s="126" t="s">
        <v>38</v>
      </c>
      <c r="D19" s="126" t="s">
        <v>28</v>
      </c>
      <c r="E19" s="57" t="s">
        <v>847</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840</v>
      </c>
      <c r="B20" s="123" t="s">
        <v>809</v>
      </c>
      <c r="C20" s="124" t="s">
        <v>38</v>
      </c>
      <c r="D20" s="136" t="s">
        <v>442</v>
      </c>
      <c r="E20" s="57" t="s">
        <v>847</v>
      </c>
      <c r="F20" s="119">
        <f t="shared" si="0"/>
        <v>500</v>
      </c>
      <c r="G20" s="119" t="str">
        <f t="shared" si="1"/>
        <v>0</v>
      </c>
      <c r="H20" s="133"/>
      <c r="I20" t="str">
        <f>""""&amp;A20&amp;""": {
 ""Name"" : """&amp;A20&amp;""",
 ""OV"" : """&amp;B20&amp;""",
 ""Category"": """&amp;E20&amp;""",
 ""Weight"" : "&amp;G20&amp;",
 ""Price"" : "&amp;F20&amp;"
  }"</f>
        <v>"Emblème": {
 "Name" : "Emblème",
 "OV" : "Emblem",
 "Category": "SACRED_SYMBOL",
 "Weight" : 0,
 "Price" : 500
  }</v>
      </c>
      <c r="J20" s="57"/>
      <c r="K20" s="57"/>
      <c r="L20" s="57"/>
      <c r="M20" s="57"/>
      <c r="N20" s="57"/>
    </row>
    <row r="21" spans="1:14">
      <c r="A21" s="125" t="s">
        <v>839</v>
      </c>
      <c r="B21" s="125" t="s">
        <v>810</v>
      </c>
      <c r="C21" s="126" t="s">
        <v>38</v>
      </c>
      <c r="D21" s="126" t="s">
        <v>33</v>
      </c>
      <c r="E21" s="57" t="s">
        <v>847</v>
      </c>
      <c r="F21" s="119">
        <f t="shared" si="0"/>
        <v>500</v>
      </c>
      <c r="G21" s="119">
        <f t="shared" si="1"/>
        <v>1000</v>
      </c>
      <c r="H21" s="133"/>
      <c r="I21" t="str">
        <f>""""&amp;A21&amp;""": {
 ""Name"" : """&amp;A21&amp;""",
 ""OV"" : """&amp;B21&amp;""",
 ""Category"": """&amp;E21&amp;""",
 ""Weight"" : "&amp;G21&amp;",
 ""Price"" : "&amp;F21&amp;"
  }"</f>
        <v>"Reliquaire": {
 "Name" : "Reliquaire",
 "OV" : "Reliquary",
 "Category": "SACRED_SYMBOL",
 "Weight" : 1000,
 "Price" : 500
  }</v>
      </c>
      <c r="J21" s="57"/>
      <c r="K21" s="57"/>
      <c r="L21" s="57"/>
      <c r="M21" s="57"/>
      <c r="N21" s="57"/>
    </row>
    <row r="22" spans="1:14" s="133" customFormat="1">
      <c r="A22" s="137" t="s">
        <v>842</v>
      </c>
      <c r="B22" s="137" t="s">
        <v>843</v>
      </c>
      <c r="C22" s="140"/>
      <c r="D22" s="140"/>
      <c r="E22" s="133" t="s">
        <v>848</v>
      </c>
      <c r="F22" s="132"/>
      <c r="G22" s="132"/>
      <c r="H22" s="133" t="str">
        <f>""""&amp;E22&amp;""": {""Code"": """&amp;E22&amp;""", ""Name"": """&amp;A22&amp;"""}"</f>
        <v>"CLOTHES": {"Code": "CLOTHES", "Name": "Vêtements"}</v>
      </c>
      <c r="I22"/>
    </row>
    <row r="23" spans="1:14" s="133" customFormat="1">
      <c r="A23" s="123" t="s">
        <v>820</v>
      </c>
      <c r="B23" s="123" t="s">
        <v>821</v>
      </c>
      <c r="C23" s="124" t="s">
        <v>42</v>
      </c>
      <c r="D23" s="124" t="s">
        <v>45</v>
      </c>
      <c r="E23" s="57" t="s">
        <v>848</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822</v>
      </c>
      <c r="B24" s="125" t="s">
        <v>823</v>
      </c>
      <c r="C24" s="126" t="s">
        <v>38</v>
      </c>
      <c r="D24" s="126" t="s">
        <v>23</v>
      </c>
      <c r="E24" s="57" t="s">
        <v>848</v>
      </c>
      <c r="F24" s="119">
        <f t="shared" si="0"/>
        <v>500</v>
      </c>
      <c r="G24" s="119">
        <f t="shared" si="1"/>
        <v>2000</v>
      </c>
      <c r="H24" s="133"/>
      <c r="I24" t="str">
        <f>""""&amp;A24&amp;""":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824</v>
      </c>
      <c r="B25" s="123" t="s">
        <v>825</v>
      </c>
      <c r="C25" s="124" t="s">
        <v>87</v>
      </c>
      <c r="D25" s="124" t="s">
        <v>76</v>
      </c>
      <c r="E25" s="57" t="s">
        <v>848</v>
      </c>
      <c r="F25" s="119">
        <f t="shared" si="0"/>
        <v>1500</v>
      </c>
      <c r="G25" s="119">
        <f t="shared" si="1"/>
        <v>3000</v>
      </c>
      <c r="H25" s="133"/>
      <c r="I25" t="str">
        <f>""""&amp;A25&amp;""": {
 ""Name"" : """&amp;A25&amp;""",
 ""OV"" : """&amp;B25&amp;""",
 ""Category"": """&amp;E25&amp;""",
 ""Weight"" : "&amp;G25&amp;",
 ""Price"" : "&amp;F25&amp;"
  }"</f>
        <v>"Vêtements, fins": {
 "Name" : "Vêtements, fins",
 "OV" : "Clothes, fine",
 "Category": "CLOTHES",
 "Weight" : 3000,
 "Price" : 1500
  }</v>
      </c>
      <c r="J25" s="57"/>
      <c r="K25" s="57"/>
      <c r="L25" s="57"/>
      <c r="M25" s="57"/>
      <c r="N25" s="57"/>
    </row>
    <row r="26" spans="1:14">
      <c r="A26" s="125" t="s">
        <v>826</v>
      </c>
      <c r="B26" s="125" t="s">
        <v>827</v>
      </c>
      <c r="C26" s="126" t="s">
        <v>29</v>
      </c>
      <c r="D26" s="126" t="s">
        <v>23</v>
      </c>
      <c r="E26" s="57" t="s">
        <v>848</v>
      </c>
      <c r="F26" s="119">
        <f t="shared" si="0"/>
        <v>200</v>
      </c>
      <c r="G26" s="119">
        <f t="shared" si="1"/>
        <v>2000</v>
      </c>
      <c r="H26" s="133"/>
      <c r="I26" t="str">
        <f>""""&amp;A26&amp;""": {
 ""Name"" : """&amp;A26&amp;""",
 ""OV"" : """&amp;B26&amp;""",
 ""Category"": """&amp;E26&amp;""",
 ""Weight"" : "&amp;G26&amp;",
 ""Price"" : "&amp;F26&amp;"
  }"</f>
        <v>"Vêtements, voyage": {
 "Name" : "Vêtements, voyage",
 "OV" : "Clothes, traveler’s",
 "Category": "CLOTHES",
 "Weight" : 2000,
 "Price" : 200
  }</v>
      </c>
      <c r="J26" s="57"/>
      <c r="K26" s="57"/>
      <c r="L26" s="57"/>
      <c r="M26" s="57"/>
      <c r="N26" s="57"/>
    </row>
    <row r="27" spans="1:14" s="133" customFormat="1">
      <c r="A27" s="137" t="s">
        <v>828</v>
      </c>
      <c r="B27" s="137"/>
      <c r="C27" s="140"/>
      <c r="D27" s="140"/>
      <c r="E27" s="133" t="s">
        <v>849</v>
      </c>
      <c r="F27" s="132"/>
      <c r="G27" s="132"/>
      <c r="H27" s="133" t="str">
        <f>""""&amp;E27&amp;""": {""Code"": """&amp;E27&amp;""", ""Name"": """&amp;A27&amp;"""}"</f>
        <v>"VARIOUS": {"Code": "VARIOUS", "Name": "Divers"}</v>
      </c>
      <c r="I27"/>
    </row>
    <row r="28" spans="1:14">
      <c r="A28" s="123" t="s">
        <v>811</v>
      </c>
      <c r="B28" s="123" t="s">
        <v>812</v>
      </c>
      <c r="C28" s="124" t="s">
        <v>29</v>
      </c>
      <c r="D28" s="124" t="s">
        <v>505</v>
      </c>
      <c r="E28" s="57" t="s">
        <v>849</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813</v>
      </c>
      <c r="B29" s="125" t="s">
        <v>814</v>
      </c>
      <c r="C29" s="126" t="s">
        <v>29</v>
      </c>
      <c r="D29" s="126" t="s">
        <v>815</v>
      </c>
      <c r="E29" s="57" t="s">
        <v>849</v>
      </c>
      <c r="F29" s="119">
        <f t="shared" si="0"/>
        <v>200</v>
      </c>
      <c r="G29" s="119">
        <f t="shared" si="1"/>
        <v>35000</v>
      </c>
      <c r="H29" s="133"/>
      <c r="I29" t="str">
        <f t="shared" ref="I29:I92" si="2">""""&amp;A29&amp;""": {
 ""Name"" : """&amp;A29&amp;""",
 ""OV"" : """&amp;B29&amp;""",
 ""Category"": """&amp;E29&amp;""",
 ""Weight"" : "&amp;G29&amp;",
 ""Price"" : "&amp;F29&amp;"
  }"</f>
        <v>"Tonneau": {
 "Name" : "Tonneau",
 "OV" : "Barrel",
 "Category": "VARIOUS",
 "Weight" : 35000,
 "Price" : 200
  }</v>
      </c>
      <c r="J29" s="57"/>
      <c r="K29" s="57"/>
      <c r="L29" s="57"/>
      <c r="M29" s="57"/>
      <c r="N29" s="57"/>
    </row>
    <row r="30" spans="1:14">
      <c r="A30" s="123" t="s">
        <v>816</v>
      </c>
      <c r="B30" s="123" t="s">
        <v>817</v>
      </c>
      <c r="C30" s="124" t="s">
        <v>649</v>
      </c>
      <c r="D30" s="124" t="s">
        <v>28</v>
      </c>
      <c r="E30" s="57" t="s">
        <v>849</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818</v>
      </c>
      <c r="B31" s="125" t="s">
        <v>819</v>
      </c>
      <c r="C31" s="126" t="s">
        <v>38</v>
      </c>
      <c r="D31" s="126" t="s">
        <v>45</v>
      </c>
      <c r="E31" s="57" t="s">
        <v>849</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752</v>
      </c>
      <c r="B32" s="123" t="s">
        <v>753</v>
      </c>
      <c r="C32" s="124" t="s">
        <v>46</v>
      </c>
      <c r="D32" s="124" t="s">
        <v>60</v>
      </c>
      <c r="E32" s="57" t="s">
        <v>849</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754</v>
      </c>
      <c r="B33" s="125" t="s">
        <v>755</v>
      </c>
      <c r="C33" s="126" t="s">
        <v>756</v>
      </c>
      <c r="D33" s="126" t="s">
        <v>33</v>
      </c>
      <c r="E33" s="57" t="s">
        <v>849</v>
      </c>
      <c r="F33" s="119">
        <f t="shared" si="0"/>
        <v>40</v>
      </c>
      <c r="G33" s="119">
        <f t="shared" si="1"/>
        <v>1000</v>
      </c>
      <c r="I33" t="str">
        <f t="shared" si="2"/>
        <v>"Panier": {
 "Name" : "Panier",
 "OV" : "Basket",
 "Category": "VARIOUS",
 "Weight" : 1000,
 "Price" : 40
  }</v>
      </c>
    </row>
    <row r="34" spans="1:14">
      <c r="A34" s="123" t="s">
        <v>757</v>
      </c>
      <c r="B34" s="123" t="s">
        <v>758</v>
      </c>
      <c r="C34" s="124" t="s">
        <v>24</v>
      </c>
      <c r="D34" s="136" t="s">
        <v>442</v>
      </c>
      <c r="E34" s="57" t="s">
        <v>849</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759</v>
      </c>
      <c r="B35" s="125" t="s">
        <v>760</v>
      </c>
      <c r="C35" s="126" t="s">
        <v>34</v>
      </c>
      <c r="D35" s="135" t="s">
        <v>442</v>
      </c>
      <c r="E35" s="57" t="s">
        <v>849</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761</v>
      </c>
      <c r="B36" s="123" t="s">
        <v>762</v>
      </c>
      <c r="C36" s="124" t="s">
        <v>38</v>
      </c>
      <c r="D36" s="136" t="s">
        <v>442</v>
      </c>
      <c r="E36" s="57" t="s">
        <v>849</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763</v>
      </c>
      <c r="B37" s="125" t="s">
        <v>764</v>
      </c>
      <c r="C37" s="126" t="s">
        <v>29</v>
      </c>
      <c r="D37" s="126" t="s">
        <v>60</v>
      </c>
      <c r="E37" s="57" t="s">
        <v>849</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765</v>
      </c>
      <c r="B38" s="123" t="s">
        <v>766</v>
      </c>
      <c r="C38" s="124" t="s">
        <v>67</v>
      </c>
      <c r="D38" s="124" t="s">
        <v>76</v>
      </c>
      <c r="E38" s="57" t="s">
        <v>849</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767</v>
      </c>
      <c r="B39" s="125" t="s">
        <v>768</v>
      </c>
      <c r="C39" s="126" t="s">
        <v>29</v>
      </c>
      <c r="D39" s="126" t="s">
        <v>23</v>
      </c>
      <c r="E39" s="57" t="s">
        <v>849</v>
      </c>
      <c r="F39" s="119">
        <f t="shared" si="0"/>
        <v>200</v>
      </c>
      <c r="G39" s="119">
        <f t="shared" si="1"/>
        <v>2000</v>
      </c>
      <c r="I39" t="str">
        <f t="shared" si="2"/>
        <v>"Pied-de-biche": {
 "Name" : "Pied-de-biche",
 "OV" : "Crowbar",
 "Category": "VARIOUS",
 "Weight" : 2000,
 "Price" : 200
  }</v>
      </c>
    </row>
    <row r="40" spans="1:14">
      <c r="A40" s="123" t="s">
        <v>769</v>
      </c>
      <c r="B40" s="123" t="s">
        <v>770</v>
      </c>
      <c r="C40" s="124" t="s">
        <v>38</v>
      </c>
      <c r="D40" s="124" t="s">
        <v>670</v>
      </c>
      <c r="E40" s="57" t="s">
        <v>849</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771</v>
      </c>
      <c r="B41" s="125" t="s">
        <v>772</v>
      </c>
      <c r="C41" s="126" t="s">
        <v>649</v>
      </c>
      <c r="D41" s="126" t="s">
        <v>28</v>
      </c>
      <c r="E41" s="57" t="s">
        <v>849</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773</v>
      </c>
      <c r="B42" s="123" t="s">
        <v>774</v>
      </c>
      <c r="C42" s="124" t="s">
        <v>29</v>
      </c>
      <c r="D42" s="124" t="s">
        <v>53</v>
      </c>
      <c r="E42" s="57" t="s">
        <v>849</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775</v>
      </c>
      <c r="B43" s="125" t="s">
        <v>775</v>
      </c>
      <c r="C43" s="126" t="s">
        <v>67</v>
      </c>
      <c r="D43" s="126" t="s">
        <v>66</v>
      </c>
      <c r="E43" s="57" t="s">
        <v>849</v>
      </c>
      <c r="F43" s="119">
        <f t="shared" si="0"/>
        <v>5</v>
      </c>
      <c r="G43" s="119" t="str">
        <f t="shared" si="1"/>
        <v>100</v>
      </c>
      <c r="I43" t="str">
        <f t="shared" si="2"/>
        <v>"Piton": {
 "Name" : "Piton",
 "OV" : "Piton",
 "Category": "VARIOUS",
 "Weight" : 100,
 "Price" : 5
  }</v>
      </c>
    </row>
    <row r="44" spans="1:14" s="133" customFormat="1">
      <c r="A44" s="123" t="s">
        <v>776</v>
      </c>
      <c r="B44" s="123" t="s">
        <v>777</v>
      </c>
      <c r="C44" s="124" t="s">
        <v>681</v>
      </c>
      <c r="D44" s="136" t="s">
        <v>442</v>
      </c>
      <c r="E44" s="57" t="s">
        <v>849</v>
      </c>
      <c r="F44" s="119">
        <f t="shared" si="0"/>
        <v>2</v>
      </c>
      <c r="G44" s="119" t="str">
        <f t="shared" si="1"/>
        <v>0</v>
      </c>
      <c r="I44" t="str">
        <f t="shared" si="2"/>
        <v>"Plume d’écriture": {
 "Name" : "Plume d’écriture",
 "OV" : "Ink pen",
 "Category": "VARIOUS",
 "Weight" : 0,
 "Price" : 2
  }</v>
      </c>
    </row>
    <row r="45" spans="1:14">
      <c r="A45" s="125" t="s">
        <v>778</v>
      </c>
      <c r="B45" s="125" t="s">
        <v>779</v>
      </c>
      <c r="C45" s="126" t="s">
        <v>46</v>
      </c>
      <c r="D45" s="126" t="s">
        <v>60</v>
      </c>
      <c r="E45" s="57" t="s">
        <v>849</v>
      </c>
      <c r="F45" s="119">
        <f t="shared" si="0"/>
        <v>100</v>
      </c>
      <c r="G45" s="119">
        <f t="shared" si="1"/>
        <v>2500</v>
      </c>
      <c r="H45" s="133"/>
      <c r="I45" t="str">
        <f t="shared" si="2"/>
        <v>"Pointes en fer (10)": {
 "Name" : "Pointes en fer (10)",
 "OV" : "Spikes, iron",
 "Category": "VARIOUS",
 "Weight" : 2500,
 "Price" : 100
  }</v>
      </c>
    </row>
    <row r="46" spans="1:14">
      <c r="A46" s="123" t="s">
        <v>780</v>
      </c>
      <c r="B46" s="123" t="s">
        <v>781</v>
      </c>
      <c r="C46" s="124" t="s">
        <v>734</v>
      </c>
      <c r="D46" s="136" t="s">
        <v>442</v>
      </c>
      <c r="E46" s="57" t="s">
        <v>849</v>
      </c>
      <c r="F46" s="119">
        <f t="shared" si="0"/>
        <v>10000</v>
      </c>
      <c r="G46" s="119" t="str">
        <f t="shared" si="1"/>
        <v>0</v>
      </c>
      <c r="H46" s="133"/>
      <c r="I46" t="str">
        <f t="shared" si="2"/>
        <v>"Poison (fiole)": {
 "Name" : "Poison (fiole)",
 "OV" : "Poison",
 "Category": "VARIOUS",
 "Weight" : 0,
 "Price" : 10000
  }</v>
      </c>
    </row>
    <row r="47" spans="1:14">
      <c r="A47" s="125" t="s">
        <v>782</v>
      </c>
      <c r="B47" s="125" t="s">
        <v>783</v>
      </c>
      <c r="C47" s="126" t="s">
        <v>29</v>
      </c>
      <c r="D47" s="126" t="s">
        <v>53</v>
      </c>
      <c r="E47" s="57" t="s">
        <v>849</v>
      </c>
      <c r="F47" s="119">
        <f t="shared" si="0"/>
        <v>200</v>
      </c>
      <c r="G47" s="119">
        <f t="shared" si="1"/>
        <v>5000</v>
      </c>
      <c r="H47" s="133"/>
      <c r="I47" t="str">
        <f t="shared" si="2"/>
        <v>"Pot en fer": {
 "Name" : "Pot en fer",
 "OV" : "Pot, iron",
 "Category": "VARIOUS",
 "Weight" : 5000,
 "Price" : 200
  }</v>
      </c>
    </row>
    <row r="48" spans="1:14">
      <c r="A48" s="134" t="s">
        <v>784</v>
      </c>
      <c r="B48" s="123" t="s">
        <v>785</v>
      </c>
      <c r="C48" s="124" t="s">
        <v>81</v>
      </c>
      <c r="D48" s="124" t="s">
        <v>565</v>
      </c>
      <c r="E48" s="57" t="s">
        <v>849</v>
      </c>
      <c r="F48" s="119">
        <f t="shared" si="0"/>
        <v>5000</v>
      </c>
      <c r="G48" s="119" t="str">
        <f t="shared" si="1"/>
        <v>250</v>
      </c>
      <c r="H48" s="133"/>
      <c r="I48" t="str">
        <f t="shared" si="2"/>
        <v>"Potion de soins": {
 "Name" : "Potion de soins",
 "OV" : "Potion of Healing",
 "Category": "VARIOUS",
 "Weight" : 250,
 "Price" : 5000
  }</v>
      </c>
    </row>
    <row r="49" spans="1:9" s="133" customFormat="1">
      <c r="A49" s="125" t="s">
        <v>786</v>
      </c>
      <c r="B49" s="125" t="s">
        <v>787</v>
      </c>
      <c r="C49" s="126" t="s">
        <v>42</v>
      </c>
      <c r="D49" s="126" t="s">
        <v>33</v>
      </c>
      <c r="E49" s="57" t="s">
        <v>849</v>
      </c>
      <c r="F49" s="119">
        <f t="shared" si="0"/>
        <v>50</v>
      </c>
      <c r="G49" s="119">
        <f t="shared" si="1"/>
        <v>1000</v>
      </c>
      <c r="I49" t="str">
        <f t="shared" si="2"/>
        <v>"Rations (1 jour)": {
 "Name" : "Rations (1 jour)",
 "OV" : "Rations",
 "Category": "VARIOUS",
 "Weight" : 1000,
 "Price" : 50
  }</v>
      </c>
    </row>
    <row r="50" spans="1:9">
      <c r="A50" s="123" t="s">
        <v>788</v>
      </c>
      <c r="B50" s="123" t="s">
        <v>788</v>
      </c>
      <c r="C50" s="124" t="s">
        <v>46</v>
      </c>
      <c r="D50" s="124" t="s">
        <v>23</v>
      </c>
      <c r="E50" s="57" t="s">
        <v>849</v>
      </c>
      <c r="F50" s="119">
        <f t="shared" si="0"/>
        <v>100</v>
      </c>
      <c r="G50" s="119">
        <f t="shared" si="1"/>
        <v>2000</v>
      </c>
      <c r="H50" s="133"/>
      <c r="I50" t="str">
        <f t="shared" si="2"/>
        <v>"Robes": {
 "Name" : "Robes",
 "OV" : "Robes",
 "Category": "VARIOUS",
 "Weight" : 2000,
 "Price" : 100
  }</v>
      </c>
    </row>
    <row r="51" spans="1:9">
      <c r="A51" s="125" t="s">
        <v>789</v>
      </c>
      <c r="B51" s="125" t="s">
        <v>790</v>
      </c>
      <c r="C51" s="126" t="s">
        <v>61</v>
      </c>
      <c r="D51" s="126" t="s">
        <v>28</v>
      </c>
      <c r="E51" s="57" t="s">
        <v>849</v>
      </c>
      <c r="F51" s="119">
        <f t="shared" si="0"/>
        <v>2500</v>
      </c>
      <c r="G51" s="119" t="str">
        <f t="shared" si="1"/>
        <v>500</v>
      </c>
      <c r="H51" s="133"/>
      <c r="I51" t="str">
        <f t="shared" si="2"/>
        <v>"Sablier": {
 "Name" : "Sablier",
 "OV" : "Hourglass",
 "Category": "VARIOUS",
 "Weight" : 500,
 "Price" : 2500
  }</v>
      </c>
    </row>
    <row r="52" spans="1:9">
      <c r="A52" s="123" t="s">
        <v>791</v>
      </c>
      <c r="B52" s="123" t="s">
        <v>792</v>
      </c>
      <c r="C52" s="124" t="s">
        <v>649</v>
      </c>
      <c r="D52" s="124" t="s">
        <v>565</v>
      </c>
      <c r="E52" s="57" t="s">
        <v>849</v>
      </c>
      <c r="F52" s="119">
        <f t="shared" si="0"/>
        <v>1</v>
      </c>
      <c r="G52" s="119" t="str">
        <f t="shared" si="1"/>
        <v>250</v>
      </c>
      <c r="H52" s="133"/>
      <c r="I52" t="str">
        <f t="shared" si="2"/>
        <v>"Sac": {
 "Name" : "Sac",
 "OV" : "Sack",
 "Category": "VARIOUS",
 "Weight" : 250,
 "Price" : 1
  }</v>
      </c>
    </row>
    <row r="53" spans="1:9" s="133" customFormat="1">
      <c r="A53" s="125" t="s">
        <v>793</v>
      </c>
      <c r="B53" s="125" t="s">
        <v>794</v>
      </c>
      <c r="C53" s="126" t="s">
        <v>29</v>
      </c>
      <c r="D53" s="126" t="s">
        <v>60</v>
      </c>
      <c r="E53" s="57" t="s">
        <v>849</v>
      </c>
      <c r="F53" s="119">
        <f t="shared" si="0"/>
        <v>200</v>
      </c>
      <c r="G53" s="119">
        <f t="shared" si="1"/>
        <v>2500</v>
      </c>
      <c r="I53" t="str">
        <f t="shared" si="2"/>
        <v>"Sac à dos": {
 "Name" : "Sac à dos",
 "OV" : "Backpack",
 "Category": "VARIOUS",
 "Weight" : 2500,
 "Price" : 200
  }</v>
      </c>
    </row>
    <row r="54" spans="1:9">
      <c r="A54" s="123" t="s">
        <v>795</v>
      </c>
      <c r="B54" s="123" t="s">
        <v>796</v>
      </c>
      <c r="C54" s="124" t="s">
        <v>46</v>
      </c>
      <c r="D54" s="124" t="s">
        <v>23</v>
      </c>
      <c r="E54" s="57" t="s">
        <v>849</v>
      </c>
      <c r="F54" s="119">
        <f t="shared" si="0"/>
        <v>100</v>
      </c>
      <c r="G54" s="119">
        <f t="shared" si="1"/>
        <v>2000</v>
      </c>
      <c r="H54" s="133"/>
      <c r="I54" t="str">
        <f t="shared" si="2"/>
        <v>"Sac de couchage": {
 "Name" : "Sac de couchage",
 "OV" : "Bedroll",
 "Category": "VARIOUS",
 "Weight" : 2000,
 "Price" : 100
  }</v>
      </c>
    </row>
    <row r="55" spans="1:9">
      <c r="A55" s="125" t="s">
        <v>797</v>
      </c>
      <c r="B55" s="125" t="s">
        <v>798</v>
      </c>
      <c r="C55" s="126" t="s">
        <v>42</v>
      </c>
      <c r="D55" s="126" t="s">
        <v>28</v>
      </c>
      <c r="E55" s="57" t="s">
        <v>849</v>
      </c>
      <c r="F55" s="119">
        <f t="shared" si="0"/>
        <v>50</v>
      </c>
      <c r="G55" s="119" t="str">
        <f t="shared" si="1"/>
        <v>500</v>
      </c>
      <c r="H55" s="133"/>
      <c r="I55" t="str">
        <f t="shared" si="2"/>
        <v>"Sacoche": {
 "Name" : "Sacoche",
 "OV" : "Pouch",
 "Category": "VARIOUS",
 "Weight" : 500,
 "Price" : 50
  }</v>
      </c>
    </row>
    <row r="56" spans="1:9">
      <c r="A56" s="123" t="s">
        <v>799</v>
      </c>
      <c r="B56" s="123" t="s">
        <v>800</v>
      </c>
      <c r="C56" s="124" t="s">
        <v>61</v>
      </c>
      <c r="D56" s="124" t="s">
        <v>33</v>
      </c>
      <c r="E56" s="57" t="s">
        <v>849</v>
      </c>
      <c r="F56" s="119">
        <f t="shared" si="0"/>
        <v>2500</v>
      </c>
      <c r="G56" s="119">
        <f t="shared" si="1"/>
        <v>1000</v>
      </c>
      <c r="H56" s="133"/>
      <c r="I56" t="str">
        <f t="shared" si="2"/>
        <v>"Sacoche à composantes": {
 "Name" : "Sacoche à composantes",
 "OV" : "Component Pouch",
 "Category": "VARIOUS",
 "Weight" : 1000,
 "Price" : 2500
  }</v>
      </c>
    </row>
    <row r="57" spans="1:9">
      <c r="A57" s="125" t="s">
        <v>801</v>
      </c>
      <c r="B57" s="125" t="s">
        <v>802</v>
      </c>
      <c r="C57" s="126" t="s">
        <v>681</v>
      </c>
      <c r="D57" s="135" t="s">
        <v>442</v>
      </c>
      <c r="E57" s="57" t="s">
        <v>849</v>
      </c>
      <c r="F57" s="119">
        <f t="shared" si="0"/>
        <v>2</v>
      </c>
      <c r="G57" s="119" t="str">
        <f t="shared" si="1"/>
        <v>0</v>
      </c>
      <c r="H57" s="133"/>
      <c r="I57" t="str">
        <f t="shared" si="2"/>
        <v>"Savon": {
 "Name" : "Savon",
 "OV" : "Soap",
 "Category": "VARIOUS",
 "Weight" : 0,
 "Price" : 2
  }</v>
      </c>
    </row>
    <row r="58" spans="1:9">
      <c r="A58" s="123" t="s">
        <v>803</v>
      </c>
      <c r="B58" s="123" t="s">
        <v>804</v>
      </c>
      <c r="C58" s="124" t="s">
        <v>67</v>
      </c>
      <c r="D58" s="124" t="s">
        <v>33</v>
      </c>
      <c r="E58" s="57" t="s">
        <v>849</v>
      </c>
      <c r="F58" s="119">
        <f t="shared" si="0"/>
        <v>5</v>
      </c>
      <c r="G58" s="119">
        <f t="shared" si="1"/>
        <v>1000</v>
      </c>
      <c r="H58" s="133"/>
      <c r="I58" t="str">
        <f t="shared" si="2"/>
        <v>"Seau": {
 "Name" : "Seau",
 "OV" : "Bucket",
 "Category": "VARIOUS",
 "Weight" : 1000,
 "Price" : 5
  }</v>
      </c>
    </row>
    <row r="59" spans="1:9">
      <c r="A59" s="125" t="s">
        <v>805</v>
      </c>
      <c r="B59" s="125" t="s">
        <v>806</v>
      </c>
      <c r="C59" s="126" t="s">
        <v>67</v>
      </c>
      <c r="D59" s="135" t="s">
        <v>442</v>
      </c>
      <c r="E59" s="57" t="s">
        <v>849</v>
      </c>
      <c r="F59" s="119">
        <f t="shared" si="0"/>
        <v>5</v>
      </c>
      <c r="G59" s="119" t="str">
        <f t="shared" si="1"/>
        <v>0</v>
      </c>
      <c r="H59" s="133"/>
      <c r="I59" t="str">
        <f t="shared" si="2"/>
        <v>"Sifflet": {
 "Name" : "Sifflet",
 "OV" : "Signal whistle",
 "Category": "VARIOUS",
 "Weight" : 0,
 "Price" : 5
  }</v>
      </c>
    </row>
    <row r="60" spans="1:9">
      <c r="A60" s="125" t="s">
        <v>711</v>
      </c>
      <c r="B60" s="125" t="s">
        <v>712</v>
      </c>
      <c r="C60" s="126" t="s">
        <v>24</v>
      </c>
      <c r="D60" s="126" t="s">
        <v>28</v>
      </c>
      <c r="E60" s="57" t="s">
        <v>849</v>
      </c>
      <c r="F60" s="119">
        <f t="shared" si="0"/>
        <v>20</v>
      </c>
      <c r="G60" s="119" t="str">
        <f t="shared" si="1"/>
        <v>500</v>
      </c>
      <c r="H60" s="133"/>
      <c r="I60" t="str">
        <f t="shared" si="2"/>
        <v>"Gamelle": {
 "Name" : "Gamelle",
 "OV" : "Mess Kit",
 "Category": "VARIOUS",
 "Weight" : 500,
 "Price" : 20
  }</v>
      </c>
    </row>
    <row r="61" spans="1:9">
      <c r="A61" s="123" t="s">
        <v>713</v>
      </c>
      <c r="B61" s="123" t="s">
        <v>714</v>
      </c>
      <c r="C61" s="124" t="s">
        <v>24</v>
      </c>
      <c r="D61" s="124" t="s">
        <v>60</v>
      </c>
      <c r="E61" s="57" t="s">
        <v>849</v>
      </c>
      <c r="F61" s="119">
        <f t="shared" si="0"/>
        <v>20</v>
      </c>
      <c r="G61" s="119">
        <f t="shared" si="1"/>
        <v>2500</v>
      </c>
      <c r="H61" s="133"/>
      <c r="I61" t="str">
        <f t="shared" si="2"/>
        <v>"Gourde (pleine)": {
 "Name" : "Gourde (pleine)",
 "OV" : "Waterskin",
 "Category": "VARIOUS",
 "Weight" : 2500,
 "Price" : 20
  }</v>
      </c>
    </row>
    <row r="62" spans="1:9">
      <c r="A62" s="125" t="s">
        <v>715</v>
      </c>
      <c r="B62" s="125" t="s">
        <v>716</v>
      </c>
      <c r="C62" s="126" t="s">
        <v>29</v>
      </c>
      <c r="D62" s="126" t="s">
        <v>23</v>
      </c>
      <c r="E62" s="57" t="s">
        <v>849</v>
      </c>
      <c r="F62" s="119">
        <f t="shared" si="0"/>
        <v>200</v>
      </c>
      <c r="G62" s="119">
        <f t="shared" si="1"/>
        <v>2000</v>
      </c>
      <c r="H62" s="133"/>
      <c r="I62" t="str">
        <f t="shared" si="2"/>
        <v>"Grappin": {
 "Name" : "Grappin",
 "OV" : "Grappling hook",
 "Category": "VARIOUS",
 "Weight" : 2000,
 "Price" : 200
  }</v>
      </c>
    </row>
    <row r="63" spans="1:9">
      <c r="A63" s="123" t="s">
        <v>717</v>
      </c>
      <c r="B63" s="123" t="s">
        <v>718</v>
      </c>
      <c r="C63" s="124" t="s">
        <v>81</v>
      </c>
      <c r="D63" s="124" t="s">
        <v>45</v>
      </c>
      <c r="E63" s="57" t="s">
        <v>849</v>
      </c>
      <c r="F63" s="119">
        <f t="shared" si="0"/>
        <v>5000</v>
      </c>
      <c r="G63" s="119">
        <f t="shared" si="1"/>
        <v>1500</v>
      </c>
      <c r="H63" s="133"/>
      <c r="I63" t="str">
        <f t="shared" si="2"/>
        <v>"Grimoire": {
 "Name" : "Grimoire",
 "OV" : "Spellbook",
 "Category": "VARIOUS",
 "Weight" : 1500,
 "Price" : 5000
  }</v>
      </c>
    </row>
    <row r="64" spans="1:9">
      <c r="A64" s="125" t="s">
        <v>719</v>
      </c>
      <c r="B64" s="125" t="s">
        <v>720</v>
      </c>
      <c r="C64" s="126" t="s">
        <v>34</v>
      </c>
      <c r="D64" s="126" t="s">
        <v>28</v>
      </c>
      <c r="E64" s="57" t="s">
        <v>849</v>
      </c>
      <c r="F64" s="119">
        <f t="shared" si="0"/>
        <v>10</v>
      </c>
      <c r="G64" s="119" t="str">
        <f t="shared" si="1"/>
        <v>500</v>
      </c>
      <c r="H64" s="133"/>
      <c r="I64" t="str">
        <f t="shared" si="2"/>
        <v>"Huile (flasque)": {
 "Name" : "Huile (flasque)",
 "OV" : "Oil",
 "Category": "VARIOUS",
 "Weight" : 500,
 "Price" : 10
  }</v>
      </c>
    </row>
    <row r="65" spans="1:9">
      <c r="A65" s="123" t="s">
        <v>721</v>
      </c>
      <c r="B65" s="123" t="s">
        <v>722</v>
      </c>
      <c r="C65" s="124" t="s">
        <v>42</v>
      </c>
      <c r="D65" s="124" t="s">
        <v>28</v>
      </c>
      <c r="E65" s="57" t="s">
        <v>849</v>
      </c>
      <c r="F65" s="119">
        <f t="shared" si="0"/>
        <v>50</v>
      </c>
      <c r="G65" s="119" t="str">
        <f t="shared" si="1"/>
        <v>500</v>
      </c>
      <c r="H65" s="133"/>
      <c r="I65" t="str">
        <f t="shared" si="2"/>
        <v>"Lampe": {
 "Name" : "Lampe",
 "OV" : "Lamp",
 "Category": "VARIOUS",
 "Weight" : 500,
 "Price" : 50
  }</v>
      </c>
    </row>
    <row r="66" spans="1:9">
      <c r="A66" s="125" t="s">
        <v>723</v>
      </c>
      <c r="B66" s="125" t="s">
        <v>724</v>
      </c>
      <c r="C66" s="126" t="s">
        <v>38</v>
      </c>
      <c r="D66" s="126" t="s">
        <v>33</v>
      </c>
      <c r="E66" s="57" t="s">
        <v>849</v>
      </c>
      <c r="F66" s="119">
        <f t="shared" si="0"/>
        <v>500</v>
      </c>
      <c r="G66" s="119">
        <f t="shared" si="1"/>
        <v>1000</v>
      </c>
      <c r="H66" s="133"/>
      <c r="I66" t="str">
        <f t="shared" si="2"/>
        <v>"Lanterne à capote": {
 "Name" : "Lanterne à capote",
 "OV" : "Lantern, hooded",
 "Category": "VARIOUS",
 "Weight" : 1000,
 "Price" : 500
  }</v>
      </c>
    </row>
    <row r="67" spans="1:9">
      <c r="A67" s="123" t="s">
        <v>725</v>
      </c>
      <c r="B67" s="123" t="s">
        <v>726</v>
      </c>
      <c r="C67" s="124" t="s">
        <v>84</v>
      </c>
      <c r="D67" s="124" t="s">
        <v>33</v>
      </c>
      <c r="E67" s="57" t="s">
        <v>849</v>
      </c>
      <c r="F67" s="119">
        <f t="shared" si="0"/>
        <v>1000</v>
      </c>
      <c r="G67" s="119">
        <f t="shared" si="1"/>
        <v>1000</v>
      </c>
      <c r="H67" s="133"/>
      <c r="I67" t="str">
        <f t="shared" si="2"/>
        <v>"Lanterne sourde": {
 "Name" : "Lanterne sourde",
 "OV" : "Lantern, bullseye",
 "Category": "VARIOUS",
 "Weight" : 1000,
 "Price" : 1000
  }</v>
      </c>
    </row>
    <row r="68" spans="1:9">
      <c r="A68" s="125" t="s">
        <v>727</v>
      </c>
      <c r="B68" s="125" t="s">
        <v>728</v>
      </c>
      <c r="C68" s="126" t="s">
        <v>61</v>
      </c>
      <c r="D68" s="126" t="s">
        <v>60</v>
      </c>
      <c r="E68" s="57" t="s">
        <v>849</v>
      </c>
      <c r="F68" s="119">
        <f t="shared" ref="F68:F106" si="3">LEFT(C68,LEN(C68)-3)*IF(RIGHT(C68,2)="po",100,IF(RIGHT(C68,2)="pa",10,1))</f>
        <v>2500</v>
      </c>
      <c r="G68" s="119">
        <f t="shared" ref="G68:G106" si="4">IF(RIGHT(D68,2)="kg",LEFT(D68,LEN(D68)-3)*1000,LEFT(D68,LEN(D68)-2))</f>
        <v>2500</v>
      </c>
      <c r="H68" s="133"/>
      <c r="I68" t="str">
        <f t="shared" si="2"/>
        <v>"Livre": {
 "Name" : "Livre",
 "OV" : "Book",
 "Category": "VARIOUS",
 "Weight" : 2500,
 "Price" : 2500
  }</v>
      </c>
    </row>
    <row r="69" spans="1:9">
      <c r="A69" s="123" t="s">
        <v>729</v>
      </c>
      <c r="B69" s="123" t="s">
        <v>730</v>
      </c>
      <c r="C69" s="124" t="s">
        <v>731</v>
      </c>
      <c r="D69" s="124" t="s">
        <v>28</v>
      </c>
      <c r="E69" s="57" t="s">
        <v>849</v>
      </c>
      <c r="F69" s="119">
        <f t="shared" si="3"/>
        <v>100000</v>
      </c>
      <c r="G69" s="119" t="str">
        <f t="shared" si="4"/>
        <v>500</v>
      </c>
      <c r="H69" s="133"/>
      <c r="I69" t="str">
        <f t="shared" si="2"/>
        <v>"Longue-vue": {
 "Name" : "Longue-vue",
 "OV" : "Spyglass",
 "Category": "VARIOUS",
 "Weight" : 500,
 "Price" : 100000
  }</v>
      </c>
    </row>
    <row r="70" spans="1:9">
      <c r="A70" s="125" t="s">
        <v>732</v>
      </c>
      <c r="B70" s="125" t="s">
        <v>733</v>
      </c>
      <c r="C70" s="126" t="s">
        <v>734</v>
      </c>
      <c r="D70" s="135" t="s">
        <v>442</v>
      </c>
      <c r="E70" s="57" t="s">
        <v>849</v>
      </c>
      <c r="F70" s="119">
        <f t="shared" si="3"/>
        <v>10000</v>
      </c>
      <c r="G70" s="119" t="str">
        <f t="shared" si="4"/>
        <v>0</v>
      </c>
      <c r="H70" s="133"/>
      <c r="I70" t="str">
        <f t="shared" si="2"/>
        <v>"Loupe": {
 "Name" : "Loupe",
 "OV" : "Magnifying Glass",
 "Category": "VARIOUS",
 "Weight" : 0,
 "Price" : 10000
  }</v>
      </c>
    </row>
    <row r="71" spans="1:9">
      <c r="A71" s="123" t="s">
        <v>735</v>
      </c>
      <c r="B71" s="123" t="s">
        <v>736</v>
      </c>
      <c r="C71" s="124" t="s">
        <v>46</v>
      </c>
      <c r="D71" s="124" t="s">
        <v>45</v>
      </c>
      <c r="E71" s="57" t="s">
        <v>849</v>
      </c>
      <c r="F71" s="119">
        <f t="shared" si="3"/>
        <v>100</v>
      </c>
      <c r="G71" s="119">
        <f t="shared" si="4"/>
        <v>1500</v>
      </c>
      <c r="H71" s="133"/>
      <c r="I71" t="str">
        <f t="shared" si="2"/>
        <v>"Marteau": {
 "Name" : "Marteau",
 "OV" : "Hammer",
 "Category": "VARIOUS",
 "Weight" : 1500,
 "Price" : 100
  }</v>
      </c>
    </row>
    <row r="72" spans="1:9">
      <c r="A72" s="125" t="s">
        <v>737</v>
      </c>
      <c r="B72" s="125" t="s">
        <v>738</v>
      </c>
      <c r="C72" s="126" t="s">
        <v>29</v>
      </c>
      <c r="D72" s="126" t="s">
        <v>53</v>
      </c>
      <c r="E72" s="57" t="s">
        <v>849</v>
      </c>
      <c r="F72" s="119">
        <f t="shared" si="3"/>
        <v>200</v>
      </c>
      <c r="G72" s="119">
        <f t="shared" si="4"/>
        <v>5000</v>
      </c>
      <c r="H72" s="133"/>
      <c r="I72" t="str">
        <f t="shared" si="2"/>
        <v>"Marteau de forgeron": {
 "Name" : "Marteau de forgeron",
 "OV" : "Hammer, sledge",
 "Category": "VARIOUS",
 "Weight" : 5000,
 "Price" : 200
  }</v>
      </c>
    </row>
    <row r="73" spans="1:9">
      <c r="A73" s="123" t="s">
        <v>739</v>
      </c>
      <c r="B73" s="123" t="s">
        <v>740</v>
      </c>
      <c r="C73" s="124" t="s">
        <v>46</v>
      </c>
      <c r="D73" s="124" t="s">
        <v>23</v>
      </c>
      <c r="E73" s="57" t="s">
        <v>849</v>
      </c>
      <c r="F73" s="119">
        <f t="shared" si="3"/>
        <v>100</v>
      </c>
      <c r="G73" s="119">
        <f t="shared" si="4"/>
        <v>2000</v>
      </c>
      <c r="H73" s="133"/>
      <c r="I73" t="str">
        <f t="shared" si="2"/>
        <v>"Matériel de pêche": {
 "Name" : "Matériel de pêche",
 "OV" : "Fishing Tackle",
 "Category": "VARIOUS",
 "Weight" : 2000,
 "Price" : 100
  }</v>
      </c>
    </row>
    <row r="74" spans="1:9">
      <c r="A74" s="125" t="s">
        <v>741</v>
      </c>
      <c r="B74" s="125" t="s">
        <v>742</v>
      </c>
      <c r="C74" s="126" t="s">
        <v>29</v>
      </c>
      <c r="D74" s="126" t="s">
        <v>76</v>
      </c>
      <c r="E74" s="57" t="s">
        <v>849</v>
      </c>
      <c r="F74" s="119">
        <f t="shared" si="3"/>
        <v>200</v>
      </c>
      <c r="G74" s="119">
        <f t="shared" si="4"/>
        <v>3000</v>
      </c>
      <c r="H74" s="133"/>
      <c r="I74" t="str">
        <f t="shared" si="2"/>
        <v>"Menottes": {
 "Name" : "Menottes",
 "OV" : "Manacles",
 "Category": "VARIOUS",
 "Weight" : 3000,
 "Price" : 200
  }</v>
      </c>
    </row>
    <row r="75" spans="1:9">
      <c r="A75" s="123" t="s">
        <v>743</v>
      </c>
      <c r="B75" s="123" t="s">
        <v>744</v>
      </c>
      <c r="C75" s="124" t="s">
        <v>38</v>
      </c>
      <c r="D75" s="124" t="s">
        <v>565</v>
      </c>
      <c r="E75" s="57" t="s">
        <v>849</v>
      </c>
      <c r="F75" s="119">
        <f t="shared" si="3"/>
        <v>500</v>
      </c>
      <c r="G75" s="119" t="str">
        <f t="shared" si="4"/>
        <v>250</v>
      </c>
      <c r="H75" s="133"/>
      <c r="I75" t="str">
        <f t="shared" si="2"/>
        <v>"Miroir en acier": {
 "Name" : "Miroir en acier",
 "OV" : "Mirror, steel",
 "Category": "VARIOUS",
 "Weight" : 250,
 "Price" : 500
  }</v>
      </c>
    </row>
    <row r="76" spans="1:9">
      <c r="A76" s="125" t="s">
        <v>633</v>
      </c>
      <c r="B76" s="125" t="s">
        <v>634</v>
      </c>
      <c r="C76" s="126" t="s">
        <v>61</v>
      </c>
      <c r="D76" s="126" t="s">
        <v>28</v>
      </c>
      <c r="E76" s="57" t="s">
        <v>849</v>
      </c>
      <c r="F76" s="119">
        <f t="shared" si="3"/>
        <v>2500</v>
      </c>
      <c r="G76" s="119" t="str">
        <f t="shared" si="4"/>
        <v>500</v>
      </c>
      <c r="H76" s="133"/>
      <c r="I76" t="str">
        <f t="shared" si="2"/>
        <v>"Acide (fiole)": {
 "Name" : "Acide (fiole)",
 "OV" : "Acid",
 "Category": "VARIOUS",
 "Weight" : 500,
 "Price" : 2500
  }</v>
      </c>
    </row>
    <row r="77" spans="1:9">
      <c r="A77" s="123" t="s">
        <v>635</v>
      </c>
      <c r="B77" s="123" t="s">
        <v>636</v>
      </c>
      <c r="C77" s="124" t="s">
        <v>81</v>
      </c>
      <c r="D77" s="136" t="s">
        <v>442</v>
      </c>
      <c r="E77" s="57" t="s">
        <v>849</v>
      </c>
      <c r="F77" s="119">
        <f t="shared" si="3"/>
        <v>5000</v>
      </c>
      <c r="G77" s="119" t="str">
        <f t="shared" si="4"/>
        <v>0</v>
      </c>
      <c r="H77" s="133"/>
      <c r="I77" t="str">
        <f t="shared" si="2"/>
        <v>"Antidote (fiole)": {
 "Name" : "Antidote (fiole)",
 "OV" : "Antitoxin",
 "Category": "VARIOUS",
 "Weight" : 0,
 "Price" : 5000
  }</v>
      </c>
    </row>
    <row r="78" spans="1:9">
      <c r="A78" s="125" t="s">
        <v>637</v>
      </c>
      <c r="B78" s="125" t="s">
        <v>638</v>
      </c>
      <c r="C78" s="126" t="s">
        <v>38</v>
      </c>
      <c r="D78" s="126" t="s">
        <v>45</v>
      </c>
      <c r="E78" s="57" t="s">
        <v>849</v>
      </c>
      <c r="F78" s="119">
        <f t="shared" si="3"/>
        <v>500</v>
      </c>
      <c r="G78" s="119">
        <f t="shared" si="4"/>
        <v>1500</v>
      </c>
      <c r="H78" s="133"/>
      <c r="I78" t="str">
        <f t="shared" si="2"/>
        <v>"Balance de marchand": {
 "Name" : "Balance de marchand",
 "OV" : "Scale, Merchant’s",
 "Category": "VARIOUS",
 "Weight" : 1500,
 "Price" : 500
  }</v>
      </c>
    </row>
    <row r="79" spans="1:9">
      <c r="A79" s="123" t="s">
        <v>639</v>
      </c>
      <c r="B79" s="123" t="s">
        <v>640</v>
      </c>
      <c r="C79" s="124" t="s">
        <v>641</v>
      </c>
      <c r="D79" s="124" t="s">
        <v>642</v>
      </c>
      <c r="E79" s="57" t="s">
        <v>849</v>
      </c>
      <c r="F79" s="119">
        <f t="shared" si="3"/>
        <v>400</v>
      </c>
      <c r="G79" s="119">
        <f t="shared" si="4"/>
        <v>17500</v>
      </c>
      <c r="H79" s="133"/>
      <c r="I79" t="str">
        <f t="shared" si="2"/>
        <v>"Bélier portatif": {
 "Name" : "Bélier portatif",
 "OV" : "Ram, Portable",
 "Category": "VARIOUS",
 "Weight" : 17500,
 "Price" : 400
  }</v>
      </c>
    </row>
    <row r="80" spans="1:9">
      <c r="A80" s="125" t="s">
        <v>643</v>
      </c>
      <c r="B80" s="125" t="s">
        <v>644</v>
      </c>
      <c r="C80" s="126" t="s">
        <v>46</v>
      </c>
      <c r="D80" s="126" t="s">
        <v>33</v>
      </c>
      <c r="E80" s="57" t="s">
        <v>849</v>
      </c>
      <c r="F80" s="119">
        <f t="shared" si="3"/>
        <v>100</v>
      </c>
      <c r="G80" s="119">
        <f t="shared" si="4"/>
        <v>1000</v>
      </c>
      <c r="H80" s="133"/>
      <c r="I80" t="str">
        <f t="shared" si="2"/>
        <v>"Billes (sac de 1000)": {
 "Name" : "Billes (sac de 1000)",
 "OV" : "Ball Bearings",
 "Category": "VARIOUS",
 "Weight" : 1000,
 "Price" : 100
  }</v>
      </c>
    </row>
    <row r="81" spans="1:9">
      <c r="A81" s="123" t="s">
        <v>645</v>
      </c>
      <c r="B81" s="123" t="s">
        <v>646</v>
      </c>
      <c r="C81" s="124" t="s">
        <v>42</v>
      </c>
      <c r="D81" s="124" t="s">
        <v>28</v>
      </c>
      <c r="E81" s="57" t="s">
        <v>849</v>
      </c>
      <c r="F81" s="119">
        <f t="shared" si="3"/>
        <v>50</v>
      </c>
      <c r="G81" s="119" t="str">
        <f t="shared" si="4"/>
        <v>500</v>
      </c>
      <c r="H81" s="133"/>
      <c r="I81" t="str">
        <f t="shared" si="2"/>
        <v>"Boite d'allume-feu": {
 "Name" : "Boite d'allume-feu",
 "OV" : "Tinderbox",
 "Category": "VARIOUS",
 "Weight" : 500,
 "Price" : 50
  }</v>
      </c>
    </row>
    <row r="82" spans="1:9">
      <c r="A82" s="125" t="s">
        <v>647</v>
      </c>
      <c r="B82" s="125" t="s">
        <v>648</v>
      </c>
      <c r="C82" s="126" t="s">
        <v>649</v>
      </c>
      <c r="D82" s="135" t="s">
        <v>442</v>
      </c>
      <c r="E82" s="57" t="s">
        <v>849</v>
      </c>
      <c r="F82" s="119">
        <f t="shared" si="3"/>
        <v>1</v>
      </c>
      <c r="G82" s="119" t="str">
        <f t="shared" si="4"/>
        <v>0</v>
      </c>
      <c r="H82" s="133"/>
      <c r="I82" t="str">
        <f t="shared" si="2"/>
        <v>"Bougie": {
 "Name" : "Bougie",
 "OV" : "Candle",
 "Category": "VARIOUS",
 "Weight" : 0,
 "Price" : 1
  }</v>
      </c>
    </row>
    <row r="83" spans="1:9">
      <c r="A83" s="123" t="s">
        <v>650</v>
      </c>
      <c r="B83" s="123" t="s">
        <v>651</v>
      </c>
      <c r="C83" s="124" t="s">
        <v>29</v>
      </c>
      <c r="D83" s="124" t="s">
        <v>33</v>
      </c>
      <c r="E83" s="57" t="s">
        <v>849</v>
      </c>
      <c r="F83" s="119">
        <f t="shared" si="3"/>
        <v>200</v>
      </c>
      <c r="G83" s="119">
        <f t="shared" si="4"/>
        <v>1000</v>
      </c>
      <c r="H83" s="133"/>
      <c r="I83" t="str">
        <f t="shared" si="2"/>
        <v>"Boulier": {
 "Name" : "Boulier",
 "OV" : "Abacus",
 "Category": "VARIOUS",
 "Weight" : 1000,
 "Price" : 200
  }</v>
      </c>
    </row>
    <row r="84" spans="1:9">
      <c r="A84" s="125" t="s">
        <v>652</v>
      </c>
      <c r="B84" s="125" t="s">
        <v>653</v>
      </c>
      <c r="C84" s="126" t="s">
        <v>29</v>
      </c>
      <c r="D84" s="126" t="s">
        <v>33</v>
      </c>
      <c r="E84" s="57" t="s">
        <v>849</v>
      </c>
      <c r="F84" s="119">
        <f t="shared" si="3"/>
        <v>200</v>
      </c>
      <c r="G84" s="119">
        <f t="shared" si="4"/>
        <v>1000</v>
      </c>
      <c r="H84" s="133"/>
      <c r="I84" t="str">
        <f t="shared" si="2"/>
        <v>"Bouteille en verre": {
 "Name" : "Bouteille en verre",
 "OV" : "Bottle, glass",
 "Category": "VARIOUS",
 "Weight" : 1000,
 "Price" : 200
  }</v>
      </c>
    </row>
    <row r="85" spans="1:9">
      <c r="A85" s="123" t="s">
        <v>654</v>
      </c>
      <c r="B85" s="123" t="s">
        <v>655</v>
      </c>
      <c r="C85" s="124" t="s">
        <v>84</v>
      </c>
      <c r="D85" s="124" t="s">
        <v>28</v>
      </c>
      <c r="E85" s="57" t="s">
        <v>849</v>
      </c>
      <c r="F85" s="119">
        <f t="shared" si="3"/>
        <v>1000</v>
      </c>
      <c r="G85" s="119" t="str">
        <f t="shared" si="4"/>
        <v>500</v>
      </c>
      <c r="H85" s="133"/>
      <c r="I85" t="str">
        <f t="shared" si="2"/>
        <v>"Cadenas": {
 "Name" : "Cadenas",
 "OV" : "Lock",
 "Category": "VARIOUS",
 "Weight" : 500,
 "Price" : 1000
  }</v>
      </c>
    </row>
    <row r="86" spans="1:9">
      <c r="A86" s="125" t="s">
        <v>656</v>
      </c>
      <c r="B86" s="125" t="s">
        <v>657</v>
      </c>
      <c r="C86" s="126" t="s">
        <v>46</v>
      </c>
      <c r="D86" s="126" t="s">
        <v>28</v>
      </c>
      <c r="E86" s="57" t="s">
        <v>849</v>
      </c>
      <c r="F86" s="119">
        <f t="shared" si="3"/>
        <v>100</v>
      </c>
      <c r="G86" s="119" t="str">
        <f t="shared" si="4"/>
        <v>500</v>
      </c>
      <c r="H86" s="133"/>
      <c r="I86" t="str">
        <f t="shared" si="2"/>
        <v>"Carquois": {
 "Name" : "Carquois",
 "OV" : "Quiver",
 "Category": "VARIOUS",
 "Weight" : 500,
 "Price" : 100
  }</v>
      </c>
    </row>
    <row r="87" spans="1:9">
      <c r="A87" s="123" t="s">
        <v>658</v>
      </c>
      <c r="B87" s="123" t="s">
        <v>659</v>
      </c>
      <c r="C87" s="124" t="s">
        <v>38</v>
      </c>
      <c r="D87" s="124" t="s">
        <v>53</v>
      </c>
      <c r="E87" s="57" t="s">
        <v>849</v>
      </c>
      <c r="F87" s="119">
        <f t="shared" si="3"/>
        <v>500</v>
      </c>
      <c r="G87" s="119">
        <f t="shared" si="4"/>
        <v>5000</v>
      </c>
      <c r="H87" s="133"/>
      <c r="I87" t="str">
        <f t="shared" si="2"/>
        <v>"Chaîne (3 m)": {
 "Name" : "Chaîne (3 m)",
 "OV" : "Chain",
 "Category": "VARIOUS",
 "Weight" : 5000,
 "Price" : 500
  }</v>
      </c>
    </row>
    <row r="88" spans="1:9">
      <c r="A88" s="125" t="s">
        <v>660</v>
      </c>
      <c r="B88" s="125" t="s">
        <v>661</v>
      </c>
      <c r="C88" s="126" t="s">
        <v>38</v>
      </c>
      <c r="D88" s="135" t="s">
        <v>442</v>
      </c>
      <c r="E88" s="57" t="s">
        <v>849</v>
      </c>
      <c r="F88" s="119">
        <f t="shared" si="3"/>
        <v>500</v>
      </c>
      <c r="G88" s="119" t="str">
        <f t="shared" si="4"/>
        <v>0</v>
      </c>
      <c r="H88" s="133"/>
      <c r="I88" t="str">
        <f t="shared" si="2"/>
        <v>"Chevalière": {
 "Name" : "Chevalière",
 "OV" : "Signet ring",
 "Category": "VARIOUS",
 "Weight" : 0,
 "Price" : 500
  }</v>
      </c>
    </row>
    <row r="89" spans="1:9">
      <c r="A89" s="123" t="s">
        <v>662</v>
      </c>
      <c r="B89" s="123" t="s">
        <v>663</v>
      </c>
      <c r="C89" s="124" t="s">
        <v>46</v>
      </c>
      <c r="D89" s="124" t="s">
        <v>33</v>
      </c>
      <c r="E89" s="57" t="s">
        <v>849</v>
      </c>
      <c r="F89" s="119">
        <f t="shared" si="3"/>
        <v>100</v>
      </c>
      <c r="G89" s="119">
        <f t="shared" si="4"/>
        <v>1000</v>
      </c>
      <c r="H89" s="133"/>
      <c r="I89" t="str">
        <f t="shared" si="2"/>
        <v>"Chausse-trappes (sac de 20)": {
 "Name" : "Chausse-trappes (sac de 20)",
 "OV" : "Caltrops",
 "Category": "VARIOUS",
 "Weight" : 1000,
 "Price" : 100
  }</v>
      </c>
    </row>
    <row r="90" spans="1:9">
      <c r="A90" s="125" t="s">
        <v>664</v>
      </c>
      <c r="B90" s="125" t="s">
        <v>665</v>
      </c>
      <c r="C90" s="126" t="s">
        <v>42</v>
      </c>
      <c r="D90" s="135" t="s">
        <v>442</v>
      </c>
      <c r="E90" s="57" t="s">
        <v>849</v>
      </c>
      <c r="F90" s="119">
        <f t="shared" si="3"/>
        <v>50</v>
      </c>
      <c r="G90" s="119" t="str">
        <f t="shared" si="4"/>
        <v>0</v>
      </c>
      <c r="H90" s="133"/>
      <c r="I90" t="str">
        <f t="shared" si="2"/>
        <v>"Cire à cacheter": {
 "Name" : "Cire à cacheter",
 "OV" : "Sealing wax",
 "Category": "VARIOUS",
 "Weight" : 0,
 "Price" : 50
  }</v>
      </c>
    </row>
    <row r="91" spans="1:9">
      <c r="A91" s="123" t="s">
        <v>666</v>
      </c>
      <c r="B91" s="123" t="s">
        <v>667</v>
      </c>
      <c r="C91" s="124" t="s">
        <v>46</v>
      </c>
      <c r="D91" s="136" t="s">
        <v>442</v>
      </c>
      <c r="E91" s="57" t="s">
        <v>849</v>
      </c>
      <c r="F91" s="119">
        <f t="shared" si="3"/>
        <v>100</v>
      </c>
      <c r="G91" s="119" t="str">
        <f t="shared" si="4"/>
        <v>0</v>
      </c>
      <c r="H91" s="133"/>
      <c r="I91" t="str">
        <f t="shared" si="2"/>
        <v>"Cloche": {
 "Name" : "Cloche",
 "OV" : "Bell",
 "Category": "VARIOUS",
 "Weight" : 0,
 "Price" : 100
  }</v>
      </c>
    </row>
    <row r="92" spans="1:9">
      <c r="A92" s="125" t="s">
        <v>668</v>
      </c>
      <c r="B92" s="125" t="s">
        <v>669</v>
      </c>
      <c r="C92" s="126" t="s">
        <v>38</v>
      </c>
      <c r="D92" s="126" t="s">
        <v>670</v>
      </c>
      <c r="E92" s="57" t="s">
        <v>849</v>
      </c>
      <c r="F92" s="119">
        <f t="shared" si="3"/>
        <v>500</v>
      </c>
      <c r="G92" s="119">
        <f t="shared" si="4"/>
        <v>12500</v>
      </c>
      <c r="H92" s="133"/>
      <c r="I92" t="str">
        <f t="shared" si="2"/>
        <v>"Coffre": {
 "Name" : "Coffre",
 "OV" : "Chest",
 "Category": "VARIOUS",
 "Weight" : 12500,
 "Price" : 500
  }</v>
      </c>
    </row>
    <row r="93" spans="1:9">
      <c r="A93" s="123" t="s">
        <v>671</v>
      </c>
      <c r="B93" s="123" t="s">
        <v>672</v>
      </c>
      <c r="C93" s="124" t="s">
        <v>46</v>
      </c>
      <c r="D93" s="124" t="s">
        <v>53</v>
      </c>
      <c r="E93" s="57" t="s">
        <v>849</v>
      </c>
      <c r="F93" s="119">
        <f t="shared" si="3"/>
        <v>100</v>
      </c>
      <c r="G93" s="119">
        <f t="shared" si="4"/>
        <v>5000</v>
      </c>
      <c r="H93" s="133"/>
      <c r="I93" t="str">
        <f t="shared" ref="I93:I106" si="5">""""&amp;A93&amp;""": {
 ""Name"" : """&amp;A93&amp;""",
 ""OV"" : """&amp;B93&amp;""",
 ""Category"": """&amp;E93&amp;""",
 ""Weight"" : "&amp;G93&amp;",
 ""Price"" : "&amp;F93&amp;"
  }"</f>
        <v>"Corde en chanvre (15 m)": {
 "Name" : "Corde en chanvre (15 m)",
 "OV" : "Rope, hempen",
 "Category": "VARIOUS",
 "Weight" : 5000,
 "Price" : 100
  }</v>
      </c>
    </row>
    <row r="94" spans="1:9">
      <c r="A94" s="125" t="s">
        <v>673</v>
      </c>
      <c r="B94" s="125" t="s">
        <v>674</v>
      </c>
      <c r="C94" s="126" t="s">
        <v>84</v>
      </c>
      <c r="D94" s="126" t="s">
        <v>60</v>
      </c>
      <c r="E94" s="57" t="s">
        <v>849</v>
      </c>
      <c r="F94" s="119">
        <f t="shared" si="3"/>
        <v>1000</v>
      </c>
      <c r="G94" s="119">
        <f t="shared" si="4"/>
        <v>2500</v>
      </c>
      <c r="H94" s="133"/>
      <c r="I94" t="str">
        <f t="shared" si="5"/>
        <v>"Corde en soie (15 m)": {
 "Name" : "Corde en soie (15 m)",
 "OV" : "Rope, silk",
 "Category": "VARIOUS",
 "Weight" : 2500,
 "Price" : 1000
  }</v>
      </c>
    </row>
    <row r="95" spans="1:9">
      <c r="A95" s="123" t="s">
        <v>675</v>
      </c>
      <c r="B95" s="123" t="s">
        <v>676</v>
      </c>
      <c r="C95" s="124" t="s">
        <v>42</v>
      </c>
      <c r="D95" s="124" t="s">
        <v>45</v>
      </c>
      <c r="E95" s="57" t="s">
        <v>849</v>
      </c>
      <c r="F95" s="119">
        <f t="shared" si="3"/>
        <v>50</v>
      </c>
      <c r="G95" s="119">
        <f t="shared" si="4"/>
        <v>1500</v>
      </c>
      <c r="H95" s="133"/>
      <c r="I95" t="str">
        <f t="shared" si="5"/>
        <v>"Couverture": {
 "Name" : "Couverture",
 "OV" : "Blanket",
 "Category": "VARIOUS",
 "Weight" : 1500,
 "Price" : 50
  }</v>
      </c>
    </row>
    <row r="96" spans="1:9">
      <c r="A96" s="125" t="s">
        <v>677</v>
      </c>
      <c r="B96" s="125" t="s">
        <v>678</v>
      </c>
      <c r="C96" s="126" t="s">
        <v>649</v>
      </c>
      <c r="D96" s="135" t="s">
        <v>442</v>
      </c>
      <c r="E96" s="57" t="s">
        <v>849</v>
      </c>
      <c r="F96" s="119">
        <f t="shared" si="3"/>
        <v>1</v>
      </c>
      <c r="G96" s="119" t="str">
        <f t="shared" si="4"/>
        <v>0</v>
      </c>
      <c r="H96" s="133"/>
      <c r="I96" t="str">
        <f t="shared" si="5"/>
        <v>"Craie (un morceau)": {
 "Name" : "Craie (un morceau)",
 "OV" : "Chalk",
 "Category": "VARIOUS",
 "Weight" : 0,
 "Price" : 1
  }</v>
      </c>
    </row>
    <row r="97" spans="1:9">
      <c r="A97" s="123" t="s">
        <v>679</v>
      </c>
      <c r="B97" s="123" t="s">
        <v>680</v>
      </c>
      <c r="C97" s="124" t="s">
        <v>681</v>
      </c>
      <c r="D97" s="124" t="s">
        <v>23</v>
      </c>
      <c r="E97" s="57" t="s">
        <v>849</v>
      </c>
      <c r="F97" s="119">
        <f t="shared" si="3"/>
        <v>2</v>
      </c>
      <c r="G97" s="119">
        <f t="shared" si="4"/>
        <v>2000</v>
      </c>
      <c r="H97" s="133"/>
      <c r="I97" t="str">
        <f t="shared" si="5"/>
        <v>"Cruche ou pichet": {
 "Name" : "Cruche ou pichet",
 "OV" : "Jug or pitcher",
 "Category": "VARIOUS",
 "Weight" : 2000,
 "Price" : 2
  }</v>
      </c>
    </row>
    <row r="98" spans="1:9">
      <c r="A98" s="125" t="s">
        <v>682</v>
      </c>
      <c r="B98" s="125" t="s">
        <v>683</v>
      </c>
      <c r="C98" s="126" t="s">
        <v>61</v>
      </c>
      <c r="D98" s="126" t="s">
        <v>28</v>
      </c>
      <c r="E98" s="57" t="s">
        <v>849</v>
      </c>
      <c r="F98" s="119">
        <f t="shared" si="3"/>
        <v>2500</v>
      </c>
      <c r="G98" s="119" t="str">
        <f t="shared" si="4"/>
        <v>500</v>
      </c>
      <c r="H98" s="133"/>
      <c r="I98" t="str">
        <f t="shared" si="5"/>
        <v>"Eau bénite (flasque)": {
 "Name" : "Eau bénite (flasque)",
 "OV" : "Holy Water",
 "Category": "VARIOUS",
 "Weight" : 500,
 "Price" : 2500
  }</v>
      </c>
    </row>
    <row r="99" spans="1:9">
      <c r="A99" s="123" t="s">
        <v>684</v>
      </c>
      <c r="B99" s="123" t="s">
        <v>685</v>
      </c>
      <c r="C99" s="124" t="s">
        <v>34</v>
      </c>
      <c r="D99" s="124" t="s">
        <v>670</v>
      </c>
      <c r="E99" s="57" t="s">
        <v>849</v>
      </c>
      <c r="F99" s="119">
        <f t="shared" si="3"/>
        <v>10</v>
      </c>
      <c r="G99" s="119">
        <f t="shared" si="4"/>
        <v>12500</v>
      </c>
      <c r="H99" s="133"/>
      <c r="I99" t="str">
        <f t="shared" si="5"/>
        <v>"Échelle (3 m)": {
 "Name" : "Échelle (3 m)",
 "OV" : "Ladder",
 "Category": "VARIOUS",
 "Weight" : 12500,
 "Price" : 10
  }</v>
      </c>
    </row>
    <row r="100" spans="1:9">
      <c r="A100" s="125" t="s">
        <v>686</v>
      </c>
      <c r="B100" s="125" t="s">
        <v>687</v>
      </c>
      <c r="C100" s="126" t="s">
        <v>84</v>
      </c>
      <c r="D100" s="135" t="s">
        <v>442</v>
      </c>
      <c r="E100" s="57" t="s">
        <v>849</v>
      </c>
      <c r="F100" s="119">
        <f t="shared" si="3"/>
        <v>1000</v>
      </c>
      <c r="G100" s="119" t="str">
        <f t="shared" si="4"/>
        <v>0</v>
      </c>
      <c r="H100" s="133"/>
      <c r="I100" t="str">
        <f t="shared" si="5"/>
        <v>"Encre (bouteille de 30 ml)": {
 "Name" : "Encre (bouteille de 30 ml)",
 "OV" : "Ink",
 "Category": "VARIOUS",
 "Weight" : 0,
 "Price" : 1000
  }</v>
      </c>
    </row>
    <row r="101" spans="1:9">
      <c r="A101" s="123" t="s">
        <v>688</v>
      </c>
      <c r="B101" s="123" t="s">
        <v>689</v>
      </c>
      <c r="C101" s="124" t="s">
        <v>61</v>
      </c>
      <c r="D101" s="124" t="s">
        <v>502</v>
      </c>
      <c r="E101" s="57" t="s">
        <v>849</v>
      </c>
      <c r="F101" s="119">
        <f t="shared" si="3"/>
        <v>2500</v>
      </c>
      <c r="G101" s="119">
        <f t="shared" si="4"/>
        <v>6000</v>
      </c>
      <c r="H101" s="133"/>
      <c r="I101" t="str">
        <f t="shared" si="5"/>
        <v>"Équipement d’escalade": {
 "Name" : "Équipement d’escalade",
 "OV" : "Climber’s Kit",
 "Category": "VARIOUS",
 "Weight" : 6000,
 "Price" : 2500
  }</v>
      </c>
    </row>
    <row r="102" spans="1:9">
      <c r="A102" s="125" t="s">
        <v>690</v>
      </c>
      <c r="B102" s="125" t="s">
        <v>691</v>
      </c>
      <c r="C102" s="126" t="s">
        <v>46</v>
      </c>
      <c r="D102" s="126" t="s">
        <v>28</v>
      </c>
      <c r="E102" s="57" t="s">
        <v>849</v>
      </c>
      <c r="F102" s="119">
        <f t="shared" si="3"/>
        <v>100</v>
      </c>
      <c r="G102" s="119" t="str">
        <f t="shared" si="4"/>
        <v>500</v>
      </c>
      <c r="H102" s="133"/>
      <c r="I102" t="str">
        <f t="shared" si="5"/>
        <v>"Étui à carreaux": {
 "Name" : "Étui à carreaux",
 "OV" : "Case, Crossbow Bolt",
 "Category": "VARIOUS",
 "Weight" : 500,
 "Price" : 100
  }</v>
      </c>
    </row>
    <row r="103" spans="1:9">
      <c r="A103" s="123" t="s">
        <v>692</v>
      </c>
      <c r="B103" s="123" t="s">
        <v>693</v>
      </c>
      <c r="C103" s="124" t="s">
        <v>46</v>
      </c>
      <c r="D103" s="124" t="s">
        <v>28</v>
      </c>
      <c r="E103" s="57" t="s">
        <v>849</v>
      </c>
      <c r="F103" s="119">
        <f t="shared" si="3"/>
        <v>100</v>
      </c>
      <c r="G103" s="119" t="str">
        <f t="shared" si="4"/>
        <v>500</v>
      </c>
      <c r="H103" s="133"/>
      <c r="I103" t="str">
        <f t="shared" si="5"/>
        <v>"Étui à cartes ou parchemins": {
 "Name" : "Étui à cartes ou parchemins",
 "OV" : "Case, Map or Scroll",
 "Category": "VARIOUS",
 "Weight" : 500,
 "Price" : 100
  }</v>
      </c>
    </row>
    <row r="104" spans="1:9">
      <c r="A104" s="125" t="s">
        <v>694</v>
      </c>
      <c r="B104" s="125" t="s">
        <v>695</v>
      </c>
      <c r="C104" s="126" t="s">
        <v>81</v>
      </c>
      <c r="D104" s="126" t="s">
        <v>28</v>
      </c>
      <c r="E104" s="57" t="s">
        <v>849</v>
      </c>
      <c r="F104" s="119">
        <f t="shared" si="3"/>
        <v>5000</v>
      </c>
      <c r="G104" s="119" t="str">
        <f t="shared" si="4"/>
        <v>500</v>
      </c>
      <c r="H104" s="133"/>
      <c r="I104" t="str">
        <f t="shared" si="5"/>
        <v>"Feu grégeois (flasque)": {
 "Name" : "Feu grégeois (flasque)",
 "OV" : "Alchemist’s Fire",
 "Category": "VARIOUS",
 "Weight" : 500,
 "Price" : 5000
  }</v>
      </c>
    </row>
    <row r="105" spans="1:9">
      <c r="A105" s="123" t="s">
        <v>696</v>
      </c>
      <c r="B105" s="123" t="s">
        <v>697</v>
      </c>
      <c r="C105" s="124" t="s">
        <v>46</v>
      </c>
      <c r="D105" s="136" t="s">
        <v>442</v>
      </c>
      <c r="E105" s="57" t="s">
        <v>849</v>
      </c>
      <c r="F105" s="119">
        <f t="shared" si="3"/>
        <v>100</v>
      </c>
      <c r="G105" s="119" t="str">
        <f t="shared" si="4"/>
        <v>0</v>
      </c>
      <c r="H105" s="133"/>
      <c r="I105" t="str">
        <f t="shared" si="5"/>
        <v>"Fiole (10 cl)": {
 "Name" : "Fiole (10 cl)",
 "OV" : "Vial",
 "Category": "VARIOUS",
 "Weight" : 0,
 "Price" : 100
  }</v>
      </c>
    </row>
    <row r="106" spans="1:9">
      <c r="A106" s="125" t="s">
        <v>698</v>
      </c>
      <c r="B106" s="125" t="s">
        <v>699</v>
      </c>
      <c r="C106" s="126" t="s">
        <v>681</v>
      </c>
      <c r="D106" s="126" t="s">
        <v>28</v>
      </c>
      <c r="E106" s="57" t="s">
        <v>849</v>
      </c>
      <c r="F106" s="119">
        <f t="shared" si="3"/>
        <v>2</v>
      </c>
      <c r="G106" s="119" t="str">
        <f t="shared" si="4"/>
        <v>500</v>
      </c>
      <c r="H106" s="133"/>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210" t="s">
        <v>1316</v>
      </c>
      <c r="B1" s="210" t="s">
        <v>1314</v>
      </c>
      <c r="C1" s="210" t="s">
        <v>1315</v>
      </c>
      <c r="D1" s="210" t="s">
        <v>15</v>
      </c>
      <c r="E1" s="210" t="s">
        <v>1317</v>
      </c>
      <c r="F1" s="210" t="s">
        <v>1318</v>
      </c>
      <c r="G1" s="210" t="s">
        <v>1319</v>
      </c>
      <c r="H1" s="210" t="s">
        <v>1320</v>
      </c>
      <c r="I1" s="210" t="s">
        <v>1321</v>
      </c>
      <c r="J1" s="210" t="s">
        <v>1322</v>
      </c>
      <c r="L1" s="209"/>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33"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33"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33"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2" sqref="E12"/>
    </sheetView>
  </sheetViews>
  <sheetFormatPr baseColWidth="10" defaultRowHeight="15"/>
  <cols>
    <col min="2" max="2" width="20.85546875" customWidth="1"/>
    <col min="3" max="3" width="137.42578125" customWidth="1"/>
    <col min="5" max="5" width="109.28515625" customWidth="1"/>
  </cols>
  <sheetData>
    <row r="1" spans="1:5" ht="15" customHeight="1">
      <c r="A1" s="235" t="s">
        <v>456</v>
      </c>
      <c r="B1" s="235" t="s">
        <v>1099</v>
      </c>
      <c r="C1" s="235" t="s">
        <v>1321</v>
      </c>
    </row>
    <row r="2" spans="1:5" ht="30" customHeight="1">
      <c r="A2" s="230" t="s">
        <v>2813</v>
      </c>
      <c r="B2" s="231" t="s">
        <v>2821</v>
      </c>
      <c r="C2" s="232" t="s">
        <v>2830</v>
      </c>
      <c r="E2" t="str">
        <f>""""&amp;A2&amp;""": {
  ""Code"" : """&amp;A2&amp;""",
  ""Name"" : """&amp;B2&amp;""",
  ""Description"" : """&amp;C2&amp;"""
   }"</f>
        <v>"LB": {
  "Code" : "LB",
  "Name" : "Loyal bon",
  "Description" : "On peut compter sur ces créatures pour faire le bien dans le sens ou la société l'entend. Les dragons d'or, les paladins et la plupart des nains sont d'alignement loyal bon."
   }</v>
      </c>
    </row>
    <row r="3" spans="1:5" ht="30" customHeight="1">
      <c r="A3" s="89" t="s">
        <v>2814</v>
      </c>
      <c r="B3" s="18" t="s">
        <v>2822</v>
      </c>
      <c r="C3" s="233" t="s">
        <v>2833</v>
      </c>
      <c r="E3" t="str">
        <f t="shared" ref="E3:E10" si="0">""""&amp;A3&amp;""": {
  ""Code"" : """&amp;A3&amp;""",
  ""Name"" : """&amp;B3&amp;""",
  ""Description"" : """&amp;C3&amp;"""
   }"</f>
        <v>"NB": {
  "Code" : "NB",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9" t="s">
        <v>2815</v>
      </c>
      <c r="B4" s="18" t="s">
        <v>2823</v>
      </c>
      <c r="C4" s="233" t="s">
        <v>2832</v>
      </c>
      <c r="E4" t="str">
        <f t="shared" si="0"/>
        <v>"CB": {
  "Code" : "CB",
  "Name" : "Chaotique bon",
  "Description" : "Ces créatures agissent selon leur conscience, et ont peu d'égard pour ce que les autres attendent. Les dragons de cuivre, de nombreux elfes et les licornes sont d'alignement chaotique bon."
   }</v>
      </c>
    </row>
    <row r="5" spans="1:5" ht="30" customHeight="1">
      <c r="A5" s="89" t="s">
        <v>2816</v>
      </c>
      <c r="B5" s="18" t="s">
        <v>2824</v>
      </c>
      <c r="C5" s="233" t="s">
        <v>2831</v>
      </c>
      <c r="E5" t="str">
        <f t="shared" si="0"/>
        <v>"LN": {
  "Code" : "LN",
  "Name" : "Loyal neutre",
  "Description" : "Ces individus agissent conformément à la loi, aux traditions ou suivants des codes personnels. Beaucoup de moines et quelques magiciens sont d'alignement loyal neutre."
   }</v>
      </c>
    </row>
    <row r="6" spans="1:5" ht="30" customHeight="1">
      <c r="A6" s="89" t="s">
        <v>2814</v>
      </c>
      <c r="B6" s="18" t="s">
        <v>2829</v>
      </c>
      <c r="C6" s="233" t="s">
        <v>2835</v>
      </c>
      <c r="E6" t="str">
        <f t="shared" si="0"/>
        <v>"NB":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9" t="s">
        <v>2817</v>
      </c>
      <c r="B7" s="18" t="s">
        <v>2825</v>
      </c>
      <c r="C7" s="233" t="s">
        <v>2834</v>
      </c>
      <c r="E7" t="str">
        <f t="shared" si="0"/>
        <v>"CN": {
  "Code" : "CN",
  "Name" : "Chaotique neutre",
  "Description" : "Ces créatures suivent leurs caprices, pensant à leur liberté personnelle avant tout. Beaucoup de barbares, de roublards et de bardes sont d'alignement chaotique neutre."
   }</v>
      </c>
    </row>
    <row r="8" spans="1:5" ht="30" customHeight="1">
      <c r="A8" s="89" t="s">
        <v>2818</v>
      </c>
      <c r="B8" s="18" t="s">
        <v>2826</v>
      </c>
      <c r="C8" s="233" t="s">
        <v>2836</v>
      </c>
      <c r="E8" t="str">
        <f>""""&amp;A8&amp;""": {
  ""Code"" : """&amp;A8&amp;""",
  ""Name"" : """&amp;B8&amp;""",
  ""Description"" : """&amp;C8&amp;"""
   }"</f>
        <v>"LM": {
  "Code" : "LM",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9" t="s">
        <v>2819</v>
      </c>
      <c r="B9" s="18" t="s">
        <v>2828</v>
      </c>
      <c r="C9" s="233" t="s">
        <v>2837</v>
      </c>
      <c r="E9" t="str">
        <f t="shared" si="0"/>
        <v>"NM": {
  "Code" : "NM",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92" t="s">
        <v>2820</v>
      </c>
      <c r="B10" s="93" t="s">
        <v>2827</v>
      </c>
      <c r="C10" s="234" t="s">
        <v>2838</v>
      </c>
      <c r="E10" t="str">
        <f t="shared" si="0"/>
        <v>"CM": {
  "Code" : "CM",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9" sqref="F19"/>
    </sheetView>
  </sheetViews>
  <sheetFormatPr baseColWidth="10" defaultRowHeight="15"/>
  <cols>
    <col min="2" max="2" width="19.85546875" customWidth="1"/>
    <col min="3" max="3" width="26.7109375" customWidth="1"/>
  </cols>
  <sheetData>
    <row r="1" spans="1:6" ht="15.75" customHeight="1">
      <c r="A1" s="235" t="s">
        <v>2856</v>
      </c>
      <c r="B1" s="236" t="s">
        <v>2840</v>
      </c>
      <c r="C1" s="236" t="s">
        <v>2841</v>
      </c>
      <c r="D1" s="236" t="s">
        <v>2842</v>
      </c>
    </row>
    <row r="2" spans="1:6">
      <c r="A2" s="113" t="s">
        <v>2857</v>
      </c>
      <c r="B2" s="237" t="s">
        <v>2843</v>
      </c>
      <c r="C2" s="237" t="s">
        <v>2844</v>
      </c>
      <c r="D2" s="238" t="s">
        <v>2843</v>
      </c>
      <c r="F2" t="str">
        <f>""""&amp;B2&amp;""": {
  ""Code"" : """&amp;B2&amp;""",
  ""Type"" : """&amp;A2&amp;""",
  ""Writing"" : """&amp;D2&amp;""",
  ""TypicalRaces"" : """&amp;C2&amp;"""
   }"</f>
        <v>"Commun": {
  "Code" : "Commun",
  "Type" : "STANDARD",
  "Writing" : "Commun",
  "TypicalRaces" : "Humains"
   }</v>
      </c>
    </row>
    <row r="3" spans="1:6">
      <c r="A3" s="89" t="s">
        <v>2857</v>
      </c>
      <c r="B3" s="33" t="s">
        <v>2845</v>
      </c>
      <c r="C3" s="33" t="s">
        <v>2846</v>
      </c>
      <c r="D3" s="34" t="s">
        <v>2845</v>
      </c>
      <c r="F3" t="str">
        <f t="shared" ref="F3:F17" si="0">""""&amp;B3&amp;""": {
  ""Code"" : """&amp;B3&amp;""",
  ""Type"" : """&amp;A3&amp;""",
  ""Writing"" : """&amp;D3&amp;""",
  ""TypicalRaces"" : """&amp;C3&amp;"""
   }"</f>
        <v>"Elfique": {
  "Code" : "Elfique",
  "Type" : "STANDARD",
  "Writing" : "Elfique",
  "TypicalRaces" : "Elfes"
   }</v>
      </c>
    </row>
    <row r="4" spans="1:6">
      <c r="A4" s="97" t="s">
        <v>2857</v>
      </c>
      <c r="B4" s="36" t="s">
        <v>2847</v>
      </c>
      <c r="C4" s="36" t="s">
        <v>2848</v>
      </c>
      <c r="D4" s="37" t="s">
        <v>410</v>
      </c>
      <c r="F4" t="str">
        <f t="shared" si="0"/>
        <v>"Géant": {
  "Code" : "Géant",
  "Type" : "STANDARD",
  "Writing" : "Nain",
  "TypicalRaces" : "Ogres, géants"
   }</v>
      </c>
    </row>
    <row r="5" spans="1:6">
      <c r="A5" s="89" t="s">
        <v>2857</v>
      </c>
      <c r="B5" s="33" t="s">
        <v>403</v>
      </c>
      <c r="C5" s="33" t="s">
        <v>2849</v>
      </c>
      <c r="D5" s="34" t="s">
        <v>410</v>
      </c>
      <c r="F5" t="str">
        <f t="shared" si="0"/>
        <v>"Gnome": {
  "Code" : "Gnome",
  "Type" : "STANDARD",
  "Writing" : "Nain",
  "TypicalRaces" : "Gnomes"
   }</v>
      </c>
    </row>
    <row r="6" spans="1:6">
      <c r="A6" s="97" t="s">
        <v>2857</v>
      </c>
      <c r="B6" s="36" t="s">
        <v>2850</v>
      </c>
      <c r="C6" s="36" t="s">
        <v>2851</v>
      </c>
      <c r="D6" s="37" t="s">
        <v>410</v>
      </c>
      <c r="F6" t="str">
        <f t="shared" si="0"/>
        <v>"Gobelin": {
  "Code" : "Gobelin",
  "Type" : "STANDARD",
  "Writing" : "Nain",
  "TypicalRaces" : "Gobelinoïdes"
   }</v>
      </c>
    </row>
    <row r="7" spans="1:6">
      <c r="A7" s="89" t="s">
        <v>2857</v>
      </c>
      <c r="B7" s="33" t="s">
        <v>397</v>
      </c>
      <c r="C7" s="33" t="s">
        <v>2852</v>
      </c>
      <c r="D7" s="34" t="s">
        <v>2843</v>
      </c>
      <c r="F7" t="str">
        <f t="shared" si="0"/>
        <v>"Halfelin": {
  "Code" : "Halfelin",
  "Type" : "STANDARD",
  "Writing" : "Commun",
  "TypicalRaces" : "Halfelins"
   }</v>
      </c>
    </row>
    <row r="8" spans="1:6">
      <c r="A8" s="97" t="s">
        <v>2857</v>
      </c>
      <c r="B8" s="36" t="s">
        <v>410</v>
      </c>
      <c r="C8" s="36" t="s">
        <v>2853</v>
      </c>
      <c r="D8" s="37" t="s">
        <v>410</v>
      </c>
      <c r="F8" t="str">
        <f t="shared" si="0"/>
        <v>"Nain": {
  "Code" : "Nain",
  "Type" : "STANDARD",
  "Writing" : "Nain",
  "TypicalRaces" : "Nains"
   }</v>
      </c>
    </row>
    <row r="9" spans="1:6">
      <c r="A9" s="89" t="s">
        <v>2857</v>
      </c>
      <c r="B9" s="33" t="s">
        <v>2854</v>
      </c>
      <c r="C9" s="33" t="s">
        <v>2855</v>
      </c>
      <c r="D9" s="34" t="s">
        <v>410</v>
      </c>
      <c r="F9" t="str">
        <f t="shared" si="0"/>
        <v>"Orque": {
  "Code" : "Orque",
  "Type" : "STANDARD",
  "Writing" : "Nain",
  "TypicalRaces" : "Orques"
   }</v>
      </c>
    </row>
    <row r="10" spans="1:6">
      <c r="A10" s="97" t="s">
        <v>2874</v>
      </c>
      <c r="B10" s="36" t="s">
        <v>2858</v>
      </c>
      <c r="C10" s="36" t="s">
        <v>2859</v>
      </c>
      <c r="D10" s="37" t="s">
        <v>2860</v>
      </c>
      <c r="F10" t="str">
        <f t="shared" si="0"/>
        <v>"Abyssal": {
  "Code" : "Abyssal",
  "Type" : "EXOTIC",
  "Writing" : "Infernal",
  "TypicalRaces" : "Démons"
   }</v>
      </c>
    </row>
    <row r="11" spans="1:6">
      <c r="A11" s="89" t="s">
        <v>2874</v>
      </c>
      <c r="B11" s="33" t="s">
        <v>2861</v>
      </c>
      <c r="C11" s="33" t="s">
        <v>2862</v>
      </c>
      <c r="D11" s="34" t="s">
        <v>2861</v>
      </c>
      <c r="F11" t="str">
        <f t="shared" si="0"/>
        <v>"Céleste": {
  "Code" : "Céleste",
  "Type" : "EXOTIC",
  "Writing" : "Céleste",
  "TypicalRaces" : "Célestes"
   }</v>
      </c>
    </row>
    <row r="12" spans="1:6" ht="25.5">
      <c r="A12" s="97" t="s">
        <v>2874</v>
      </c>
      <c r="B12" s="36" t="s">
        <v>2863</v>
      </c>
      <c r="C12" s="36" t="s">
        <v>2864</v>
      </c>
      <c r="D12" s="37" t="s">
        <v>2845</v>
      </c>
      <c r="F12" t="str">
        <f t="shared" si="0"/>
        <v>"Commun des profondeurs": {
  "Code" : "Commun des profondeurs",
  "Type" : "EXOTIC",
  "Writing" : "Elfique",
  "TypicalRaces" : "Créatures de l'Outreterre"
   }</v>
      </c>
    </row>
    <row r="13" spans="1:6" ht="13.5" customHeight="1">
      <c r="A13" s="89" t="s">
        <v>2874</v>
      </c>
      <c r="B13" s="33" t="s">
        <v>2865</v>
      </c>
      <c r="C13" s="33" t="s">
        <v>2866</v>
      </c>
      <c r="D13" s="34" t="s">
        <v>2865</v>
      </c>
      <c r="F13" t="str">
        <f t="shared" si="0"/>
        <v>"Draconique": {
  "Code" : "Draconique",
  "Type" : "EXOTIC",
  "Writing" : "Draconique",
  "TypicalRaces" : "Dragons, drakéides"
   }</v>
      </c>
    </row>
    <row r="14" spans="1:6">
      <c r="A14" s="97" t="s">
        <v>2874</v>
      </c>
      <c r="B14" s="36" t="s">
        <v>2860</v>
      </c>
      <c r="C14" s="36" t="s">
        <v>2867</v>
      </c>
      <c r="D14" s="37" t="s">
        <v>2860</v>
      </c>
      <c r="F14" t="str">
        <f t="shared" si="0"/>
        <v>"Infernal": {
  "Code" : "Infernal",
  "Type" : "EXOTIC",
  "Writing" : "Infernal",
  "TypicalRaces" : "Diables"
   }</v>
      </c>
    </row>
    <row r="15" spans="1:6">
      <c r="A15" s="89" t="s">
        <v>2874</v>
      </c>
      <c r="B15" s="33" t="s">
        <v>2868</v>
      </c>
      <c r="C15" s="33" t="s">
        <v>2869</v>
      </c>
      <c r="D15" s="34" t="s">
        <v>410</v>
      </c>
      <c r="F15" t="str">
        <f t="shared" si="0"/>
        <v>"Primordial": {
  "Code" : "Primordial",
  "Type" : "EXOTIC",
  "Writing" : "Nain",
  "TypicalRaces" : "Élémentaires"
   }</v>
      </c>
    </row>
    <row r="16" spans="1:6" ht="12.75" customHeight="1">
      <c r="A16" s="97" t="s">
        <v>2874</v>
      </c>
      <c r="B16" s="36" t="s">
        <v>2870</v>
      </c>
      <c r="C16" s="36" t="s">
        <v>2871</v>
      </c>
      <c r="D16" s="37" t="s">
        <v>50</v>
      </c>
      <c r="F16" t="str">
        <f t="shared" si="0"/>
        <v>"Profond": {
  "Code" : "Profond",
  "Type" : "EXOTIC",
  "Writing" : "-",
  "TypicalRaces" : "Beholders, flagelleurs mentaux"
   }</v>
      </c>
    </row>
    <row r="17" spans="1:6" ht="14.25" customHeight="1">
      <c r="A17" s="92" t="s">
        <v>2874</v>
      </c>
      <c r="B17" s="174" t="s">
        <v>2872</v>
      </c>
      <c r="C17" s="174" t="s">
        <v>2873</v>
      </c>
      <c r="D17" s="239" t="s">
        <v>2845</v>
      </c>
      <c r="F17" t="str">
        <f t="shared" si="0"/>
        <v>"Sylvain": {
  "Code" : "Sylvain",
  "Type" : "EXOTIC",
  "Writing" : "Elfique",
  "TypicalRaces" : "Créatures féeriques"
   }</v>
      </c>
    </row>
    <row r="19" spans="1:6">
      <c r="F19" t="str">
        <f>CONCATENATE(F2,",
",F3,",
",F4,",
",F5,",
",F6,",
",F7,",
",F8,",
",F9,",
",F10,",
",F11,",
",F12,",
",F13,",
",F14,",
",F15,",
",F16,",
",F17)</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1283</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7"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Classes!Q15</f>
        <v>"BARBARIAN":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v>
      </c>
      <c r="C3" t="str">
        <f t="shared" si="0"/>
        <v>"Classes" : {
 "BARBARIAN":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209"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209"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209" t="s">
        <v>1309</v>
      </c>
      <c r="C9" t="str">
        <f t="shared" si="0"/>
        <v>"HostelCategories" : {
 "HOSTEL": {"Code": "HOSTEL", "Name": "Auberge"},
   "MEAL": {"Code": "MEAL", "Name": "Repas (par jour)"},
   "FOOD": {"Code": "FOOD", "Name": "Nourriture"},
   "DRINK": {"Code": "DRINK", "Name": "Boisson"}
 }</v>
      </c>
    </row>
    <row r="10" spans="1:3" ht="15" customHeight="1">
      <c r="A10" t="s">
        <v>1290</v>
      </c>
      <c r="B10" s="209"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209"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209"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2839</v>
      </c>
      <c r="B25" t="str">
        <f>Alignements!E12</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26" spans="1:3">
      <c r="A26" t="s">
        <v>2875</v>
      </c>
      <c r="B26" t="str">
        <f>Langues!F19</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row r="27" spans="1:3" ht="15" customHeight="1">
      <c r="A27" t="s">
        <v>1306</v>
      </c>
      <c r="B27" s="209"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456</v>
      </c>
      <c r="B1" s="87" t="s">
        <v>3</v>
      </c>
      <c r="C1" s="87" t="s">
        <v>15</v>
      </c>
      <c r="D1" s="87" t="s">
        <v>11</v>
      </c>
      <c r="E1" s="87" t="s">
        <v>10</v>
      </c>
      <c r="F1" s="87" t="s">
        <v>6</v>
      </c>
      <c r="G1" s="87" t="s">
        <v>7</v>
      </c>
      <c r="H1" s="87" t="s">
        <v>8</v>
      </c>
      <c r="I1" s="87" t="s">
        <v>9</v>
      </c>
      <c r="J1" s="88" t="s">
        <v>444</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4" workbookViewId="0">
      <selection activeCell="B12" sqref="B12"/>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446</v>
      </c>
      <c r="B1" s="86" t="s">
        <v>456</v>
      </c>
      <c r="C1" s="87" t="s">
        <v>445</v>
      </c>
      <c r="D1" s="87" t="s">
        <v>15</v>
      </c>
      <c r="E1" s="87" t="s">
        <v>11</v>
      </c>
      <c r="F1" s="87" t="s">
        <v>10</v>
      </c>
      <c r="G1" s="87" t="s">
        <v>6</v>
      </c>
      <c r="H1" s="87" t="s">
        <v>7</v>
      </c>
      <c r="I1" s="87" t="s">
        <v>8</v>
      </c>
      <c r="J1" s="87" t="s">
        <v>9</v>
      </c>
      <c r="K1" s="88" t="s">
        <v>444</v>
      </c>
      <c r="L1" s="107"/>
    </row>
    <row r="2" spans="1:13">
      <c r="A2" s="113" t="s">
        <v>374</v>
      </c>
      <c r="B2" s="143" t="s">
        <v>449</v>
      </c>
      <c r="C2" s="111" t="s">
        <v>447</v>
      </c>
      <c r="D2" s="111" t="s">
        <v>448</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452</v>
      </c>
      <c r="C3" s="101" t="s">
        <v>450</v>
      </c>
      <c r="D3" s="101" t="s">
        <v>451</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455</v>
      </c>
      <c r="C4" s="28" t="s">
        <v>454</v>
      </c>
      <c r="D4" s="28" t="s">
        <v>453</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459</v>
      </c>
      <c r="C5" s="79" t="s">
        <v>457</v>
      </c>
      <c r="D5" s="79" t="s">
        <v>458</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460</v>
      </c>
      <c r="C6" s="28" t="s">
        <v>461</v>
      </c>
      <c r="D6" s="28" t="s">
        <v>462</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470</v>
      </c>
      <c r="C7" s="79" t="s">
        <v>463</v>
      </c>
      <c r="D7" s="79" t="s">
        <v>467</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469</v>
      </c>
      <c r="C8" s="28" t="s">
        <v>464</v>
      </c>
      <c r="D8" s="28" t="s">
        <v>468</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471</v>
      </c>
      <c r="C9" s="79" t="s">
        <v>465</v>
      </c>
      <c r="D9" s="79" t="s">
        <v>466</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474</v>
      </c>
      <c r="C10" s="28" t="s">
        <v>472</v>
      </c>
      <c r="D10" s="28" t="s">
        <v>473</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475</v>
      </c>
      <c r="C12" s="28" t="s">
        <v>476</v>
      </c>
      <c r="D12" s="28" t="s">
        <v>477</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478</v>
      </c>
      <c r="C13" s="101" t="s">
        <v>176</v>
      </c>
      <c r="D13" s="101" t="s">
        <v>479</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480</v>
      </c>
      <c r="C14" s="28" t="s">
        <v>179</v>
      </c>
      <c r="D14" s="28" t="s">
        <v>481</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482</v>
      </c>
      <c r="C15" s="101" t="s">
        <v>483</v>
      </c>
      <c r="D15" s="101" t="s">
        <v>484</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pane xSplit="1" ySplit="1" topLeftCell="I2" activePane="bottomRight" state="frozenSplit"/>
      <selection pane="topRight" activeCell="O1" sqref="O1"/>
      <selection pane="bottomLeft" activeCell="A23" sqref="A23"/>
      <selection pane="bottomRight" activeCell="M11" sqref="M11"/>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35.5703125" customWidth="1"/>
    <col min="16" max="16" width="8.140625" customWidth="1"/>
  </cols>
  <sheetData>
    <row r="1" spans="1:17">
      <c r="A1" s="84" t="s">
        <v>456</v>
      </c>
      <c r="B1" s="110" t="s">
        <v>13</v>
      </c>
      <c r="C1" s="20" t="s">
        <v>15</v>
      </c>
      <c r="D1" s="20" t="s">
        <v>11</v>
      </c>
      <c r="E1" s="20" t="s">
        <v>10</v>
      </c>
      <c r="F1" s="20" t="s">
        <v>6</v>
      </c>
      <c r="G1" s="20" t="s">
        <v>7</v>
      </c>
      <c r="H1" s="20" t="s">
        <v>8</v>
      </c>
      <c r="I1" s="21" t="s">
        <v>9</v>
      </c>
      <c r="J1" s="160" t="s">
        <v>1139</v>
      </c>
      <c r="K1" s="160" t="s">
        <v>1261</v>
      </c>
      <c r="L1" s="205" t="s">
        <v>1262</v>
      </c>
      <c r="M1" s="160" t="s">
        <v>2797</v>
      </c>
      <c r="N1" s="160" t="s">
        <v>2798</v>
      </c>
      <c r="O1" s="205" t="s">
        <v>2801</v>
      </c>
      <c r="P1" s="107"/>
    </row>
    <row r="2" spans="1:17">
      <c r="A2" s="113" t="s">
        <v>385</v>
      </c>
      <c r="B2" s="111" t="s">
        <v>431</v>
      </c>
      <c r="C2" s="111" t="s">
        <v>419</v>
      </c>
      <c r="D2" s="112">
        <v>0</v>
      </c>
      <c r="E2" s="112">
        <v>0</v>
      </c>
      <c r="F2" s="112">
        <v>0</v>
      </c>
      <c r="G2" s="112">
        <v>0</v>
      </c>
      <c r="H2" s="112">
        <v>0</v>
      </c>
      <c r="I2" s="112">
        <v>0</v>
      </c>
      <c r="J2" s="203">
        <v>12</v>
      </c>
      <c r="K2" s="203" t="s">
        <v>1264</v>
      </c>
      <c r="L2" s="203"/>
      <c r="M2" s="203" t="s">
        <v>2808</v>
      </c>
      <c r="N2" s="203"/>
      <c r="O2" s="162" t="s">
        <v>2803</v>
      </c>
      <c r="P2" s="103"/>
      <c r="Q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f>
        <v>"BARBARIAN":  {
 "Name" : "Barbare",
 "OV" : "Barbarian",
 "Strength" : 0,
 "Constitution" : 0,
 "Dexterity" : 0,
 "Intelligence" : 0,
 "Wisdom" : 0,
 "Charisma" : 0,
 "HD" : 12,
 "SpecialsName" : "Rage",
 "BonusAttackName" : "",
 "WeaponCategories" : ["C_MEL", "C_DIS", "W_MEL", "W_DIS"],
 "Weapons" : [],
 "ArmorCategories" : ["LIGHT", "MID",  "SHIELD"]
  }</v>
      </c>
    </row>
    <row r="3" spans="1:17">
      <c r="A3" s="89" t="s">
        <v>386</v>
      </c>
      <c r="B3" s="79" t="s">
        <v>432</v>
      </c>
      <c r="C3" s="79" t="s">
        <v>420</v>
      </c>
      <c r="D3" s="22">
        <v>0</v>
      </c>
      <c r="E3" s="22">
        <v>0</v>
      </c>
      <c r="F3" s="22">
        <v>0</v>
      </c>
      <c r="G3" s="22">
        <v>0</v>
      </c>
      <c r="H3" s="22">
        <v>0</v>
      </c>
      <c r="I3" s="22">
        <v>0</v>
      </c>
      <c r="J3" s="204">
        <v>8</v>
      </c>
      <c r="K3" s="204"/>
      <c r="L3" s="204"/>
      <c r="M3" s="204" t="s">
        <v>2799</v>
      </c>
      <c r="N3" s="204" t="s">
        <v>2805</v>
      </c>
      <c r="O3" s="163" t="s">
        <v>2804</v>
      </c>
      <c r="P3" s="103"/>
      <c r="Q3" t="str">
        <f t="shared" ref="Q3:Q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f>
        <v>"BARD":  {
 "Name" : "Barde",
 "OV" : "Bard",
 "Strength" : 0,
 "Constitution" : 0,
 "Dexterity" : 0,
 "Intelligence" : 0,
 "Wisdom" : 0,
 "Charisma" : 0,
 "HD" : 8,
 "SpecialsName" : "",
 "BonusAttackName" : "",
 "WeaponCategories" : ["C_MEL", "C_DIS"],
 "Weapons" : ["Arbalète de poing", "Épée courte", "Épée longue",  "Rapière"],
 "ArmorCategories" : ["LIGHT"]
  }</v>
      </c>
    </row>
    <row r="4" spans="1:17">
      <c r="A4" s="97" t="s">
        <v>387</v>
      </c>
      <c r="B4" s="28" t="s">
        <v>433</v>
      </c>
      <c r="C4" s="28" t="s">
        <v>421</v>
      </c>
      <c r="D4" s="23">
        <v>0</v>
      </c>
      <c r="E4" s="23">
        <v>0</v>
      </c>
      <c r="F4" s="23">
        <v>0</v>
      </c>
      <c r="G4" s="23">
        <v>0</v>
      </c>
      <c r="H4" s="23">
        <v>0</v>
      </c>
      <c r="I4" s="23">
        <v>0</v>
      </c>
      <c r="J4" s="203">
        <v>8</v>
      </c>
      <c r="K4" s="203"/>
      <c r="L4" s="203"/>
      <c r="M4" s="203" t="s">
        <v>2799</v>
      </c>
      <c r="N4" s="203"/>
      <c r="O4" s="162" t="s">
        <v>2803</v>
      </c>
      <c r="P4" s="103"/>
      <c r="Q4" t="str">
        <f t="shared" si="0"/>
        <v>"CLERK":  {
 "Name" : "Clerc",
 "OV" : "Clerk",
 "Strength" : 0,
 "Constitution" : 0,
 "Dexterity" : 0,
 "Intelligence" : 0,
 "Wisdom" : 0,
 "Charisma" : 0,
 "HD" : 8,
 "SpecialsName" : "",
 "BonusAttackName" : "",
 "WeaponCategories" : ["C_MEL", "C_DIS"],
 "Weapons" : [],
 "ArmorCategories" : ["LIGHT", "MID",  "SHIELD"]
  }</v>
      </c>
    </row>
    <row r="5" spans="1:17">
      <c r="A5" s="89" t="s">
        <v>388</v>
      </c>
      <c r="B5" s="79" t="s">
        <v>434</v>
      </c>
      <c r="C5" s="79" t="s">
        <v>422</v>
      </c>
      <c r="D5" s="22">
        <v>0</v>
      </c>
      <c r="E5" s="22">
        <v>0</v>
      </c>
      <c r="F5" s="22">
        <v>0</v>
      </c>
      <c r="G5" s="22">
        <v>0</v>
      </c>
      <c r="H5" s="22">
        <v>0</v>
      </c>
      <c r="I5" s="22">
        <v>0</v>
      </c>
      <c r="J5" s="204">
        <v>8</v>
      </c>
      <c r="K5" s="204"/>
      <c r="L5" s="204"/>
      <c r="M5" s="204"/>
      <c r="N5" s="204" t="s">
        <v>2807</v>
      </c>
      <c r="O5" s="163" t="s">
        <v>2803</v>
      </c>
      <c r="P5" s="103"/>
      <c r="Q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v>
      </c>
    </row>
    <row r="6" spans="1:17">
      <c r="A6" s="97" t="s">
        <v>389</v>
      </c>
      <c r="B6" s="28" t="s">
        <v>435</v>
      </c>
      <c r="C6" s="28" t="s">
        <v>423</v>
      </c>
      <c r="D6" s="23">
        <v>0</v>
      </c>
      <c r="E6" s="23">
        <v>0</v>
      </c>
      <c r="F6" s="23">
        <v>0</v>
      </c>
      <c r="G6" s="23">
        <v>0</v>
      </c>
      <c r="H6" s="23">
        <v>0</v>
      </c>
      <c r="I6" s="23">
        <v>0</v>
      </c>
      <c r="J6" s="203">
        <v>6</v>
      </c>
      <c r="K6" s="203" t="s">
        <v>1263</v>
      </c>
      <c r="L6" s="203"/>
      <c r="M6" s="203"/>
      <c r="N6" s="203" t="s">
        <v>2806</v>
      </c>
      <c r="O6" s="162"/>
      <c r="P6" s="103"/>
      <c r="Q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v>
      </c>
    </row>
    <row r="7" spans="1:17">
      <c r="A7" s="89" t="s">
        <v>390</v>
      </c>
      <c r="B7" s="79" t="s">
        <v>436</v>
      </c>
      <c r="C7" s="79" t="s">
        <v>424</v>
      </c>
      <c r="D7" s="22">
        <v>0</v>
      </c>
      <c r="E7" s="22">
        <v>0</v>
      </c>
      <c r="F7" s="22">
        <v>0</v>
      </c>
      <c r="G7" s="22">
        <v>0</v>
      </c>
      <c r="H7" s="22">
        <v>0</v>
      </c>
      <c r="I7" s="22">
        <v>0</v>
      </c>
      <c r="J7" s="204">
        <v>10</v>
      </c>
      <c r="K7" s="204"/>
      <c r="L7" s="204"/>
      <c r="M7" s="204" t="s">
        <v>2808</v>
      </c>
      <c r="N7" s="204"/>
      <c r="O7" s="163" t="s">
        <v>2802</v>
      </c>
      <c r="P7" s="103"/>
      <c r="Q7" t="str">
        <f t="shared" si="0"/>
        <v>"WARRIOR":  {
 "Name" : "Guerrier",
 "OV" : "Warrior",
 "Strength" : 0,
 "Constitution" : 0,
 "Dexterity" : 0,
 "Intelligence" : 0,
 "Wisdom" : 0,
 "Charisma" : 0,
 "HD" : 10,
 "SpecialsName" : "",
 "BonusAttackName" : "",
 "WeaponCategories" : ["C_MEL", "C_DIS", "W_MEL", "W_DIS"],
 "Weapons" : [],
 "ArmorCategories" : ["LIGHT", "MID", "HEAVY", "SHIELD"]
  }</v>
      </c>
    </row>
    <row r="8" spans="1:17">
      <c r="A8" s="97" t="s">
        <v>391</v>
      </c>
      <c r="B8" s="28" t="s">
        <v>437</v>
      </c>
      <c r="C8" s="28" t="s">
        <v>425</v>
      </c>
      <c r="D8" s="23">
        <v>0</v>
      </c>
      <c r="E8" s="23">
        <v>0</v>
      </c>
      <c r="F8" s="23">
        <v>0</v>
      </c>
      <c r="G8" s="23">
        <v>0</v>
      </c>
      <c r="H8" s="23">
        <v>0</v>
      </c>
      <c r="I8" s="23">
        <v>0</v>
      </c>
      <c r="J8" s="203">
        <v>6</v>
      </c>
      <c r="K8" s="203"/>
      <c r="L8" s="203"/>
      <c r="M8" s="203"/>
      <c r="N8" s="203" t="s">
        <v>2806</v>
      </c>
      <c r="O8" s="162"/>
      <c r="P8" s="103"/>
      <c r="Q8" t="str">
        <f t="shared" si="0"/>
        <v>"MAGICIAN":  {
 "Name" : "Magicien",
 "OV" : "Magician",
 "Strength" : 0,
 "Constitution" : 0,
 "Dexterity" : 0,
 "Intelligence" : 0,
 "Wisdom" : 0,
 "Charisma" : 0,
 "HD" : 6,
 "SpecialsName" : "",
 "BonusAttackName" : "",
 "WeaponCategories" : [],
 "Weapons" : ["Dague", "Fléchette", "Fronde", "Bâton", "Arbalète légère"],
 "ArmorCategories" : []
  }</v>
      </c>
    </row>
    <row r="9" spans="1:17">
      <c r="A9" s="89" t="s">
        <v>393</v>
      </c>
      <c r="B9" s="79" t="s">
        <v>207</v>
      </c>
      <c r="C9" s="79" t="s">
        <v>426</v>
      </c>
      <c r="D9" s="22">
        <v>0</v>
      </c>
      <c r="E9" s="22">
        <v>0</v>
      </c>
      <c r="F9" s="22">
        <v>0</v>
      </c>
      <c r="G9" s="22">
        <v>0</v>
      </c>
      <c r="H9" s="22">
        <v>0</v>
      </c>
      <c r="I9" s="22">
        <v>0</v>
      </c>
      <c r="J9" s="204">
        <v>8</v>
      </c>
      <c r="K9" s="204" t="s">
        <v>236</v>
      </c>
      <c r="L9" s="204" t="s">
        <v>1265</v>
      </c>
      <c r="M9" s="204" t="s">
        <v>2799</v>
      </c>
      <c r="N9" s="204" t="s">
        <v>2800</v>
      </c>
      <c r="O9" s="163"/>
      <c r="P9" s="103"/>
      <c r="Q9" t="str">
        <f t="shared" si="0"/>
        <v>"MONK":  {
 "Name" : "Moine",
 "OV" : "Monk",
 "Strength" : 0,
 "Constitution" : 0,
 "Dexterity" : 0,
 "Intelligence" : 0,
 "Wisdom" : 0,
 "Charisma" : 0,
 "HD" : 8,
 "SpecialsName" : "Ki",
 "BonusAttackName" : "Arts-Martiaux",
 "WeaponCategories" : ["C_MEL", "C_DIS"],
 "Weapons" : ["Épée courte"],
 "ArmorCategories" : []
  }</v>
      </c>
    </row>
    <row r="10" spans="1:17">
      <c r="A10" s="97" t="s">
        <v>12</v>
      </c>
      <c r="B10" s="28" t="s">
        <v>427</v>
      </c>
      <c r="C10" s="28" t="s">
        <v>427</v>
      </c>
      <c r="D10" s="23">
        <v>0</v>
      </c>
      <c r="E10" s="23">
        <v>0</v>
      </c>
      <c r="F10" s="23">
        <v>0</v>
      </c>
      <c r="G10" s="23">
        <v>0</v>
      </c>
      <c r="H10" s="23">
        <v>0</v>
      </c>
      <c r="I10" s="23">
        <v>0</v>
      </c>
      <c r="J10" s="203">
        <v>10</v>
      </c>
      <c r="K10" s="203"/>
      <c r="L10" s="203"/>
      <c r="M10" s="214" t="s">
        <v>2808</v>
      </c>
      <c r="N10" s="203"/>
      <c r="O10" s="162" t="s">
        <v>2802</v>
      </c>
      <c r="P10" s="103"/>
      <c r="Q10" t="str">
        <f t="shared" si="0"/>
        <v>"PALADIN":  {
 "Name" : "Paladin",
 "OV" : "Paladin",
 "Strength" : 0,
 "Constitution" : 0,
 "Dexterity" : 0,
 "Intelligence" : 0,
 "Wisdom" : 0,
 "Charisma" : 0,
 "HD" : 10,
 "SpecialsName" : "",
 "BonusAttackName" : "",
 "WeaponCategories" : ["C_MEL", "C_DIS", "W_MEL", "W_DIS"],
 "Weapons" : [],
 "ArmorCategories" : ["LIGHT", "MID", "HEAVY", "SHIELD"]
  }</v>
      </c>
    </row>
    <row r="11" spans="1:17">
      <c r="A11" s="89" t="s">
        <v>394</v>
      </c>
      <c r="B11" s="79" t="s">
        <v>438</v>
      </c>
      <c r="C11" s="79" t="s">
        <v>428</v>
      </c>
      <c r="D11" s="22">
        <v>0</v>
      </c>
      <c r="E11" s="22">
        <v>0</v>
      </c>
      <c r="F11" s="22">
        <v>0</v>
      </c>
      <c r="G11" s="22">
        <v>0</v>
      </c>
      <c r="H11" s="22">
        <v>0</v>
      </c>
      <c r="I11" s="22">
        <v>0</v>
      </c>
      <c r="J11" s="204">
        <v>10</v>
      </c>
      <c r="K11" s="204"/>
      <c r="L11" s="204"/>
      <c r="M11" s="204" t="s">
        <v>2808</v>
      </c>
      <c r="N11" s="204"/>
      <c r="O11" s="215" t="s">
        <v>2803</v>
      </c>
      <c r="P11" s="103"/>
      <c r="Q11" t="str">
        <f t="shared" si="0"/>
        <v>"PROWLER":  {
 "Name" : "Rôdeur",
 "OV" : "Prowler",
 "Strength" : 0,
 "Constitution" : 0,
 "Dexterity" : 0,
 "Intelligence" : 0,
 "Wisdom" : 0,
 "Charisma" : 0,
 "HD" : 10,
 "SpecialsName" : "",
 "BonusAttackName" : "",
 "WeaponCategories" : ["C_MEL", "C_DIS", "W_MEL", "W_DIS"],
 "Weapons" : [],
 "ArmorCategories" : ["LIGHT", "MID",  "SHIELD"]
  }</v>
      </c>
    </row>
    <row r="12" spans="1:17">
      <c r="A12" s="97" t="s">
        <v>395</v>
      </c>
      <c r="B12" s="28" t="s">
        <v>439</v>
      </c>
      <c r="C12" s="28" t="s">
        <v>429</v>
      </c>
      <c r="D12" s="23">
        <v>0</v>
      </c>
      <c r="E12" s="23">
        <v>0</v>
      </c>
      <c r="F12" s="23">
        <v>0</v>
      </c>
      <c r="G12" s="23">
        <v>0</v>
      </c>
      <c r="H12" s="23">
        <v>0</v>
      </c>
      <c r="I12" s="23">
        <v>0</v>
      </c>
      <c r="J12" s="203">
        <v>8</v>
      </c>
      <c r="K12" s="203"/>
      <c r="L12" s="203" t="s">
        <v>1244</v>
      </c>
      <c r="M12" s="203" t="s">
        <v>2799</v>
      </c>
      <c r="N12" s="203" t="s">
        <v>2805</v>
      </c>
      <c r="O12" s="162" t="s">
        <v>2804</v>
      </c>
      <c r="P12" s="103"/>
      <c r="Q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v>
      </c>
    </row>
    <row r="13" spans="1:17">
      <c r="A13" s="92" t="s">
        <v>392</v>
      </c>
      <c r="B13" s="81" t="s">
        <v>440</v>
      </c>
      <c r="C13" s="81" t="s">
        <v>430</v>
      </c>
      <c r="D13" s="24">
        <v>0</v>
      </c>
      <c r="E13" s="24">
        <v>0</v>
      </c>
      <c r="F13" s="24">
        <v>0</v>
      </c>
      <c r="G13" s="24">
        <v>0</v>
      </c>
      <c r="H13" s="24">
        <v>0</v>
      </c>
      <c r="I13" s="24">
        <v>0</v>
      </c>
      <c r="J13" s="206">
        <v>8</v>
      </c>
      <c r="K13" s="206"/>
      <c r="L13" s="206"/>
      <c r="M13" s="206" t="s">
        <v>2799</v>
      </c>
      <c r="N13" s="206"/>
      <c r="O13" s="216" t="s">
        <v>2804</v>
      </c>
      <c r="P13" s="103"/>
      <c r="Q13" t="str">
        <f t="shared" si="0"/>
        <v>"WIZARD":  {
 "Name" : "Sorcier",
 "OV" : "Wizard",
 "Strength" : 0,
 "Constitution" : 0,
 "Dexterity" : 0,
 "Intelligence" : 0,
 "Wisdom" : 0,
 "Charisma" : 0,
 "HD" : 8,
 "SpecialsName" : "",
 "BonusAttackName" : "",
 "WeaponCategories" : ["C_MEL", "C_DIS"],
 "Weapons" : [],
 "ArmorCategories" : ["LIGHT"]
  }</v>
      </c>
    </row>
    <row r="14" spans="1:17">
      <c r="J14" s="161"/>
      <c r="K14" s="161"/>
      <c r="L14" s="161"/>
      <c r="M14" s="161"/>
      <c r="N14" s="161"/>
      <c r="O14" s="161"/>
    </row>
    <row r="15" spans="1:17">
      <c r="Q15" t="str">
        <f>CONCATENATE(Q2,",
",Q3,",
",Q4,",
",Q5,",
",Q6,",
",Q7,",
",Q8,",
",Q9,",
",Q10,",
",Q11,",
",Q12,",
",Q13)</f>
        <v>"BARBARIAN":  {
 "Name" : "Barbare",
 "OV" : "Barbarian",
 "Strength" : 0,
 "Constitution" : 0,
 "Dexterity" : 0,
 "Intelligence" : 0,
 "Wisdom" : 0,
 "Charisma" : 0,
 "HD" : 12,
 "SpecialsName" : "Rage",
 "BonusAttackName" : "",
 "WeaponCategories" : ["C_MEL", "C_DIS", "W_MEL", "W_DIS"],
 "Weapons" : [],
 "ArmorCategories" : ["LIGHT", "MID",  "SHIELD"]
  },
"BARD":  {
 "Name" : "Barde",
 "OV" : "Bard",
 "Strength" : 0,
 "Constitution" : 0,
 "Dexterity" : 0,
 "Intelligence" : 0,
 "Wisdom" : 0,
 "Charisma" : 0,
 "HD" : 8,
 "SpecialsName" : "",
 "BonusAttackName" : "",
 "WeaponCategories" : ["C_MEL", "C_DIS"],
 "Weapons" : ["Arbalète de poing", "Épée courte", "Épée longue",  "Rapière"],
 "ArmorCategories" : ["LIGHT"]
  },
"CLERK":  {
 "Name" : "Clerc",
 "OV" : "Clerk",
 "Strength" : 0,
 "Constitution" : 0,
 "Dexterity" : 0,
 "Intelligence" : 0,
 "Wisdom" : 0,
 "Charisma" : 0,
 "HD" : 8,
 "SpecialsName" : "",
 "BonusAttackName" : "",
 "WeaponCategories" : ["C_MEL", "C_DIS"],
 "Weapons" : [],
 "ArmorCategories" : ["LIGHT", "MID",  "SHIELD"]
  },
"DRUID":  {
 "Name" : "Druide",
 "OV" : "Druid",
 "Strength" : 0,
 "Constitution" : 0,
 "Dexterity" : 0,
 "Intelligence" : 0,
 "Wisdom" : 0,
 "Charisma" : 0,
 "HD" : 8,
 "SpecialsName" : "",
 "BonusAttackName" : "",
 "WeaponCategories" : [],
 "Weapons" : ["Gourdin", "Dague", "Fléchette", "Javeline", "Masse d'armes", "Bâton", "Cimeterre", "Fronde", "Serpe", "Lance"],
 "ArmorCategories" : ["LIGHT", "MID",  "SHIELD"]
  },
"SORCERER":  {
 "Name" : "Ensorceleur",
 "OV" : "Sorcerer",
 "Strength" : 0,
 "Constitution" : 0,
 "Dexterity" : 0,
 "Intelligence" : 0,
 "Wisdom" : 0,
 "Charisma" : 0,
 "HD" : 6,
 "SpecialsName" : "Sorcellerie",
 "BonusAttackName" : "",
 "WeaponCategories" : [],
 "Weapons" : ["Dague", "Fléchette", "Fronde", "Bâton", "Arbalète légère"],
 "ArmorCategories" : []
  },
"WARRIOR":  {
 "Name" : "Guerrier",
 "OV" : "Warrior",
 "Strength" : 0,
 "Constitution" : 0,
 "Dexterity" : 0,
 "Intelligence" : 0,
 "Wisdom" : 0,
 "Charisma" : 0,
 "HD" : 10,
 "SpecialsName" : "",
 "BonusAttackName" : "",
 "WeaponCategories" : ["C_MEL", "C_DIS", "W_MEL", "W_DIS"],
 "Weapons" : [],
 "ArmorCategories" : ["LIGHT", "MID", "HEAVY", "SHIELD"]
  },
"MAGICIAN":  {
 "Name" : "Magicien",
 "OV" : "Magician",
 "Strength" : 0,
 "Constitution" : 0,
 "Dexterity" : 0,
 "Intelligence" : 0,
 "Wisdom" : 0,
 "Charisma" : 0,
 "HD" : 6,
 "SpecialsName" : "",
 "BonusAttackName" : "",
 "WeaponCategories" : [],
 "Weapons" : ["Dague", "Fléchette", "Fronde", "Bâton", "Arbalète légère"],
 "ArmorCategories" : []
  },
"MONK":  {
 "Name" : "Moine",
 "OV" : "Monk",
 "Strength" : 0,
 "Constitution" : 0,
 "Dexterity" : 0,
 "Intelligence" : 0,
 "Wisdom" : 0,
 "Charisma" : 0,
 "HD" : 8,
 "SpecialsName" : "Ki",
 "BonusAttackName" : "Arts-Martiaux",
 "WeaponCategories" : ["C_MEL", "C_DIS"],
 "Weapons" : ["Épée courte"],
 "ArmorCategories" : []
  },
"PALADIN":  {
 "Name" : "Paladin",
 "OV" : "Paladin",
 "Strength" : 0,
 "Constitution" : 0,
 "Dexterity" : 0,
 "Intelligence" : 0,
 "Wisdom" : 0,
 "Charisma" : 0,
 "HD" : 10,
 "SpecialsName" : "",
 "BonusAttackName" : "",
 "WeaponCategories" : ["C_MEL", "C_DIS", "W_MEL", "W_DIS"],
 "Weapons" : [],
 "ArmorCategories" : ["LIGHT", "MID", "HEAVY", "SHIELD"]
  },
"PROWLER":  {
 "Name" : "Rôdeur",
 "OV" : "Prowler",
 "Strength" : 0,
 "Constitution" : 0,
 "Dexterity" : 0,
 "Intelligence" : 0,
 "Wisdom" : 0,
 "Charisma" : 0,
 "HD" : 10,
 "SpecialsName" : "",
 "BonusAttackName" : "",
 "WeaponCategories" : ["C_MEL", "C_DIS", "W_MEL", "W_DIS"],
 "Weapons" : [],
 "ArmorCategories" : ["LIGHT", "MID",  "SHIELD"]
  },
"WILY":  {
 "Name" : "Roublard",
 "OV" : "Wily",
 "Strength" : 0,
 "Constitution" : 0,
 "Dexterity" : 0,
 "Intelligence" : 0,
 "Wisdom" : 0,
 "Charisma" : 0,
 "HD" : 8,
 "SpecialsName" : "",
 "BonusAttackName" : "Attaque sournoise",
 "WeaponCategories" : ["C_MEL", "C_DIS"],
 "Weapons" : ["Arbalète de poing", "Épée courte", "Épée longue",  "Rapière"],
 "ArmorCategories" : ["LIGHT"]
  },
"WIZARD":  {
 "Name" : "Sorcier",
 "OV" : "Wizard",
 "Strength" : 0,
 "Constitution" : 0,
 "Dexterity" : 0,
 "Intelligence" : 0,
 "Wisdom" : 0,
 "Charisma" : 0,
 "HD" : 8,
 "SpecialsName" : "",
 "BonusAttackName" : "",
 "WeaponCategories" : ["C_MEL", "C_DIS"],
 "Weapons" : [],
 "ArmorCategories" : ["LIGHT"]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E6" sqref="E6"/>
    </sheetView>
  </sheetViews>
  <sheetFormatPr baseColWidth="10" defaultRowHeight="15"/>
  <cols>
    <col min="6" max="6" width="14" customWidth="1"/>
  </cols>
  <sheetData>
    <row r="1" spans="1:112">
      <c r="A1" s="193"/>
      <c r="B1" s="218" t="s">
        <v>385</v>
      </c>
      <c r="C1" s="218"/>
      <c r="D1" s="218"/>
      <c r="E1" s="218"/>
      <c r="F1" s="219"/>
      <c r="G1" s="217" t="s">
        <v>386</v>
      </c>
      <c r="H1" s="218"/>
      <c r="I1" s="218"/>
      <c r="J1" s="218"/>
      <c r="K1" s="218"/>
      <c r="L1" s="218"/>
      <c r="M1" s="218"/>
      <c r="N1" s="218"/>
      <c r="O1" s="218"/>
      <c r="P1" s="218"/>
      <c r="Q1" s="218"/>
      <c r="R1" s="218"/>
      <c r="S1" s="218"/>
      <c r="T1" s="181"/>
      <c r="U1" s="218" t="s">
        <v>387</v>
      </c>
      <c r="V1" s="218"/>
      <c r="W1" s="218"/>
      <c r="X1" s="218"/>
      <c r="Y1" s="218"/>
      <c r="Z1" s="218"/>
      <c r="AA1" s="218"/>
      <c r="AB1" s="218"/>
      <c r="AC1" s="218"/>
      <c r="AD1" s="218"/>
      <c r="AE1" s="218"/>
      <c r="AF1" s="218"/>
      <c r="AG1" s="164"/>
      <c r="AH1" s="217" t="s">
        <v>388</v>
      </c>
      <c r="AI1" s="218"/>
      <c r="AJ1" s="218"/>
      <c r="AK1" s="218"/>
      <c r="AL1" s="218"/>
      <c r="AM1" s="218"/>
      <c r="AN1" s="218"/>
      <c r="AO1" s="218"/>
      <c r="AP1" s="218"/>
      <c r="AQ1" s="218"/>
      <c r="AR1" s="218"/>
      <c r="AS1" s="219"/>
      <c r="AT1" s="164"/>
      <c r="AU1" s="220" t="s">
        <v>389</v>
      </c>
      <c r="AV1" s="220"/>
      <c r="AW1" s="220"/>
      <c r="AX1" s="220"/>
      <c r="AY1" s="220"/>
      <c r="AZ1" s="220"/>
      <c r="BA1" s="220"/>
      <c r="BB1" s="220"/>
      <c r="BC1" s="220"/>
      <c r="BD1" s="220"/>
      <c r="BE1" s="220"/>
      <c r="BF1" s="220"/>
      <c r="BG1" s="220"/>
      <c r="BH1" s="220"/>
      <c r="BI1" s="177"/>
      <c r="BJ1" s="217" t="s">
        <v>390</v>
      </c>
      <c r="BK1" s="218"/>
      <c r="BL1" s="181"/>
      <c r="BM1" s="218" t="s">
        <v>391</v>
      </c>
      <c r="BN1" s="218"/>
      <c r="BO1" s="218"/>
      <c r="BP1" s="218"/>
      <c r="BQ1" s="218"/>
      <c r="BR1" s="218"/>
      <c r="BS1" s="218"/>
      <c r="BT1" s="218"/>
      <c r="BU1" s="218"/>
      <c r="BV1" s="218"/>
      <c r="BW1" s="218"/>
      <c r="BX1" s="218"/>
      <c r="BY1" s="164"/>
      <c r="BZ1" s="217" t="s">
        <v>393</v>
      </c>
      <c r="CA1" s="218"/>
      <c r="CB1" s="218"/>
      <c r="CC1" s="218"/>
      <c r="CD1" s="218"/>
      <c r="CE1" s="181"/>
      <c r="CF1" s="217" t="s">
        <v>12</v>
      </c>
      <c r="CG1" s="218"/>
      <c r="CH1" s="218"/>
      <c r="CI1" s="218"/>
      <c r="CJ1" s="218"/>
      <c r="CK1" s="218"/>
      <c r="CL1" s="218"/>
      <c r="CM1" s="181"/>
      <c r="CN1" s="218" t="s">
        <v>394</v>
      </c>
      <c r="CO1" s="218"/>
      <c r="CP1" s="218"/>
      <c r="CQ1" s="218"/>
      <c r="CR1" s="218"/>
      <c r="CS1" s="218"/>
      <c r="CT1" s="218"/>
      <c r="CU1" s="218"/>
      <c r="CV1" s="164"/>
      <c r="CW1" s="221" t="s">
        <v>395</v>
      </c>
      <c r="CX1" s="220"/>
      <c r="CY1" s="220"/>
      <c r="CZ1" s="191"/>
      <c r="DA1" s="218" t="s">
        <v>392</v>
      </c>
      <c r="DB1" s="218"/>
      <c r="DC1" s="218"/>
      <c r="DD1" s="218"/>
      <c r="DE1" s="218"/>
      <c r="DF1" s="218"/>
      <c r="DG1" s="218"/>
      <c r="DH1" s="202"/>
    </row>
    <row r="2" spans="1:112" s="129" customFormat="1" ht="15" customHeight="1">
      <c r="A2" s="175" t="s">
        <v>0</v>
      </c>
      <c r="B2" s="176" t="s">
        <v>369</v>
      </c>
      <c r="C2" s="165" t="s">
        <v>237</v>
      </c>
      <c r="D2" s="165" t="s">
        <v>1140</v>
      </c>
      <c r="E2" s="165" t="s">
        <v>1141</v>
      </c>
      <c r="F2" s="165"/>
      <c r="G2" s="184" t="s">
        <v>369</v>
      </c>
      <c r="H2" s="165" t="s">
        <v>237</v>
      </c>
      <c r="I2" s="165" t="s">
        <v>1258</v>
      </c>
      <c r="J2" s="165" t="s">
        <v>1257</v>
      </c>
      <c r="K2" s="165">
        <v>1</v>
      </c>
      <c r="L2" s="165">
        <v>2</v>
      </c>
      <c r="M2" s="165">
        <v>3</v>
      </c>
      <c r="N2" s="165">
        <v>4</v>
      </c>
      <c r="O2" s="165">
        <v>5</v>
      </c>
      <c r="P2" s="165">
        <v>6</v>
      </c>
      <c r="Q2" s="165">
        <v>7</v>
      </c>
      <c r="R2" s="165">
        <v>8</v>
      </c>
      <c r="S2" s="165">
        <v>9</v>
      </c>
      <c r="T2" s="185"/>
      <c r="U2" s="176" t="s">
        <v>369</v>
      </c>
      <c r="V2" s="165" t="s">
        <v>237</v>
      </c>
      <c r="W2" s="165" t="s">
        <v>1258</v>
      </c>
      <c r="X2" s="165">
        <v>1</v>
      </c>
      <c r="Y2" s="165">
        <v>2</v>
      </c>
      <c r="Z2" s="165">
        <v>3</v>
      </c>
      <c r="AA2" s="165">
        <v>4</v>
      </c>
      <c r="AB2" s="165">
        <v>5</v>
      </c>
      <c r="AC2" s="165">
        <v>6</v>
      </c>
      <c r="AD2" s="165">
        <v>7</v>
      </c>
      <c r="AE2" s="165">
        <v>8</v>
      </c>
      <c r="AF2" s="165">
        <v>9</v>
      </c>
      <c r="AG2" s="165"/>
      <c r="AH2" s="184" t="s">
        <v>369</v>
      </c>
      <c r="AI2" s="165" t="s">
        <v>237</v>
      </c>
      <c r="AJ2" s="165" t="s">
        <v>1258</v>
      </c>
      <c r="AK2" s="165">
        <v>1</v>
      </c>
      <c r="AL2" s="165">
        <v>2</v>
      </c>
      <c r="AM2" s="165">
        <v>3</v>
      </c>
      <c r="AN2" s="165">
        <v>4</v>
      </c>
      <c r="AO2" s="165">
        <v>5</v>
      </c>
      <c r="AP2" s="165">
        <v>6</v>
      </c>
      <c r="AQ2" s="165">
        <v>7</v>
      </c>
      <c r="AR2" s="165">
        <v>8</v>
      </c>
      <c r="AS2" s="165">
        <v>9</v>
      </c>
      <c r="AT2" s="198"/>
      <c r="AU2" s="176" t="s">
        <v>369</v>
      </c>
      <c r="AV2" s="165" t="s">
        <v>1189</v>
      </c>
      <c r="AW2" s="165" t="s">
        <v>237</v>
      </c>
      <c r="AX2" s="165" t="s">
        <v>1258</v>
      </c>
      <c r="AY2" s="165" t="s">
        <v>1257</v>
      </c>
      <c r="AZ2" s="165">
        <v>1</v>
      </c>
      <c r="BA2" s="165">
        <v>2</v>
      </c>
      <c r="BB2" s="165">
        <v>3</v>
      </c>
      <c r="BC2" s="165">
        <v>4</v>
      </c>
      <c r="BD2" s="165">
        <v>5</v>
      </c>
      <c r="BE2" s="165">
        <v>6</v>
      </c>
      <c r="BF2" s="165">
        <v>7</v>
      </c>
      <c r="BG2" s="165">
        <v>8</v>
      </c>
      <c r="BH2" s="165">
        <v>9</v>
      </c>
      <c r="BI2" s="165"/>
      <c r="BJ2" s="184" t="s">
        <v>369</v>
      </c>
      <c r="BK2" s="165" t="s">
        <v>237</v>
      </c>
      <c r="BL2" s="185"/>
      <c r="BM2" s="176" t="s">
        <v>369</v>
      </c>
      <c r="BN2" s="165" t="s">
        <v>237</v>
      </c>
      <c r="BO2" s="165" t="s">
        <v>1258</v>
      </c>
      <c r="BP2" s="165">
        <v>1</v>
      </c>
      <c r="BQ2" s="165">
        <v>2</v>
      </c>
      <c r="BR2" s="165">
        <v>3</v>
      </c>
      <c r="BS2" s="165">
        <v>4</v>
      </c>
      <c r="BT2" s="165">
        <v>5</v>
      </c>
      <c r="BU2" s="165">
        <v>6</v>
      </c>
      <c r="BV2" s="165">
        <v>7</v>
      </c>
      <c r="BW2" s="165">
        <v>8</v>
      </c>
      <c r="BX2" s="165">
        <v>9</v>
      </c>
      <c r="BY2" s="165"/>
      <c r="BZ2" s="184" t="s">
        <v>369</v>
      </c>
      <c r="CA2" s="176" t="s">
        <v>370</v>
      </c>
      <c r="CB2" s="176" t="s">
        <v>236</v>
      </c>
      <c r="CC2" s="176" t="s">
        <v>371</v>
      </c>
      <c r="CD2" s="176" t="s">
        <v>237</v>
      </c>
      <c r="CE2" s="182"/>
      <c r="CF2" s="184" t="s">
        <v>369</v>
      </c>
      <c r="CG2" s="165" t="s">
        <v>237</v>
      </c>
      <c r="CH2" s="165">
        <v>1</v>
      </c>
      <c r="CI2" s="165">
        <v>2</v>
      </c>
      <c r="CJ2" s="165">
        <v>3</v>
      </c>
      <c r="CK2" s="165">
        <v>4</v>
      </c>
      <c r="CL2" s="165">
        <v>5</v>
      </c>
      <c r="CM2" s="185"/>
      <c r="CN2" s="176" t="s">
        <v>369</v>
      </c>
      <c r="CO2" s="165" t="s">
        <v>237</v>
      </c>
      <c r="CP2" s="165" t="s">
        <v>1257</v>
      </c>
      <c r="CQ2" s="165">
        <v>1</v>
      </c>
      <c r="CR2" s="165">
        <v>2</v>
      </c>
      <c r="CS2" s="165">
        <v>3</v>
      </c>
      <c r="CT2" s="165">
        <v>4</v>
      </c>
      <c r="CU2" s="165">
        <v>5</v>
      </c>
      <c r="CV2" s="165"/>
      <c r="CW2" s="184" t="s">
        <v>369</v>
      </c>
      <c r="CX2" s="165" t="s">
        <v>1244</v>
      </c>
      <c r="CY2" s="165" t="s">
        <v>237</v>
      </c>
      <c r="CZ2" s="185"/>
      <c r="DA2" s="176" t="s">
        <v>369</v>
      </c>
      <c r="DB2" s="192" t="s">
        <v>237</v>
      </c>
      <c r="DC2" s="165" t="s">
        <v>1260</v>
      </c>
      <c r="DD2" s="165" t="s">
        <v>1257</v>
      </c>
      <c r="DE2" s="165" t="s">
        <v>1256</v>
      </c>
      <c r="DF2" s="165" t="s">
        <v>1254</v>
      </c>
      <c r="DG2" s="165" t="s">
        <v>1255</v>
      </c>
      <c r="DH2" s="166"/>
    </row>
    <row r="3" spans="1:112" ht="15" customHeight="1">
      <c r="A3" s="178">
        <v>1</v>
      </c>
      <c r="B3" s="5">
        <v>2</v>
      </c>
      <c r="C3" s="36" t="s">
        <v>1142</v>
      </c>
      <c r="D3" s="5">
        <v>2</v>
      </c>
      <c r="E3" s="5">
        <v>2</v>
      </c>
      <c r="F3" s="197" t="str">
        <f>""""&amp;$B$1&amp;"-"&amp;$A3&amp;""": {
""Capacities"": """&amp;C3&amp;""",
""Specials"": "&amp;D3&amp;",
""Damages"": "&amp;E3&amp;"
}"</f>
        <v>"BARBARIAN-1": {
"Capacities": "Rage, Défense sans armure",
"Specials": 2,
"Damages": 2
}</v>
      </c>
      <c r="G3" s="186">
        <v>2</v>
      </c>
      <c r="H3" s="36" t="s">
        <v>1155</v>
      </c>
      <c r="I3" s="5">
        <v>2</v>
      </c>
      <c r="J3" s="5">
        <v>4</v>
      </c>
      <c r="K3" s="36">
        <v>2</v>
      </c>
      <c r="L3" s="36">
        <v>0</v>
      </c>
      <c r="M3" s="36">
        <v>0</v>
      </c>
      <c r="N3" s="36">
        <v>0</v>
      </c>
      <c r="O3" s="36">
        <v>0</v>
      </c>
      <c r="P3" s="36">
        <v>0</v>
      </c>
      <c r="Q3" s="36">
        <v>0</v>
      </c>
      <c r="R3" s="36">
        <v>0</v>
      </c>
      <c r="S3" s="36">
        <v>0</v>
      </c>
      <c r="T3" s="187"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1168</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6">
        <v>2</v>
      </c>
      <c r="AI3" s="36" t="s">
        <v>1178</v>
      </c>
      <c r="AJ3" s="5">
        <v>2</v>
      </c>
      <c r="AK3" s="36">
        <v>2</v>
      </c>
      <c r="AL3" s="36">
        <v>0</v>
      </c>
      <c r="AM3" s="36">
        <v>0</v>
      </c>
      <c r="AN3" s="36">
        <v>0</v>
      </c>
      <c r="AO3" s="36">
        <v>0</v>
      </c>
      <c r="AP3" s="36">
        <v>0</v>
      </c>
      <c r="AQ3" s="36">
        <v>0</v>
      </c>
      <c r="AR3" s="36">
        <v>0</v>
      </c>
      <c r="AS3" s="36">
        <v>0</v>
      </c>
      <c r="AT3" s="187"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1184</v>
      </c>
      <c r="AX3" s="5">
        <v>4</v>
      </c>
      <c r="AY3" s="5">
        <v>2</v>
      </c>
      <c r="AZ3" s="36">
        <v>2</v>
      </c>
      <c r="BA3" s="36">
        <v>0</v>
      </c>
      <c r="BB3" s="36">
        <v>0</v>
      </c>
      <c r="BC3" s="36">
        <v>0</v>
      </c>
      <c r="BD3" s="36">
        <v>0</v>
      </c>
      <c r="BE3" s="36">
        <v>0</v>
      </c>
      <c r="BF3" s="36">
        <v>0</v>
      </c>
      <c r="BG3" s="36">
        <v>0</v>
      </c>
      <c r="BH3" s="36">
        <v>0</v>
      </c>
      <c r="BI3" s="36"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6">
        <v>2</v>
      </c>
      <c r="BK3" s="36" t="s">
        <v>1190</v>
      </c>
      <c r="BL3" s="187" t="str">
        <f t="shared" ref="BL3:BL22" si="2">""""&amp;$BJ$1&amp;"-"&amp;$A3&amp;""" : {
""Capacities"":"""&amp;BK3&amp;"""
}"</f>
        <v>"WARRIOR-1" : {
"Capacities":"Style de combat, Second souffle"
}</v>
      </c>
      <c r="BM3" s="5">
        <v>2</v>
      </c>
      <c r="BN3" s="36"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4">
        <v>2</v>
      </c>
      <c r="CA3" s="167" t="s">
        <v>238</v>
      </c>
      <c r="CB3" s="167">
        <v>0</v>
      </c>
      <c r="CC3" s="168" t="s">
        <v>50</v>
      </c>
      <c r="CD3" s="199" t="s">
        <v>239</v>
      </c>
      <c r="CE3" s="183" t="str">
        <f t="shared" ref="CE3:CE22" si="4">""""&amp;$BZ$1&amp;"-"&amp;$A3&amp;""" : {
""Capacities"":"""&amp;CD3&amp;""",
""Specials"": "&amp;CB3&amp;",
""BonusAttack"": """&amp;CA3&amp;""",
""ArmourlessSpeed"": """&amp;CC3&amp;"""
}"</f>
        <v>"MONK-1" : {
"Capacities":"Défense sans armure, Arts martiaux",
"Specials": 0,
"BonusAttack": "1d4",
"ArmourlessSpeed": "-"
}</v>
      </c>
      <c r="CF3" s="186">
        <v>2</v>
      </c>
      <c r="CG3" s="36" t="s">
        <v>1205</v>
      </c>
      <c r="CH3" s="5">
        <v>0</v>
      </c>
      <c r="CI3" s="5">
        <v>0</v>
      </c>
      <c r="CJ3" s="5">
        <v>0</v>
      </c>
      <c r="CK3" s="5">
        <v>0</v>
      </c>
      <c r="CL3" s="5">
        <v>0</v>
      </c>
      <c r="CM3" s="190" t="str">
        <f t="shared" ref="CM3:CM22" si="5">""""&amp;$CF$1&amp;"-"&amp;$A3&amp;""" : {
""Capacities"":"""&amp;CG3&amp;""",
""Locations"": {
""1"":"&amp;CH3&amp;",
""2"":"&amp;CI3&amp;",
""3"":"&amp;CJ3&amp;",
""4"":"&amp;CK3&amp;",
""5"":"&amp;CL3&amp;"}
}"</f>
        <v>"PALADIN-1" : {
"Capacities":"Sens divin, Imposition des mains",
"Locations": {
"1":0,
"2":0,
"3":0,
"4":0,
"5":0}
}</v>
      </c>
      <c r="CN3" s="5">
        <v>2</v>
      </c>
      <c r="CO3" s="36"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86">
        <v>2</v>
      </c>
      <c r="CX3" s="5" t="s">
        <v>244</v>
      </c>
      <c r="CY3" s="36" t="s">
        <v>1224</v>
      </c>
      <c r="CZ3" s="187" t="str">
        <f t="shared" ref="CZ3:CZ22" si="7">""""&amp;$CW$1&amp;"-"&amp;$A3&amp;""" : {
""Capacities"":"""&amp;CY3&amp;""",
""BonusAttack"": """&amp;CX3&amp;"""
}"</f>
        <v>"WILY-1" : {
"Capacities":"Expertise, Attaque sournoise, Jargon des voleurs",
"BonusAttack": "1d6"
}</v>
      </c>
      <c r="DA3" s="5">
        <v>2</v>
      </c>
      <c r="DB3" s="36" t="s">
        <v>1245</v>
      </c>
      <c r="DC3" s="5">
        <v>2</v>
      </c>
      <c r="DD3" s="5">
        <v>2</v>
      </c>
      <c r="DE3" s="5">
        <v>1</v>
      </c>
      <c r="DF3" s="5">
        <v>1</v>
      </c>
      <c r="DG3" s="5">
        <v>0</v>
      </c>
      <c r="DH3" s="169"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79">
        <v>2</v>
      </c>
      <c r="B4" s="4">
        <v>2</v>
      </c>
      <c r="C4" s="33" t="s">
        <v>1143</v>
      </c>
      <c r="D4" s="4">
        <v>2</v>
      </c>
      <c r="E4" s="4">
        <v>2</v>
      </c>
      <c r="F4" s="197" t="str">
        <f t="shared" ref="F4:F22" si="9">""""&amp;$B$1&amp;"-"&amp;$A4&amp;""": {
""Capacities"": """&amp;C4&amp;""",
""Specials"": "&amp;D4&amp;",
""Damages"": "&amp;E4&amp;"
}"</f>
        <v>"BARBARIAN-2": {
"Capacities": "Attaque téméraire, Sens du danger",
"Specials": 2,
"Damages": 2
}</v>
      </c>
      <c r="G4" s="188">
        <v>2</v>
      </c>
      <c r="H4" s="33" t="s">
        <v>1156</v>
      </c>
      <c r="I4" s="4">
        <v>2</v>
      </c>
      <c r="J4" s="4">
        <v>5</v>
      </c>
      <c r="K4" s="33">
        <v>3</v>
      </c>
      <c r="L4" s="33">
        <v>0</v>
      </c>
      <c r="M4" s="33">
        <v>0</v>
      </c>
      <c r="N4" s="33">
        <v>0</v>
      </c>
      <c r="O4" s="33">
        <v>0</v>
      </c>
      <c r="P4" s="33">
        <v>0</v>
      </c>
      <c r="Q4" s="33">
        <v>0</v>
      </c>
      <c r="R4" s="33">
        <v>0</v>
      </c>
      <c r="S4" s="33">
        <v>0</v>
      </c>
      <c r="T4" s="187"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1169</v>
      </c>
      <c r="W4" s="136">
        <v>3</v>
      </c>
      <c r="X4" s="123">
        <v>3</v>
      </c>
      <c r="Y4" s="123">
        <v>0</v>
      </c>
      <c r="Z4" s="123">
        <v>0</v>
      </c>
      <c r="AA4" s="123">
        <v>0</v>
      </c>
      <c r="AB4" s="123">
        <v>0</v>
      </c>
      <c r="AC4" s="123">
        <v>0</v>
      </c>
      <c r="AD4" s="123">
        <v>0</v>
      </c>
      <c r="AE4" s="123">
        <v>0</v>
      </c>
      <c r="AF4" s="123">
        <v>0</v>
      </c>
      <c r="AG4" s="125"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8">
        <v>2</v>
      </c>
      <c r="AI4" s="33" t="s">
        <v>1179</v>
      </c>
      <c r="AJ4" s="4">
        <v>2</v>
      </c>
      <c r="AK4" s="33">
        <v>3</v>
      </c>
      <c r="AL4" s="33">
        <v>0</v>
      </c>
      <c r="AM4" s="33">
        <v>0</v>
      </c>
      <c r="AN4" s="33">
        <v>0</v>
      </c>
      <c r="AO4" s="33">
        <v>0</v>
      </c>
      <c r="AP4" s="33">
        <v>0</v>
      </c>
      <c r="AQ4" s="33">
        <v>0</v>
      </c>
      <c r="AR4" s="33">
        <v>0</v>
      </c>
      <c r="AS4" s="33">
        <v>0</v>
      </c>
      <c r="AT4" s="187" t="str">
        <f t="shared" si="0"/>
        <v>"DRUID-2" : {
"Capacities":"Forme sauvage, Cercle druidique",
"MinorSpells": 2,
"Locations": {
"1":3,
"2":0,
"3":0,
"4":0,
"5":0,
"6":0,
"7":0,
"8":0,
"9":0}
}</v>
      </c>
      <c r="AU4" s="4">
        <v>2</v>
      </c>
      <c r="AV4" s="4">
        <v>2</v>
      </c>
      <c r="AW4" s="33" t="s">
        <v>1185</v>
      </c>
      <c r="AX4" s="4">
        <v>4</v>
      </c>
      <c r="AY4" s="4">
        <v>3</v>
      </c>
      <c r="AZ4" s="33">
        <v>3</v>
      </c>
      <c r="BA4" s="33">
        <v>0</v>
      </c>
      <c r="BB4" s="33">
        <v>0</v>
      </c>
      <c r="BC4" s="33">
        <v>0</v>
      </c>
      <c r="BD4" s="33">
        <v>0</v>
      </c>
      <c r="BE4" s="33">
        <v>0</v>
      </c>
      <c r="BF4" s="33">
        <v>0</v>
      </c>
      <c r="BG4" s="33">
        <v>0</v>
      </c>
      <c r="BH4" s="33">
        <v>0</v>
      </c>
      <c r="BI4" s="36" t="str">
        <f t="shared" si="1"/>
        <v>"SORCERER-2" : {
"Capacities":"Source de magie",
"MinorSpells": 4,
"Spells": 3,
"Specials": 2,
"Locations": {
"1":3,
"2":0,
"3":0,
"4":0,
"5":0,
"6":0,
"7":0,
"8":0,
"9":0}
}</v>
      </c>
      <c r="BJ4" s="188">
        <v>2</v>
      </c>
      <c r="BK4" s="33" t="s">
        <v>1191</v>
      </c>
      <c r="BL4" s="187" t="str">
        <f t="shared" si="2"/>
        <v>"WARRIOR-2" : {
"Capacities":"Sursaut (1)"
}</v>
      </c>
      <c r="BM4" s="4">
        <v>2</v>
      </c>
      <c r="BN4" s="33"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95">
        <v>2</v>
      </c>
      <c r="CA4" s="170" t="s">
        <v>238</v>
      </c>
      <c r="CB4" s="170">
        <v>2</v>
      </c>
      <c r="CC4" s="171" t="s">
        <v>240</v>
      </c>
      <c r="CD4" s="200" t="s">
        <v>241</v>
      </c>
      <c r="CE4" s="183" t="str">
        <f t="shared" si="4"/>
        <v>"MONK-2" : {
"Capacities":"Ki, Déplacement sans armure",
"Specials": 2,
"BonusAttack": "1d4",
"ArmourlessSpeed": "+ 3 m"
}</v>
      </c>
      <c r="CF4" s="188">
        <v>2</v>
      </c>
      <c r="CG4" s="33" t="s">
        <v>1206</v>
      </c>
      <c r="CH4" s="4">
        <v>2</v>
      </c>
      <c r="CI4" s="4">
        <v>0</v>
      </c>
      <c r="CJ4" s="4">
        <v>0</v>
      </c>
      <c r="CK4" s="4">
        <v>0</v>
      </c>
      <c r="CL4" s="4">
        <v>0</v>
      </c>
      <c r="CM4" s="190" t="str">
        <f t="shared" si="5"/>
        <v>"PALADIN-2" : {
"Capacities":"Style de combat, Incantations, Châtiment divin",
"Locations": {
"1":2,
"2":0,
"3":0,
"4":0,
"5":0}
}</v>
      </c>
      <c r="CN4" s="4">
        <v>2</v>
      </c>
      <c r="CO4" s="33" t="s">
        <v>1215</v>
      </c>
      <c r="CP4" s="4">
        <v>2</v>
      </c>
      <c r="CQ4" s="4">
        <v>2</v>
      </c>
      <c r="CR4" s="4">
        <v>0</v>
      </c>
      <c r="CS4" s="4">
        <v>0</v>
      </c>
      <c r="CT4" s="4">
        <v>0</v>
      </c>
      <c r="CU4" s="4">
        <v>0</v>
      </c>
      <c r="CV4" s="5" t="str">
        <f t="shared" si="6"/>
        <v>"PROWLER-2" : {
"Capacities":"Style de combat, Incantations",
"Spells":2,
"Locations": {
"1":2,
"2":0,
"3":0,
"4":0,
"5":0}
}</v>
      </c>
      <c r="CW4" s="188">
        <v>2</v>
      </c>
      <c r="CX4" s="4" t="s">
        <v>244</v>
      </c>
      <c r="CY4" s="33" t="s">
        <v>1225</v>
      </c>
      <c r="CZ4" s="187" t="str">
        <f t="shared" si="7"/>
        <v>"WILY-2" : {
"Capacities":"Ruse",
"BonusAttack": "1d6"
}</v>
      </c>
      <c r="DA4" s="4">
        <v>2</v>
      </c>
      <c r="DB4" s="33" t="s">
        <v>1246</v>
      </c>
      <c r="DC4" s="4">
        <v>2</v>
      </c>
      <c r="DD4" s="4">
        <v>3</v>
      </c>
      <c r="DE4" s="4">
        <v>2</v>
      </c>
      <c r="DF4" s="4">
        <v>1</v>
      </c>
      <c r="DG4" s="4">
        <v>2</v>
      </c>
      <c r="DH4" s="169" t="str">
        <f t="shared" si="8"/>
        <v>"WIZARD-2" : {
"Capacities":"Invocations occultes",
"MinorSpells": 2,
"Spells": 3,
"Locations": {"1":2},
"Invocations": 2
}</v>
      </c>
    </row>
    <row r="5" spans="1:112" ht="15" customHeight="1">
      <c r="A5" s="178">
        <v>3</v>
      </c>
      <c r="B5" s="5">
        <v>2</v>
      </c>
      <c r="C5" s="36" t="s">
        <v>1144</v>
      </c>
      <c r="D5" s="5">
        <v>3</v>
      </c>
      <c r="E5" s="5">
        <v>2</v>
      </c>
      <c r="F5" s="197" t="str">
        <f t="shared" si="9"/>
        <v>"BARBARIAN-3": {
"Capacities": "Voie primitive",
"Specials": 3,
"Damages": 2
}</v>
      </c>
      <c r="G5" s="186">
        <v>2</v>
      </c>
      <c r="H5" s="36" t="s">
        <v>1157</v>
      </c>
      <c r="I5" s="5">
        <v>2</v>
      </c>
      <c r="J5" s="5">
        <v>6</v>
      </c>
      <c r="K5" s="36">
        <v>4</v>
      </c>
      <c r="L5" s="36">
        <v>2</v>
      </c>
      <c r="M5" s="36">
        <v>0</v>
      </c>
      <c r="N5" s="36">
        <v>0</v>
      </c>
      <c r="O5" s="36">
        <v>0</v>
      </c>
      <c r="P5" s="36">
        <v>0</v>
      </c>
      <c r="Q5" s="36">
        <v>0</v>
      </c>
      <c r="R5" s="36">
        <v>0</v>
      </c>
      <c r="S5" s="36">
        <v>0</v>
      </c>
      <c r="T5" s="187" t="str">
        <f t="shared" si="1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1"/>
        <v>"CLERK-3" : {
"Capacities":"-",
"MinorSpells": 3,
"Locations": {
"1":4,
"2":2,
"3":0,
"4":0,
"5":0,
"6":0,
"7":0,
"8":0,
"9":0}
}</v>
      </c>
      <c r="AH5" s="186">
        <v>2</v>
      </c>
      <c r="AI5" s="36" t="s">
        <v>50</v>
      </c>
      <c r="AJ5" s="5">
        <v>2</v>
      </c>
      <c r="AK5" s="36">
        <v>4</v>
      </c>
      <c r="AL5" s="36">
        <v>2</v>
      </c>
      <c r="AM5" s="36">
        <v>0</v>
      </c>
      <c r="AN5" s="36">
        <v>0</v>
      </c>
      <c r="AO5" s="36">
        <v>0</v>
      </c>
      <c r="AP5" s="36">
        <v>0</v>
      </c>
      <c r="AQ5" s="36">
        <v>0</v>
      </c>
      <c r="AR5" s="36">
        <v>0</v>
      </c>
      <c r="AS5" s="36">
        <v>0</v>
      </c>
      <c r="AT5" s="187" t="str">
        <f t="shared" si="0"/>
        <v>"DRUID-3" : {
"Capacities":"-",
"MinorSpells": 2,
"Locations": {
"1":4,
"2":2,
"3":0,
"4":0,
"5":0,
"6":0,
"7":0,
"8":0,
"9":0}
}</v>
      </c>
      <c r="AU5" s="5">
        <v>2</v>
      </c>
      <c r="AV5" s="5">
        <v>3</v>
      </c>
      <c r="AW5" s="36" t="s">
        <v>1186</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"7":0,
"8":0,
"9":0}
}</v>
      </c>
      <c r="BJ5" s="186">
        <v>2</v>
      </c>
      <c r="BK5" s="36" t="s">
        <v>1192</v>
      </c>
      <c r="BL5" s="187"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4">
        <v>2</v>
      </c>
      <c r="CA5" s="167" t="s">
        <v>238</v>
      </c>
      <c r="CB5" s="167">
        <v>3</v>
      </c>
      <c r="CC5" s="168" t="s">
        <v>240</v>
      </c>
      <c r="CD5" s="199" t="s">
        <v>242</v>
      </c>
      <c r="CE5" s="183" t="str">
        <f t="shared" si="4"/>
        <v>"MONK-3" : {
"Capacities":"Tradition monastique, Parade de projectiles",
"Specials": 3,
"BonusAttack": "1d4",
"ArmourlessSpeed": "+ 3 m"
}</v>
      </c>
      <c r="CF5" s="186">
        <v>2</v>
      </c>
      <c r="CG5" s="36" t="s">
        <v>1207</v>
      </c>
      <c r="CH5" s="5">
        <v>3</v>
      </c>
      <c r="CI5" s="5">
        <v>0</v>
      </c>
      <c r="CJ5" s="5">
        <v>0</v>
      </c>
      <c r="CK5" s="5">
        <v>0</v>
      </c>
      <c r="CL5" s="5">
        <v>0</v>
      </c>
      <c r="CM5" s="190" t="str">
        <f t="shared" si="5"/>
        <v>"PALADIN-3" : {
"Capacities":"Santé divine, Serment sacré",
"Locations": {
"1":3,
"2":0,
"3":0,
"4":0,
"5":0}
}</v>
      </c>
      <c r="CN5" s="5">
        <v>2</v>
      </c>
      <c r="CO5" s="36" t="s">
        <v>1216</v>
      </c>
      <c r="CP5" s="5">
        <v>3</v>
      </c>
      <c r="CQ5" s="5">
        <v>3</v>
      </c>
      <c r="CR5" s="5">
        <v>0</v>
      </c>
      <c r="CS5" s="5">
        <v>0</v>
      </c>
      <c r="CT5" s="5">
        <v>0</v>
      </c>
      <c r="CU5" s="5">
        <v>0</v>
      </c>
      <c r="CV5" s="5" t="str">
        <f t="shared" si="6"/>
        <v>"PROWLER-3" : {
"Capacities":"Archétype de rôdeur, Sens primitifs",
"Spells":3,
"Locations": {
"1":3,
"2":0,
"3":0,
"4":0,
"5":0}
}</v>
      </c>
      <c r="CW5" s="186">
        <v>2</v>
      </c>
      <c r="CX5" s="5" t="s">
        <v>1226</v>
      </c>
      <c r="CY5" s="36" t="s">
        <v>1227</v>
      </c>
      <c r="CZ5" s="187" t="str">
        <f t="shared" si="7"/>
        <v>"WILY-3" : {
"Capacities":"Archétype de roublard",
"BonusAttack": "2d6"
}</v>
      </c>
      <c r="DA5" s="5">
        <v>2</v>
      </c>
      <c r="DB5" s="36" t="s">
        <v>1247</v>
      </c>
      <c r="DC5" s="5">
        <v>2</v>
      </c>
      <c r="DD5" s="5">
        <v>4</v>
      </c>
      <c r="DE5" s="5">
        <v>2</v>
      </c>
      <c r="DF5" s="5">
        <v>2</v>
      </c>
      <c r="DG5" s="5">
        <v>2</v>
      </c>
      <c r="DH5" s="169" t="str">
        <f t="shared" si="8"/>
        <v>"WIZARD-3" : {
"Capacities":"Faveur de pacte",
"MinorSpells": 2,
"Spells": 4,
"Locations": {"2":2},
"Invocations": 2
}</v>
      </c>
    </row>
    <row r="6" spans="1:112" ht="15" customHeight="1">
      <c r="A6" s="179">
        <v>4</v>
      </c>
      <c r="B6" s="4">
        <v>2</v>
      </c>
      <c r="C6" s="33" t="s">
        <v>249</v>
      </c>
      <c r="D6" s="4">
        <v>3</v>
      </c>
      <c r="E6" s="4">
        <v>2</v>
      </c>
      <c r="F6" s="197" t="str">
        <f t="shared" si="9"/>
        <v>"BARBARIAN-4": {
"Capacities": "Amélioration de caractéristiques",
"Specials": 3,
"Damages": 2
}</v>
      </c>
      <c r="G6" s="188">
        <v>2</v>
      </c>
      <c r="H6" s="33" t="s">
        <v>249</v>
      </c>
      <c r="I6" s="4">
        <v>3</v>
      </c>
      <c r="J6" s="4">
        <v>7</v>
      </c>
      <c r="K6" s="33">
        <v>4</v>
      </c>
      <c r="L6" s="33">
        <v>3</v>
      </c>
      <c r="M6" s="33">
        <v>0</v>
      </c>
      <c r="N6" s="33">
        <v>0</v>
      </c>
      <c r="O6" s="33">
        <v>0</v>
      </c>
      <c r="P6" s="33">
        <v>0</v>
      </c>
      <c r="Q6" s="33">
        <v>0</v>
      </c>
      <c r="R6" s="33">
        <v>0</v>
      </c>
      <c r="S6" s="33">
        <v>0</v>
      </c>
      <c r="T6" s="187" t="str">
        <f t="shared" si="1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1"/>
        <v>"CLERK-4" : {
"Capacities":"Amélioration de caractéristiques",
"MinorSpells": 4,
"Locations": {
"1":4,
"2":3,
"3":0,
"4":0,
"5":0,
"6":0,
"7":0,
"8":0,
"9":0}
}</v>
      </c>
      <c r="AH6" s="188">
        <v>2</v>
      </c>
      <c r="AI6" s="33" t="s">
        <v>1180</v>
      </c>
      <c r="AJ6" s="4">
        <v>3</v>
      </c>
      <c r="AK6" s="33">
        <v>4</v>
      </c>
      <c r="AL6" s="33">
        <v>3</v>
      </c>
      <c r="AM6" s="33">
        <v>0</v>
      </c>
      <c r="AN6" s="33">
        <v>0</v>
      </c>
      <c r="AO6" s="33">
        <v>0</v>
      </c>
      <c r="AP6" s="33">
        <v>0</v>
      </c>
      <c r="AQ6" s="33">
        <v>0</v>
      </c>
      <c r="AR6" s="33">
        <v>0</v>
      </c>
      <c r="AS6" s="33">
        <v>0</v>
      </c>
      <c r="AT6" s="187" t="str">
        <f t="shared" si="0"/>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"7":0,
"8":0,
"9":0}
}</v>
      </c>
      <c r="BJ6" s="188">
        <v>2</v>
      </c>
      <c r="BK6" s="33" t="s">
        <v>249</v>
      </c>
      <c r="BL6" s="187"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5">
        <v>2</v>
      </c>
      <c r="CA6" s="170" t="s">
        <v>238</v>
      </c>
      <c r="CB6" s="170">
        <v>4</v>
      </c>
      <c r="CC6" s="171" t="s">
        <v>240</v>
      </c>
      <c r="CD6" s="200" t="s">
        <v>243</v>
      </c>
      <c r="CE6" s="183" t="str">
        <f t="shared" si="4"/>
        <v>"MONK-4" : {
"Capacities":"Amélioration de caractéristiques, Chute ralentie",
"Specials": 4,
"BonusAttack": "1d4",
"ArmourlessSpeed": "+ 3 m"
}</v>
      </c>
      <c r="CF6" s="188">
        <v>2</v>
      </c>
      <c r="CG6" s="33" t="s">
        <v>249</v>
      </c>
      <c r="CH6" s="4">
        <v>3</v>
      </c>
      <c r="CI6" s="4">
        <v>0</v>
      </c>
      <c r="CJ6" s="4">
        <v>0</v>
      </c>
      <c r="CK6" s="4">
        <v>0</v>
      </c>
      <c r="CL6" s="4">
        <v>0</v>
      </c>
      <c r="CM6" s="190" t="str">
        <f t="shared" si="5"/>
        <v>"PALADIN-4" : {
"Capacities":"Amélioration de caractéristiques",
"Locations": {
"1":3,
"2":0,
"3":0,
"4":0,
"5":0}
}</v>
      </c>
      <c r="CN6" s="4">
        <v>2</v>
      </c>
      <c r="CO6" s="33" t="s">
        <v>249</v>
      </c>
      <c r="CP6" s="4">
        <v>3</v>
      </c>
      <c r="CQ6" s="4">
        <v>3</v>
      </c>
      <c r="CR6" s="4">
        <v>0</v>
      </c>
      <c r="CS6" s="4">
        <v>0</v>
      </c>
      <c r="CT6" s="4">
        <v>0</v>
      </c>
      <c r="CU6" s="4">
        <v>0</v>
      </c>
      <c r="CV6" s="5" t="str">
        <f t="shared" si="6"/>
        <v>"PROWLER-4" : {
"Capacities":"Amélioration de caractéristiques",
"Spells":3,
"Locations": {
"1":3,
"2":0,
"3":0,
"4":0,
"5":0}
}</v>
      </c>
      <c r="CW6" s="188">
        <v>2</v>
      </c>
      <c r="CX6" s="4" t="s">
        <v>1226</v>
      </c>
      <c r="CY6" s="33" t="s">
        <v>249</v>
      </c>
      <c r="CZ6" s="187" t="str">
        <f t="shared" si="7"/>
        <v>"WILY-4" : {
"Capacities":"Amélioration de caractéristiques",
"BonusAttack": "2d6"
}</v>
      </c>
      <c r="DA6" s="4">
        <v>2</v>
      </c>
      <c r="DB6" s="33" t="s">
        <v>249</v>
      </c>
      <c r="DC6" s="4">
        <v>3</v>
      </c>
      <c r="DD6" s="4">
        <v>5</v>
      </c>
      <c r="DE6" s="4">
        <v>2</v>
      </c>
      <c r="DF6" s="4">
        <v>2</v>
      </c>
      <c r="DG6" s="4">
        <v>2</v>
      </c>
      <c r="DH6" s="169" t="str">
        <f t="shared" si="8"/>
        <v>"WIZARD-4" : {
"Capacities":"Amélioration de caractéristiques",
"MinorSpells": 3,
"Spells": 5,
"Locations": {"2":2},
"Invocations": 2
}</v>
      </c>
    </row>
    <row r="7" spans="1:112" ht="15" customHeight="1">
      <c r="A7" s="178">
        <v>5</v>
      </c>
      <c r="B7" s="5">
        <v>3</v>
      </c>
      <c r="C7" s="36" t="s">
        <v>1145</v>
      </c>
      <c r="D7" s="5">
        <v>3</v>
      </c>
      <c r="E7" s="5">
        <v>2</v>
      </c>
      <c r="F7" s="197" t="str">
        <f t="shared" si="9"/>
        <v>"BARBARIAN-5": {
"Capacities": "Attaque supplémentaire, Déplacement rapide",
"Specials": 3,
"Damages": 2
}</v>
      </c>
      <c r="G7" s="186">
        <v>3</v>
      </c>
      <c r="H7" s="36" t="s">
        <v>1158</v>
      </c>
      <c r="I7" s="5">
        <v>3</v>
      </c>
      <c r="J7" s="5">
        <v>8</v>
      </c>
      <c r="K7" s="36">
        <v>4</v>
      </c>
      <c r="L7" s="36">
        <v>3</v>
      </c>
      <c r="M7" s="36">
        <v>2</v>
      </c>
      <c r="N7" s="36">
        <v>0</v>
      </c>
      <c r="O7" s="36">
        <v>0</v>
      </c>
      <c r="P7" s="36">
        <v>0</v>
      </c>
      <c r="Q7" s="36">
        <v>0</v>
      </c>
      <c r="R7" s="36">
        <v>0</v>
      </c>
      <c r="S7" s="36">
        <v>0</v>
      </c>
      <c r="T7" s="187" t="str">
        <f t="shared" si="10"/>
        <v>"BARD-5" : {
"Capacities":"Inspiration bardique (d8), Source d'inspiration",
"MinorSpells": 3,
"Spells": 8,
"Locations": {
"1":4,
"2":3,
"3":2,
"4":0,
"5":0,
"6":0,
"7":0,
"8":0,
"9":0}
}</v>
      </c>
      <c r="U7" s="135">
        <v>3</v>
      </c>
      <c r="V7" s="125" t="s">
        <v>1170</v>
      </c>
      <c r="W7" s="135">
        <v>4</v>
      </c>
      <c r="X7" s="125">
        <v>4</v>
      </c>
      <c r="Y7" s="125">
        <v>3</v>
      </c>
      <c r="Z7" s="125">
        <v>2</v>
      </c>
      <c r="AA7" s="125">
        <v>0</v>
      </c>
      <c r="AB7" s="125">
        <v>0</v>
      </c>
      <c r="AC7" s="125">
        <v>0</v>
      </c>
      <c r="AD7" s="125">
        <v>0</v>
      </c>
      <c r="AE7" s="125">
        <v>0</v>
      </c>
      <c r="AF7" s="125">
        <v>0</v>
      </c>
      <c r="AG7" s="125" t="str">
        <f t="shared" si="11"/>
        <v>"CLERK-5" : {
"Capacities":"Destruction des morts-vivants (FP 1/2)",
"MinorSpells": 4,
"Locations": {
"1":4,
"2":3,
"3":2,
"4":0,
"5":0,
"6":0,
"7":0,
"8":0,
"9":0}
}</v>
      </c>
      <c r="AH7" s="186">
        <v>3</v>
      </c>
      <c r="AI7" s="36" t="s">
        <v>50</v>
      </c>
      <c r="AJ7" s="5">
        <v>3</v>
      </c>
      <c r="AK7" s="36">
        <v>4</v>
      </c>
      <c r="AL7" s="36">
        <v>3</v>
      </c>
      <c r="AM7" s="36">
        <v>2</v>
      </c>
      <c r="AN7" s="36">
        <v>0</v>
      </c>
      <c r="AO7" s="36">
        <v>0</v>
      </c>
      <c r="AP7" s="36">
        <v>0</v>
      </c>
      <c r="AQ7" s="36">
        <v>0</v>
      </c>
      <c r="AR7" s="36">
        <v>0</v>
      </c>
      <c r="AS7" s="36">
        <v>0</v>
      </c>
      <c r="AT7" s="187" t="str">
        <f t="shared" si="0"/>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"7":0,
"8":0,
"9":0}
}</v>
      </c>
      <c r="BJ7" s="186">
        <v>3</v>
      </c>
      <c r="BK7" s="36" t="s">
        <v>1193</v>
      </c>
      <c r="BL7" s="187"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4">
        <v>3</v>
      </c>
      <c r="CA7" s="167" t="s">
        <v>244</v>
      </c>
      <c r="CB7" s="167">
        <v>5</v>
      </c>
      <c r="CC7" s="168" t="s">
        <v>240</v>
      </c>
      <c r="CD7" s="199" t="s">
        <v>245</v>
      </c>
      <c r="CE7" s="183" t="str">
        <f t="shared" si="4"/>
        <v>"MONK-5" : {
"Capacities":"Attaque supplémentaire, Frappe étourdissante",
"Specials": 5,
"BonusAttack": "1d6",
"ArmourlessSpeed": "+ 3 m"
}</v>
      </c>
      <c r="CF7" s="186">
        <v>3</v>
      </c>
      <c r="CG7" s="36" t="s">
        <v>289</v>
      </c>
      <c r="CH7" s="5">
        <v>4</v>
      </c>
      <c r="CI7" s="5">
        <v>2</v>
      </c>
      <c r="CJ7" s="5">
        <v>0</v>
      </c>
      <c r="CK7" s="5">
        <v>0</v>
      </c>
      <c r="CL7" s="5">
        <v>0</v>
      </c>
      <c r="CM7" s="190" t="str">
        <f t="shared" si="5"/>
        <v>"PALADIN-5" : {
"Capacities":"Attaque supplémentaire",
"Locations": {
"1":4,
"2":2,
"3":0,
"4":0,
"5":0}
}</v>
      </c>
      <c r="CN7" s="5">
        <v>3</v>
      </c>
      <c r="CO7" s="36" t="s">
        <v>289</v>
      </c>
      <c r="CP7" s="5">
        <v>4</v>
      </c>
      <c r="CQ7" s="5">
        <v>4</v>
      </c>
      <c r="CR7" s="5">
        <v>2</v>
      </c>
      <c r="CS7" s="5">
        <v>0</v>
      </c>
      <c r="CT7" s="5">
        <v>0</v>
      </c>
      <c r="CU7" s="5">
        <v>0</v>
      </c>
      <c r="CV7" s="5" t="str">
        <f t="shared" si="6"/>
        <v>"PROWLER-5" : {
"Capacities":"Attaque supplémentaire",
"Spells":4,
"Locations": {
"1":4,
"2":2,
"3":0,
"4":0,
"5":0}
}</v>
      </c>
      <c r="CW7" s="186">
        <v>3</v>
      </c>
      <c r="CX7" s="5" t="s">
        <v>1228</v>
      </c>
      <c r="CY7" s="36" t="s">
        <v>1229</v>
      </c>
      <c r="CZ7" s="187" t="str">
        <f t="shared" si="7"/>
        <v>"WILY-5" : {
"Capacities":"Esquive instinctive",
"BonusAttack": "3d6"
}</v>
      </c>
      <c r="DA7" s="5">
        <v>3</v>
      </c>
      <c r="DB7" s="36" t="s">
        <v>50</v>
      </c>
      <c r="DC7" s="5">
        <v>3</v>
      </c>
      <c r="DD7" s="5">
        <v>6</v>
      </c>
      <c r="DE7" s="5">
        <v>2</v>
      </c>
      <c r="DF7" s="5">
        <v>3</v>
      </c>
      <c r="DG7" s="5">
        <v>3</v>
      </c>
      <c r="DH7" s="169" t="str">
        <f t="shared" si="8"/>
        <v>"WIZARD-5" : {
"Capacities":"-",
"MinorSpells": 3,
"Spells": 6,
"Locations": {"3":2},
"Invocations": 3
}</v>
      </c>
    </row>
    <row r="8" spans="1:112" ht="15" customHeight="1">
      <c r="A8" s="179">
        <v>6</v>
      </c>
      <c r="B8" s="4">
        <v>3</v>
      </c>
      <c r="C8" s="33" t="s">
        <v>1146</v>
      </c>
      <c r="D8" s="4">
        <v>4</v>
      </c>
      <c r="E8" s="4">
        <v>2</v>
      </c>
      <c r="F8" s="197" t="str">
        <f t="shared" si="9"/>
        <v>"BARBARIAN-6": {
"Capacities": "Capacité de voie",
"Specials": 4,
"Damages": 2
}</v>
      </c>
      <c r="G8" s="188">
        <v>3</v>
      </c>
      <c r="H8" s="33" t="s">
        <v>1159</v>
      </c>
      <c r="I8" s="4">
        <v>3</v>
      </c>
      <c r="J8" s="4">
        <v>9</v>
      </c>
      <c r="K8" s="33">
        <v>4</v>
      </c>
      <c r="L8" s="33">
        <v>3</v>
      </c>
      <c r="M8" s="33">
        <v>3</v>
      </c>
      <c r="N8" s="33">
        <v>0</v>
      </c>
      <c r="O8" s="33">
        <v>0</v>
      </c>
      <c r="P8" s="33">
        <v>0</v>
      </c>
      <c r="Q8" s="33">
        <v>0</v>
      </c>
      <c r="R8" s="33">
        <v>0</v>
      </c>
      <c r="S8" s="33">
        <v>0</v>
      </c>
      <c r="T8" s="187" t="str">
        <f t="shared" si="10"/>
        <v>"BARD-6" : {
"Capacities":"Contre charme, Capacité de collège bardique",
"MinorSpells": 3,
"Spells": 9,
"Locations": {
"1":4,
"2":3,
"3":3,
"4":0,
"5":0,
"6":0,
"7":0,
"8":0,
"9":0}
}</v>
      </c>
      <c r="U8" s="136">
        <v>3</v>
      </c>
      <c r="V8" s="123" t="s">
        <v>1171</v>
      </c>
      <c r="W8" s="136">
        <v>4</v>
      </c>
      <c r="X8" s="123">
        <v>4</v>
      </c>
      <c r="Y8" s="123">
        <v>3</v>
      </c>
      <c r="Z8" s="123">
        <v>3</v>
      </c>
      <c r="AA8" s="123">
        <v>0</v>
      </c>
      <c r="AB8" s="123">
        <v>0</v>
      </c>
      <c r="AC8" s="123">
        <v>0</v>
      </c>
      <c r="AD8" s="123">
        <v>0</v>
      </c>
      <c r="AE8" s="123">
        <v>0</v>
      </c>
      <c r="AF8" s="123">
        <v>0</v>
      </c>
      <c r="AG8" s="125" t="str">
        <f t="shared" si="11"/>
        <v>"CLERK-6" : {
"Capacities":"Canalisation d’énergie divine (2), Capacité de domaine divin",
"MinorSpells": 4,
"Locations": {
"1":4,
"2":3,
"3":3,
"4":0,
"5":0,
"6":0,
"7":0,
"8":0,
"9":0}
}</v>
      </c>
      <c r="AH8" s="188">
        <v>3</v>
      </c>
      <c r="AI8" s="33" t="s">
        <v>1181</v>
      </c>
      <c r="AJ8" s="4">
        <v>3</v>
      </c>
      <c r="AK8" s="33">
        <v>4</v>
      </c>
      <c r="AL8" s="33">
        <v>3</v>
      </c>
      <c r="AM8" s="33">
        <v>3</v>
      </c>
      <c r="AN8" s="33">
        <v>0</v>
      </c>
      <c r="AO8" s="33">
        <v>0</v>
      </c>
      <c r="AP8" s="33">
        <v>0</v>
      </c>
      <c r="AQ8" s="33">
        <v>0</v>
      </c>
      <c r="AR8" s="33">
        <v>0</v>
      </c>
      <c r="AS8" s="33">
        <v>0</v>
      </c>
      <c r="AT8" s="187" t="str">
        <f t="shared" si="0"/>
        <v>"DRUID-6" : {
"Capacities":"Capacité de cercle druidique",
"MinorSpells": 3,
"Locations": {
"1":4,
"2":3,
"3":3,
"4":0,
"5":0,
"6":0,
"7":0,
"8":0,
"9":0}
}</v>
      </c>
      <c r="AU8" s="4">
        <v>3</v>
      </c>
      <c r="AV8" s="4">
        <v>6</v>
      </c>
      <c r="AW8" s="33" t="s">
        <v>1187</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"7":0,
"8":0,
"9":0}
}</v>
      </c>
      <c r="BJ8" s="188">
        <v>3</v>
      </c>
      <c r="BK8" s="33" t="s">
        <v>249</v>
      </c>
      <c r="BL8" s="187" t="str">
        <f t="shared" si="2"/>
        <v>"WARRIOR-6" : {
"Capacities":"Amélioration de caractéristiques"
}</v>
      </c>
      <c r="BM8" s="4">
        <v>3</v>
      </c>
      <c r="BN8" s="33"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5">
        <v>3</v>
      </c>
      <c r="CA8" s="170" t="s">
        <v>244</v>
      </c>
      <c r="CB8" s="170">
        <v>6</v>
      </c>
      <c r="CC8" s="171" t="s">
        <v>246</v>
      </c>
      <c r="CD8" s="200" t="s">
        <v>247</v>
      </c>
      <c r="CE8" s="183" t="str">
        <f t="shared" si="4"/>
        <v>"MONK-6" : {
"Capacities":"Frappes de ki, Capacité de la tradition monastique",
"Specials": 6,
"BonusAttack": "1d6",
"ArmourlessSpeed": "+ 4,50 m"
}</v>
      </c>
      <c r="CF8" s="188">
        <v>3</v>
      </c>
      <c r="CG8" s="33" t="s">
        <v>1208</v>
      </c>
      <c r="CH8" s="4">
        <v>4</v>
      </c>
      <c r="CI8" s="4">
        <v>2</v>
      </c>
      <c r="CJ8" s="4">
        <v>0</v>
      </c>
      <c r="CK8" s="4">
        <v>0</v>
      </c>
      <c r="CL8" s="4">
        <v>0</v>
      </c>
      <c r="CM8" s="190" t="str">
        <f t="shared" si="5"/>
        <v>"PALADIN-6" : {
"Capacities":"Aura de protection",
"Locations": {
"1":4,
"2":2,
"3":0,
"4":0,
"5":0}
}</v>
      </c>
      <c r="CN8" s="4">
        <v>3</v>
      </c>
      <c r="CO8" s="33" t="s">
        <v>1217</v>
      </c>
      <c r="CP8" s="4">
        <v>4</v>
      </c>
      <c r="CQ8" s="4">
        <v>4</v>
      </c>
      <c r="CR8" s="4">
        <v>2</v>
      </c>
      <c r="CS8" s="4">
        <v>0</v>
      </c>
      <c r="CT8" s="4">
        <v>0</v>
      </c>
      <c r="CU8" s="4">
        <v>0</v>
      </c>
      <c r="CV8" s="5" t="str">
        <f t="shared" si="6"/>
        <v>"PROWLER-6" : {
"Capacities":"Amélioration de l'Ennemi juré et de l'Explorateur-né",
"Spells":4,
"Locations": {
"1":4,
"2":2,
"3":0,
"4":0,
"5":0}
}</v>
      </c>
      <c r="CW8" s="188">
        <v>3</v>
      </c>
      <c r="CX8" s="4" t="s">
        <v>1228</v>
      </c>
      <c r="CY8" s="33" t="s">
        <v>1230</v>
      </c>
      <c r="CZ8" s="187" t="str">
        <f t="shared" si="7"/>
        <v>"WILY-6" : {
"Capacities":"Expertise",
"BonusAttack": "3d6"
}</v>
      </c>
      <c r="DA8" s="4">
        <v>3</v>
      </c>
      <c r="DB8" s="33" t="s">
        <v>1248</v>
      </c>
      <c r="DC8" s="4">
        <v>3</v>
      </c>
      <c r="DD8" s="4">
        <v>7</v>
      </c>
      <c r="DE8" s="4">
        <v>2</v>
      </c>
      <c r="DF8" s="4">
        <v>3</v>
      </c>
      <c r="DG8" s="4">
        <v>3</v>
      </c>
      <c r="DH8" s="169" t="str">
        <f t="shared" si="8"/>
        <v>"WIZARD-6" : {
"Capacities":"Capacité de patron d'Outremonde",
"MinorSpells": 3,
"Spells": 7,
"Locations": {"3":2},
"Invocations": 3
}</v>
      </c>
    </row>
    <row r="9" spans="1:112" ht="15" customHeight="1">
      <c r="A9" s="178">
        <v>7</v>
      </c>
      <c r="B9" s="5">
        <v>3</v>
      </c>
      <c r="C9" s="36" t="s">
        <v>1147</v>
      </c>
      <c r="D9" s="5">
        <v>4</v>
      </c>
      <c r="E9" s="5">
        <v>2</v>
      </c>
      <c r="F9" s="197" t="str">
        <f t="shared" si="9"/>
        <v>"BARBARIAN-7": {
"Capacities": "Instinct sauvage",
"Specials": 4,
"Damages": 2
}</v>
      </c>
      <c r="G9" s="186">
        <v>3</v>
      </c>
      <c r="H9" s="36" t="s">
        <v>50</v>
      </c>
      <c r="I9" s="5">
        <v>3</v>
      </c>
      <c r="J9" s="5">
        <v>10</v>
      </c>
      <c r="K9" s="36">
        <v>4</v>
      </c>
      <c r="L9" s="36">
        <v>3</v>
      </c>
      <c r="M9" s="36">
        <v>3</v>
      </c>
      <c r="N9" s="36">
        <v>1</v>
      </c>
      <c r="O9" s="36">
        <v>0</v>
      </c>
      <c r="P9" s="36">
        <v>0</v>
      </c>
      <c r="Q9" s="36">
        <v>0</v>
      </c>
      <c r="R9" s="36">
        <v>0</v>
      </c>
      <c r="S9" s="36">
        <v>0</v>
      </c>
      <c r="T9" s="187" t="str">
        <f t="shared" si="1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1"/>
        <v>"CLERK-7" : {
"Capacities":"-",
"MinorSpells": 4,
"Locations": {
"1":4,
"2":3,
"3":3,
"4":1,
"5":0,
"6":0,
"7":0,
"8":0,
"9":0}
}</v>
      </c>
      <c r="AH9" s="186">
        <v>3</v>
      </c>
      <c r="AI9" s="36" t="s">
        <v>50</v>
      </c>
      <c r="AJ9" s="5">
        <v>3</v>
      </c>
      <c r="AK9" s="36">
        <v>4</v>
      </c>
      <c r="AL9" s="36">
        <v>3</v>
      </c>
      <c r="AM9" s="36">
        <v>3</v>
      </c>
      <c r="AN9" s="36">
        <v>1</v>
      </c>
      <c r="AO9" s="36">
        <v>0</v>
      </c>
      <c r="AP9" s="36">
        <v>0</v>
      </c>
      <c r="AQ9" s="36">
        <v>0</v>
      </c>
      <c r="AR9" s="36">
        <v>0</v>
      </c>
      <c r="AS9" s="36">
        <v>0</v>
      </c>
      <c r="AT9" s="187" t="str">
        <f t="shared" si="0"/>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"7":0,
"8":0,
"9":0}
}</v>
      </c>
      <c r="BJ9" s="186">
        <v>3</v>
      </c>
      <c r="BK9" s="36" t="s">
        <v>1194</v>
      </c>
      <c r="BL9" s="187"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4">
        <v>3</v>
      </c>
      <c r="CA9" s="167" t="s">
        <v>244</v>
      </c>
      <c r="CB9" s="167">
        <v>7</v>
      </c>
      <c r="CC9" s="168" t="s">
        <v>246</v>
      </c>
      <c r="CD9" s="199" t="s">
        <v>248</v>
      </c>
      <c r="CE9" s="183" t="str">
        <f t="shared" si="4"/>
        <v>"MONK-7" : {
"Capacities":"Dérobade, Tranquillité de l'esprit",
"Specials": 7,
"BonusAttack": "1d6",
"ArmourlessSpeed": "+ 4,50 m"
}</v>
      </c>
      <c r="CF9" s="186">
        <v>3</v>
      </c>
      <c r="CG9" s="36" t="s">
        <v>1209</v>
      </c>
      <c r="CH9" s="5">
        <v>4</v>
      </c>
      <c r="CI9" s="5">
        <v>3</v>
      </c>
      <c r="CJ9" s="5">
        <v>0</v>
      </c>
      <c r="CK9" s="5">
        <v>0</v>
      </c>
      <c r="CL9" s="5">
        <v>0</v>
      </c>
      <c r="CM9" s="190" t="str">
        <f t="shared" si="5"/>
        <v>"PALADIN-7" : {
"Capacities":"Capacité de serment sacré",
"Locations": {
"1":4,
"2":3,
"3":0,
"4":0,
"5":0}
}</v>
      </c>
      <c r="CN9" s="5">
        <v>3</v>
      </c>
      <c r="CO9" s="36" t="s">
        <v>1218</v>
      </c>
      <c r="CP9" s="5">
        <v>5</v>
      </c>
      <c r="CQ9" s="5">
        <v>4</v>
      </c>
      <c r="CR9" s="5">
        <v>3</v>
      </c>
      <c r="CS9" s="5">
        <v>0</v>
      </c>
      <c r="CT9" s="5">
        <v>0</v>
      </c>
      <c r="CU9" s="5">
        <v>0</v>
      </c>
      <c r="CV9" s="5" t="str">
        <f t="shared" si="6"/>
        <v>"PROWLER-7" : {
"Capacities":"Capacité de l'archétype de rôdeur",
"Spells":5,
"Locations": {
"1":4,
"2":3,
"3":0,
"4":0,
"5":0}
}</v>
      </c>
      <c r="CW9" s="186">
        <v>3</v>
      </c>
      <c r="CX9" s="5" t="s">
        <v>1231</v>
      </c>
      <c r="CY9" s="36" t="s">
        <v>295</v>
      </c>
      <c r="CZ9" s="187" t="str">
        <f t="shared" si="7"/>
        <v>"WILY-7" : {
"Capacities":"Dérobade",
"BonusAttack": "4d6"
}</v>
      </c>
      <c r="DA9" s="5">
        <v>3</v>
      </c>
      <c r="DB9" s="36" t="s">
        <v>50</v>
      </c>
      <c r="DC9" s="5">
        <v>3</v>
      </c>
      <c r="DD9" s="5">
        <v>8</v>
      </c>
      <c r="DE9" s="5">
        <v>2</v>
      </c>
      <c r="DF9" s="5">
        <v>4</v>
      </c>
      <c r="DG9" s="5">
        <v>4</v>
      </c>
      <c r="DH9" s="169" t="str">
        <f t="shared" si="8"/>
        <v>"WIZARD-7" : {
"Capacities":"-",
"MinorSpells": 3,
"Spells": 8,
"Locations": {"4":2},
"Invocations": 4
}</v>
      </c>
    </row>
    <row r="10" spans="1:112" ht="15" customHeight="1">
      <c r="A10" s="179">
        <v>8</v>
      </c>
      <c r="B10" s="4">
        <v>3</v>
      </c>
      <c r="C10" s="33" t="s">
        <v>249</v>
      </c>
      <c r="D10" s="4">
        <v>4</v>
      </c>
      <c r="E10" s="4">
        <v>2</v>
      </c>
      <c r="F10" s="197" t="str">
        <f t="shared" si="9"/>
        <v>"BARBARIAN-8": {
"Capacities": "Amélioration de caractéristiques",
"Specials": 4,
"Damages": 2
}</v>
      </c>
      <c r="G10" s="188">
        <v>3</v>
      </c>
      <c r="H10" s="33" t="s">
        <v>249</v>
      </c>
      <c r="I10" s="4">
        <v>3</v>
      </c>
      <c r="J10" s="4">
        <v>11</v>
      </c>
      <c r="K10" s="33">
        <v>4</v>
      </c>
      <c r="L10" s="33">
        <v>3</v>
      </c>
      <c r="M10" s="33">
        <v>3</v>
      </c>
      <c r="N10" s="33">
        <v>2</v>
      </c>
      <c r="O10" s="33">
        <v>0</v>
      </c>
      <c r="P10" s="33">
        <v>0</v>
      </c>
      <c r="Q10" s="33">
        <v>0</v>
      </c>
      <c r="R10" s="33">
        <v>0</v>
      </c>
      <c r="S10" s="33">
        <v>0</v>
      </c>
      <c r="T10" s="187" t="str">
        <f t="shared" si="10"/>
        <v>"BARD-8" : {
"Capacities":"Amélioration de caractéristiques",
"MinorSpells": 3,
"Spells": 11,
"Locations": {
"1":4,
"2":3,
"3":3,
"4":2,
"5":0,
"6":0,
"7":0,
"8":0,
"9":0}
}</v>
      </c>
      <c r="U10" s="136">
        <v>3</v>
      </c>
      <c r="V10" s="123" t="s">
        <v>1259</v>
      </c>
      <c r="W10" s="136">
        <v>4</v>
      </c>
      <c r="X10" s="123">
        <v>4</v>
      </c>
      <c r="Y10" s="123">
        <v>3</v>
      </c>
      <c r="Z10" s="123">
        <v>3</v>
      </c>
      <c r="AA10" s="123">
        <v>2</v>
      </c>
      <c r="AB10" s="123">
        <v>0</v>
      </c>
      <c r="AC10" s="123">
        <v>0</v>
      </c>
      <c r="AD10" s="123">
        <v>0</v>
      </c>
      <c r="AE10" s="123">
        <v>0</v>
      </c>
      <c r="AF10" s="123">
        <v>0</v>
      </c>
      <c r="AG10" s="125" t="str">
        <f t="shared" si="11"/>
        <v>"CLERK-8" : {
"Capacities":"Amélioration de caractéristiques, Capacité de domaine divin,Destruction des morts-vivants (FP 1)",
"MinorSpells": 4,
"Locations": {
"1":4,
"2":3,
"3":3,
"4":2,
"5":0,
"6":0,
"7":0,
"8":0,
"9":0}
}</v>
      </c>
      <c r="AH10" s="188">
        <v>3</v>
      </c>
      <c r="AI10" s="33" t="s">
        <v>1180</v>
      </c>
      <c r="AJ10" s="4">
        <v>3</v>
      </c>
      <c r="AK10" s="33">
        <v>4</v>
      </c>
      <c r="AL10" s="33">
        <v>3</v>
      </c>
      <c r="AM10" s="33">
        <v>3</v>
      </c>
      <c r="AN10" s="33">
        <v>2</v>
      </c>
      <c r="AO10" s="33">
        <v>0</v>
      </c>
      <c r="AP10" s="33">
        <v>0</v>
      </c>
      <c r="AQ10" s="33">
        <v>0</v>
      </c>
      <c r="AR10" s="33">
        <v>0</v>
      </c>
      <c r="AS10" s="33">
        <v>0</v>
      </c>
      <c r="AT10" s="187" t="str">
        <f t="shared" si="0"/>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"7":0,
"8":0,
"9":0}
}</v>
      </c>
      <c r="BJ10" s="188">
        <v>3</v>
      </c>
      <c r="BK10" s="33" t="s">
        <v>249</v>
      </c>
      <c r="BL10" s="187"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5">
        <v>3</v>
      </c>
      <c r="CA10" s="170" t="s">
        <v>244</v>
      </c>
      <c r="CB10" s="170">
        <v>8</v>
      </c>
      <c r="CC10" s="171" t="s">
        <v>246</v>
      </c>
      <c r="CD10" s="200" t="s">
        <v>249</v>
      </c>
      <c r="CE10" s="183" t="str">
        <f t="shared" si="4"/>
        <v>"MONK-8" : {
"Capacities":"Amélioration de caractéristiques",
"Specials": 8,
"BonusAttack": "1d6",
"ArmourlessSpeed": "+ 4,50 m"
}</v>
      </c>
      <c r="CF10" s="188">
        <v>3</v>
      </c>
      <c r="CG10" s="33" t="s">
        <v>249</v>
      </c>
      <c r="CH10" s="4">
        <v>4</v>
      </c>
      <c r="CI10" s="4">
        <v>3</v>
      </c>
      <c r="CJ10" s="4">
        <v>0</v>
      </c>
      <c r="CK10" s="4">
        <v>0</v>
      </c>
      <c r="CL10" s="4">
        <v>0</v>
      </c>
      <c r="CM10" s="190" t="str">
        <f t="shared" si="5"/>
        <v>"PALADIN-8" : {
"Capacities":"Amélioration de caractéristiques",
"Locations": {
"1":4,
"2":3,
"3":0,
"4":0,
"5":0}
}</v>
      </c>
      <c r="CN10" s="4">
        <v>3</v>
      </c>
      <c r="CO10" s="33" t="s">
        <v>1219</v>
      </c>
      <c r="CP10" s="4">
        <v>5</v>
      </c>
      <c r="CQ10" s="4">
        <v>4</v>
      </c>
      <c r="CR10" s="4">
        <v>3</v>
      </c>
      <c r="CS10" s="4">
        <v>0</v>
      </c>
      <c r="CT10" s="4">
        <v>0</v>
      </c>
      <c r="CU10" s="4">
        <v>0</v>
      </c>
      <c r="CV10" s="5" t="str">
        <f t="shared" si="6"/>
        <v>"PROWLER-8" : {
"Capacities":"Amélioration de caractéristiques, Traversée des terrains",
"Spells":5,
"Locations": {
"1":4,
"2":3,
"3":0,
"4":0,
"5":0}
}</v>
      </c>
      <c r="CW10" s="188">
        <v>3</v>
      </c>
      <c r="CX10" s="4" t="s">
        <v>1231</v>
      </c>
      <c r="CY10" s="33" t="s">
        <v>249</v>
      </c>
      <c r="CZ10" s="187" t="str">
        <f t="shared" si="7"/>
        <v>"WILY-8" : {
"Capacities":"Amélioration de caractéristiques",
"BonusAttack": "4d6"
}</v>
      </c>
      <c r="DA10" s="4">
        <v>3</v>
      </c>
      <c r="DB10" s="33" t="s">
        <v>249</v>
      </c>
      <c r="DC10" s="4">
        <v>3</v>
      </c>
      <c r="DD10" s="4">
        <v>9</v>
      </c>
      <c r="DE10" s="4">
        <v>2</v>
      </c>
      <c r="DF10" s="4">
        <v>4</v>
      </c>
      <c r="DG10" s="4">
        <v>4</v>
      </c>
      <c r="DH10" s="169" t="str">
        <f t="shared" si="8"/>
        <v>"WIZARD-8" : {
"Capacities":"Amélioration de caractéristiques",
"MinorSpells": 3,
"Spells": 9,
"Locations": {"4":2},
"Invocations": 4
}</v>
      </c>
    </row>
    <row r="11" spans="1:112" ht="15" customHeight="1">
      <c r="A11" s="178">
        <v>9</v>
      </c>
      <c r="B11" s="5">
        <v>4</v>
      </c>
      <c r="C11" s="36" t="s">
        <v>1148</v>
      </c>
      <c r="D11" s="5">
        <v>4</v>
      </c>
      <c r="E11" s="5">
        <v>3</v>
      </c>
      <c r="F11" s="197" t="str">
        <f t="shared" si="9"/>
        <v>"BARBARIAN-9": {
"Capacities": "Critique brutal (1 dé)",
"Specials": 4,
"Damages": 3
}</v>
      </c>
      <c r="G11" s="186">
        <v>4</v>
      </c>
      <c r="H11" s="36" t="s">
        <v>1160</v>
      </c>
      <c r="I11" s="5">
        <v>3</v>
      </c>
      <c r="J11" s="5">
        <v>12</v>
      </c>
      <c r="K11" s="36">
        <v>4</v>
      </c>
      <c r="L11" s="36">
        <v>3</v>
      </c>
      <c r="M11" s="36">
        <v>3</v>
      </c>
      <c r="N11" s="36">
        <v>3</v>
      </c>
      <c r="O11" s="36">
        <v>1</v>
      </c>
      <c r="P11" s="36">
        <v>0</v>
      </c>
      <c r="Q11" s="36">
        <v>0</v>
      </c>
      <c r="R11" s="36">
        <v>0</v>
      </c>
      <c r="S11" s="36">
        <v>0</v>
      </c>
      <c r="T11" s="187" t="str">
        <f t="shared" si="1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1"/>
        <v>"CLERK-9" : {
"Capacities":"-",
"MinorSpells": 4,
"Locations": {
"1":4,
"2":3,
"3":3,
"4":3,
"5":1,
"6":0,
"7":0,
"8":0,
"9":0}
}</v>
      </c>
      <c r="AH11" s="186">
        <v>4</v>
      </c>
      <c r="AI11" s="36" t="s">
        <v>50</v>
      </c>
      <c r="AJ11" s="5">
        <v>3</v>
      </c>
      <c r="AK11" s="36">
        <v>4</v>
      </c>
      <c r="AL11" s="36">
        <v>3</v>
      </c>
      <c r="AM11" s="36">
        <v>3</v>
      </c>
      <c r="AN11" s="36">
        <v>3</v>
      </c>
      <c r="AO11" s="36">
        <v>1</v>
      </c>
      <c r="AP11" s="36">
        <v>0</v>
      </c>
      <c r="AQ11" s="36">
        <v>0</v>
      </c>
      <c r="AR11" s="36">
        <v>0</v>
      </c>
      <c r="AS11" s="36">
        <v>0</v>
      </c>
      <c r="AT11" s="187" t="str">
        <f t="shared" si="0"/>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"7":0,
"8":0,
"9":0}
}</v>
      </c>
      <c r="BJ11" s="186">
        <v>4</v>
      </c>
      <c r="BK11" s="36" t="s">
        <v>1195</v>
      </c>
      <c r="BL11" s="187" t="str">
        <f t="shared" si="2"/>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4">
        <v>4</v>
      </c>
      <c r="CA11" s="167" t="s">
        <v>244</v>
      </c>
      <c r="CB11" s="167">
        <v>9</v>
      </c>
      <c r="CC11" s="168" t="s">
        <v>246</v>
      </c>
      <c r="CD11" s="199" t="s">
        <v>250</v>
      </c>
      <c r="CE11" s="183" t="str">
        <f t="shared" si="4"/>
        <v>"MONK-9" : {
"Capacities":"Déplacement sans armure amélioré",
"Specials": 9,
"BonusAttack": "1d6",
"ArmourlessSpeed": "+ 4,50 m"
}</v>
      </c>
      <c r="CF11" s="186">
        <v>4</v>
      </c>
      <c r="CG11" s="36" t="s">
        <v>50</v>
      </c>
      <c r="CH11" s="5">
        <v>4</v>
      </c>
      <c r="CI11" s="5">
        <v>3</v>
      </c>
      <c r="CJ11" s="5">
        <v>2</v>
      </c>
      <c r="CK11" s="5">
        <v>0</v>
      </c>
      <c r="CL11" s="5">
        <v>0</v>
      </c>
      <c r="CM11" s="190" t="str">
        <f t="shared" si="5"/>
        <v>"PALADIN-9" : {
"Capacities":"-",
"Locations": {
"1":4,
"2":3,
"3":2,
"4":0,
"5":0}
}</v>
      </c>
      <c r="CN11" s="5">
        <v>4</v>
      </c>
      <c r="CO11" s="36" t="s">
        <v>50</v>
      </c>
      <c r="CP11" s="5">
        <v>6</v>
      </c>
      <c r="CQ11" s="5">
        <v>4</v>
      </c>
      <c r="CR11" s="5">
        <v>3</v>
      </c>
      <c r="CS11" s="5">
        <v>2</v>
      </c>
      <c r="CT11" s="5">
        <v>0</v>
      </c>
      <c r="CU11" s="5">
        <v>0</v>
      </c>
      <c r="CV11" s="5" t="str">
        <f t="shared" si="6"/>
        <v>"PROWLER-9" : {
"Capacities":"-",
"Spells":6,
"Locations": {
"1":4,
"2":3,
"3":2,
"4":0,
"5":0}
}</v>
      </c>
      <c r="CW11" s="186">
        <v>4</v>
      </c>
      <c r="CX11" s="5" t="s">
        <v>1232</v>
      </c>
      <c r="CY11" s="36" t="s">
        <v>1233</v>
      </c>
      <c r="CZ11" s="187" t="str">
        <f t="shared" si="7"/>
        <v>"WILY-9" : {
"Capacities":"Capacité de l'archétype de roublard",
"BonusAttack": "5d6"
}</v>
      </c>
      <c r="DA11" s="5">
        <v>4</v>
      </c>
      <c r="DB11" s="36" t="s">
        <v>50</v>
      </c>
      <c r="DC11" s="5">
        <v>3</v>
      </c>
      <c r="DD11" s="5">
        <v>10</v>
      </c>
      <c r="DE11" s="5">
        <v>2</v>
      </c>
      <c r="DF11" s="5">
        <v>5</v>
      </c>
      <c r="DG11" s="5">
        <v>5</v>
      </c>
      <c r="DH11" s="169" t="str">
        <f t="shared" si="8"/>
        <v>"WIZARD-9" : {
"Capacities":"-",
"MinorSpells": 3,
"Spells": 10,
"Locations": {"5":2},
"Invocations": 5
}</v>
      </c>
    </row>
    <row r="12" spans="1:112" ht="15" customHeight="1">
      <c r="A12" s="179">
        <v>10</v>
      </c>
      <c r="B12" s="4">
        <v>4</v>
      </c>
      <c r="C12" s="33" t="s">
        <v>1146</v>
      </c>
      <c r="D12" s="4">
        <v>4</v>
      </c>
      <c r="E12" s="4">
        <v>3</v>
      </c>
      <c r="F12" s="197" t="str">
        <f t="shared" si="9"/>
        <v>"BARBARIAN-10": {
"Capacities": "Capacité de voie",
"Specials": 4,
"Damages": 3
}</v>
      </c>
      <c r="G12" s="188">
        <v>4</v>
      </c>
      <c r="H12" s="33" t="s">
        <v>1161</v>
      </c>
      <c r="I12" s="4">
        <v>4</v>
      </c>
      <c r="J12" s="4">
        <v>14</v>
      </c>
      <c r="K12" s="33">
        <v>4</v>
      </c>
      <c r="L12" s="33">
        <v>3</v>
      </c>
      <c r="M12" s="33">
        <v>3</v>
      </c>
      <c r="N12" s="33">
        <v>3</v>
      </c>
      <c r="O12" s="33">
        <v>2</v>
      </c>
      <c r="P12" s="33">
        <v>0</v>
      </c>
      <c r="Q12" s="33">
        <v>0</v>
      </c>
      <c r="R12" s="33">
        <v>0</v>
      </c>
      <c r="S12" s="33">
        <v>0</v>
      </c>
      <c r="T12" s="187" t="str">
        <f t="shared" si="10"/>
        <v>"BARD-10" : {
"Capacities":"Inspiration bardique (d10), Expertise, Secrets magiques",
"MinorSpells": 4,
"Spells": 14,
"Locations": {
"1":4,
"2":3,
"3":3,
"4":3,
"5":2,
"6":0,
"7":0,
"8":0,
"9":0}
}</v>
      </c>
      <c r="U12" s="136">
        <v>4</v>
      </c>
      <c r="V12" s="123" t="s">
        <v>1172</v>
      </c>
      <c r="W12" s="136">
        <v>5</v>
      </c>
      <c r="X12" s="123">
        <v>4</v>
      </c>
      <c r="Y12" s="123">
        <v>3</v>
      </c>
      <c r="Z12" s="123">
        <v>3</v>
      </c>
      <c r="AA12" s="123">
        <v>3</v>
      </c>
      <c r="AB12" s="123">
        <v>2</v>
      </c>
      <c r="AC12" s="123">
        <v>0</v>
      </c>
      <c r="AD12" s="123">
        <v>0</v>
      </c>
      <c r="AE12" s="123">
        <v>0</v>
      </c>
      <c r="AF12" s="123">
        <v>0</v>
      </c>
      <c r="AG12" s="125" t="str">
        <f t="shared" si="11"/>
        <v>"CLERK-10" : {
"Capacities":"Intervention divine",
"MinorSpells": 5,
"Locations": {
"1":4,
"2":3,
"3":3,
"4":3,
"5":2,
"6":0,
"7":0,
"8":0,
"9":0}
}</v>
      </c>
      <c r="AH12" s="188">
        <v>4</v>
      </c>
      <c r="AI12" s="33" t="s">
        <v>1181</v>
      </c>
      <c r="AJ12" s="4">
        <v>4</v>
      </c>
      <c r="AK12" s="33">
        <v>4</v>
      </c>
      <c r="AL12" s="33">
        <v>3</v>
      </c>
      <c r="AM12" s="33">
        <v>3</v>
      </c>
      <c r="AN12" s="33">
        <v>3</v>
      </c>
      <c r="AO12" s="33">
        <v>2</v>
      </c>
      <c r="AP12" s="33">
        <v>0</v>
      </c>
      <c r="AQ12" s="33">
        <v>0</v>
      </c>
      <c r="AR12" s="33">
        <v>0</v>
      </c>
      <c r="AS12" s="33">
        <v>0</v>
      </c>
      <c r="AT12" s="187" t="str">
        <f t="shared" si="0"/>
        <v>"DRUID-10" : {
"Capacities":"Capacité de cercle druidique",
"MinorSpells": 4,
"Locations": {
"1":4,
"2":3,
"3":3,
"4":3,
"5":2,
"6":0,
"7":0,
"8":0,
"9":0}
}</v>
      </c>
      <c r="AU12" s="4">
        <v>4</v>
      </c>
      <c r="AV12" s="4">
        <v>10</v>
      </c>
      <c r="AW12" s="33" t="s">
        <v>1186</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"7":0,
"8":0,
"9":0}
}</v>
      </c>
      <c r="BJ12" s="188">
        <v>4</v>
      </c>
      <c r="BK12" s="33" t="s">
        <v>1194</v>
      </c>
      <c r="BL12" s="187" t="str">
        <f t="shared" si="2"/>
        <v>"WARRIOR-10" : {
"Capacities":"Capacité de l'archétype martial"
}</v>
      </c>
      <c r="BM12" s="4">
        <v>4</v>
      </c>
      <c r="BN12" s="33"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5">
        <v>4</v>
      </c>
      <c r="CA12" s="170" t="s">
        <v>244</v>
      </c>
      <c r="CB12" s="170">
        <v>10</v>
      </c>
      <c r="CC12" s="171" t="s">
        <v>251</v>
      </c>
      <c r="CD12" s="200" t="s">
        <v>252</v>
      </c>
      <c r="CE12" s="183" t="str">
        <f t="shared" si="4"/>
        <v>"MONK-10" : {
"Capacities":"Pureté du corps",
"Specials": 10,
"BonusAttack": "1d6",
"ArmourlessSpeed": "+ 6 m"
}</v>
      </c>
      <c r="CF12" s="188">
        <v>4</v>
      </c>
      <c r="CG12" s="33" t="s">
        <v>1210</v>
      </c>
      <c r="CH12" s="4">
        <v>4</v>
      </c>
      <c r="CI12" s="4">
        <v>3</v>
      </c>
      <c r="CJ12" s="4">
        <v>2</v>
      </c>
      <c r="CK12" s="4">
        <v>0</v>
      </c>
      <c r="CL12" s="4">
        <v>0</v>
      </c>
      <c r="CM12" s="190" t="str">
        <f t="shared" si="5"/>
        <v>"PALADIN-10" : {
"Capacities":"Aura de courage",
"Locations": {
"1":4,
"2":3,
"3":2,
"4":0,
"5":0}
}</v>
      </c>
      <c r="CN12" s="4">
        <v>4</v>
      </c>
      <c r="CO12" s="33" t="s">
        <v>1220</v>
      </c>
      <c r="CP12" s="4">
        <v>6</v>
      </c>
      <c r="CQ12" s="4">
        <v>4</v>
      </c>
      <c r="CR12" s="4">
        <v>3</v>
      </c>
      <c r="CS12" s="4">
        <v>2</v>
      </c>
      <c r="CT12" s="4">
        <v>0</v>
      </c>
      <c r="CU12" s="4">
        <v>0</v>
      </c>
      <c r="CV12" s="5" t="str">
        <f t="shared" si="6"/>
        <v>"PROWLER-10" : {
"Capacities":"Amélioration de l'Explorateur-né, Camouflage naturel",
"Spells":6,
"Locations": {
"1":4,
"2":3,
"3":2,
"4":0,
"5":0}
}</v>
      </c>
      <c r="CW12" s="188">
        <v>4</v>
      </c>
      <c r="CX12" s="4" t="s">
        <v>1232</v>
      </c>
      <c r="CY12" s="33" t="s">
        <v>249</v>
      </c>
      <c r="CZ12" s="187" t="str">
        <f t="shared" si="7"/>
        <v>"WILY-10" : {
"Capacities":"Amélioration de caractéristiques",
"BonusAttack": "5d6"
}</v>
      </c>
      <c r="DA12" s="4">
        <v>4</v>
      </c>
      <c r="DB12" s="33" t="s">
        <v>1248</v>
      </c>
      <c r="DC12" s="4">
        <v>4</v>
      </c>
      <c r="DD12" s="4">
        <v>10</v>
      </c>
      <c r="DE12" s="4">
        <v>2</v>
      </c>
      <c r="DF12" s="4">
        <v>5</v>
      </c>
      <c r="DG12" s="4">
        <v>5</v>
      </c>
      <c r="DH12" s="169" t="str">
        <f t="shared" si="8"/>
        <v>"WIZARD-10" : {
"Capacities":"Capacité de patron d'Outremonde",
"MinorSpells": 4,
"Spells": 10,
"Locations": {"5":2},
"Invocations": 5
}</v>
      </c>
    </row>
    <row r="13" spans="1:112" ht="15" customHeight="1">
      <c r="A13" s="178">
        <v>11</v>
      </c>
      <c r="B13" s="5">
        <v>4</v>
      </c>
      <c r="C13" s="36" t="s">
        <v>1149</v>
      </c>
      <c r="D13" s="5">
        <v>4</v>
      </c>
      <c r="E13" s="5">
        <v>3</v>
      </c>
      <c r="F13" s="197" t="str">
        <f t="shared" si="9"/>
        <v>"BARBARIAN-11": {
"Capacities": "Rage implacable",
"Specials": 4,
"Damages": 3
}</v>
      </c>
      <c r="G13" s="186">
        <v>4</v>
      </c>
      <c r="H13" s="36" t="s">
        <v>50</v>
      </c>
      <c r="I13" s="5">
        <v>4</v>
      </c>
      <c r="J13" s="5">
        <v>15</v>
      </c>
      <c r="K13" s="36">
        <v>4</v>
      </c>
      <c r="L13" s="36">
        <v>3</v>
      </c>
      <c r="M13" s="36">
        <v>3</v>
      </c>
      <c r="N13" s="36">
        <v>3</v>
      </c>
      <c r="O13" s="36">
        <v>2</v>
      </c>
      <c r="P13" s="36">
        <v>1</v>
      </c>
      <c r="Q13" s="36">
        <v>0</v>
      </c>
      <c r="R13" s="36">
        <v>0</v>
      </c>
      <c r="S13" s="36">
        <v>0</v>
      </c>
      <c r="T13" s="187" t="str">
        <f t="shared" si="10"/>
        <v>"BARD-11" : {
"Capacities":"-",
"MinorSpells": 4,
"Spells": 15,
"Locations": {
"1":4,
"2":3,
"3":3,
"4":3,
"5":2,
"6":1,
"7":0,
"8":0,
"9":0}
}</v>
      </c>
      <c r="U13" s="135">
        <v>4</v>
      </c>
      <c r="V13" s="125" t="s">
        <v>1173</v>
      </c>
      <c r="W13" s="135">
        <v>5</v>
      </c>
      <c r="X13" s="125">
        <v>4</v>
      </c>
      <c r="Y13" s="125">
        <v>3</v>
      </c>
      <c r="Z13" s="125">
        <v>3</v>
      </c>
      <c r="AA13" s="125">
        <v>3</v>
      </c>
      <c r="AB13" s="125">
        <v>2</v>
      </c>
      <c r="AC13" s="125">
        <v>1</v>
      </c>
      <c r="AD13" s="125">
        <v>0</v>
      </c>
      <c r="AE13" s="125">
        <v>0</v>
      </c>
      <c r="AF13" s="125">
        <v>0</v>
      </c>
      <c r="AG13" s="125" t="str">
        <f t="shared" si="11"/>
        <v>"CLERK-11" : {
"Capacities":"Destruction des morts-vivants (FP 2)",
"MinorSpells": 5,
"Locations": {
"1":4,
"2":3,
"3":3,
"4":3,
"5":2,
"6":1,
"7":0,
"8":0,
"9":0}
}</v>
      </c>
      <c r="AH13" s="186">
        <v>4</v>
      </c>
      <c r="AI13" s="36" t="s">
        <v>50</v>
      </c>
      <c r="AJ13" s="5">
        <v>4</v>
      </c>
      <c r="AK13" s="36">
        <v>4</v>
      </c>
      <c r="AL13" s="36">
        <v>3</v>
      </c>
      <c r="AM13" s="36">
        <v>3</v>
      </c>
      <c r="AN13" s="36">
        <v>3</v>
      </c>
      <c r="AO13" s="36">
        <v>2</v>
      </c>
      <c r="AP13" s="36">
        <v>1</v>
      </c>
      <c r="AQ13" s="36">
        <v>0</v>
      </c>
      <c r="AR13" s="36">
        <v>0</v>
      </c>
      <c r="AS13" s="36">
        <v>0</v>
      </c>
      <c r="AT13" s="187" t="str">
        <f t="shared" si="0"/>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"7":0,
"8":0,
"9":0}
}</v>
      </c>
      <c r="BJ13" s="186">
        <v>4</v>
      </c>
      <c r="BK13" s="36" t="s">
        <v>1196</v>
      </c>
      <c r="BL13" s="187" t="str">
        <f t="shared" si="2"/>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4">
        <v>4</v>
      </c>
      <c r="CA13" s="167" t="s">
        <v>253</v>
      </c>
      <c r="CB13" s="167">
        <v>11</v>
      </c>
      <c r="CC13" s="168" t="s">
        <v>251</v>
      </c>
      <c r="CD13" s="199" t="s">
        <v>254</v>
      </c>
      <c r="CE13" s="183" t="str">
        <f t="shared" si="4"/>
        <v>"MONK-11" : {
"Capacities":"Capacité de la tradition monastique",
"Specials": 11,
"BonusAttack": "1d8",
"ArmourlessSpeed": "+ 6 m"
}</v>
      </c>
      <c r="CF13" s="186">
        <v>4</v>
      </c>
      <c r="CG13" s="36" t="s">
        <v>1211</v>
      </c>
      <c r="CH13" s="5">
        <v>4</v>
      </c>
      <c r="CI13" s="5">
        <v>3</v>
      </c>
      <c r="CJ13" s="5">
        <v>3</v>
      </c>
      <c r="CK13" s="5">
        <v>0</v>
      </c>
      <c r="CL13" s="5">
        <v>0</v>
      </c>
      <c r="CM13" s="190" t="str">
        <f t="shared" si="5"/>
        <v>"PALADIN-11" : {
"Capacities":"Châtiment divin amélioré",
"Locations": {
"1":4,
"2":3,
"3":3,
"4":0,
"5":0}
}</v>
      </c>
      <c r="CN13" s="5">
        <v>4</v>
      </c>
      <c r="CO13" s="36" t="s">
        <v>1218</v>
      </c>
      <c r="CP13" s="5">
        <v>7</v>
      </c>
      <c r="CQ13" s="5">
        <v>4</v>
      </c>
      <c r="CR13" s="5">
        <v>3</v>
      </c>
      <c r="CS13" s="5">
        <v>3</v>
      </c>
      <c r="CT13" s="5">
        <v>0</v>
      </c>
      <c r="CU13" s="5">
        <v>0</v>
      </c>
      <c r="CV13" s="5" t="str">
        <f t="shared" si="6"/>
        <v>"PROWLER-11" : {
"Capacities":"Capacité de l'archétype de rôdeur",
"Spells":7,
"Locations": {
"1":4,
"2":3,
"3":3,
"4":0,
"5":0}
}</v>
      </c>
      <c r="CW13" s="186">
        <v>4</v>
      </c>
      <c r="CX13" s="5" t="s">
        <v>1234</v>
      </c>
      <c r="CY13" s="36" t="s">
        <v>1235</v>
      </c>
      <c r="CZ13" s="187" t="str">
        <f t="shared" si="7"/>
        <v>"WILY-11" : {
"Capacities":"Talent",
"BonusAttack": "6d6"
}</v>
      </c>
      <c r="DA13" s="5">
        <v>4</v>
      </c>
      <c r="DB13" s="36" t="s">
        <v>1249</v>
      </c>
      <c r="DC13" s="5">
        <v>4</v>
      </c>
      <c r="DD13" s="5">
        <v>11</v>
      </c>
      <c r="DE13" s="5">
        <v>3</v>
      </c>
      <c r="DF13" s="5">
        <v>5</v>
      </c>
      <c r="DG13" s="5">
        <v>5</v>
      </c>
      <c r="DH13" s="169" t="str">
        <f t="shared" si="8"/>
        <v>"WIZARD-11" : {
"Capacities":"Arcanum mystique (niveau 6)",
"MinorSpells": 4,
"Spells": 11,
"Locations": {"5":3},
"Invocations": 5
}</v>
      </c>
    </row>
    <row r="14" spans="1:112" ht="15" customHeight="1">
      <c r="A14" s="179">
        <v>12</v>
      </c>
      <c r="B14" s="4">
        <v>4</v>
      </c>
      <c r="C14" s="33" t="s">
        <v>249</v>
      </c>
      <c r="D14" s="4">
        <v>5</v>
      </c>
      <c r="E14" s="4">
        <v>3</v>
      </c>
      <c r="F14" s="197" t="str">
        <f t="shared" si="9"/>
        <v>"BARBARIAN-12": {
"Capacities": "Amélioration de caractéristiques",
"Specials": 5,
"Damages": 3
}</v>
      </c>
      <c r="G14" s="188">
        <v>4</v>
      </c>
      <c r="H14" s="33" t="s">
        <v>249</v>
      </c>
      <c r="I14" s="4">
        <v>4</v>
      </c>
      <c r="J14" s="4">
        <v>15</v>
      </c>
      <c r="K14" s="33">
        <v>4</v>
      </c>
      <c r="L14" s="33">
        <v>3</v>
      </c>
      <c r="M14" s="33">
        <v>3</v>
      </c>
      <c r="N14" s="33">
        <v>3</v>
      </c>
      <c r="O14" s="33">
        <v>2</v>
      </c>
      <c r="P14" s="33">
        <v>1</v>
      </c>
      <c r="Q14" s="33">
        <v>0</v>
      </c>
      <c r="R14" s="33">
        <v>0</v>
      </c>
      <c r="S14" s="33">
        <v>0</v>
      </c>
      <c r="T14" s="187" t="str">
        <f t="shared" si="1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1"/>
        <v>"CLERK-12" : {
"Capacities":"Amélioration de caractéristiques",
"MinorSpells": 5,
"Locations": {
"1":4,
"2":3,
"3":3,
"4":3,
"5":2,
"6":1,
"7":0,
"8":0,
"9":0}
}</v>
      </c>
      <c r="AH14" s="188">
        <v>4</v>
      </c>
      <c r="AI14" s="33" t="s">
        <v>249</v>
      </c>
      <c r="AJ14" s="4">
        <v>4</v>
      </c>
      <c r="AK14" s="33">
        <v>4</v>
      </c>
      <c r="AL14" s="33">
        <v>3</v>
      </c>
      <c r="AM14" s="33">
        <v>3</v>
      </c>
      <c r="AN14" s="33">
        <v>3</v>
      </c>
      <c r="AO14" s="33">
        <v>2</v>
      </c>
      <c r="AP14" s="33">
        <v>1</v>
      </c>
      <c r="AQ14" s="33">
        <v>0</v>
      </c>
      <c r="AR14" s="33">
        <v>0</v>
      </c>
      <c r="AS14" s="33">
        <v>0</v>
      </c>
      <c r="AT14" s="187" t="str">
        <f t="shared" si="0"/>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"7":0,
"8":0,
"9":0}
}</v>
      </c>
      <c r="BJ14" s="188">
        <v>4</v>
      </c>
      <c r="BK14" s="33" t="s">
        <v>249</v>
      </c>
      <c r="BL14" s="187"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5">
        <v>4</v>
      </c>
      <c r="CA14" s="170" t="s">
        <v>253</v>
      </c>
      <c r="CB14" s="170">
        <v>12</v>
      </c>
      <c r="CC14" s="171" t="s">
        <v>251</v>
      </c>
      <c r="CD14" s="200" t="s">
        <v>249</v>
      </c>
      <c r="CE14" s="183" t="str">
        <f t="shared" si="4"/>
        <v>"MONK-12" : {
"Capacities":"Amélioration de caractéristiques",
"Specials": 12,
"BonusAttack": "1d8",
"ArmourlessSpeed": "+ 6 m"
}</v>
      </c>
      <c r="CF14" s="188">
        <v>4</v>
      </c>
      <c r="CG14" s="33" t="s">
        <v>249</v>
      </c>
      <c r="CH14" s="4">
        <v>4</v>
      </c>
      <c r="CI14" s="4">
        <v>3</v>
      </c>
      <c r="CJ14" s="4">
        <v>3</v>
      </c>
      <c r="CK14" s="4">
        <v>0</v>
      </c>
      <c r="CL14" s="4">
        <v>0</v>
      </c>
      <c r="CM14" s="190" t="str">
        <f t="shared" si="5"/>
        <v>"PALADIN-12" : {
"Capacities":"Amélioration de caractéristiques",
"Locations": {
"1":4,
"2":3,
"3":3,
"4":0,
"5":0}
}</v>
      </c>
      <c r="CN14" s="4">
        <v>4</v>
      </c>
      <c r="CO14" s="33" t="s">
        <v>249</v>
      </c>
      <c r="CP14" s="4">
        <v>7</v>
      </c>
      <c r="CQ14" s="4">
        <v>4</v>
      </c>
      <c r="CR14" s="4">
        <v>3</v>
      </c>
      <c r="CS14" s="4">
        <v>3</v>
      </c>
      <c r="CT14" s="4">
        <v>0</v>
      </c>
      <c r="CU14" s="4">
        <v>0</v>
      </c>
      <c r="CV14" s="5" t="str">
        <f t="shared" si="6"/>
        <v>"PROWLER-12" : {
"Capacities":"Amélioration de caractéristiques",
"Spells":7,
"Locations": {
"1":4,
"2":3,
"3":3,
"4":0,
"5":0}
}</v>
      </c>
      <c r="CW14" s="188">
        <v>4</v>
      </c>
      <c r="CX14" s="4" t="s">
        <v>1234</v>
      </c>
      <c r="CY14" s="33" t="s">
        <v>249</v>
      </c>
      <c r="CZ14" s="187" t="str">
        <f t="shared" si="7"/>
        <v>"WILY-12" : {
"Capacities":"Amélioration de caractéristiques",
"BonusAttack": "6d6"
}</v>
      </c>
      <c r="DA14" s="4">
        <v>4</v>
      </c>
      <c r="DB14" s="33" t="s">
        <v>249</v>
      </c>
      <c r="DC14" s="4">
        <v>4</v>
      </c>
      <c r="DD14" s="4">
        <v>11</v>
      </c>
      <c r="DE14" s="4">
        <v>3</v>
      </c>
      <c r="DF14" s="4">
        <v>5</v>
      </c>
      <c r="DG14" s="4">
        <v>6</v>
      </c>
      <c r="DH14" s="169" t="str">
        <f t="shared" si="8"/>
        <v>"WIZARD-12" : {
"Capacities":"Amélioration de caractéristiques",
"MinorSpells": 4,
"Spells": 11,
"Locations": {"5":3},
"Invocations": 6
}</v>
      </c>
    </row>
    <row r="15" spans="1:112" ht="15" customHeight="1">
      <c r="A15" s="178">
        <v>13</v>
      </c>
      <c r="B15" s="5">
        <v>5</v>
      </c>
      <c r="C15" s="36" t="s">
        <v>1150</v>
      </c>
      <c r="D15" s="5">
        <v>5</v>
      </c>
      <c r="E15" s="5">
        <v>3</v>
      </c>
      <c r="F15" s="197" t="str">
        <f t="shared" si="9"/>
        <v>"BARBARIAN-13": {
"Capacities": "Critique brutal (2 dés)",
"Specials": 5,
"Damages": 3
}</v>
      </c>
      <c r="G15" s="186">
        <v>5</v>
      </c>
      <c r="H15" s="36" t="s">
        <v>1162</v>
      </c>
      <c r="I15" s="5">
        <v>4</v>
      </c>
      <c r="J15" s="5">
        <v>16</v>
      </c>
      <c r="K15" s="36">
        <v>4</v>
      </c>
      <c r="L15" s="36">
        <v>3</v>
      </c>
      <c r="M15" s="36">
        <v>3</v>
      </c>
      <c r="N15" s="36">
        <v>3</v>
      </c>
      <c r="O15" s="36">
        <v>2</v>
      </c>
      <c r="P15" s="36">
        <v>1</v>
      </c>
      <c r="Q15" s="36">
        <v>1</v>
      </c>
      <c r="R15" s="36">
        <v>0</v>
      </c>
      <c r="S15" s="36">
        <v>0</v>
      </c>
      <c r="T15" s="187" t="str">
        <f t="shared" si="1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1"/>
        <v>"CLERK-13" : {
"Capacities":"-",
"MinorSpells": 5,
"Locations": {
"1":4,
"2":3,
"3":3,
"4":3,
"5":2,
"6":1,
"7":1,
"8":0,
"9":0}
}</v>
      </c>
      <c r="AH15" s="186">
        <v>5</v>
      </c>
      <c r="AI15" s="36" t="s">
        <v>50</v>
      </c>
      <c r="AJ15" s="5">
        <v>4</v>
      </c>
      <c r="AK15" s="36">
        <v>4</v>
      </c>
      <c r="AL15" s="36">
        <v>3</v>
      </c>
      <c r="AM15" s="36">
        <v>3</v>
      </c>
      <c r="AN15" s="36">
        <v>3</v>
      </c>
      <c r="AO15" s="36">
        <v>2</v>
      </c>
      <c r="AP15" s="36">
        <v>1</v>
      </c>
      <c r="AQ15" s="36">
        <v>1</v>
      </c>
      <c r="AR15" s="36">
        <v>0</v>
      </c>
      <c r="AS15" s="36">
        <v>0</v>
      </c>
      <c r="AT15" s="187" t="str">
        <f t="shared" si="0"/>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"7":1,
"8":0,
"9":0}
}</v>
      </c>
      <c r="BJ15" s="186">
        <v>5</v>
      </c>
      <c r="BK15" s="36" t="s">
        <v>1197</v>
      </c>
      <c r="BL15" s="187"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4">
        <v>5</v>
      </c>
      <c r="CA15" s="167" t="s">
        <v>253</v>
      </c>
      <c r="CB15" s="167">
        <v>13</v>
      </c>
      <c r="CC15" s="168" t="s">
        <v>251</v>
      </c>
      <c r="CD15" s="199" t="s">
        <v>255</v>
      </c>
      <c r="CE15" s="183" t="str">
        <f t="shared" si="4"/>
        <v>"MONK-13" : {
"Capacities":"Langage du soleil et de la lune",
"Specials": 13,
"BonusAttack": "1d8",
"ArmourlessSpeed": "+ 6 m"
}</v>
      </c>
      <c r="CF15" s="186">
        <v>5</v>
      </c>
      <c r="CG15" s="36" t="s">
        <v>50</v>
      </c>
      <c r="CH15" s="5">
        <v>4</v>
      </c>
      <c r="CI15" s="5">
        <v>3</v>
      </c>
      <c r="CJ15" s="5">
        <v>3</v>
      </c>
      <c r="CK15" s="5">
        <v>1</v>
      </c>
      <c r="CL15" s="5">
        <v>0</v>
      </c>
      <c r="CM15" s="190" t="str">
        <f t="shared" si="5"/>
        <v>"PALADIN-13" : {
"Capacities":"-",
"Locations": {
"1":4,
"2":3,
"3":3,
"4":1,
"5":0}
}</v>
      </c>
      <c r="CN15" s="5">
        <v>5</v>
      </c>
      <c r="CO15" s="36" t="s">
        <v>50</v>
      </c>
      <c r="CP15" s="5">
        <v>8</v>
      </c>
      <c r="CQ15" s="5">
        <v>4</v>
      </c>
      <c r="CR15" s="5">
        <v>3</v>
      </c>
      <c r="CS15" s="5">
        <v>3</v>
      </c>
      <c r="CT15" s="5">
        <v>1</v>
      </c>
      <c r="CU15" s="5">
        <v>0</v>
      </c>
      <c r="CV15" s="5" t="str">
        <f t="shared" si="6"/>
        <v>"PROWLER-13" : {
"Capacities":"-",
"Spells":8,
"Locations": {
"1":4,
"2":3,
"3":3,
"4":1,
"5":0}
}</v>
      </c>
      <c r="CW15" s="186">
        <v>5</v>
      </c>
      <c r="CX15" s="5" t="s">
        <v>1236</v>
      </c>
      <c r="CY15" s="36" t="s">
        <v>1233</v>
      </c>
      <c r="CZ15" s="187" t="str">
        <f t="shared" si="7"/>
        <v>"WILY-13" : {
"Capacities":"Capacité de l'archétype de roublard",
"BonusAttack": "7d6"
}</v>
      </c>
      <c r="DA15" s="5">
        <v>5</v>
      </c>
      <c r="DB15" s="36" t="s">
        <v>1250</v>
      </c>
      <c r="DC15" s="5">
        <v>4</v>
      </c>
      <c r="DD15" s="5">
        <v>12</v>
      </c>
      <c r="DE15" s="5">
        <v>3</v>
      </c>
      <c r="DF15" s="5">
        <v>5</v>
      </c>
      <c r="DG15" s="5">
        <v>6</v>
      </c>
      <c r="DH15" s="169" t="str">
        <f t="shared" si="8"/>
        <v>"WIZARD-13" : {
"Capacities":"Arcanum mystique (niveau 7)",
"MinorSpells": 4,
"Spells": 12,
"Locations": {"5":3},
"Invocations": 6
}</v>
      </c>
    </row>
    <row r="16" spans="1:112" ht="15" customHeight="1">
      <c r="A16" s="179">
        <v>14</v>
      </c>
      <c r="B16" s="4">
        <v>5</v>
      </c>
      <c r="C16" s="33" t="s">
        <v>1146</v>
      </c>
      <c r="D16" s="4">
        <v>5</v>
      </c>
      <c r="E16" s="4">
        <v>3</v>
      </c>
      <c r="F16" s="197" t="str">
        <f t="shared" si="9"/>
        <v>"BARBARIAN-14": {
"Capacities": "Capacité de voie",
"Specials": 5,
"Damages": 3
}</v>
      </c>
      <c r="G16" s="188">
        <v>5</v>
      </c>
      <c r="H16" s="33" t="s">
        <v>1163</v>
      </c>
      <c r="I16" s="4">
        <v>4</v>
      </c>
      <c r="J16" s="4">
        <v>18</v>
      </c>
      <c r="K16" s="33">
        <v>4</v>
      </c>
      <c r="L16" s="33">
        <v>3</v>
      </c>
      <c r="M16" s="33">
        <v>3</v>
      </c>
      <c r="N16" s="33">
        <v>3</v>
      </c>
      <c r="O16" s="33">
        <v>2</v>
      </c>
      <c r="P16" s="33">
        <v>1</v>
      </c>
      <c r="Q16" s="33">
        <v>1</v>
      </c>
      <c r="R16" s="33">
        <v>0</v>
      </c>
      <c r="S16" s="33">
        <v>0</v>
      </c>
      <c r="T16" s="187" t="str">
        <f t="shared" si="10"/>
        <v>"BARD-14" : {
"Capacities":"Secrets magiques, Capacité de collège bardique",
"MinorSpells": 4,
"Spells": 18,
"Locations": {
"1":4,
"2":3,
"3":3,
"4":3,
"5":2,
"6":1,
"7":1,
"8":0,
"9":0}
}</v>
      </c>
      <c r="U16" s="136">
        <v>5</v>
      </c>
      <c r="V16" s="123" t="s">
        <v>1174</v>
      </c>
      <c r="W16" s="136">
        <v>5</v>
      </c>
      <c r="X16" s="123">
        <v>4</v>
      </c>
      <c r="Y16" s="123">
        <v>3</v>
      </c>
      <c r="Z16" s="123">
        <v>3</v>
      </c>
      <c r="AA16" s="123">
        <v>3</v>
      </c>
      <c r="AB16" s="123">
        <v>2</v>
      </c>
      <c r="AC16" s="123">
        <v>1</v>
      </c>
      <c r="AD16" s="123">
        <v>1</v>
      </c>
      <c r="AE16" s="123">
        <v>0</v>
      </c>
      <c r="AF16" s="123">
        <v>0</v>
      </c>
      <c r="AG16" s="125" t="str">
        <f t="shared" si="11"/>
        <v>"CLERK-14" : {
"Capacities":"Destruction des morts-vivants (FP 3)",
"MinorSpells": 5,
"Locations": {
"1":4,
"2":3,
"3":3,
"4":3,
"5":2,
"6":1,
"7":1,
"8":0,
"9":0}
}</v>
      </c>
      <c r="AH16" s="188">
        <v>5</v>
      </c>
      <c r="AI16" s="33" t="s">
        <v>1181</v>
      </c>
      <c r="AJ16" s="4">
        <v>4</v>
      </c>
      <c r="AK16" s="33">
        <v>4</v>
      </c>
      <c r="AL16" s="33">
        <v>3</v>
      </c>
      <c r="AM16" s="33">
        <v>3</v>
      </c>
      <c r="AN16" s="33">
        <v>3</v>
      </c>
      <c r="AO16" s="33">
        <v>2</v>
      </c>
      <c r="AP16" s="33">
        <v>1</v>
      </c>
      <c r="AQ16" s="33">
        <v>1</v>
      </c>
      <c r="AR16" s="33">
        <v>0</v>
      </c>
      <c r="AS16" s="33">
        <v>0</v>
      </c>
      <c r="AT16" s="187" t="str">
        <f t="shared" si="0"/>
        <v>"DRUID-14" : {
"Capacities":"Capacité de cercle druidique",
"MinorSpells": 4,
"Locations": {
"1":4,
"2":3,
"3":3,
"4":3,
"5":2,
"6":1,
"7":1,
"8":0,
"9":0}
}</v>
      </c>
      <c r="AU16" s="4">
        <v>5</v>
      </c>
      <c r="AV16" s="4">
        <v>14</v>
      </c>
      <c r="AW16" s="33" t="s">
        <v>1187</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"7":1,
"8":0,
"9":0}
}</v>
      </c>
      <c r="BJ16" s="188">
        <v>5</v>
      </c>
      <c r="BK16" s="33" t="s">
        <v>249</v>
      </c>
      <c r="BL16" s="187" t="str">
        <f t="shared" si="2"/>
        <v>"WARRIOR-14" : {
"Capacities":"Amélioration de caractéristiques"
}</v>
      </c>
      <c r="BM16" s="4">
        <v>5</v>
      </c>
      <c r="BN16" s="33"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5">
        <v>5</v>
      </c>
      <c r="CA16" s="170" t="s">
        <v>253</v>
      </c>
      <c r="CB16" s="170">
        <v>14</v>
      </c>
      <c r="CC16" s="171" t="s">
        <v>256</v>
      </c>
      <c r="CD16" s="200" t="s">
        <v>257</v>
      </c>
      <c r="CE16" s="183" t="str">
        <f t="shared" si="4"/>
        <v>"MONK-14" : {
"Capacities":"Âme de diamant",
"Specials": 14,
"BonusAttack": "1d8",
"ArmourlessSpeed": "+ 7,50 m"
}</v>
      </c>
      <c r="CF16" s="188">
        <v>5</v>
      </c>
      <c r="CG16" s="33" t="s">
        <v>1212</v>
      </c>
      <c r="CH16" s="4">
        <v>4</v>
      </c>
      <c r="CI16" s="4">
        <v>3</v>
      </c>
      <c r="CJ16" s="4">
        <v>3</v>
      </c>
      <c r="CK16" s="4">
        <v>1</v>
      </c>
      <c r="CL16" s="4">
        <v>0</v>
      </c>
      <c r="CM16" s="190" t="str">
        <f t="shared" si="5"/>
        <v>"PALADIN-14" : {
"Capacities":"Contact purifiant",
"Locations": {
"1":4,
"2":3,
"3":3,
"4":1,
"5":0}
}</v>
      </c>
      <c r="CN16" s="4">
        <v>5</v>
      </c>
      <c r="CO16" s="33" t="s">
        <v>1221</v>
      </c>
      <c r="CP16" s="4">
        <v>8</v>
      </c>
      <c r="CQ16" s="4">
        <v>4</v>
      </c>
      <c r="CR16" s="4">
        <v>3</v>
      </c>
      <c r="CS16" s="4">
        <v>3</v>
      </c>
      <c r="CT16" s="4">
        <v>1</v>
      </c>
      <c r="CU16" s="4">
        <v>0</v>
      </c>
      <c r="CV16" s="5" t="str">
        <f t="shared" si="6"/>
        <v>"PROWLER-14" : {
"Capacities":"Amélioration de l'Ennemi juré, Disparition",
"Spells":8,
"Locations": {
"1":4,
"2":3,
"3":3,
"4":1,
"5":0}
}</v>
      </c>
      <c r="CW16" s="188">
        <v>5</v>
      </c>
      <c r="CX16" s="4" t="s">
        <v>1236</v>
      </c>
      <c r="CY16" s="33" t="s">
        <v>1237</v>
      </c>
      <c r="CZ16" s="187" t="str">
        <f t="shared" si="7"/>
        <v>"WILY-14" : {
"Capacities":"Ouïe fine",
"BonusAttack": "7d6"
}</v>
      </c>
      <c r="DA16" s="4">
        <v>5</v>
      </c>
      <c r="DB16" s="33" t="s">
        <v>1248</v>
      </c>
      <c r="DC16" s="4">
        <v>4</v>
      </c>
      <c r="DD16" s="4">
        <v>12</v>
      </c>
      <c r="DE16" s="4">
        <v>3</v>
      </c>
      <c r="DF16" s="4">
        <v>5</v>
      </c>
      <c r="DG16" s="4">
        <v>6</v>
      </c>
      <c r="DH16" s="169" t="str">
        <f t="shared" si="8"/>
        <v>"WIZARD-14" : {
"Capacities":"Capacité de patron d'Outremonde",
"MinorSpells": 4,
"Spells": 12,
"Locations": {"5":3},
"Invocations": 6
}</v>
      </c>
    </row>
    <row r="17" spans="1:112" ht="15" customHeight="1">
      <c r="A17" s="178">
        <v>15</v>
      </c>
      <c r="B17" s="5">
        <v>5</v>
      </c>
      <c r="C17" s="36" t="s">
        <v>1151</v>
      </c>
      <c r="D17" s="5">
        <v>5</v>
      </c>
      <c r="E17" s="5">
        <v>3</v>
      </c>
      <c r="F17" s="197" t="str">
        <f t="shared" si="9"/>
        <v>"BARBARIAN-15": {
"Capacities": "Rage ininterrompue",
"Specials": 5,
"Damages": 3
}</v>
      </c>
      <c r="G17" s="186">
        <v>5</v>
      </c>
      <c r="H17" s="36" t="s">
        <v>1164</v>
      </c>
      <c r="I17" s="5">
        <v>4</v>
      </c>
      <c r="J17" s="5">
        <v>19</v>
      </c>
      <c r="K17" s="36">
        <v>4</v>
      </c>
      <c r="L17" s="36">
        <v>3</v>
      </c>
      <c r="M17" s="36">
        <v>3</v>
      </c>
      <c r="N17" s="36">
        <v>3</v>
      </c>
      <c r="O17" s="36">
        <v>2</v>
      </c>
      <c r="P17" s="36">
        <v>1</v>
      </c>
      <c r="Q17" s="36">
        <v>1</v>
      </c>
      <c r="R17" s="36">
        <v>1</v>
      </c>
      <c r="S17" s="36">
        <v>0</v>
      </c>
      <c r="T17" s="187" t="str">
        <f t="shared" si="1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1"/>
        <v>"CLERK-15" : {
"Capacities":"-",
"MinorSpells": 5,
"Locations": {
"1":4,
"2":3,
"3":3,
"4":3,
"5":2,
"6":1,
"7":1,
"8":1,
"9":0}
}</v>
      </c>
      <c r="AH17" s="186">
        <v>5</v>
      </c>
      <c r="AI17" s="36" t="s">
        <v>50</v>
      </c>
      <c r="AJ17" s="5">
        <v>4</v>
      </c>
      <c r="AK17" s="36">
        <v>4</v>
      </c>
      <c r="AL17" s="36">
        <v>3</v>
      </c>
      <c r="AM17" s="36">
        <v>3</v>
      </c>
      <c r="AN17" s="36">
        <v>3</v>
      </c>
      <c r="AO17" s="36">
        <v>2</v>
      </c>
      <c r="AP17" s="36">
        <v>1</v>
      </c>
      <c r="AQ17" s="36">
        <v>1</v>
      </c>
      <c r="AR17" s="36">
        <v>1</v>
      </c>
      <c r="AS17" s="36">
        <v>0</v>
      </c>
      <c r="AT17" s="187" t="str">
        <f t="shared" si="0"/>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"7":1,
"8":1,
"9":0}
}</v>
      </c>
      <c r="BJ17" s="186">
        <v>5</v>
      </c>
      <c r="BK17" s="36" t="s">
        <v>1194</v>
      </c>
      <c r="BL17" s="187"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4">
        <v>5</v>
      </c>
      <c r="CA17" s="167" t="s">
        <v>253</v>
      </c>
      <c r="CB17" s="167">
        <v>15</v>
      </c>
      <c r="CC17" s="168" t="s">
        <v>256</v>
      </c>
      <c r="CD17" s="199" t="s">
        <v>258</v>
      </c>
      <c r="CE17" s="183" t="str">
        <f t="shared" si="4"/>
        <v>"MONK-15" : {
"Capacities":"Jeunesse éternelle",
"Specials": 15,
"BonusAttack": "1d8",
"ArmourlessSpeed": "+ 7,50 m"
}</v>
      </c>
      <c r="CF17" s="186">
        <v>5</v>
      </c>
      <c r="CG17" s="36" t="s">
        <v>1209</v>
      </c>
      <c r="CH17" s="5">
        <v>4</v>
      </c>
      <c r="CI17" s="5">
        <v>3</v>
      </c>
      <c r="CJ17" s="5">
        <v>3</v>
      </c>
      <c r="CK17" s="5">
        <v>2</v>
      </c>
      <c r="CL17" s="5">
        <v>0</v>
      </c>
      <c r="CM17" s="190" t="str">
        <f t="shared" si="5"/>
        <v>"PALADIN-15" : {
"Capacities":"Capacité de serment sacré",
"Locations": {
"1":4,
"2":3,
"3":3,
"4":2,
"5":0}
}</v>
      </c>
      <c r="CN17" s="5">
        <v>5</v>
      </c>
      <c r="CO17" s="36" t="s">
        <v>1218</v>
      </c>
      <c r="CP17" s="5">
        <v>9</v>
      </c>
      <c r="CQ17" s="5">
        <v>4</v>
      </c>
      <c r="CR17" s="5">
        <v>3</v>
      </c>
      <c r="CS17" s="5">
        <v>3</v>
      </c>
      <c r="CT17" s="5">
        <v>2</v>
      </c>
      <c r="CU17" s="5">
        <v>0</v>
      </c>
      <c r="CV17" s="5" t="str">
        <f t="shared" si="6"/>
        <v>"PROWLER-15" : {
"Capacities":"Capacité de l'archétype de rôdeur",
"Spells":9,
"Locations": {
"1":4,
"2":3,
"3":3,
"4":2,
"5":0}
}</v>
      </c>
      <c r="CW17" s="186">
        <v>5</v>
      </c>
      <c r="CX17" s="5" t="s">
        <v>1238</v>
      </c>
      <c r="CY17" s="36" t="s">
        <v>1239</v>
      </c>
      <c r="CZ17" s="187" t="str">
        <f t="shared" si="7"/>
        <v>"WILY-15" : {
"Capacities":"Esprit impénétrable",
"BonusAttack": "8d6"
}</v>
      </c>
      <c r="DA17" s="5">
        <v>5</v>
      </c>
      <c r="DB17" s="36" t="s">
        <v>1251</v>
      </c>
      <c r="DC17" s="5">
        <v>4</v>
      </c>
      <c r="DD17" s="5">
        <v>13</v>
      </c>
      <c r="DE17" s="5">
        <v>3</v>
      </c>
      <c r="DF17" s="5">
        <v>5</v>
      </c>
      <c r="DG17" s="5">
        <v>7</v>
      </c>
      <c r="DH17" s="169" t="str">
        <f t="shared" si="8"/>
        <v>"WIZARD-15" : {
"Capacities":"Arcanum mystique (niveau 8)",
"MinorSpells": 4,
"Spells": 13,
"Locations": {"5":3},
"Invocations": 7
}</v>
      </c>
    </row>
    <row r="18" spans="1:112" ht="15" customHeight="1">
      <c r="A18" s="179">
        <v>16</v>
      </c>
      <c r="B18" s="4">
        <v>5</v>
      </c>
      <c r="C18" s="33" t="s">
        <v>249</v>
      </c>
      <c r="D18" s="4">
        <v>5</v>
      </c>
      <c r="E18" s="4">
        <v>4</v>
      </c>
      <c r="F18" s="197" t="str">
        <f t="shared" si="9"/>
        <v>"BARBARIAN-16": {
"Capacities": "Amélioration de caractéristiques",
"Specials": 5,
"Damages": 4
}</v>
      </c>
      <c r="G18" s="188">
        <v>5</v>
      </c>
      <c r="H18" s="33" t="s">
        <v>249</v>
      </c>
      <c r="I18" s="4">
        <v>4</v>
      </c>
      <c r="J18" s="4">
        <v>19</v>
      </c>
      <c r="K18" s="33">
        <v>4</v>
      </c>
      <c r="L18" s="33">
        <v>3</v>
      </c>
      <c r="M18" s="33">
        <v>3</v>
      </c>
      <c r="N18" s="33">
        <v>3</v>
      </c>
      <c r="O18" s="33">
        <v>2</v>
      </c>
      <c r="P18" s="33">
        <v>1</v>
      </c>
      <c r="Q18" s="33">
        <v>1</v>
      </c>
      <c r="R18" s="33">
        <v>1</v>
      </c>
      <c r="S18" s="33">
        <v>0</v>
      </c>
      <c r="T18" s="187" t="str">
        <f t="shared" si="1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1"/>
        <v>"CLERK-16" : {
"Capacities":"Amélioration de caractéristiques",
"MinorSpells": 5,
"Locations": {
"1":4,
"2":3,
"3":3,
"4":3,
"5":2,
"6":1,
"7":1,
"8":1,
"9":0}
}</v>
      </c>
      <c r="AH18" s="188">
        <v>5</v>
      </c>
      <c r="AI18" s="33" t="s">
        <v>249</v>
      </c>
      <c r="AJ18" s="4">
        <v>4</v>
      </c>
      <c r="AK18" s="33">
        <v>4</v>
      </c>
      <c r="AL18" s="33">
        <v>3</v>
      </c>
      <c r="AM18" s="33">
        <v>3</v>
      </c>
      <c r="AN18" s="33">
        <v>3</v>
      </c>
      <c r="AO18" s="33">
        <v>2</v>
      </c>
      <c r="AP18" s="33">
        <v>1</v>
      </c>
      <c r="AQ18" s="33">
        <v>1</v>
      </c>
      <c r="AR18" s="33">
        <v>1</v>
      </c>
      <c r="AS18" s="33">
        <v>0</v>
      </c>
      <c r="AT18" s="187" t="str">
        <f t="shared" si="0"/>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"7":1,
"8":1,
"9":0}
}</v>
      </c>
      <c r="BJ18" s="188">
        <v>5</v>
      </c>
      <c r="BK18" s="33" t="s">
        <v>249</v>
      </c>
      <c r="BL18" s="187"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5">
        <v>5</v>
      </c>
      <c r="CA18" s="170" t="s">
        <v>253</v>
      </c>
      <c r="CB18" s="170">
        <v>16</v>
      </c>
      <c r="CC18" s="171" t="s">
        <v>256</v>
      </c>
      <c r="CD18" s="200" t="s">
        <v>249</v>
      </c>
      <c r="CE18" s="183" t="str">
        <f t="shared" si="4"/>
        <v>"MONK-16" : {
"Capacities":"Amélioration de caractéristiques",
"Specials": 16,
"BonusAttack": "1d8",
"ArmourlessSpeed": "+ 7,50 m"
}</v>
      </c>
      <c r="CF18" s="188">
        <v>5</v>
      </c>
      <c r="CG18" s="33" t="s">
        <v>249</v>
      </c>
      <c r="CH18" s="4">
        <v>4</v>
      </c>
      <c r="CI18" s="4">
        <v>3</v>
      </c>
      <c r="CJ18" s="4">
        <v>3</v>
      </c>
      <c r="CK18" s="4">
        <v>2</v>
      </c>
      <c r="CL18" s="4">
        <v>0</v>
      </c>
      <c r="CM18" s="190" t="str">
        <f t="shared" si="5"/>
        <v>"PALADIN-16" : {
"Capacities":"Amélioration de caractéristiques",
"Locations": {
"1":4,
"2":3,
"3":3,
"4":2,
"5":0}
}</v>
      </c>
      <c r="CN18" s="4">
        <v>5</v>
      </c>
      <c r="CO18" s="33" t="s">
        <v>249</v>
      </c>
      <c r="CP18" s="4">
        <v>9</v>
      </c>
      <c r="CQ18" s="4">
        <v>4</v>
      </c>
      <c r="CR18" s="4">
        <v>3</v>
      </c>
      <c r="CS18" s="4">
        <v>3</v>
      </c>
      <c r="CT18" s="4">
        <v>2</v>
      </c>
      <c r="CU18" s="4">
        <v>0</v>
      </c>
      <c r="CV18" s="5" t="str">
        <f t="shared" si="6"/>
        <v>"PROWLER-16" : {
"Capacities":"Amélioration de caractéristiques",
"Spells":9,
"Locations": {
"1":4,
"2":3,
"3":3,
"4":2,
"5":0}
}</v>
      </c>
      <c r="CW18" s="188">
        <v>5</v>
      </c>
      <c r="CX18" s="4" t="s">
        <v>1238</v>
      </c>
      <c r="CY18" s="33" t="s">
        <v>249</v>
      </c>
      <c r="CZ18" s="187" t="str">
        <f t="shared" si="7"/>
        <v>"WILY-16" : {
"Capacities":"Amélioration de caractéristiques",
"BonusAttack": "8d6"
}</v>
      </c>
      <c r="DA18" s="4">
        <v>5</v>
      </c>
      <c r="DB18" s="33" t="s">
        <v>249</v>
      </c>
      <c r="DC18" s="4">
        <v>4</v>
      </c>
      <c r="DD18" s="4">
        <v>13</v>
      </c>
      <c r="DE18" s="4">
        <v>3</v>
      </c>
      <c r="DF18" s="4">
        <v>5</v>
      </c>
      <c r="DG18" s="4">
        <v>7</v>
      </c>
      <c r="DH18" s="169" t="str">
        <f t="shared" si="8"/>
        <v>"WIZARD-16" : {
"Capacities":"Amélioration de caractéristiques",
"MinorSpells": 4,
"Spells": 13,
"Locations": {"5":3},
"Invocations": 7
}</v>
      </c>
    </row>
    <row r="19" spans="1:112" ht="15" customHeight="1">
      <c r="A19" s="178">
        <v>17</v>
      </c>
      <c r="B19" s="5">
        <v>6</v>
      </c>
      <c r="C19" s="36" t="s">
        <v>1152</v>
      </c>
      <c r="D19" s="5">
        <v>6</v>
      </c>
      <c r="E19" s="5">
        <v>4</v>
      </c>
      <c r="F19" s="197" t="str">
        <f t="shared" si="9"/>
        <v>"BARBARIAN-17": {
"Capacities": "Critique brutal (3 dés)",
"Specials": 6,
"Damages": 4
}</v>
      </c>
      <c r="G19" s="186">
        <v>6</v>
      </c>
      <c r="H19" s="36" t="s">
        <v>1165</v>
      </c>
      <c r="I19" s="5">
        <v>4</v>
      </c>
      <c r="J19" s="5">
        <v>20</v>
      </c>
      <c r="K19" s="36">
        <v>4</v>
      </c>
      <c r="L19" s="36">
        <v>3</v>
      </c>
      <c r="M19" s="36">
        <v>3</v>
      </c>
      <c r="N19" s="36">
        <v>3</v>
      </c>
      <c r="O19" s="36">
        <v>2</v>
      </c>
      <c r="P19" s="36">
        <v>1</v>
      </c>
      <c r="Q19" s="36">
        <v>1</v>
      </c>
      <c r="R19" s="36">
        <v>1</v>
      </c>
      <c r="S19" s="36">
        <v>1</v>
      </c>
      <c r="T19" s="187" t="str">
        <f t="shared" si="10"/>
        <v>"BARD-17" : {
"Capacities":"Chant de repos (d12)",
"MinorSpells": 4,
"Spells": 20,
"Locations": {
"1":4,
"2":3,
"3":3,
"4":3,
"5":2,
"6":1,
"7":1,
"8":1,
"9":1}
}</v>
      </c>
      <c r="U19" s="135">
        <v>6</v>
      </c>
      <c r="V19" s="125" t="s">
        <v>1175</v>
      </c>
      <c r="W19" s="135">
        <v>5</v>
      </c>
      <c r="X19" s="125">
        <v>4</v>
      </c>
      <c r="Y19" s="125">
        <v>3</v>
      </c>
      <c r="Z19" s="125">
        <v>3</v>
      </c>
      <c r="AA19" s="125">
        <v>3</v>
      </c>
      <c r="AB19" s="125">
        <v>2</v>
      </c>
      <c r="AC19" s="125">
        <v>1</v>
      </c>
      <c r="AD19" s="125">
        <v>1</v>
      </c>
      <c r="AE19" s="125">
        <v>1</v>
      </c>
      <c r="AF19" s="125">
        <v>1</v>
      </c>
      <c r="AG19" s="125" t="str">
        <f t="shared" si="11"/>
        <v>"CLERK-17" : {
"Capacities":"Destruction des morts-vivants (FP 4), Capacité de domaine divin",
"MinorSpells": 5,
"Locations": {
"1":4,
"2":3,
"3":3,
"4":3,
"5":2,
"6":1,
"7":1,
"8":1,
"9":1}
}</v>
      </c>
      <c r="AH19" s="186">
        <v>6</v>
      </c>
      <c r="AI19" s="36" t="s">
        <v>50</v>
      </c>
      <c r="AJ19" s="5">
        <v>4</v>
      </c>
      <c r="AK19" s="36">
        <v>4</v>
      </c>
      <c r="AL19" s="36">
        <v>3</v>
      </c>
      <c r="AM19" s="36">
        <v>3</v>
      </c>
      <c r="AN19" s="36">
        <v>3</v>
      </c>
      <c r="AO19" s="36">
        <v>2</v>
      </c>
      <c r="AP19" s="36">
        <v>1</v>
      </c>
      <c r="AQ19" s="36">
        <v>1</v>
      </c>
      <c r="AR19" s="36">
        <v>1</v>
      </c>
      <c r="AS19" s="36">
        <v>1</v>
      </c>
      <c r="AT19" s="187" t="str">
        <f t="shared" si="0"/>
        <v>"DRUID-17" : {
"Capacities":"-",
"MinorSpells": 4,
"Locations": {
"1":4,
"2":3,
"3":3,
"4":3,
"5":2,
"6":1,
"7":1,
"8":1,
"9":1}
}</v>
      </c>
      <c r="AU19" s="5">
        <v>6</v>
      </c>
      <c r="AV19" s="5">
        <v>17</v>
      </c>
      <c r="AW19" s="36" t="s">
        <v>1186</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"7":1,
"8":1,
"9":1}
}</v>
      </c>
      <c r="BJ19" s="186">
        <v>6</v>
      </c>
      <c r="BK19" s="36" t="s">
        <v>1198</v>
      </c>
      <c r="BL19" s="187"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4">
        <v>6</v>
      </c>
      <c r="CA19" s="167" t="s">
        <v>259</v>
      </c>
      <c r="CB19" s="167">
        <v>17</v>
      </c>
      <c r="CC19" s="168" t="s">
        <v>256</v>
      </c>
      <c r="CD19" s="199" t="s">
        <v>254</v>
      </c>
      <c r="CE19" s="183" t="str">
        <f t="shared" si="4"/>
        <v>"MONK-17" : {
"Capacities":"Capacité de la tradition monastique",
"Specials": 17,
"BonusAttack": "1d10",
"ArmourlessSpeed": "+ 7,50 m"
}</v>
      </c>
      <c r="CF19" s="186">
        <v>6</v>
      </c>
      <c r="CG19" s="36" t="s">
        <v>50</v>
      </c>
      <c r="CH19" s="5">
        <v>4</v>
      </c>
      <c r="CI19" s="5">
        <v>3</v>
      </c>
      <c r="CJ19" s="5">
        <v>3</v>
      </c>
      <c r="CK19" s="5">
        <v>3</v>
      </c>
      <c r="CL19" s="5">
        <v>1</v>
      </c>
      <c r="CM19" s="190" t="str">
        <f t="shared" si="5"/>
        <v>"PALADIN-17" : {
"Capacities":"-",
"Locations": {
"1":4,
"2":3,
"3":3,
"4":3,
"5":1}
}</v>
      </c>
      <c r="CN19" s="5">
        <v>6</v>
      </c>
      <c r="CO19" s="36" t="s">
        <v>50</v>
      </c>
      <c r="CP19" s="5">
        <v>10</v>
      </c>
      <c r="CQ19" s="5">
        <v>4</v>
      </c>
      <c r="CR19" s="5">
        <v>3</v>
      </c>
      <c r="CS19" s="5">
        <v>3</v>
      </c>
      <c r="CT19" s="5">
        <v>3</v>
      </c>
      <c r="CU19" s="5">
        <v>1</v>
      </c>
      <c r="CV19" s="5" t="str">
        <f t="shared" si="6"/>
        <v>"PROWLER-17" : {
"Capacities":"-",
"Spells":10,
"Locations": {
"1":4,
"2":3,
"3":3,
"4":3,
"5":1}
}</v>
      </c>
      <c r="CW19" s="186">
        <v>6</v>
      </c>
      <c r="CX19" s="5" t="s">
        <v>1240</v>
      </c>
      <c r="CY19" s="36" t="s">
        <v>1233</v>
      </c>
      <c r="CZ19" s="187" t="str">
        <f t="shared" si="7"/>
        <v>"WILY-17" : {
"Capacities":"Capacité de l'archétype de roublard",
"BonusAttack": "9d6"
}</v>
      </c>
      <c r="DA19" s="5">
        <v>6</v>
      </c>
      <c r="DB19" s="36" t="s">
        <v>1252</v>
      </c>
      <c r="DC19" s="5">
        <v>4</v>
      </c>
      <c r="DD19" s="5">
        <v>14</v>
      </c>
      <c r="DE19" s="5">
        <v>4</v>
      </c>
      <c r="DF19" s="5">
        <v>5</v>
      </c>
      <c r="DG19" s="5">
        <v>7</v>
      </c>
      <c r="DH19" s="169" t="str">
        <f t="shared" si="8"/>
        <v>"WIZARD-17" : {
"Capacities":"Arcanum mystique (niveau 9)",
"MinorSpells": 4,
"Spells": 14,
"Locations": {"5":4},
"Invocations": 7
}</v>
      </c>
    </row>
    <row r="20" spans="1:112" ht="15" customHeight="1">
      <c r="A20" s="179">
        <v>18</v>
      </c>
      <c r="B20" s="4">
        <v>6</v>
      </c>
      <c r="C20" s="33" t="s">
        <v>1153</v>
      </c>
      <c r="D20" s="4">
        <v>6</v>
      </c>
      <c r="E20" s="4">
        <v>4</v>
      </c>
      <c r="F20" s="197" t="str">
        <f t="shared" si="9"/>
        <v>"BARBARIAN-18": {
"Capacities": "Puissance indomptable",
"Specials": 6,
"Damages": 4
}</v>
      </c>
      <c r="G20" s="188">
        <v>6</v>
      </c>
      <c r="H20" s="33" t="s">
        <v>1166</v>
      </c>
      <c r="I20" s="4">
        <v>4</v>
      </c>
      <c r="J20" s="4">
        <v>22</v>
      </c>
      <c r="K20" s="33">
        <v>4</v>
      </c>
      <c r="L20" s="33">
        <v>3</v>
      </c>
      <c r="M20" s="33">
        <v>3</v>
      </c>
      <c r="N20" s="33">
        <v>3</v>
      </c>
      <c r="O20" s="33">
        <v>3</v>
      </c>
      <c r="P20" s="33">
        <v>1</v>
      </c>
      <c r="Q20" s="33">
        <v>1</v>
      </c>
      <c r="R20" s="33">
        <v>1</v>
      </c>
      <c r="S20" s="33">
        <v>1</v>
      </c>
      <c r="T20" s="187" t="str">
        <f t="shared" si="10"/>
        <v>"BARD-18" : {
"Capacities":"Secrets magiques",
"MinorSpells": 4,
"Spells": 22,
"Locations": {
"1":4,
"2":3,
"3":3,
"4":3,
"5":3,
"6":1,
"7":1,
"8":1,
"9":1}
}</v>
      </c>
      <c r="U20" s="136">
        <v>6</v>
      </c>
      <c r="V20" s="123" t="s">
        <v>1176</v>
      </c>
      <c r="W20" s="136">
        <v>5</v>
      </c>
      <c r="X20" s="123">
        <v>4</v>
      </c>
      <c r="Y20" s="123">
        <v>3</v>
      </c>
      <c r="Z20" s="123">
        <v>3</v>
      </c>
      <c r="AA20" s="123">
        <v>3</v>
      </c>
      <c r="AB20" s="123">
        <v>3</v>
      </c>
      <c r="AC20" s="123">
        <v>1</v>
      </c>
      <c r="AD20" s="123">
        <v>1</v>
      </c>
      <c r="AE20" s="123">
        <v>1</v>
      </c>
      <c r="AF20" s="123">
        <v>1</v>
      </c>
      <c r="AG20" s="125" t="str">
        <f t="shared" si="11"/>
        <v>"CLERK-18" : {
"Capacities":"Canalisation d’énergie divine (3)",
"MinorSpells": 5,
"Locations": {
"1":4,
"2":3,
"3":3,
"4":3,
"5":3,
"6":1,
"7":1,
"8":1,
"9":1}
}</v>
      </c>
      <c r="AH20" s="188">
        <v>6</v>
      </c>
      <c r="AI20" s="33" t="s">
        <v>1182</v>
      </c>
      <c r="AJ20" s="4">
        <v>4</v>
      </c>
      <c r="AK20" s="33">
        <v>4</v>
      </c>
      <c r="AL20" s="33">
        <v>3</v>
      </c>
      <c r="AM20" s="33">
        <v>3</v>
      </c>
      <c r="AN20" s="33">
        <v>3</v>
      </c>
      <c r="AO20" s="33">
        <v>3</v>
      </c>
      <c r="AP20" s="33">
        <v>1</v>
      </c>
      <c r="AQ20" s="33">
        <v>1</v>
      </c>
      <c r="AR20" s="33">
        <v>1</v>
      </c>
      <c r="AS20" s="33">
        <v>1</v>
      </c>
      <c r="AT20" s="187" t="str">
        <f t="shared" si="0"/>
        <v>"DRUID-18" : {
"Capacities":"Jeunesse éternelle, Incantation animale",
"MinorSpells": 4,
"Locations": {
"1":4,
"2":3,
"3":3,
"4":3,
"5":3,
"6":1,
"7":1,
"8":1,
"9":1}
}</v>
      </c>
      <c r="AU20" s="4">
        <v>6</v>
      </c>
      <c r="AV20" s="4">
        <v>18</v>
      </c>
      <c r="AW20" s="33" t="s">
        <v>1187</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"7":1,
"8":1,
"9":1}
}</v>
      </c>
      <c r="BJ20" s="188">
        <v>6</v>
      </c>
      <c r="BK20" s="33" t="s">
        <v>1194</v>
      </c>
      <c r="BL20" s="187" t="str">
        <f t="shared" si="2"/>
        <v>"WARRIOR-18" : {
"Capacities":"Capacité de l'archétype martial"
}</v>
      </c>
      <c r="BM20" s="4">
        <v>6</v>
      </c>
      <c r="BN20" s="33"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5">
        <v>6</v>
      </c>
      <c r="CA20" s="170" t="s">
        <v>259</v>
      </c>
      <c r="CB20" s="170">
        <v>18</v>
      </c>
      <c r="CC20" s="171" t="s">
        <v>260</v>
      </c>
      <c r="CD20" s="200" t="s">
        <v>261</v>
      </c>
      <c r="CE20" s="183" t="str">
        <f t="shared" si="4"/>
        <v>"MONK-18" : {
"Capacities":"Corps vide",
"Specials": 18,
"BonusAttack": "1d10",
"ArmourlessSpeed": "+ 9 m"
}</v>
      </c>
      <c r="CF20" s="188">
        <v>6</v>
      </c>
      <c r="CG20" s="33" t="s">
        <v>1213</v>
      </c>
      <c r="CH20" s="4">
        <v>4</v>
      </c>
      <c r="CI20" s="4">
        <v>3</v>
      </c>
      <c r="CJ20" s="4">
        <v>3</v>
      </c>
      <c r="CK20" s="4">
        <v>3</v>
      </c>
      <c r="CL20" s="4">
        <v>1</v>
      </c>
      <c r="CM20" s="190" t="str">
        <f t="shared" si="5"/>
        <v>"PALADIN-18" : {
"Capacities":"Amélioration des auras",
"Locations": {
"1":4,
"2":3,
"3":3,
"4":3,
"5":1}
}</v>
      </c>
      <c r="CN20" s="4">
        <v>6</v>
      </c>
      <c r="CO20" s="33" t="s">
        <v>1222</v>
      </c>
      <c r="CP20" s="4">
        <v>10</v>
      </c>
      <c r="CQ20" s="4">
        <v>4</v>
      </c>
      <c r="CR20" s="4">
        <v>3</v>
      </c>
      <c r="CS20" s="4">
        <v>3</v>
      </c>
      <c r="CT20" s="4">
        <v>3</v>
      </c>
      <c r="CU20" s="4">
        <v>1</v>
      </c>
      <c r="CV20" s="5" t="str">
        <f t="shared" si="6"/>
        <v>"PROWLER-18" : {
"Capacities":"Sens sauvages",
"Spells":10,
"Locations": {
"1":4,
"2":3,
"3":3,
"4":3,
"5":1}
}</v>
      </c>
      <c r="CW20" s="188">
        <v>6</v>
      </c>
      <c r="CX20" s="4" t="s">
        <v>1240</v>
      </c>
      <c r="CY20" s="33" t="s">
        <v>1241</v>
      </c>
      <c r="CZ20" s="187" t="str">
        <f t="shared" si="7"/>
        <v>"WILY-18" : {
"Capacities":"Insaisissable",
"BonusAttack": "9d6"
}</v>
      </c>
      <c r="DA20" s="4">
        <v>6</v>
      </c>
      <c r="DB20" s="33" t="s">
        <v>50</v>
      </c>
      <c r="DC20" s="4">
        <v>4</v>
      </c>
      <c r="DD20" s="4">
        <v>14</v>
      </c>
      <c r="DE20" s="4">
        <v>4</v>
      </c>
      <c r="DF20" s="4">
        <v>5</v>
      </c>
      <c r="DG20" s="4">
        <v>8</v>
      </c>
      <c r="DH20" s="169" t="str">
        <f t="shared" si="8"/>
        <v>"WIZARD-18" : {
"Capacities":"-",
"MinorSpells": 4,
"Spells": 14,
"Locations": {"5":4},
"Invocations": 8
}</v>
      </c>
    </row>
    <row r="21" spans="1:112" ht="15" customHeight="1">
      <c r="A21" s="178">
        <v>19</v>
      </c>
      <c r="B21" s="5">
        <v>6</v>
      </c>
      <c r="C21" s="36" t="s">
        <v>249</v>
      </c>
      <c r="D21" s="5">
        <v>6</v>
      </c>
      <c r="E21" s="5">
        <v>4</v>
      </c>
      <c r="F21" s="197" t="str">
        <f t="shared" si="9"/>
        <v>"BARBARIAN-19": {
"Capacities": "Amélioration de caractéristiques",
"Specials": 6,
"Damages": 4
}</v>
      </c>
      <c r="G21" s="186">
        <v>6</v>
      </c>
      <c r="H21" s="36" t="s">
        <v>249</v>
      </c>
      <c r="I21" s="5">
        <v>4</v>
      </c>
      <c r="J21" s="5">
        <v>22</v>
      </c>
      <c r="K21" s="36">
        <v>4</v>
      </c>
      <c r="L21" s="36">
        <v>3</v>
      </c>
      <c r="M21" s="36">
        <v>3</v>
      </c>
      <c r="N21" s="36">
        <v>3</v>
      </c>
      <c r="O21" s="36">
        <v>3</v>
      </c>
      <c r="P21" s="36">
        <v>2</v>
      </c>
      <c r="Q21" s="36">
        <v>1</v>
      </c>
      <c r="R21" s="36">
        <v>1</v>
      </c>
      <c r="S21" s="36">
        <v>1</v>
      </c>
      <c r="T21" s="187" t="str">
        <f t="shared" si="1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1"/>
        <v>"CLERK-19" : {
"Capacities":"Amélioration de caractéristiques",
"MinorSpells": 5,
"Locations": {
"1":4,
"2":3,
"3":3,
"4":3,
"5":3,
"6":2,
"7":1,
"8":1,
"9":1}
}</v>
      </c>
      <c r="AH21" s="186">
        <v>6</v>
      </c>
      <c r="AI21" s="36" t="s">
        <v>249</v>
      </c>
      <c r="AJ21" s="5">
        <v>4</v>
      </c>
      <c r="AK21" s="36">
        <v>4</v>
      </c>
      <c r="AL21" s="36">
        <v>3</v>
      </c>
      <c r="AM21" s="36">
        <v>3</v>
      </c>
      <c r="AN21" s="36">
        <v>3</v>
      </c>
      <c r="AO21" s="36">
        <v>3</v>
      </c>
      <c r="AP21" s="36">
        <v>2</v>
      </c>
      <c r="AQ21" s="36">
        <v>1</v>
      </c>
      <c r="AR21" s="36">
        <v>1</v>
      </c>
      <c r="AS21" s="36">
        <v>1</v>
      </c>
      <c r="AT21" s="187" t="str">
        <f t="shared" si="0"/>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"7":1,
"8":1,
"9":1}
}</v>
      </c>
      <c r="BJ21" s="186">
        <v>6</v>
      </c>
      <c r="BK21" s="36" t="s">
        <v>249</v>
      </c>
      <c r="BL21" s="187" t="str">
        <f t="shared" si="2"/>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4">
        <v>6</v>
      </c>
      <c r="CA21" s="167" t="s">
        <v>259</v>
      </c>
      <c r="CB21" s="167">
        <v>19</v>
      </c>
      <c r="CC21" s="168" t="s">
        <v>260</v>
      </c>
      <c r="CD21" s="199" t="s">
        <v>249</v>
      </c>
      <c r="CE21" s="183" t="str">
        <f t="shared" si="4"/>
        <v>"MONK-19" : {
"Capacities":"Amélioration de caractéristiques",
"Specials": 19,
"BonusAttack": "1d10",
"ArmourlessSpeed": "+ 9 m"
}</v>
      </c>
      <c r="CF21" s="186">
        <v>6</v>
      </c>
      <c r="CG21" s="36" t="s">
        <v>249</v>
      </c>
      <c r="CH21" s="5">
        <v>4</v>
      </c>
      <c r="CI21" s="5">
        <v>3</v>
      </c>
      <c r="CJ21" s="5">
        <v>3</v>
      </c>
      <c r="CK21" s="5">
        <v>3</v>
      </c>
      <c r="CL21" s="5">
        <v>2</v>
      </c>
      <c r="CM21" s="190" t="str">
        <f t="shared" si="5"/>
        <v>"PALADIN-19" : {
"Capacities":"Amélioration de caractéristiques",
"Locations": {
"1":4,
"2":3,
"3":3,
"4":3,
"5":2}
}</v>
      </c>
      <c r="CN21" s="5">
        <v>6</v>
      </c>
      <c r="CO21" s="36" t="s">
        <v>249</v>
      </c>
      <c r="CP21" s="5">
        <v>11</v>
      </c>
      <c r="CQ21" s="5">
        <v>4</v>
      </c>
      <c r="CR21" s="5">
        <v>3</v>
      </c>
      <c r="CS21" s="5">
        <v>3</v>
      </c>
      <c r="CT21" s="5">
        <v>3</v>
      </c>
      <c r="CU21" s="5">
        <v>2</v>
      </c>
      <c r="CV21" s="5" t="str">
        <f t="shared" si="6"/>
        <v>"PROWLER-19" : {
"Capacities":"Amélioration de caractéristiques",
"Spells":11,
"Locations": {
"1":4,
"2":3,
"3":3,
"4":3,
"5":2}
}</v>
      </c>
      <c r="CW21" s="186">
        <v>6</v>
      </c>
      <c r="CX21" s="5" t="s">
        <v>1242</v>
      </c>
      <c r="CY21" s="36" t="s">
        <v>249</v>
      </c>
      <c r="CZ21" s="187" t="str">
        <f t="shared" si="7"/>
        <v>"WILY-19" : {
"Capacities":"Amélioration de caractéristiques",
"BonusAttack": "10d6"
}</v>
      </c>
      <c r="DA21" s="5">
        <v>6</v>
      </c>
      <c r="DB21" s="36" t="s">
        <v>249</v>
      </c>
      <c r="DC21" s="5">
        <v>4</v>
      </c>
      <c r="DD21" s="5">
        <v>15</v>
      </c>
      <c r="DE21" s="5">
        <v>4</v>
      </c>
      <c r="DF21" s="5">
        <v>5</v>
      </c>
      <c r="DG21" s="5">
        <v>8</v>
      </c>
      <c r="DH21" s="169" t="str">
        <f t="shared" si="8"/>
        <v>"WIZARD-19" : {
"Capacities":"Amélioration de caractéristiques",
"MinorSpells": 4,
"Spells": 15,
"Locations": {"5":4},
"Invocations": 8
}</v>
      </c>
    </row>
    <row r="22" spans="1:112" ht="15" customHeight="1">
      <c r="A22" s="180">
        <v>20</v>
      </c>
      <c r="B22" s="6">
        <v>6</v>
      </c>
      <c r="C22" s="174" t="s">
        <v>1154</v>
      </c>
      <c r="D22" s="6">
        <v>-1</v>
      </c>
      <c r="E22" s="6">
        <v>4</v>
      </c>
      <c r="F22" s="197" t="str">
        <f t="shared" si="9"/>
        <v>"BARBARIAN-20": {
"Capacities": "Champion primitif",
"Specials": -1,
"Damages": 4
}</v>
      </c>
      <c r="G22" s="189">
        <v>6</v>
      </c>
      <c r="H22" s="174" t="s">
        <v>1167</v>
      </c>
      <c r="I22" s="6">
        <v>4</v>
      </c>
      <c r="J22" s="6">
        <v>22</v>
      </c>
      <c r="K22" s="174">
        <v>4</v>
      </c>
      <c r="L22" s="174">
        <v>3</v>
      </c>
      <c r="M22" s="174">
        <v>3</v>
      </c>
      <c r="N22" s="174">
        <v>3</v>
      </c>
      <c r="O22" s="174">
        <v>3</v>
      </c>
      <c r="P22" s="174">
        <v>2</v>
      </c>
      <c r="Q22" s="174">
        <v>2</v>
      </c>
      <c r="R22" s="174">
        <v>1</v>
      </c>
      <c r="S22" s="174">
        <v>1</v>
      </c>
      <c r="T22" s="187" t="str">
        <f t="shared" si="10"/>
        <v>"BARD-20" : {
"Capacities":"Inspiration supérieure",
"MinorSpells": 4,
"Spells": 22,
"Locations": {
"1":4,
"2":3,
"3":3,
"4":3,
"5":3,
"6":2,
"7":2,
"8":1,
"9":1}
}</v>
      </c>
      <c r="U22" s="6">
        <v>6</v>
      </c>
      <c r="V22" s="174" t="s">
        <v>1177</v>
      </c>
      <c r="W22" s="6">
        <v>5</v>
      </c>
      <c r="X22" s="174">
        <v>4</v>
      </c>
      <c r="Y22" s="174">
        <v>3</v>
      </c>
      <c r="Z22" s="174">
        <v>3</v>
      </c>
      <c r="AA22" s="174">
        <v>3</v>
      </c>
      <c r="AB22" s="174">
        <v>3</v>
      </c>
      <c r="AC22" s="174">
        <v>2</v>
      </c>
      <c r="AD22" s="174">
        <v>2</v>
      </c>
      <c r="AE22" s="174">
        <v>1</v>
      </c>
      <c r="AF22" s="174">
        <v>1</v>
      </c>
      <c r="AG22" s="125" t="str">
        <f t="shared" si="11"/>
        <v>"CLERK-20" : {
"Capacities":"Intervention divine améliorée",
"MinorSpells": 5,
"Locations": {
"1":4,
"2":3,
"3":3,
"4":3,
"5":3,
"6":2,
"7":2,
"8":1,
"9":1}
}</v>
      </c>
      <c r="AH22" s="189">
        <v>6</v>
      </c>
      <c r="AI22" s="174" t="s">
        <v>1183</v>
      </c>
      <c r="AJ22" s="6">
        <v>4</v>
      </c>
      <c r="AK22" s="174">
        <v>4</v>
      </c>
      <c r="AL22" s="174">
        <v>3</v>
      </c>
      <c r="AM22" s="174">
        <v>3</v>
      </c>
      <c r="AN22" s="174">
        <v>3</v>
      </c>
      <c r="AO22" s="174">
        <v>3</v>
      </c>
      <c r="AP22" s="174">
        <v>2</v>
      </c>
      <c r="AQ22" s="174">
        <v>2</v>
      </c>
      <c r="AR22" s="174">
        <v>1</v>
      </c>
      <c r="AS22" s="174">
        <v>1</v>
      </c>
      <c r="AT22" s="187" t="str">
        <f t="shared" si="0"/>
        <v>"DRUID-20" : {
"Capacities":"Archidruide",
"MinorSpells": 4,
"Locations": {
"1":4,
"2":3,
"3":3,
"4":3,
"5":3,
"6":2,
"7":2,
"8":1,
"9":1}
}</v>
      </c>
      <c r="AU22" s="6">
        <v>6</v>
      </c>
      <c r="AV22" s="6">
        <v>20</v>
      </c>
      <c r="AW22" s="174" t="s">
        <v>1188</v>
      </c>
      <c r="AX22" s="6">
        <v>6</v>
      </c>
      <c r="AY22" s="6">
        <v>15</v>
      </c>
      <c r="AZ22" s="174">
        <v>4</v>
      </c>
      <c r="BA22" s="174">
        <v>3</v>
      </c>
      <c r="BB22" s="174">
        <v>3</v>
      </c>
      <c r="BC22" s="174">
        <v>3</v>
      </c>
      <c r="BD22" s="174">
        <v>3</v>
      </c>
      <c r="BE22" s="174">
        <v>2</v>
      </c>
      <c r="BF22" s="174">
        <v>2</v>
      </c>
      <c r="BG22" s="174">
        <v>1</v>
      </c>
      <c r="BH22" s="174">
        <v>1</v>
      </c>
      <c r="BI22" s="36" t="str">
        <f t="shared" si="1"/>
        <v>"SORCERER-20" : {
"Capacities":"Restauration magique",
"MinorSpells": 6,
"Spells": 15,
"Specials": 20,
"Locations": {
"1":4,
"2":3,
"3":3,
"4":3,
"5":3,
"6":2,
"7":2,
"8":1,
"9":1}
}</v>
      </c>
      <c r="BJ22" s="189">
        <v>6</v>
      </c>
      <c r="BK22" s="174" t="s">
        <v>1199</v>
      </c>
      <c r="BL22" s="187" t="str">
        <f t="shared" si="2"/>
        <v>"WARRIOR-20" : {
"Capacities":"Attaque supplémentaire (3)"
}</v>
      </c>
      <c r="BM22" s="6">
        <v>6</v>
      </c>
      <c r="BN22" s="174"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6">
        <v>6</v>
      </c>
      <c r="CA22" s="172" t="s">
        <v>259</v>
      </c>
      <c r="CB22" s="172">
        <v>20</v>
      </c>
      <c r="CC22" s="173" t="s">
        <v>260</v>
      </c>
      <c r="CD22" s="201" t="s">
        <v>262</v>
      </c>
      <c r="CE22" s="183" t="str">
        <f t="shared" si="4"/>
        <v>"MONK-20" : {
"Capacities":"Perfection de l'être",
"Specials": 20,
"BonusAttack": "1d10",
"ArmourlessSpeed": "+ 9 m"
}</v>
      </c>
      <c r="CF22" s="189">
        <v>6</v>
      </c>
      <c r="CG22" s="174" t="s">
        <v>1209</v>
      </c>
      <c r="CH22" s="6">
        <v>4</v>
      </c>
      <c r="CI22" s="6">
        <v>3</v>
      </c>
      <c r="CJ22" s="6">
        <v>3</v>
      </c>
      <c r="CK22" s="6">
        <v>3</v>
      </c>
      <c r="CL22" s="6">
        <v>2</v>
      </c>
      <c r="CM22" s="190" t="str">
        <f t="shared" si="5"/>
        <v>"PALADIN-20" : {
"Capacities":"Capacité de serment sacré",
"Locations": {
"1":4,
"2":3,
"3":3,
"4":3,
"5":2}
}</v>
      </c>
      <c r="CN22" s="6">
        <v>6</v>
      </c>
      <c r="CO22" s="174" t="s">
        <v>1223</v>
      </c>
      <c r="CP22" s="6">
        <v>11</v>
      </c>
      <c r="CQ22" s="6">
        <v>4</v>
      </c>
      <c r="CR22" s="6">
        <v>3</v>
      </c>
      <c r="CS22" s="6">
        <v>3</v>
      </c>
      <c r="CT22" s="6">
        <v>3</v>
      </c>
      <c r="CU22" s="6">
        <v>2</v>
      </c>
      <c r="CV22" s="5" t="str">
        <f t="shared" si="6"/>
        <v>"PROWLER-20" : {
"Capacities":"Tueur d'ennemis",
"Spells":11,
"Locations": {
"1":4,
"2":3,
"3":3,
"4":3,
"5":2}
}</v>
      </c>
      <c r="CW22" s="189">
        <v>6</v>
      </c>
      <c r="CX22" s="6" t="s">
        <v>1242</v>
      </c>
      <c r="CY22" s="174" t="s">
        <v>1243</v>
      </c>
      <c r="CZ22" s="187" t="str">
        <f t="shared" si="7"/>
        <v>"WILY-20" : {
"Capacities":"Coup de chance",
"BonusAttack": "10d6"
}</v>
      </c>
      <c r="DA22" s="6">
        <v>6</v>
      </c>
      <c r="DB22" s="174" t="s">
        <v>1253</v>
      </c>
      <c r="DC22" s="6">
        <v>4</v>
      </c>
      <c r="DD22" s="6">
        <v>15</v>
      </c>
      <c r="DE22" s="6">
        <v>4</v>
      </c>
      <c r="DF22" s="6">
        <v>5</v>
      </c>
      <c r="DG22" s="6">
        <v>8</v>
      </c>
      <c r="DH22" s="169"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456</v>
      </c>
      <c r="B1" s="110" t="s">
        <v>1099</v>
      </c>
      <c r="C1" s="20" t="s">
        <v>1100</v>
      </c>
      <c r="D1" s="20" t="s">
        <v>1101</v>
      </c>
    </row>
    <row r="2" spans="1:6">
      <c r="A2" s="113" t="s">
        <v>1098</v>
      </c>
      <c r="B2" s="111" t="s">
        <v>1105</v>
      </c>
      <c r="C2" s="111" t="s">
        <v>1123</v>
      </c>
      <c r="D2" s="155"/>
      <c r="F2" t="str">
        <f>""""&amp;A2&amp;""":  {
 ""Name"" : """&amp;B2&amp;""",
 ""Skills"" : ["&amp;C2&amp;"]
  }"</f>
        <v>"ACOLYTE":  {
 "Name" : "Acolyte",
 "Skills" : ["Perspicacité", "Religion"]
  }</v>
      </c>
    </row>
    <row r="3" spans="1:6">
      <c r="A3" s="207" t="s">
        <v>1279</v>
      </c>
      <c r="B3" s="101" t="s">
        <v>1106</v>
      </c>
      <c r="C3" s="79" t="s">
        <v>1124</v>
      </c>
      <c r="D3" s="156"/>
      <c r="F3" t="str">
        <f t="shared" ref="F3:F19" si="0">""""&amp;A3&amp;""":  {
 ""Name"" : """&amp;B3&amp;""",
 ""Skills"" : ["&amp;C3&amp;"]
  }"</f>
        <v>"GUILD_ARTISAN":  {
 "Name" : "Artisan De Guilde",
 "Skills" : ["Perspicacité", "Persuasion"]
  }</v>
      </c>
    </row>
    <row r="4" spans="1:6" ht="14.25" customHeight="1">
      <c r="A4" s="97" t="s">
        <v>1267</v>
      </c>
      <c r="B4" s="28" t="s">
        <v>1107</v>
      </c>
      <c r="C4" s="28" t="s">
        <v>1138</v>
      </c>
      <c r="D4" s="157"/>
      <c r="F4" t="str">
        <f t="shared" si="0"/>
        <v>"ARTIST":  {
 "Name" : "Artiste",
 "Skills" : ["Acrobatie", "Représentation"]
  }</v>
      </c>
    </row>
    <row r="5" spans="1:6">
      <c r="A5" s="89" t="s">
        <v>1102</v>
      </c>
      <c r="B5" s="101" t="s">
        <v>1108</v>
      </c>
      <c r="C5" s="79" t="s">
        <v>1125</v>
      </c>
      <c r="D5" s="156"/>
      <c r="F5" t="str">
        <f t="shared" si="0"/>
        <v>"CHARLATAN":  {
 "Name" : "Charlatan",
 "Skills" : ["Escamotage", "Tromperie"]
  }</v>
      </c>
    </row>
    <row r="6" spans="1:6">
      <c r="A6" s="97" t="s">
        <v>1268</v>
      </c>
      <c r="B6" s="28" t="s">
        <v>1109</v>
      </c>
      <c r="C6" s="28" t="s">
        <v>1126</v>
      </c>
      <c r="D6" s="157"/>
      <c r="F6" t="str">
        <f t="shared" si="0"/>
        <v>"CRIMINAL":  {
 "Name" : "Criminel",
 "Skills" : ["Discrétion", "Tromperie"]
  }</v>
      </c>
    </row>
    <row r="7" spans="1:6">
      <c r="A7" s="89" t="s">
        <v>1269</v>
      </c>
      <c r="B7" s="101" t="s">
        <v>1110</v>
      </c>
      <c r="C7" s="79" t="s">
        <v>1127</v>
      </c>
      <c r="D7" s="156"/>
      <c r="F7" t="str">
        <f t="shared" si="0"/>
        <v>"STREETS_CHILD":  {
 "Name" : "Enfant Des Rues",
 "Skills" : ["Discrétion", "Escamotage"]
  }</v>
      </c>
    </row>
    <row r="8" spans="1:6">
      <c r="A8" s="97" t="s">
        <v>1266</v>
      </c>
      <c r="B8" s="28" t="s">
        <v>1111</v>
      </c>
      <c r="C8" s="28" t="s">
        <v>1128</v>
      </c>
      <c r="D8" s="157"/>
      <c r="F8" t="str">
        <f t="shared" si="0"/>
        <v>"HERMIT":  {
 "Name" : "Ermite",
 "Skills" : ["Médecine", "Religion"]
  }</v>
      </c>
    </row>
    <row r="9" spans="1:6">
      <c r="A9" s="207" t="s">
        <v>1278</v>
      </c>
      <c r="B9" s="101" t="s">
        <v>1112</v>
      </c>
      <c r="C9" s="79" t="s">
        <v>1129</v>
      </c>
      <c r="D9" s="156"/>
      <c r="F9" t="str">
        <f t="shared" si="0"/>
        <v>"PEOPLE_HERO":  {
 "Name" : "Héros Du Peuple",
 "Skills" : ["Dressage", "Survie"]
  }</v>
      </c>
    </row>
    <row r="10" spans="1:6">
      <c r="A10" s="97" t="s">
        <v>1270</v>
      </c>
      <c r="B10" s="28" t="s">
        <v>1113</v>
      </c>
      <c r="C10" s="28" t="s">
        <v>1130</v>
      </c>
      <c r="D10" s="157"/>
      <c r="F10" t="str">
        <f t="shared" si="0"/>
        <v>"MARINE":  {
 "Name" : "Marin",
 "Skills" : ["Athlétisme", "Perception"]
  }</v>
      </c>
    </row>
    <row r="11" spans="1:6">
      <c r="A11" s="89" t="s">
        <v>1103</v>
      </c>
      <c r="B11" s="101" t="s">
        <v>1114</v>
      </c>
      <c r="C11" s="79" t="s">
        <v>1131</v>
      </c>
      <c r="D11" s="156"/>
      <c r="F11" t="str">
        <f t="shared" si="0"/>
        <v>"NOBLE":  {
 "Name" : "Noble",
 "Skills" : ["Histoire", "Persuasion"]
  }</v>
      </c>
    </row>
    <row r="12" spans="1:6">
      <c r="A12" s="97" t="s">
        <v>1271</v>
      </c>
      <c r="B12" s="28" t="s">
        <v>1115</v>
      </c>
      <c r="C12" s="28" t="s">
        <v>1132</v>
      </c>
      <c r="D12" s="157"/>
      <c r="F12" t="str">
        <f t="shared" si="0"/>
        <v>"WISE":  {
 "Name" : "Sage",
 "Skills" : ["Arcanes", "Histoire"]
  }</v>
      </c>
    </row>
    <row r="13" spans="1:6">
      <c r="A13" s="89" t="s">
        <v>1104</v>
      </c>
      <c r="B13" s="101" t="s">
        <v>1116</v>
      </c>
      <c r="C13" s="79" t="s">
        <v>1133</v>
      </c>
      <c r="D13" s="156"/>
      <c r="F13" t="str">
        <f t="shared" si="0"/>
        <v>"SAUVAGEON":  {
 "Name" : "Sauvageon",
 "Skills" : ["Athlétisme", "Survie"]
  }</v>
      </c>
    </row>
    <row r="14" spans="1:6">
      <c r="A14" s="97" t="s">
        <v>1272</v>
      </c>
      <c r="B14" s="28" t="s">
        <v>1117</v>
      </c>
      <c r="C14" s="99" t="s">
        <v>1134</v>
      </c>
      <c r="D14" s="159"/>
      <c r="F14" t="str">
        <f t="shared" si="0"/>
        <v>"SOLDIER":  {
 "Name" : "Soldat",
 "Skills" : ["Athlétisme", "Intimidation"]
  }</v>
      </c>
    </row>
    <row r="15" spans="1:6">
      <c r="A15" s="207" t="s">
        <v>1276</v>
      </c>
      <c r="B15" s="101" t="s">
        <v>1121</v>
      </c>
      <c r="C15" s="18"/>
      <c r="D15" s="145"/>
      <c r="F15" t="str">
        <f t="shared" si="0"/>
        <v>"BOUNTY_HUNTER":  {
 "Name" : "Chasseur De Primes",
 "Skills" : []
  }</v>
      </c>
    </row>
    <row r="16" spans="1:6">
      <c r="A16" s="208" t="s">
        <v>1277</v>
      </c>
      <c r="B16" s="28" t="s">
        <v>1122</v>
      </c>
      <c r="C16" s="99"/>
      <c r="D16" s="159"/>
      <c r="F16" t="str">
        <f t="shared" si="0"/>
        <v>"TORMENTED":  {
 "Name" : "Tourmenté",
 "Skills" : []
  }</v>
      </c>
    </row>
    <row r="17" spans="1:6">
      <c r="A17" s="207" t="s">
        <v>1275</v>
      </c>
      <c r="B17" s="101" t="s">
        <v>1118</v>
      </c>
      <c r="C17" s="18" t="s">
        <v>1135</v>
      </c>
      <c r="D17" s="145"/>
      <c r="F17" t="str">
        <f t="shared" si="0"/>
        <v>"TRAVELER":  {
 "Name" : "Voyageur *",
 "Skills" : ["Survie", "Persuasion"]
  }</v>
      </c>
    </row>
    <row r="18" spans="1:6">
      <c r="A18" s="97" t="s">
        <v>1273</v>
      </c>
      <c r="B18" s="28" t="s">
        <v>1119</v>
      </c>
      <c r="C18" s="99" t="s">
        <v>1136</v>
      </c>
      <c r="D18" s="159"/>
      <c r="F18" t="str">
        <f t="shared" si="0"/>
        <v>"CAPTIVE":  {
 "Name" : "Captif *",
 "Skills" : ["Nature", "Survie"]
  }</v>
      </c>
    </row>
    <row r="19" spans="1:6">
      <c r="A19" s="92" t="s">
        <v>1274</v>
      </c>
      <c r="B19" s="154" t="s">
        <v>1120</v>
      </c>
      <c r="C19" s="93" t="s">
        <v>1137</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2"/>
    <col min="8" max="8" width="51.7109375" customWidth="1"/>
    <col min="9" max="9" width="5.28515625" customWidth="1"/>
    <col min="10" max="10" width="12" customWidth="1"/>
    <col min="11" max="11" width="8.42578125" style="82" customWidth="1"/>
    <col min="12" max="12" width="7.140625" style="82" customWidth="1"/>
    <col min="13" max="13" width="23" customWidth="1"/>
  </cols>
  <sheetData>
    <row r="1" spans="1:13" ht="15" customHeight="1">
      <c r="A1" s="29" t="s">
        <v>14</v>
      </c>
      <c r="B1" s="30" t="s">
        <v>15</v>
      </c>
      <c r="C1" s="30" t="s">
        <v>16</v>
      </c>
      <c r="D1" s="30" t="s">
        <v>1141</v>
      </c>
      <c r="E1" s="30" t="s">
        <v>2793</v>
      </c>
      <c r="F1" s="30" t="s">
        <v>17</v>
      </c>
      <c r="G1" s="83" t="s">
        <v>18</v>
      </c>
      <c r="H1" s="31" t="s">
        <v>19</v>
      </c>
      <c r="I1" s="114"/>
      <c r="J1" s="114"/>
      <c r="K1" s="115"/>
      <c r="L1" s="115"/>
    </row>
    <row r="2" spans="1:13" ht="15" customHeight="1">
      <c r="A2" s="222" t="s">
        <v>20</v>
      </c>
      <c r="B2" s="223"/>
      <c r="C2" s="223"/>
      <c r="D2" s="223"/>
      <c r="E2" s="223"/>
      <c r="F2" s="223"/>
      <c r="G2" s="223"/>
      <c r="H2" s="224"/>
      <c r="I2" s="116"/>
      <c r="J2" s="116"/>
      <c r="K2" s="117"/>
      <c r="L2" s="117"/>
    </row>
    <row r="3" spans="1:13" ht="15" customHeight="1">
      <c r="A3" s="32" t="s">
        <v>125</v>
      </c>
      <c r="B3" s="33" t="s">
        <v>21</v>
      </c>
      <c r="C3" s="33" t="s">
        <v>22</v>
      </c>
      <c r="D3" s="33" t="str">
        <f>LEFT(C3,FIND(" ",C3))</f>
        <v xml:space="preserve">1d6 </v>
      </c>
      <c r="E3" s="33" t="str">
        <f>PROPER(RIGHT(C3,LEN(C3)-LEN(D3)))</f>
        <v>Contondant</v>
      </c>
      <c r="F3" s="13" t="s">
        <v>23</v>
      </c>
      <c r="G3" s="13" t="s">
        <v>24</v>
      </c>
      <c r="H3" s="34" t="s">
        <v>25</v>
      </c>
      <c r="I3" s="118"/>
      <c r="J3" s="118" t="s">
        <v>2794</v>
      </c>
      <c r="K3" s="119">
        <f t="shared" ref="K3:K12" si="0">IF(RIGHT(F3,2)="kg",LEFT(F3,LEN(F3)-3)*1000,LEFT(F3,LEN(F3)-2))</f>
        <v>2000</v>
      </c>
      <c r="L3" s="119">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5" t="s">
        <v>126</v>
      </c>
      <c r="B4" s="36" t="s">
        <v>26</v>
      </c>
      <c r="C4" s="36" t="s">
        <v>27</v>
      </c>
      <c r="D4" s="212" t="str">
        <f t="shared" ref="D4:D12" si="2">LEFT(C4,FIND(" ",C4))</f>
        <v xml:space="preserve">1d4 </v>
      </c>
      <c r="E4" s="212" t="str">
        <f t="shared" ref="E4:E12" si="3">PROPER(RIGHT(C4,LEN(C4)-LEN(D4)))</f>
        <v>Perforant</v>
      </c>
      <c r="F4" s="14" t="s">
        <v>28</v>
      </c>
      <c r="G4" s="14" t="s">
        <v>29</v>
      </c>
      <c r="H4" s="37" t="s">
        <v>30</v>
      </c>
      <c r="I4" s="118"/>
      <c r="J4" s="118" t="s">
        <v>2794</v>
      </c>
      <c r="K4" s="119" t="str">
        <f t="shared" si="0"/>
        <v>500</v>
      </c>
      <c r="L4" s="119">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2" t="s">
        <v>159</v>
      </c>
      <c r="B5" s="33" t="s">
        <v>31</v>
      </c>
      <c r="C5" s="33" t="s">
        <v>32</v>
      </c>
      <c r="D5" s="33" t="str">
        <f t="shared" si="2"/>
        <v xml:space="preserve">1d4 </v>
      </c>
      <c r="E5" s="33" t="str">
        <f t="shared" si="3"/>
        <v>Contondant</v>
      </c>
      <c r="F5" s="13" t="s">
        <v>33</v>
      </c>
      <c r="G5" s="13" t="s">
        <v>34</v>
      </c>
      <c r="H5" s="34" t="s">
        <v>35</v>
      </c>
      <c r="I5" s="118"/>
      <c r="J5" s="118" t="s">
        <v>2794</v>
      </c>
      <c r="K5" s="119">
        <f t="shared" si="0"/>
        <v>1000</v>
      </c>
      <c r="L5" s="119">
        <f t="shared" si="1"/>
        <v>10</v>
      </c>
      <c r="M5" t="str">
        <f t="shared" si="4"/>
        <v>"Gourdin": {
 "Name" : "Gourdin",
 "OV" : "Club",
 "Category": "C_MEL",
 "Damage" : "1d4 ",
 "DamageType" : "Contondant",
 "Weight" : 1000,
 "Price" : 10,
 "Properties" : "Légère"
  }</v>
      </c>
    </row>
    <row r="6" spans="1:13" ht="15" customHeight="1">
      <c r="A6" s="35" t="s">
        <v>158</v>
      </c>
      <c r="B6" s="36" t="s">
        <v>36</v>
      </c>
      <c r="C6" s="36" t="s">
        <v>37</v>
      </c>
      <c r="D6" s="212" t="str">
        <f t="shared" si="2"/>
        <v xml:space="preserve">1d6 </v>
      </c>
      <c r="E6" s="212" t="str">
        <f t="shared" si="3"/>
        <v>Tranchant</v>
      </c>
      <c r="F6" s="14" t="s">
        <v>33</v>
      </c>
      <c r="G6" s="14" t="s">
        <v>38</v>
      </c>
      <c r="H6" s="37" t="s">
        <v>39</v>
      </c>
      <c r="I6" s="118"/>
      <c r="J6" s="118" t="s">
        <v>2794</v>
      </c>
      <c r="K6" s="119">
        <f t="shared" si="0"/>
        <v>1000</v>
      </c>
      <c r="L6" s="119">
        <f t="shared" si="1"/>
        <v>500</v>
      </c>
      <c r="M6" t="str">
        <f t="shared" si="4"/>
        <v>"Hachette": {
 "Name" : "Hachette",
 "OV" : "Handaxe",
 "Category": "C_MEL",
 "Damage" : "1d6 ",
 "DamageType" : "Tranchant",
 "Weight" : 1000,
 "Price" : 500,
 "Properties" : "Légère, lancer (portée 6 m/18 m)"
  }</v>
      </c>
    </row>
    <row r="7" spans="1:13" ht="15" customHeight="1">
      <c r="A7" s="32" t="s">
        <v>157</v>
      </c>
      <c r="B7" s="33" t="s">
        <v>40</v>
      </c>
      <c r="C7" s="33" t="s">
        <v>41</v>
      </c>
      <c r="D7" s="33" t="str">
        <f t="shared" si="2"/>
        <v xml:space="preserve">1d6 </v>
      </c>
      <c r="E7" s="33" t="str">
        <f t="shared" si="3"/>
        <v>Perforant</v>
      </c>
      <c r="F7" s="13" t="s">
        <v>33</v>
      </c>
      <c r="G7" s="13" t="s">
        <v>42</v>
      </c>
      <c r="H7" s="34" t="s">
        <v>43</v>
      </c>
      <c r="I7" s="118"/>
      <c r="J7" s="118" t="s">
        <v>2794</v>
      </c>
      <c r="K7" s="119">
        <f t="shared" si="0"/>
        <v>1000</v>
      </c>
      <c r="L7" s="119">
        <f t="shared" si="1"/>
        <v>50</v>
      </c>
      <c r="M7" t="str">
        <f t="shared" si="4"/>
        <v>"Javeline": {
 "Name" : "Javeline",
 "OV" : "Javelin",
 "Category": "C_MEL",
 "Damage" : "1d6 ",
 "DamageType" : "Perforant",
 "Weight" : 1000,
 "Price" : 50,
 "Properties" : "Lancer (portée 9 m/36 m)"
  }</v>
      </c>
    </row>
    <row r="8" spans="1:13" ht="15" customHeight="1">
      <c r="A8" s="35" t="s">
        <v>98</v>
      </c>
      <c r="B8" s="36" t="s">
        <v>44</v>
      </c>
      <c r="C8" s="36" t="s">
        <v>41</v>
      </c>
      <c r="D8" s="212" t="str">
        <f t="shared" si="2"/>
        <v xml:space="preserve">1d6 </v>
      </c>
      <c r="E8" s="212" t="str">
        <f t="shared" si="3"/>
        <v>Perforant</v>
      </c>
      <c r="F8" s="14" t="s">
        <v>45</v>
      </c>
      <c r="G8" s="14" t="s">
        <v>46</v>
      </c>
      <c r="H8" s="37" t="s">
        <v>47</v>
      </c>
      <c r="I8" s="118"/>
      <c r="J8" s="118" t="s">
        <v>2794</v>
      </c>
      <c r="K8" s="119">
        <f t="shared" si="0"/>
        <v>1500</v>
      </c>
      <c r="L8" s="119">
        <f t="shared" si="1"/>
        <v>100</v>
      </c>
      <c r="M8" t="str">
        <f t="shared" si="4"/>
        <v>"Lance": {
 "Name" : "Lance",
 "OV" : "Spear",
 "Category": "C_MEL",
 "Damage" : "1d6 ",
 "DamageType" : "Perforant",
 "Weight" : 1500,
 "Price" : 100,
 "Properties" : "Lancer (portée 6 m/18 m), polyvalente (1d8)"
  }</v>
      </c>
    </row>
    <row r="9" spans="1:13" ht="15" customHeight="1">
      <c r="A9" s="32" t="s">
        <v>156</v>
      </c>
      <c r="B9" s="33" t="s">
        <v>48</v>
      </c>
      <c r="C9" s="33" t="s">
        <v>32</v>
      </c>
      <c r="D9" s="33" t="str">
        <f t="shared" si="2"/>
        <v xml:space="preserve">1d4 </v>
      </c>
      <c r="E9" s="33" t="str">
        <f t="shared" si="3"/>
        <v>Contondant</v>
      </c>
      <c r="F9" s="13" t="s">
        <v>33</v>
      </c>
      <c r="G9" s="13" t="s">
        <v>29</v>
      </c>
      <c r="H9" s="34" t="s">
        <v>39</v>
      </c>
      <c r="I9" s="118"/>
      <c r="J9" s="118" t="s">
        <v>2794</v>
      </c>
      <c r="K9" s="119">
        <f t="shared" si="0"/>
        <v>1000</v>
      </c>
      <c r="L9" s="119">
        <f t="shared" si="1"/>
        <v>200</v>
      </c>
      <c r="M9" t="str">
        <f t="shared" si="4"/>
        <v>"Marteau léger": {
 "Name" : "Marteau léger",
 "OV" : "Light hammer",
 "Category": "C_MEL",
 "Damage" : "1d4 ",
 "DamageType" : "Contondant",
 "Weight" : 1000,
 "Price" : 200,
 "Properties" : "Légère, lancer (portée 6 m/18 m)"
  }</v>
      </c>
    </row>
    <row r="10" spans="1:13" ht="15" customHeight="1">
      <c r="A10" s="35" t="s">
        <v>155</v>
      </c>
      <c r="B10" s="36" t="s">
        <v>49</v>
      </c>
      <c r="C10" s="36" t="s">
        <v>22</v>
      </c>
      <c r="D10" s="212" t="str">
        <f t="shared" si="2"/>
        <v xml:space="preserve">1d6 </v>
      </c>
      <c r="E10" s="212" t="str">
        <f t="shared" si="3"/>
        <v>Contondant</v>
      </c>
      <c r="F10" s="14" t="s">
        <v>23</v>
      </c>
      <c r="G10" s="14" t="s">
        <v>38</v>
      </c>
      <c r="H10" s="37" t="s">
        <v>50</v>
      </c>
      <c r="I10" s="118"/>
      <c r="J10" s="118" t="s">
        <v>2794</v>
      </c>
      <c r="K10" s="119">
        <f t="shared" si="0"/>
        <v>2000</v>
      </c>
      <c r="L10" s="119">
        <f t="shared" si="1"/>
        <v>500</v>
      </c>
      <c r="M10" t="str">
        <f t="shared" si="4"/>
        <v>"Masse d'armes": {
 "Name" : "Masse d'armes",
 "OV" : "Mace",
 "Category": "C_MEL",
 "Damage" : "1d6 ",
 "DamageType" : "Contondant",
 "Weight" : 2000,
 "Price" : 500,
 "Properties" : "-"
  }</v>
      </c>
    </row>
    <row r="11" spans="1:13" ht="15" customHeight="1">
      <c r="A11" s="32" t="s">
        <v>154</v>
      </c>
      <c r="B11" s="33" t="s">
        <v>51</v>
      </c>
      <c r="C11" s="33" t="s">
        <v>52</v>
      </c>
      <c r="D11" s="33" t="str">
        <f t="shared" si="2"/>
        <v xml:space="preserve">1d8 </v>
      </c>
      <c r="E11" s="33" t="str">
        <f t="shared" si="3"/>
        <v>Contondant</v>
      </c>
      <c r="F11" s="13" t="s">
        <v>53</v>
      </c>
      <c r="G11" s="13" t="s">
        <v>24</v>
      </c>
      <c r="H11" s="34" t="s">
        <v>54</v>
      </c>
      <c r="I11" s="118"/>
      <c r="J11" s="118" t="s">
        <v>2794</v>
      </c>
      <c r="K11" s="119">
        <f t="shared" si="0"/>
        <v>5000</v>
      </c>
      <c r="L11" s="119">
        <f t="shared" si="1"/>
        <v>20</v>
      </c>
      <c r="M11" t="str">
        <f t="shared" si="4"/>
        <v>"Massue": {
 "Name" : "Massue",
 "OV" : "Greatclub",
 "Category": "C_MEL",
 "Damage" : "1d8 ",
 "DamageType" : "Contondant",
 "Weight" : 5000,
 "Price" : 20,
 "Properties" : "À deux mains"
  }</v>
      </c>
    </row>
    <row r="12" spans="1:13" ht="15" customHeight="1">
      <c r="A12" s="35" t="s">
        <v>153</v>
      </c>
      <c r="B12" s="36" t="s">
        <v>55</v>
      </c>
      <c r="C12" s="36" t="s">
        <v>56</v>
      </c>
      <c r="D12" s="212" t="str">
        <f t="shared" si="2"/>
        <v xml:space="preserve">1d4 </v>
      </c>
      <c r="E12" s="212" t="str">
        <f t="shared" si="3"/>
        <v>Tranchant</v>
      </c>
      <c r="F12" s="213" t="s">
        <v>33</v>
      </c>
      <c r="G12" s="14" t="s">
        <v>46</v>
      </c>
      <c r="H12" s="37" t="s">
        <v>35</v>
      </c>
      <c r="I12" s="118"/>
      <c r="J12" s="118" t="s">
        <v>2794</v>
      </c>
      <c r="K12" s="119">
        <f t="shared" si="0"/>
        <v>1000</v>
      </c>
      <c r="L12" s="119">
        <f t="shared" si="1"/>
        <v>100</v>
      </c>
      <c r="M12" t="str">
        <f t="shared" si="4"/>
        <v>"Serpe": {
 "Name" : "Serpe",
 "OV" : "Sickle",
 "Category": "C_MEL",
 "Damage" : "1d4 ",
 "DamageType" : "Tranchant",
 "Weight" : 1000,
 "Price" : 100,
 "Properties" : "Légère"
  }</v>
      </c>
    </row>
    <row r="13" spans="1:13" ht="15" customHeight="1">
      <c r="A13" s="225" t="s">
        <v>57</v>
      </c>
      <c r="B13" s="226"/>
      <c r="C13" s="226"/>
      <c r="D13" s="226"/>
      <c r="E13" s="226"/>
      <c r="F13" s="226"/>
      <c r="G13" s="226"/>
      <c r="H13" s="227"/>
      <c r="I13" s="116"/>
      <c r="J13" s="116"/>
      <c r="K13" s="119"/>
      <c r="L13" s="119"/>
    </row>
    <row r="14" spans="1:13" ht="15" customHeight="1">
      <c r="A14" s="35" t="s">
        <v>152</v>
      </c>
      <c r="B14" s="36" t="s">
        <v>58</v>
      </c>
      <c r="C14" s="36" t="s">
        <v>59</v>
      </c>
      <c r="D14" s="212" t="str">
        <f>LEFT(C14,FIND(" ",C14))</f>
        <v xml:space="preserve">1d8 </v>
      </c>
      <c r="E14" s="212" t="str">
        <f>PROPER(RIGHT(C14,LEN(C14)-LEN(D14)))</f>
        <v>Perforant</v>
      </c>
      <c r="F14" s="14" t="s">
        <v>60</v>
      </c>
      <c r="G14" s="14" t="s">
        <v>61</v>
      </c>
      <c r="H14" s="37" t="s">
        <v>62</v>
      </c>
      <c r="I14" s="118"/>
      <c r="J14" s="118" t="s">
        <v>443</v>
      </c>
      <c r="K14" s="119">
        <f>IF(RIGHT(F14,2)="kg",LEFT(F14,LEN(F14)-3)*1000,LEFT(F14,LEN(F14)-2))</f>
        <v>2500</v>
      </c>
      <c r="L14" s="119">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2" t="s">
        <v>151</v>
      </c>
      <c r="B15" s="33" t="s">
        <v>63</v>
      </c>
      <c r="C15" s="33" t="s">
        <v>41</v>
      </c>
      <c r="D15" s="33" t="str">
        <f t="shared" ref="D15:D17" si="5">LEFT(C15,FIND(" ",C15))</f>
        <v xml:space="preserve">1d6 </v>
      </c>
      <c r="E15" s="33" t="str">
        <f t="shared" ref="E15:E17" si="6">PROPER(RIGHT(C15,LEN(C15)-LEN(D15)))</f>
        <v>Perforant</v>
      </c>
      <c r="F15" s="13" t="s">
        <v>33</v>
      </c>
      <c r="G15" s="13" t="s">
        <v>61</v>
      </c>
      <c r="H15" s="34" t="s">
        <v>64</v>
      </c>
      <c r="I15" s="118"/>
      <c r="J15" s="118" t="s">
        <v>443</v>
      </c>
      <c r="K15" s="119">
        <f>IF(RIGHT(F15,2)="kg",LEFT(F15,LEN(F15)-3)*1000,LEFT(F15,LEN(F15)-2))</f>
        <v>1000</v>
      </c>
      <c r="L15" s="119">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5" t="s">
        <v>150</v>
      </c>
      <c r="B16" s="36" t="s">
        <v>65</v>
      </c>
      <c r="C16" s="36" t="s">
        <v>27</v>
      </c>
      <c r="D16" s="212" t="str">
        <f t="shared" si="5"/>
        <v xml:space="preserve">1d4 </v>
      </c>
      <c r="E16" s="212" t="str">
        <f t="shared" si="6"/>
        <v>Perforant</v>
      </c>
      <c r="F16" s="14" t="s">
        <v>66</v>
      </c>
      <c r="G16" s="14" t="s">
        <v>67</v>
      </c>
      <c r="H16" s="37" t="s">
        <v>68</v>
      </c>
      <c r="I16" s="118"/>
      <c r="J16" s="118" t="s">
        <v>443</v>
      </c>
      <c r="K16" s="119" t="str">
        <f>IF(RIGHT(F16,2)="kg",LEFT(F16,LEN(F16)-3)*1000,LEFT(F16,LEN(F16)-2))</f>
        <v>100</v>
      </c>
      <c r="L16" s="119">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2" t="s">
        <v>149</v>
      </c>
      <c r="B17" s="33" t="s">
        <v>69</v>
      </c>
      <c r="C17" s="33" t="s">
        <v>32</v>
      </c>
      <c r="D17" s="33" t="str">
        <f t="shared" si="5"/>
        <v xml:space="preserve">1d4 </v>
      </c>
      <c r="E17" s="33" t="str">
        <f t="shared" si="6"/>
        <v>Contondant</v>
      </c>
      <c r="F17" s="4" t="s">
        <v>442</v>
      </c>
      <c r="G17" s="13" t="s">
        <v>34</v>
      </c>
      <c r="H17" s="34" t="s">
        <v>70</v>
      </c>
      <c r="I17" s="118"/>
      <c r="J17" s="118" t="s">
        <v>443</v>
      </c>
      <c r="K17" s="119" t="str">
        <f>IF(RIGHT(F17,2)="kg",LEFT(F17,LEN(F17)-3)*1000,LEFT(F17,LEN(F17)-2))</f>
        <v>0</v>
      </c>
      <c r="L17" s="119">
        <f>LEFT(G17,LEN(G17)-3)*IF(RIGHT(G17,2)="po",100,IF(RIGHT(G17,2)="pa",10,1))</f>
        <v>10</v>
      </c>
      <c r="M17" t="str">
        <f t="shared" si="4"/>
        <v>"Fronde": {
 "Name" : "Fronde",
 "OV" : "Sling",
 "Category": "C_DIS",
 "Damage" : "1d4 ",
 "DamageType" : "Contondant",
 "Weight" : 0,
 "Price" : 10,
 "Properties" : "Munitions (portée 9 m/36 m)"
  }</v>
      </c>
    </row>
    <row r="18" spans="1:13" ht="15" customHeight="1">
      <c r="A18" s="225" t="s">
        <v>71</v>
      </c>
      <c r="B18" s="226"/>
      <c r="C18" s="226"/>
      <c r="D18" s="226"/>
      <c r="E18" s="226"/>
      <c r="F18" s="226"/>
      <c r="G18" s="226"/>
      <c r="H18" s="227"/>
      <c r="I18" s="116"/>
      <c r="J18" s="116"/>
      <c r="K18" s="119"/>
      <c r="L18" s="119"/>
    </row>
    <row r="19" spans="1:13" ht="15" customHeight="1">
      <c r="A19" s="32" t="s">
        <v>148</v>
      </c>
      <c r="B19" s="33" t="s">
        <v>72</v>
      </c>
      <c r="C19" s="33" t="s">
        <v>37</v>
      </c>
      <c r="D19" s="33" t="str">
        <f>LEFT(C19,FIND(" ",C19))</f>
        <v xml:space="preserve">1d6 </v>
      </c>
      <c r="E19" s="33" t="str">
        <f>PROPER(RIGHT(C19,LEN(C19)-LEN(D19)))</f>
        <v>Tranchant</v>
      </c>
      <c r="F19" s="13" t="s">
        <v>45</v>
      </c>
      <c r="G19" s="13" t="s">
        <v>61</v>
      </c>
      <c r="H19" s="34" t="s">
        <v>73</v>
      </c>
      <c r="I19" s="118"/>
      <c r="J19" s="118" t="s">
        <v>2795</v>
      </c>
      <c r="K19" s="119">
        <f t="shared" ref="K19:K36" si="7">IF(RIGHT(F19,2)="kg",LEFT(F19,LEN(F19)-3)*1000,LEFT(F19,LEN(F19)-2))</f>
        <v>1500</v>
      </c>
      <c r="L19" s="119">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5" t="s">
        <v>147</v>
      </c>
      <c r="B20" s="36" t="s">
        <v>74</v>
      </c>
      <c r="C20" s="36" t="s">
        <v>75</v>
      </c>
      <c r="D20" s="212" t="str">
        <f t="shared" ref="D20:D36" si="9">LEFT(C20,FIND(" ",C20))</f>
        <v xml:space="preserve">1d10 </v>
      </c>
      <c r="E20" s="212" t="str">
        <f t="shared" ref="E20:E36" si="10">PROPER(RIGHT(C20,LEN(C20)-LEN(D20)))</f>
        <v>Tranchant</v>
      </c>
      <c r="F20" s="14" t="s">
        <v>76</v>
      </c>
      <c r="G20" s="14" t="s">
        <v>77</v>
      </c>
      <c r="H20" s="37" t="s">
        <v>78</v>
      </c>
      <c r="I20" s="118"/>
      <c r="J20" s="118" t="s">
        <v>2795</v>
      </c>
      <c r="K20" s="119">
        <f t="shared" si="7"/>
        <v>3000</v>
      </c>
      <c r="L20" s="119">
        <f t="shared" si="8"/>
        <v>2000</v>
      </c>
      <c r="M20" t="str">
        <f t="shared" si="4"/>
        <v>"Coutille": {
 "Name" : "Coutille",
 "OV" : "Glaive",
 "Category": "W_MEL",
 "Damage" : "1d10 ",
 "DamageType" : "Tranchant",
 "Weight" : 3000,
 "Price" : 2000,
 "Properties" : "Lourde, allonge, à deux mains"
  }</v>
      </c>
    </row>
    <row r="21" spans="1:13" ht="15" customHeight="1">
      <c r="A21" s="32" t="s">
        <v>146</v>
      </c>
      <c r="B21" s="33" t="s">
        <v>79</v>
      </c>
      <c r="C21" s="33" t="s">
        <v>80</v>
      </c>
      <c r="D21" s="33" t="str">
        <f t="shared" si="9"/>
        <v xml:space="preserve">2d6 </v>
      </c>
      <c r="E21" s="33" t="str">
        <f t="shared" si="10"/>
        <v>Tranchant</v>
      </c>
      <c r="F21" s="13" t="s">
        <v>76</v>
      </c>
      <c r="G21" s="13" t="s">
        <v>81</v>
      </c>
      <c r="H21" s="34" t="s">
        <v>82</v>
      </c>
      <c r="I21" s="118"/>
      <c r="J21" s="118" t="s">
        <v>2795</v>
      </c>
      <c r="K21" s="119">
        <f t="shared" si="7"/>
        <v>3000</v>
      </c>
      <c r="L21" s="119">
        <f t="shared" si="8"/>
        <v>5000</v>
      </c>
      <c r="M21" t="str">
        <f t="shared" si="4"/>
        <v>"Épée à deux mains": {
 "Name" : "Épée à deux mains",
 "OV" : "Greatsword",
 "Category": "W_MEL",
 "Damage" : "2d6 ",
 "DamageType" : "Tranchant",
 "Weight" : 3000,
 "Price" : 5000,
 "Properties" : "Lourde, à deux mains"
  }</v>
      </c>
    </row>
    <row r="22" spans="1:13" ht="15" customHeight="1">
      <c r="A22" s="35" t="s">
        <v>145</v>
      </c>
      <c r="B22" s="36" t="s">
        <v>83</v>
      </c>
      <c r="C22" s="36" t="s">
        <v>41</v>
      </c>
      <c r="D22" s="212" t="str">
        <f t="shared" si="9"/>
        <v xml:space="preserve">1d6 </v>
      </c>
      <c r="E22" s="212" t="str">
        <f t="shared" si="10"/>
        <v>Perforant</v>
      </c>
      <c r="F22" s="14" t="s">
        <v>33</v>
      </c>
      <c r="G22" s="14" t="s">
        <v>84</v>
      </c>
      <c r="H22" s="37" t="s">
        <v>73</v>
      </c>
      <c r="I22" s="118"/>
      <c r="J22" s="118" t="s">
        <v>2795</v>
      </c>
      <c r="K22" s="119">
        <f t="shared" si="7"/>
        <v>1000</v>
      </c>
      <c r="L22" s="119">
        <f t="shared" si="8"/>
        <v>1000</v>
      </c>
      <c r="M22" t="str">
        <f t="shared" si="4"/>
        <v>"Épée courte": {
 "Name" : "Épée courte",
 "OV" : "Shortsword",
 "Category": "W_MEL",
 "Damage" : "1d6 ",
 "DamageType" : "Perforant",
 "Weight" : 1000,
 "Price" : 1000,
 "Properties" : "Finesse, légère"
  }</v>
      </c>
    </row>
    <row r="23" spans="1:13" ht="15" customHeight="1">
      <c r="A23" s="32" t="s">
        <v>144</v>
      </c>
      <c r="B23" s="33" t="s">
        <v>85</v>
      </c>
      <c r="C23" s="33" t="s">
        <v>86</v>
      </c>
      <c r="D23" s="33" t="str">
        <f t="shared" si="9"/>
        <v xml:space="preserve">1d8 </v>
      </c>
      <c r="E23" s="33" t="str">
        <f t="shared" si="10"/>
        <v>Tranchant</v>
      </c>
      <c r="F23" s="13" t="s">
        <v>45</v>
      </c>
      <c r="G23" s="13" t="s">
        <v>87</v>
      </c>
      <c r="H23" s="34" t="s">
        <v>88</v>
      </c>
      <c r="I23" s="118"/>
      <c r="J23" s="118" t="s">
        <v>2795</v>
      </c>
      <c r="K23" s="119">
        <f t="shared" si="7"/>
        <v>1500</v>
      </c>
      <c r="L23" s="119">
        <f t="shared" si="8"/>
        <v>1500</v>
      </c>
      <c r="M23" t="str">
        <f t="shared" si="4"/>
        <v>"Épée longue": {
 "Name" : "Épée longue",
 "OV" : "Longsword",
 "Category": "W_MEL",
 "Damage" : "1d8 ",
 "DamageType" : "Tranchant",
 "Weight" : 1500,
 "Price" : 1500,
 "Properties" : "Polyvalente (1d10)"
  }</v>
      </c>
    </row>
    <row r="24" spans="1:13" ht="15" customHeight="1">
      <c r="A24" s="35" t="s">
        <v>143</v>
      </c>
      <c r="B24" s="36" t="s">
        <v>89</v>
      </c>
      <c r="C24" s="36" t="s">
        <v>52</v>
      </c>
      <c r="D24" s="212" t="str">
        <f t="shared" si="9"/>
        <v xml:space="preserve">1d8 </v>
      </c>
      <c r="E24" s="212" t="str">
        <f t="shared" si="10"/>
        <v>Contondant</v>
      </c>
      <c r="F24" s="14" t="s">
        <v>33</v>
      </c>
      <c r="G24" s="14" t="s">
        <v>84</v>
      </c>
      <c r="H24" s="37" t="s">
        <v>50</v>
      </c>
      <c r="I24" s="118"/>
      <c r="J24" s="118" t="s">
        <v>2795</v>
      </c>
      <c r="K24" s="119">
        <f t="shared" si="7"/>
        <v>1000</v>
      </c>
      <c r="L24" s="119">
        <f t="shared" si="8"/>
        <v>1000</v>
      </c>
      <c r="M24" t="str">
        <f t="shared" si="4"/>
        <v>"Fléau d'armes": {
 "Name" : "Fléau d'armes",
 "OV" : "Flail",
 "Category": "W_MEL",
 "Damage" : "1d8 ",
 "DamageType" : "Contondant",
 "Weight" : 1000,
 "Price" : 1000,
 "Properties" : "-"
  }</v>
      </c>
    </row>
    <row r="25" spans="1:13" ht="15" customHeight="1">
      <c r="A25" s="32" t="s">
        <v>142</v>
      </c>
      <c r="B25" s="33" t="s">
        <v>90</v>
      </c>
      <c r="C25" s="33" t="s">
        <v>56</v>
      </c>
      <c r="D25" s="33" t="str">
        <f t="shared" si="9"/>
        <v xml:space="preserve">1d4 </v>
      </c>
      <c r="E25" s="33" t="str">
        <f t="shared" si="10"/>
        <v>Tranchant</v>
      </c>
      <c r="F25" s="13" t="s">
        <v>45</v>
      </c>
      <c r="G25" s="13" t="s">
        <v>29</v>
      </c>
      <c r="H25" s="34" t="s">
        <v>91</v>
      </c>
      <c r="I25" s="118"/>
      <c r="J25" s="118" t="s">
        <v>2795</v>
      </c>
      <c r="K25" s="119">
        <f t="shared" si="7"/>
        <v>1500</v>
      </c>
      <c r="L25" s="119">
        <f t="shared" si="8"/>
        <v>200</v>
      </c>
      <c r="M25" t="str">
        <f t="shared" si="4"/>
        <v>"Fouet": {
 "Name" : "Fouet",
 "OV" : "Whip",
 "Category": "W_MEL",
 "Damage" : "1d4 ",
 "DamageType" : "Tranchant",
 "Weight" : 1500,
 "Price" : 200,
 "Properties" : "Finesse, allonge"
  }</v>
      </c>
    </row>
    <row r="26" spans="1:13" ht="15" customHeight="1">
      <c r="A26" s="35" t="s">
        <v>141</v>
      </c>
      <c r="B26" s="36" t="s">
        <v>92</v>
      </c>
      <c r="C26" s="36" t="s">
        <v>93</v>
      </c>
      <c r="D26" s="212" t="str">
        <f t="shared" si="9"/>
        <v xml:space="preserve">1d12 </v>
      </c>
      <c r="E26" s="212" t="str">
        <f t="shared" si="10"/>
        <v>Tranchant</v>
      </c>
      <c r="F26" s="14" t="s">
        <v>94</v>
      </c>
      <c r="G26" s="14" t="s">
        <v>95</v>
      </c>
      <c r="H26" s="37" t="s">
        <v>82</v>
      </c>
      <c r="I26" s="118"/>
      <c r="J26" s="118" t="s">
        <v>2795</v>
      </c>
      <c r="K26" s="119">
        <f t="shared" si="7"/>
        <v>3500</v>
      </c>
      <c r="L26" s="119">
        <f t="shared" si="8"/>
        <v>3000</v>
      </c>
      <c r="M26" t="str">
        <f t="shared" si="4"/>
        <v>"Hache à deux mains": {
 "Name" : "Hache à deux mains",
 "OV" : "Greataxe",
 "Category": "W_MEL",
 "Damage" : "1d12 ",
 "DamageType" : "Tranchant",
 "Weight" : 3500,
 "Price" : 3000,
 "Properties" : "Lourde, à deux mains"
  }</v>
      </c>
    </row>
    <row r="27" spans="1:13" ht="15" customHeight="1">
      <c r="A27" s="32" t="s">
        <v>140</v>
      </c>
      <c r="B27" s="33" t="s">
        <v>96</v>
      </c>
      <c r="C27" s="33" t="s">
        <v>86</v>
      </c>
      <c r="D27" s="33" t="str">
        <f t="shared" si="9"/>
        <v xml:space="preserve">1d8 </v>
      </c>
      <c r="E27" s="33" t="str">
        <f t="shared" si="10"/>
        <v>Tranchant</v>
      </c>
      <c r="F27" s="13" t="s">
        <v>23</v>
      </c>
      <c r="G27" s="13" t="s">
        <v>84</v>
      </c>
      <c r="H27" s="34" t="s">
        <v>88</v>
      </c>
      <c r="I27" s="118"/>
      <c r="J27" s="118" t="s">
        <v>2795</v>
      </c>
      <c r="K27" s="119">
        <f t="shared" si="7"/>
        <v>2000</v>
      </c>
      <c r="L27" s="119">
        <f t="shared" si="8"/>
        <v>1000</v>
      </c>
      <c r="M27" t="str">
        <f t="shared" si="4"/>
        <v>"Hache d'armes": {
 "Name" : "Hache d'armes",
 "OV" : "Battleaxe",
 "Category": "W_MEL",
 "Damage" : "1d8 ",
 "DamageType" : "Tranchant",
 "Weight" : 2000,
 "Price" : 1000,
 "Properties" : "Polyvalente (1d10)"
  }</v>
      </c>
    </row>
    <row r="28" spans="1:13" ht="15" customHeight="1">
      <c r="A28" s="35" t="s">
        <v>139</v>
      </c>
      <c r="B28" s="36" t="s">
        <v>97</v>
      </c>
      <c r="C28" s="36" t="s">
        <v>75</v>
      </c>
      <c r="D28" s="212" t="str">
        <f t="shared" si="9"/>
        <v xml:space="preserve">1d10 </v>
      </c>
      <c r="E28" s="212" t="str">
        <f t="shared" si="10"/>
        <v>Tranchant</v>
      </c>
      <c r="F28" s="14" t="s">
        <v>76</v>
      </c>
      <c r="G28" s="14" t="s">
        <v>77</v>
      </c>
      <c r="H28" s="37" t="s">
        <v>78</v>
      </c>
      <c r="I28" s="118"/>
      <c r="J28" s="118" t="s">
        <v>2795</v>
      </c>
      <c r="K28" s="119">
        <f t="shared" si="7"/>
        <v>3000</v>
      </c>
      <c r="L28" s="119">
        <f t="shared" si="8"/>
        <v>2000</v>
      </c>
      <c r="M28" t="str">
        <f t="shared" si="4"/>
        <v>"Hallebarde": {
 "Name" : "Hallebarde",
 "OV" : "Halberd",
 "Category": "W_MEL",
 "Damage" : "1d10 ",
 "DamageType" : "Tranchant",
 "Weight" : 3000,
 "Price" : 2000,
 "Properties" : "Lourde, allonge, à deux mains"
  }</v>
      </c>
    </row>
    <row r="29" spans="1:13" ht="15" customHeight="1">
      <c r="A29" s="32" t="s">
        <v>138</v>
      </c>
      <c r="B29" s="33" t="s">
        <v>98</v>
      </c>
      <c r="C29" s="33" t="s">
        <v>99</v>
      </c>
      <c r="D29" s="33" t="str">
        <f t="shared" si="9"/>
        <v xml:space="preserve">1d12 </v>
      </c>
      <c r="E29" s="33" t="str">
        <f t="shared" si="10"/>
        <v>Perforant</v>
      </c>
      <c r="F29" s="13" t="s">
        <v>76</v>
      </c>
      <c r="G29" s="13" t="s">
        <v>84</v>
      </c>
      <c r="H29" s="34" t="s">
        <v>100</v>
      </c>
      <c r="I29" s="118"/>
      <c r="J29" s="118" t="s">
        <v>2795</v>
      </c>
      <c r="K29" s="119">
        <f t="shared" si="7"/>
        <v>3000</v>
      </c>
      <c r="L29" s="119">
        <f t="shared" si="8"/>
        <v>1000</v>
      </c>
      <c r="M29" t="str">
        <f t="shared" si="4"/>
        <v>"Lance d’arçon": {
 "Name" : "Lance d’arçon",
 "OV" : "Lance",
 "Category": "W_MEL",
 "Damage" : "1d12 ",
 "DamageType" : "Perforant",
 "Weight" : 3000,
 "Price" : 1000,
 "Properties" : "Allonge, spécial"
  }</v>
      </c>
    </row>
    <row r="30" spans="1:13" ht="15" customHeight="1">
      <c r="A30" s="35" t="s">
        <v>137</v>
      </c>
      <c r="B30" s="36" t="s">
        <v>101</v>
      </c>
      <c r="C30" s="36" t="s">
        <v>102</v>
      </c>
      <c r="D30" s="212" t="str">
        <f t="shared" si="9"/>
        <v xml:space="preserve">2d6 </v>
      </c>
      <c r="E30" s="212" t="str">
        <f t="shared" si="10"/>
        <v>Contondant</v>
      </c>
      <c r="F30" s="14" t="s">
        <v>53</v>
      </c>
      <c r="G30" s="14" t="s">
        <v>84</v>
      </c>
      <c r="H30" s="37" t="s">
        <v>82</v>
      </c>
      <c r="I30" s="118"/>
      <c r="J30" s="118" t="s">
        <v>2795</v>
      </c>
      <c r="K30" s="119">
        <f t="shared" si="7"/>
        <v>5000</v>
      </c>
      <c r="L30" s="119">
        <f t="shared" si="8"/>
        <v>1000</v>
      </c>
      <c r="M30" t="str">
        <f t="shared" si="4"/>
        <v>"Maillet": {
 "Name" : "Maillet",
 "OV" : "Maul",
 "Category": "W_MEL",
 "Damage" : "2d6 ",
 "DamageType" : "Contondant",
 "Weight" : 5000,
 "Price" : 1000,
 "Properties" : "Lourde, à deux mains"
  }</v>
      </c>
    </row>
    <row r="31" spans="1:13" ht="15" customHeight="1">
      <c r="A31" s="32" t="s">
        <v>136</v>
      </c>
      <c r="B31" s="33" t="s">
        <v>103</v>
      </c>
      <c r="C31" s="33" t="s">
        <v>52</v>
      </c>
      <c r="D31" s="33" t="str">
        <f t="shared" si="9"/>
        <v xml:space="preserve">1d8 </v>
      </c>
      <c r="E31" s="33" t="str">
        <f t="shared" si="10"/>
        <v>Contondant</v>
      </c>
      <c r="F31" s="13" t="s">
        <v>33</v>
      </c>
      <c r="G31" s="13" t="s">
        <v>87</v>
      </c>
      <c r="H31" s="34" t="s">
        <v>88</v>
      </c>
      <c r="I31" s="118"/>
      <c r="J31" s="118" t="s">
        <v>2795</v>
      </c>
      <c r="K31" s="119">
        <f t="shared" si="7"/>
        <v>1000</v>
      </c>
      <c r="L31" s="119">
        <f t="shared" si="8"/>
        <v>1500</v>
      </c>
      <c r="M31" t="str">
        <f t="shared" si="4"/>
        <v>"Marteau de guerre": {
 "Name" : "Marteau de guerre",
 "OV" : "Warhammer",
 "Category": "W_MEL",
 "Damage" : "1d8 ",
 "DamageType" : "Contondant",
 "Weight" : 1000,
 "Price" : 1500,
 "Properties" : "Polyvalente (1d10)"
  }</v>
      </c>
    </row>
    <row r="32" spans="1:13" ht="15" customHeight="1">
      <c r="A32" s="35" t="s">
        <v>135</v>
      </c>
      <c r="B32" s="36" t="s">
        <v>104</v>
      </c>
      <c r="C32" s="36" t="s">
        <v>59</v>
      </c>
      <c r="D32" s="212" t="str">
        <f t="shared" si="9"/>
        <v xml:space="preserve">1d8 </v>
      </c>
      <c r="E32" s="212" t="str">
        <f t="shared" si="10"/>
        <v>Perforant</v>
      </c>
      <c r="F32" s="14" t="s">
        <v>23</v>
      </c>
      <c r="G32" s="14" t="s">
        <v>87</v>
      </c>
      <c r="H32" s="37" t="s">
        <v>50</v>
      </c>
      <c r="I32" s="118"/>
      <c r="J32" s="118" t="s">
        <v>2795</v>
      </c>
      <c r="K32" s="119">
        <f t="shared" si="7"/>
        <v>2000</v>
      </c>
      <c r="L32" s="119">
        <f t="shared" si="8"/>
        <v>1500</v>
      </c>
      <c r="M32" t="str">
        <f t="shared" si="4"/>
        <v>"Morgenstern": {
 "Name" : "Morgenstern",
 "OV" : "Morningstar",
 "Category": "W_MEL",
 "Damage" : "1d8 ",
 "DamageType" : "Perforant",
 "Weight" : 2000,
 "Price" : 1500,
 "Properties" : "-"
  }</v>
      </c>
    </row>
    <row r="33" spans="1:13" ht="15" customHeight="1">
      <c r="A33" s="32" t="s">
        <v>134</v>
      </c>
      <c r="B33" s="33" t="s">
        <v>105</v>
      </c>
      <c r="C33" s="33" t="s">
        <v>59</v>
      </c>
      <c r="D33" s="33" t="str">
        <f t="shared" si="9"/>
        <v xml:space="preserve">1d8 </v>
      </c>
      <c r="E33" s="33" t="str">
        <f t="shared" si="10"/>
        <v>Perforant</v>
      </c>
      <c r="F33" s="13" t="s">
        <v>33</v>
      </c>
      <c r="G33" s="13" t="s">
        <v>38</v>
      </c>
      <c r="H33" s="34" t="s">
        <v>50</v>
      </c>
      <c r="I33" s="118"/>
      <c r="J33" s="118" t="s">
        <v>2795</v>
      </c>
      <c r="K33" s="119">
        <f t="shared" si="7"/>
        <v>1000</v>
      </c>
      <c r="L33" s="119">
        <f t="shared" si="8"/>
        <v>500</v>
      </c>
      <c r="M33" t="str">
        <f t="shared" si="4"/>
        <v>"Pic de guerre": {
 "Name" : "Pic de guerre",
 "OV" : "War pick",
 "Category": "W_MEL",
 "Damage" : "1d8 ",
 "DamageType" : "Perforant",
 "Weight" : 1000,
 "Price" : 500,
 "Properties" : "-"
  }</v>
      </c>
    </row>
    <row r="34" spans="1:13" ht="15" customHeight="1">
      <c r="A34" s="35" t="s">
        <v>133</v>
      </c>
      <c r="B34" s="36" t="s">
        <v>106</v>
      </c>
      <c r="C34" s="36" t="s">
        <v>107</v>
      </c>
      <c r="D34" s="212" t="str">
        <f t="shared" si="9"/>
        <v xml:space="preserve">1d10 </v>
      </c>
      <c r="E34" s="212" t="str">
        <f t="shared" si="10"/>
        <v>Perforant</v>
      </c>
      <c r="F34" s="14" t="s">
        <v>108</v>
      </c>
      <c r="G34" s="14" t="s">
        <v>38</v>
      </c>
      <c r="H34" s="37" t="s">
        <v>78</v>
      </c>
      <c r="I34" s="118"/>
      <c r="J34" s="118" t="s">
        <v>2795</v>
      </c>
      <c r="K34" s="119">
        <f t="shared" si="7"/>
        <v>9000</v>
      </c>
      <c r="L34" s="119">
        <f t="shared" si="8"/>
        <v>500</v>
      </c>
      <c r="M34" t="str">
        <f t="shared" si="4"/>
        <v>"Pique": {
 "Name" : "Pique",
 "OV" : "Pike",
 "Category": "W_MEL",
 "Damage" : "1d10 ",
 "DamageType" : "Perforant",
 "Weight" : 9000,
 "Price" : 500,
 "Properties" : "Lourde, allonge, à deux mains"
  }</v>
      </c>
    </row>
    <row r="35" spans="1:13" ht="15" customHeight="1">
      <c r="A35" s="32" t="s">
        <v>132</v>
      </c>
      <c r="B35" s="33" t="s">
        <v>109</v>
      </c>
      <c r="C35" s="33" t="s">
        <v>59</v>
      </c>
      <c r="D35" s="33" t="str">
        <f t="shared" si="9"/>
        <v xml:space="preserve">1d8 </v>
      </c>
      <c r="E35" s="33" t="str">
        <f t="shared" si="10"/>
        <v>Perforant</v>
      </c>
      <c r="F35" s="13" t="s">
        <v>33</v>
      </c>
      <c r="G35" s="13" t="s">
        <v>61</v>
      </c>
      <c r="H35" s="34" t="s">
        <v>110</v>
      </c>
      <c r="I35" s="118"/>
      <c r="J35" s="118" t="s">
        <v>2795</v>
      </c>
      <c r="K35" s="119">
        <f t="shared" si="7"/>
        <v>1000</v>
      </c>
      <c r="L35" s="119">
        <f t="shared" si="8"/>
        <v>2500</v>
      </c>
      <c r="M35" t="str">
        <f t="shared" si="4"/>
        <v>"Rapière": {
 "Name" : "Rapière",
 "OV" : "Rapier",
 "Category": "W_MEL",
 "Damage" : "1d8 ",
 "DamageType" : "Perforant",
 "Weight" : 1000,
 "Price" : 2500,
 "Properties" : "Finesse"
  }</v>
      </c>
    </row>
    <row r="36" spans="1:13" ht="15" customHeight="1">
      <c r="A36" s="35" t="s">
        <v>111</v>
      </c>
      <c r="B36" s="36" t="s">
        <v>111</v>
      </c>
      <c r="C36" s="36" t="s">
        <v>41</v>
      </c>
      <c r="D36" s="212" t="str">
        <f t="shared" si="9"/>
        <v xml:space="preserve">1d6 </v>
      </c>
      <c r="E36" s="212" t="str">
        <f t="shared" si="10"/>
        <v>Perforant</v>
      </c>
      <c r="F36" s="14" t="s">
        <v>23</v>
      </c>
      <c r="G36" s="14" t="s">
        <v>38</v>
      </c>
      <c r="H36" s="37" t="s">
        <v>47</v>
      </c>
      <c r="I36" s="118"/>
      <c r="J36" s="118" t="s">
        <v>2795</v>
      </c>
      <c r="K36" s="119">
        <f t="shared" si="7"/>
        <v>2000</v>
      </c>
      <c r="L36" s="119">
        <f t="shared" si="8"/>
        <v>500</v>
      </c>
      <c r="M36" t="str">
        <f t="shared" si="4"/>
        <v>"Trident": {
 "Name" : "Trident",
 "OV" : "Trident",
 "Category": "W_MEL",
 "Damage" : "1d6 ",
 "DamageType" : "Perforant",
 "Weight" : 2000,
 "Price" : 500,
 "Properties" : "Lancer (portée 6 m/18 m), polyvalente (1d8)"
  }</v>
      </c>
    </row>
    <row r="37" spans="1:13" ht="15" customHeight="1">
      <c r="A37" s="225" t="s">
        <v>112</v>
      </c>
      <c r="B37" s="226"/>
      <c r="C37" s="226"/>
      <c r="D37" s="226"/>
      <c r="E37" s="226"/>
      <c r="F37" s="226"/>
      <c r="G37" s="226"/>
      <c r="H37" s="227"/>
      <c r="I37" s="116"/>
      <c r="J37" s="116"/>
      <c r="K37" s="119"/>
      <c r="L37" s="119"/>
    </row>
    <row r="38" spans="1:13" ht="15" customHeight="1">
      <c r="A38" s="35" t="s">
        <v>131</v>
      </c>
      <c r="B38" s="36" t="s">
        <v>113</v>
      </c>
      <c r="C38" s="36" t="s">
        <v>41</v>
      </c>
      <c r="D38" s="212" t="str">
        <f>LEFT(C38,FIND(" ",C38))</f>
        <v xml:space="preserve">1d6 </v>
      </c>
      <c r="E38" s="212" t="str">
        <f>PROPER(RIGHT(C38,LEN(C38)-LEN(D38)))</f>
        <v>Perforant</v>
      </c>
      <c r="F38" s="14" t="s">
        <v>45</v>
      </c>
      <c r="G38" s="14" t="s">
        <v>114</v>
      </c>
      <c r="H38" s="37" t="s">
        <v>115</v>
      </c>
      <c r="I38" s="118"/>
      <c r="J38" s="118" t="s">
        <v>2796</v>
      </c>
      <c r="K38" s="119">
        <f>IF(RIGHT(F38,2)="kg",LEFT(F38,LEN(F38)-3)*1000,LEFT(F38,LEN(F38)-2))</f>
        <v>1500</v>
      </c>
      <c r="L38" s="119">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2" t="s">
        <v>130</v>
      </c>
      <c r="B39" s="33" t="s">
        <v>116</v>
      </c>
      <c r="C39" s="33" t="s">
        <v>107</v>
      </c>
      <c r="D39" s="33" t="str">
        <f t="shared" ref="D39:D42" si="11">LEFT(C39,FIND(" ",C39))</f>
        <v xml:space="preserve">1d10 </v>
      </c>
      <c r="E39" s="33" t="str">
        <f t="shared" ref="E39:E42" si="12">PROPER(RIGHT(C39,LEN(C39)-LEN(D39)))</f>
        <v>Perforant</v>
      </c>
      <c r="F39" s="13" t="s">
        <v>108</v>
      </c>
      <c r="G39" s="13" t="s">
        <v>81</v>
      </c>
      <c r="H39" s="34" t="s">
        <v>124</v>
      </c>
      <c r="I39" s="118"/>
      <c r="J39" s="118" t="s">
        <v>2796</v>
      </c>
      <c r="K39" s="119">
        <f>IF(RIGHT(F39,2)="kg",LEFT(F39,LEN(F39)-3)*1000,LEFT(F39,LEN(F39)-2))</f>
        <v>9000</v>
      </c>
      <c r="L39" s="119">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5" t="s">
        <v>129</v>
      </c>
      <c r="B40" s="36" t="s">
        <v>117</v>
      </c>
      <c r="C40" s="36" t="s">
        <v>59</v>
      </c>
      <c r="D40" s="212" t="str">
        <f t="shared" si="11"/>
        <v xml:space="preserve">1d8 </v>
      </c>
      <c r="E40" s="212" t="str">
        <f t="shared" si="12"/>
        <v>Perforant</v>
      </c>
      <c r="F40" s="14" t="s">
        <v>33</v>
      </c>
      <c r="G40" s="14" t="s">
        <v>81</v>
      </c>
      <c r="H40" s="37" t="s">
        <v>118</v>
      </c>
      <c r="I40" s="118"/>
      <c r="J40" s="118" t="s">
        <v>2796</v>
      </c>
      <c r="K40" s="119">
        <f>IF(RIGHT(F40,2)="kg",LEFT(F40,LEN(F40)-3)*1000,LEFT(F40,LEN(F40)-2))</f>
        <v>1000</v>
      </c>
      <c r="L40" s="119">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2" t="s">
        <v>128</v>
      </c>
      <c r="B41" s="33" t="s">
        <v>119</v>
      </c>
      <c r="C41" s="33"/>
      <c r="D41" s="33"/>
      <c r="E41" s="33"/>
      <c r="F41" s="13" t="s">
        <v>45</v>
      </c>
      <c r="G41" s="13" t="s">
        <v>46</v>
      </c>
      <c r="H41" s="34" t="s">
        <v>120</v>
      </c>
      <c r="I41" s="118"/>
      <c r="J41" s="118" t="s">
        <v>2796</v>
      </c>
      <c r="K41" s="119">
        <f>IF(RIGHT(F41,2)="kg",LEFT(F41,LEN(F41)-3)*1000,LEFT(F41,LEN(F41)-2))</f>
        <v>1500</v>
      </c>
      <c r="L41" s="119">
        <f>LEFT(G41,LEN(G41)-3)*IF(RIGHT(G41,2)="po",100,IF(RIGHT(G41,2)="pa",10,1))</f>
        <v>100</v>
      </c>
      <c r="M41" t="str">
        <f t="shared" si="4"/>
        <v>"Filet": {
 "Name" : "Filet",
 "OV" : "Net",
 "Category": "W_DIS",
 "Damage" : "",
 "DamageType" : "",
 "Weight" : 1500,
 "Price" : 100,
 "Properties" : "Spécial, lancer (portée 1,50 m/ 4,50 m)"
  }</v>
      </c>
    </row>
    <row r="42" spans="1:13" ht="15" customHeight="1">
      <c r="A42" s="38" t="s">
        <v>127</v>
      </c>
      <c r="B42" s="39" t="s">
        <v>121</v>
      </c>
      <c r="C42" s="39" t="s">
        <v>122</v>
      </c>
      <c r="D42" s="211" t="str">
        <f t="shared" si="11"/>
        <v xml:space="preserve">1 </v>
      </c>
      <c r="E42" s="211" t="str">
        <f t="shared" si="12"/>
        <v>Perforant</v>
      </c>
      <c r="F42" s="40" t="s">
        <v>28</v>
      </c>
      <c r="G42" s="40" t="s">
        <v>84</v>
      </c>
      <c r="H42" s="41" t="s">
        <v>123</v>
      </c>
      <c r="I42" s="118"/>
      <c r="J42" s="118" t="s">
        <v>2796</v>
      </c>
      <c r="K42" s="119" t="str">
        <f>IF(RIGHT(F42,2)="kg",LEFT(F42,LEN(F42)-3)*1000,LEFT(F42,LEN(F42)-2))</f>
        <v>500</v>
      </c>
      <c r="L42" s="119">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19" sqref="G19"/>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8" t="s">
        <v>485</v>
      </c>
      <c r="B1" s="128" t="s">
        <v>15</v>
      </c>
      <c r="C1" s="128" t="s">
        <v>486</v>
      </c>
      <c r="D1" s="128" t="s">
        <v>1280</v>
      </c>
      <c r="E1" s="128" t="s">
        <v>1281</v>
      </c>
      <c r="F1" s="128" t="s">
        <v>11</v>
      </c>
      <c r="G1" s="128" t="s">
        <v>487</v>
      </c>
      <c r="H1" s="128" t="s">
        <v>17</v>
      </c>
      <c r="I1" s="128" t="s">
        <v>18</v>
      </c>
    </row>
    <row r="2" spans="1:14" s="133" customFormat="1" ht="15" customHeight="1">
      <c r="A2" s="228" t="s">
        <v>488</v>
      </c>
      <c r="B2" s="228"/>
      <c r="C2" s="228"/>
      <c r="D2" s="228"/>
      <c r="E2" s="228"/>
      <c r="F2" s="228"/>
      <c r="G2" s="228"/>
      <c r="H2" s="228"/>
      <c r="I2" s="228"/>
    </row>
    <row r="3" spans="1:14" ht="15" customHeight="1">
      <c r="A3" s="123" t="s">
        <v>489</v>
      </c>
      <c r="B3" s="123" t="s">
        <v>490</v>
      </c>
      <c r="C3" s="123">
        <v>11</v>
      </c>
      <c r="D3" s="123" t="s">
        <v>1313</v>
      </c>
      <c r="E3" s="123"/>
      <c r="F3" s="123" t="s">
        <v>50</v>
      </c>
      <c r="G3" s="123" t="s">
        <v>491</v>
      </c>
      <c r="H3" s="124" t="s">
        <v>492</v>
      </c>
      <c r="I3" s="124" t="s">
        <v>38</v>
      </c>
      <c r="J3" s="129"/>
      <c r="K3" s="118" t="s">
        <v>2809</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25" t="s">
        <v>493</v>
      </c>
      <c r="B4" s="125" t="s">
        <v>494</v>
      </c>
      <c r="C4" s="125">
        <v>11</v>
      </c>
      <c r="D4" s="125" t="s">
        <v>1313</v>
      </c>
      <c r="E4" s="125"/>
      <c r="F4" s="125" t="s">
        <v>50</v>
      </c>
      <c r="G4" s="125" t="s">
        <v>50</v>
      </c>
      <c r="H4" s="126" t="s">
        <v>53</v>
      </c>
      <c r="I4" s="126" t="s">
        <v>84</v>
      </c>
      <c r="J4" s="129"/>
      <c r="K4" s="118" t="s">
        <v>2809</v>
      </c>
      <c r="L4" s="119">
        <f t="shared" ref="L4:L18" si="0">IF(RIGHT(H4,2)="kg",LEFT(H4,LEN(H4)-3)*1000,LEFT(H4,LEN(H4)-2))</f>
        <v>5000</v>
      </c>
      <c r="M4" s="119">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23" t="s">
        <v>495</v>
      </c>
      <c r="B5" s="123" t="s">
        <v>496</v>
      </c>
      <c r="C5" s="123">
        <v>12</v>
      </c>
      <c r="D5" s="123" t="s">
        <v>1313</v>
      </c>
      <c r="E5" s="123"/>
      <c r="F5" s="123" t="s">
        <v>50</v>
      </c>
      <c r="G5" s="123" t="s">
        <v>50</v>
      </c>
      <c r="H5" s="124" t="s">
        <v>497</v>
      </c>
      <c r="I5" s="124" t="s">
        <v>498</v>
      </c>
      <c r="J5" s="129"/>
      <c r="K5" s="118" t="s">
        <v>2809</v>
      </c>
      <c r="L5" s="119">
        <f t="shared" si="0"/>
        <v>6500</v>
      </c>
      <c r="M5" s="119">
        <f t="shared" si="1"/>
        <v>4500</v>
      </c>
      <c r="N5" t="str">
        <f t="shared" si="2"/>
        <v>"Cuir clouté": {
 "Name" : "  Cuir clouté",
 "OV" : "Studded leather",
 "Category": "1_LIGHT",
 "AC" : "12",
 "BonusAC" : "DEX",
 "MaxBonusAC" : "",
 "Weight" : 6500,
 "Price" : 4500,
 "Discretion" : "-",
 "Strength" : "-"
  }</v>
      </c>
    </row>
    <row r="6" spans="1:14" s="133" customFormat="1" ht="15" customHeight="1">
      <c r="A6" s="228" t="s">
        <v>499</v>
      </c>
      <c r="B6" s="228"/>
      <c r="C6" s="228"/>
      <c r="D6" s="228"/>
      <c r="E6" s="228"/>
      <c r="F6" s="228"/>
      <c r="G6" s="228"/>
      <c r="H6" s="228"/>
      <c r="I6" s="228"/>
      <c r="J6" s="130"/>
      <c r="L6" s="132"/>
      <c r="M6" s="132"/>
      <c r="N6"/>
    </row>
    <row r="7" spans="1:14" ht="15" customHeight="1">
      <c r="A7" s="123" t="s">
        <v>500</v>
      </c>
      <c r="B7" s="123" t="s">
        <v>501</v>
      </c>
      <c r="C7" s="123">
        <v>12</v>
      </c>
      <c r="D7" s="123" t="s">
        <v>1313</v>
      </c>
      <c r="E7" s="123">
        <v>2</v>
      </c>
      <c r="F7" s="123" t="s">
        <v>50</v>
      </c>
      <c r="G7" s="123" t="s">
        <v>50</v>
      </c>
      <c r="H7" s="124" t="s">
        <v>502</v>
      </c>
      <c r="I7" s="124" t="s">
        <v>84</v>
      </c>
      <c r="J7" s="129"/>
      <c r="K7" s="118" t="s">
        <v>2810</v>
      </c>
      <c r="L7" s="119">
        <f t="shared" si="0"/>
        <v>6000</v>
      </c>
      <c r="M7" s="119">
        <f t="shared" si="1"/>
        <v>1000</v>
      </c>
      <c r="N7" t="str">
        <f t="shared" si="2"/>
        <v>"Peau": {
 "Name" : "  Peau",
 "OV" : "Hide",
 "Category": "2_MID",
 "AC" : "12",
 "BonusAC" : "DEX",
 "MaxBonusAC" : "2",
 "Weight" : 6000,
 "Price" : 1000,
 "Discretion" : "-",
 "Strength" : "-"
  }</v>
      </c>
    </row>
    <row r="8" spans="1:14" ht="15" customHeight="1">
      <c r="A8" s="125" t="s">
        <v>503</v>
      </c>
      <c r="B8" s="125" t="s">
        <v>504</v>
      </c>
      <c r="C8" s="125">
        <v>13</v>
      </c>
      <c r="D8" s="125" t="s">
        <v>1313</v>
      </c>
      <c r="E8" s="125">
        <v>2</v>
      </c>
      <c r="F8" s="125" t="s">
        <v>50</v>
      </c>
      <c r="G8" s="125" t="s">
        <v>50</v>
      </c>
      <c r="H8" s="126" t="s">
        <v>505</v>
      </c>
      <c r="I8" s="126" t="s">
        <v>81</v>
      </c>
      <c r="J8" s="129"/>
      <c r="K8" s="118" t="s">
        <v>2810</v>
      </c>
      <c r="L8" s="119">
        <f t="shared" si="0"/>
        <v>10000</v>
      </c>
      <c r="M8" s="119">
        <f t="shared" si="1"/>
        <v>5000</v>
      </c>
      <c r="N8" t="str">
        <f t="shared" si="2"/>
        <v>"Chemise de mailles": {
 "Name" : "  Chemise de mailles",
 "OV" : "Chain shirt",
 "Category": "2_MID",
 "AC" : "13",
 "BonusAC" : "DEX",
 "MaxBonusAC" : "2",
 "Weight" : 10000,
 "Price" : 5000,
 "Discretion" : "-",
 "Strength" : "-"
  }</v>
      </c>
    </row>
    <row r="9" spans="1:14" ht="15" customHeight="1">
      <c r="A9" s="123" t="s">
        <v>506</v>
      </c>
      <c r="B9" s="123" t="s">
        <v>507</v>
      </c>
      <c r="C9" s="123">
        <v>14</v>
      </c>
      <c r="D9" s="123" t="s">
        <v>1313</v>
      </c>
      <c r="E9" s="123">
        <v>2</v>
      </c>
      <c r="F9" s="123" t="s">
        <v>50</v>
      </c>
      <c r="G9" s="123" t="s">
        <v>491</v>
      </c>
      <c r="H9" s="124" t="s">
        <v>508</v>
      </c>
      <c r="I9" s="124" t="s">
        <v>81</v>
      </c>
      <c r="J9" s="129"/>
      <c r="K9" s="118" t="s">
        <v>2810</v>
      </c>
      <c r="L9" s="119">
        <f t="shared" si="0"/>
        <v>22500</v>
      </c>
      <c r="M9" s="119">
        <f t="shared" si="1"/>
        <v>5000</v>
      </c>
      <c r="N9" t="str">
        <f t="shared" si="2"/>
        <v>"Écailles": {
 "Name" : "  Écailles",
 "OV" : "Scale mail",
 "Category": "2_MID",
 "AC" : "14",
 "BonusAC" : "DEX",
 "MaxBonusAC" : "2",
 "Weight" : 22500,
 "Price" : 5000,
 "Discretion" : "Désavantage",
 "Strength" : "-"
  }</v>
      </c>
    </row>
    <row r="10" spans="1:14" ht="15" customHeight="1">
      <c r="A10" s="125" t="s">
        <v>509</v>
      </c>
      <c r="B10" s="125" t="s">
        <v>510</v>
      </c>
      <c r="C10" s="125">
        <v>14</v>
      </c>
      <c r="D10" s="125" t="s">
        <v>1313</v>
      </c>
      <c r="E10" s="125">
        <v>2</v>
      </c>
      <c r="F10" s="125" t="s">
        <v>50</v>
      </c>
      <c r="G10" s="125" t="s">
        <v>50</v>
      </c>
      <c r="H10" s="126" t="s">
        <v>505</v>
      </c>
      <c r="I10" s="126" t="s">
        <v>511</v>
      </c>
      <c r="J10" s="129"/>
      <c r="K10" s="118" t="s">
        <v>2810</v>
      </c>
      <c r="L10" s="119">
        <f t="shared" si="0"/>
        <v>10000</v>
      </c>
      <c r="M10" s="119">
        <f t="shared" si="1"/>
        <v>40000</v>
      </c>
      <c r="N10" t="str">
        <f t="shared" si="2"/>
        <v>"Cuirasse": {
 "Name" : "  Cuirasse",
 "OV" : "Breastplate",
 "Category": "2_MID",
 "AC" : "14",
 "BonusAC" : "DEX",
 "MaxBonusAC" : "2",
 "Weight" : 10000,
 "Price" : 40000,
 "Discretion" : "-",
 "Strength" : "-"
  }</v>
      </c>
    </row>
    <row r="11" spans="1:14" ht="15" customHeight="1">
      <c r="A11" s="123" t="s">
        <v>512</v>
      </c>
      <c r="B11" s="123" t="s">
        <v>513</v>
      </c>
      <c r="C11" s="123">
        <v>15</v>
      </c>
      <c r="D11" s="123" t="s">
        <v>1313</v>
      </c>
      <c r="E11" s="123">
        <v>2</v>
      </c>
      <c r="F11" s="123" t="s">
        <v>50</v>
      </c>
      <c r="G11" s="123" t="s">
        <v>491</v>
      </c>
      <c r="H11" s="124" t="s">
        <v>514</v>
      </c>
      <c r="I11" s="124" t="s">
        <v>515</v>
      </c>
      <c r="J11" s="129"/>
      <c r="K11" s="118" t="s">
        <v>2810</v>
      </c>
      <c r="L11" s="119">
        <f t="shared" si="0"/>
        <v>20000</v>
      </c>
      <c r="M11" s="119">
        <f t="shared" si="1"/>
        <v>75000</v>
      </c>
      <c r="N11" t="str">
        <f t="shared" si="2"/>
        <v>"Demi-plate": {
 "Name" : "  Demi-plate",
 "OV" : "Half plate",
 "Category": "2_MID",
 "AC" : "15",
 "BonusAC" : "DEX",
 "MaxBonusAC" : "2",
 "Weight" : 20000,
 "Price" : 75000,
 "Discretion" : "Désavantage",
 "Strength" : "-"
  }</v>
      </c>
    </row>
    <row r="12" spans="1:14" s="133" customFormat="1" ht="15" customHeight="1">
      <c r="A12" s="228" t="s">
        <v>516</v>
      </c>
      <c r="B12" s="228"/>
      <c r="C12" s="228"/>
      <c r="D12" s="228"/>
      <c r="E12" s="228"/>
      <c r="F12" s="228"/>
      <c r="G12" s="228"/>
      <c r="H12" s="228"/>
      <c r="I12" s="228"/>
      <c r="J12" s="130"/>
      <c r="L12" s="132"/>
      <c r="M12" s="132"/>
      <c r="N12"/>
    </row>
    <row r="13" spans="1:14" ht="15" customHeight="1">
      <c r="A13" s="123" t="s">
        <v>517</v>
      </c>
      <c r="B13" s="123" t="s">
        <v>518</v>
      </c>
      <c r="C13" s="123">
        <v>14</v>
      </c>
      <c r="D13" s="123"/>
      <c r="E13" s="123"/>
      <c r="F13" s="123" t="s">
        <v>50</v>
      </c>
      <c r="G13" s="123" t="s">
        <v>491</v>
      </c>
      <c r="H13" s="124" t="s">
        <v>514</v>
      </c>
      <c r="I13" s="124" t="s">
        <v>95</v>
      </c>
      <c r="J13" s="129"/>
      <c r="K13" s="118" t="s">
        <v>2811</v>
      </c>
      <c r="L13" s="119">
        <f t="shared" si="0"/>
        <v>20000</v>
      </c>
      <c r="M13" s="119">
        <f t="shared" si="1"/>
        <v>3000</v>
      </c>
      <c r="N13" t="str">
        <f t="shared" si="2"/>
        <v>"Broigne": {
 "Name" : "  Broigne",
 "OV" : "Ring mail",
 "Category": "3_HEAVY",
 "AC" : "14",
 "BonusAC" : "",
 "MaxBonusAC" : "",
 "Weight" : 20000,
 "Price" : 3000,
 "Discretion" : "Désavantage",
 "Strength" : "-"
  }</v>
      </c>
    </row>
    <row r="14" spans="1:14" ht="15" customHeight="1">
      <c r="A14" s="125" t="s">
        <v>519</v>
      </c>
      <c r="B14" s="125" t="s">
        <v>520</v>
      </c>
      <c r="C14" s="125">
        <v>16</v>
      </c>
      <c r="D14" s="125"/>
      <c r="E14" s="125"/>
      <c r="F14" s="125">
        <v>13</v>
      </c>
      <c r="G14" s="125" t="s">
        <v>491</v>
      </c>
      <c r="H14" s="126" t="s">
        <v>521</v>
      </c>
      <c r="I14" s="126" t="s">
        <v>114</v>
      </c>
      <c r="J14" s="129"/>
      <c r="K14" s="118" t="s">
        <v>2811</v>
      </c>
      <c r="L14" s="119">
        <f t="shared" si="0"/>
        <v>27500</v>
      </c>
      <c r="M14" s="119">
        <f t="shared" si="1"/>
        <v>7500</v>
      </c>
      <c r="N14" t="str">
        <f t="shared" si="2"/>
        <v>"Cotte de mailles": {
 "Name" : "  Cotte de mailles",
 "OV" : "Chain mail",
 "Category": "3_HEAVY",
 "AC" : "16",
 "BonusAC" : "",
 "MaxBonusAC" : "",
 "Weight" : 27500,
 "Price" : 7500,
 "Discretion" : "Désavantage",
 "Strength" : "13"
  }</v>
      </c>
    </row>
    <row r="15" spans="1:14" ht="15" customHeight="1">
      <c r="A15" s="123" t="s">
        <v>522</v>
      </c>
      <c r="B15" s="123" t="s">
        <v>523</v>
      </c>
      <c r="C15" s="123">
        <v>17</v>
      </c>
      <c r="D15" s="123"/>
      <c r="E15" s="123"/>
      <c r="F15" s="123">
        <v>15</v>
      </c>
      <c r="G15" s="123" t="s">
        <v>491</v>
      </c>
      <c r="H15" s="124" t="s">
        <v>524</v>
      </c>
      <c r="I15" s="124" t="s">
        <v>525</v>
      </c>
      <c r="J15" s="129"/>
      <c r="K15" s="118" t="s">
        <v>2811</v>
      </c>
      <c r="L15" s="119">
        <f t="shared" si="0"/>
        <v>30000</v>
      </c>
      <c r="M15" s="119">
        <f t="shared" si="1"/>
        <v>20000</v>
      </c>
      <c r="N15" t="str">
        <f t="shared" si="2"/>
        <v>"Clibanion": {
 "Name" : "  Clibanion",
 "OV" : "Splint",
 "Category": "3_HEAVY",
 "AC" : "17",
 "BonusAC" : "",
 "MaxBonusAC" : "",
 "Weight" : 30000,
 "Price" : 20000,
 "Discretion" : "Désavantage",
 "Strength" : "15"
  }</v>
      </c>
    </row>
    <row r="16" spans="1:14" ht="15" customHeight="1">
      <c r="A16" s="125" t="s">
        <v>526</v>
      </c>
      <c r="B16" s="125" t="s">
        <v>527</v>
      </c>
      <c r="C16" s="125">
        <v>18</v>
      </c>
      <c r="D16" s="125"/>
      <c r="E16" s="125"/>
      <c r="F16" s="125">
        <v>15</v>
      </c>
      <c r="G16" s="125" t="s">
        <v>491</v>
      </c>
      <c r="H16" s="126" t="s">
        <v>528</v>
      </c>
      <c r="I16" s="126" t="s">
        <v>529</v>
      </c>
      <c r="J16" s="129"/>
      <c r="K16" s="118" t="s">
        <v>2811</v>
      </c>
      <c r="L16" s="119">
        <f t="shared" si="0"/>
        <v>32500</v>
      </c>
      <c r="M16" s="119">
        <f t="shared" si="1"/>
        <v>150000</v>
      </c>
      <c r="N16" t="str">
        <f t="shared" si="2"/>
        <v>"Harnois": {
 "Name" : "  Harnois",
 "OV" : "Plate",
 "Category": "3_HEAVY",
 "AC" : "18",
 "BonusAC" : "",
 "MaxBonusAC" : "",
 "Weight" : 32500,
 "Price" : 150000,
 "Discretion" : "Désavantage",
 "Strength" : "15"
  }</v>
      </c>
    </row>
    <row r="17" spans="1:14" s="133" customFormat="1" ht="15" customHeight="1">
      <c r="A17" s="229" t="s">
        <v>530</v>
      </c>
      <c r="B17" s="229"/>
      <c r="C17" s="229"/>
      <c r="D17" s="229"/>
      <c r="E17" s="229"/>
      <c r="F17" s="229"/>
      <c r="G17" s="229"/>
      <c r="H17" s="229"/>
      <c r="I17" s="229"/>
      <c r="J17" s="130"/>
      <c r="K17" s="131"/>
      <c r="L17" s="132"/>
      <c r="M17" s="132"/>
      <c r="N17"/>
    </row>
    <row r="18" spans="1:14" ht="15" customHeight="1">
      <c r="A18" s="125" t="s">
        <v>531</v>
      </c>
      <c r="B18" s="125" t="s">
        <v>532</v>
      </c>
      <c r="C18" s="125">
        <v>2</v>
      </c>
      <c r="D18" s="125"/>
      <c r="E18" s="125"/>
      <c r="F18" s="125" t="s">
        <v>50</v>
      </c>
      <c r="G18" s="125" t="s">
        <v>50</v>
      </c>
      <c r="H18" s="126" t="s">
        <v>76</v>
      </c>
      <c r="I18" s="126" t="s">
        <v>84</v>
      </c>
      <c r="J18" s="129"/>
      <c r="K18" s="118" t="s">
        <v>2812</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533</v>
      </c>
      <c r="B1" s="128" t="s">
        <v>15</v>
      </c>
      <c r="C1" s="128" t="s">
        <v>18</v>
      </c>
      <c r="D1" s="128" t="s">
        <v>17</v>
      </c>
    </row>
    <row r="2" spans="1:14" s="133" customFormat="1">
      <c r="A2" s="122" t="s">
        <v>534</v>
      </c>
      <c r="B2" s="122" t="s">
        <v>535</v>
      </c>
      <c r="C2" s="137"/>
      <c r="D2" s="137"/>
      <c r="E2" s="133" t="s">
        <v>620</v>
      </c>
      <c r="H2" s="133" t="str">
        <f>""""&amp;E2&amp;""":  {""Code"": """&amp;E2&amp;""", ""Name"": """&amp;A2&amp;""", ""OV"": """&amp;B2&amp;"""}"</f>
        <v>"MUSIC":  {"Code": "MUSIC", "Name": "Instruments de musique", "OV": "Musical instrument"}</v>
      </c>
    </row>
    <row r="3" spans="1:14">
      <c r="A3" s="123" t="s">
        <v>536</v>
      </c>
      <c r="B3" s="123" t="s">
        <v>537</v>
      </c>
      <c r="C3" s="124" t="s">
        <v>29</v>
      </c>
      <c r="D3" s="124" t="s">
        <v>28</v>
      </c>
      <c r="E3" s="57" t="s">
        <v>620</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538</v>
      </c>
      <c r="B4" s="125" t="s">
        <v>539</v>
      </c>
      <c r="C4" s="126" t="s">
        <v>540</v>
      </c>
      <c r="D4" s="126" t="s">
        <v>33</v>
      </c>
      <c r="E4" s="57" t="s">
        <v>620</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541</v>
      </c>
      <c r="B5" s="123" t="s">
        <v>542</v>
      </c>
      <c r="C5" s="124" t="s">
        <v>95</v>
      </c>
      <c r="D5" s="124" t="s">
        <v>76</v>
      </c>
      <c r="E5" s="57" t="s">
        <v>620</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543</v>
      </c>
      <c r="B6" s="125" t="s">
        <v>544</v>
      </c>
      <c r="C6" s="126" t="s">
        <v>29</v>
      </c>
      <c r="D6" s="126" t="s">
        <v>28</v>
      </c>
      <c r="E6" s="57" t="s">
        <v>620</v>
      </c>
      <c r="F6" s="119">
        <f t="shared" si="0"/>
        <v>200</v>
      </c>
      <c r="G6" s="119" t="str">
        <f t="shared" si="1"/>
        <v>500</v>
      </c>
      <c r="H6" s="133"/>
      <c r="I6" t="str">
        <f t="shared" si="2"/>
        <v>"Flûte": {
 "Name" : "Flûte",
 "OV" : "  Flute ",
 "Category": "MUSIC",
 "Weight" : 500,
 "Price" : 200
  },</v>
      </c>
      <c r="J6" s="57"/>
      <c r="K6" s="57"/>
      <c r="L6" s="57"/>
      <c r="M6" s="57"/>
      <c r="N6" s="57"/>
    </row>
    <row r="7" spans="1:14">
      <c r="A7" s="123" t="s">
        <v>545</v>
      </c>
      <c r="B7" s="123" t="s">
        <v>546</v>
      </c>
      <c r="C7" s="124" t="s">
        <v>547</v>
      </c>
      <c r="D7" s="124" t="s">
        <v>33</v>
      </c>
      <c r="E7" s="57" t="s">
        <v>620</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548</v>
      </c>
      <c r="B8" s="125" t="s">
        <v>549</v>
      </c>
      <c r="C8" s="126" t="s">
        <v>550</v>
      </c>
      <c r="D8" s="126" t="s">
        <v>33</v>
      </c>
      <c r="E8" s="57" t="s">
        <v>620</v>
      </c>
      <c r="F8" s="119">
        <f t="shared" si="0"/>
        <v>3500</v>
      </c>
      <c r="G8" s="119">
        <f t="shared" si="1"/>
        <v>1000</v>
      </c>
      <c r="H8" s="133"/>
      <c r="I8" t="str">
        <f t="shared" si="2"/>
        <v>"Luth": {
 "Name" : "Luth",
 "OV" : "  Lute",
 "Category": "MUSIC",
 "Weight" : 1000,
 "Price" : 3500
  },</v>
      </c>
      <c r="J8" s="57"/>
      <c r="K8" s="57"/>
      <c r="L8" s="57"/>
      <c r="M8" s="57"/>
      <c r="N8" s="57"/>
    </row>
    <row r="9" spans="1:14">
      <c r="A9" s="123" t="s">
        <v>551</v>
      </c>
      <c r="B9" s="123" t="s">
        <v>551</v>
      </c>
      <c r="C9" s="124" t="s">
        <v>95</v>
      </c>
      <c r="D9" s="124" t="s">
        <v>33</v>
      </c>
      <c r="E9" s="57" t="s">
        <v>620</v>
      </c>
      <c r="F9" s="119">
        <f t="shared" si="0"/>
        <v>3000</v>
      </c>
      <c r="G9" s="119">
        <f t="shared" si="1"/>
        <v>1000</v>
      </c>
      <c r="H9" s="133"/>
      <c r="I9" t="str">
        <f t="shared" si="2"/>
        <v>"Lyre": {
 "Name" : "Lyre",
 "OV" : "  Lyre",
 "Category": "MUSIC",
 "Weight" : 1000,
 "Price" : 3000
  },</v>
      </c>
      <c r="J9" s="57"/>
      <c r="K9" s="57"/>
      <c r="L9" s="57"/>
      <c r="M9" s="57"/>
      <c r="N9" s="57"/>
    </row>
    <row r="10" spans="1:14">
      <c r="A10" s="125" t="s">
        <v>552</v>
      </c>
      <c r="B10" s="125" t="s">
        <v>553</v>
      </c>
      <c r="C10" s="126" t="s">
        <v>554</v>
      </c>
      <c r="D10" s="126" t="s">
        <v>45</v>
      </c>
      <c r="E10" s="57" t="s">
        <v>620</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555</v>
      </c>
      <c r="B11" s="123" t="s">
        <v>556</v>
      </c>
      <c r="C11" s="124" t="s">
        <v>61</v>
      </c>
      <c r="D11" s="124" t="s">
        <v>53</v>
      </c>
      <c r="E11" s="57" t="s">
        <v>620</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557</v>
      </c>
      <c r="B12" s="125" t="s">
        <v>558</v>
      </c>
      <c r="C12" s="126" t="s">
        <v>95</v>
      </c>
      <c r="D12" s="126" t="s">
        <v>28</v>
      </c>
      <c r="E12" s="57" t="s">
        <v>620</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559</v>
      </c>
      <c r="B13" s="127" t="s">
        <v>560</v>
      </c>
      <c r="C13" s="121"/>
      <c r="D13" s="121"/>
      <c r="E13" s="133" t="s">
        <v>621</v>
      </c>
      <c r="F13" s="119"/>
      <c r="G13" s="119"/>
      <c r="H13" s="133" t="str">
        <f>""""&amp;E13&amp;""":  {""Code"": """&amp;E13&amp;""", ""Name"": """&amp;A13&amp;""", ""OV"": """&amp;B13&amp;"""}"</f>
        <v>"GAME":  {"Code": "GAME", "Name": "Jeux", "OV": "Gaming set"}</v>
      </c>
      <c r="I13"/>
    </row>
    <row r="14" spans="1:14">
      <c r="A14" s="125" t="s">
        <v>561</v>
      </c>
      <c r="B14" s="125" t="s">
        <v>562</v>
      </c>
      <c r="C14" s="126" t="s">
        <v>34</v>
      </c>
      <c r="D14" s="135" t="s">
        <v>442</v>
      </c>
      <c r="E14" s="57" t="s">
        <v>621</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563</v>
      </c>
      <c r="B15" s="123" t="s">
        <v>564</v>
      </c>
      <c r="C15" s="124" t="s">
        <v>46</v>
      </c>
      <c r="D15" s="124" t="s">
        <v>565</v>
      </c>
      <c r="E15" s="57" t="s">
        <v>621</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566</v>
      </c>
      <c r="B16" s="125" t="s">
        <v>567</v>
      </c>
      <c r="C16" s="126" t="s">
        <v>42</v>
      </c>
      <c r="D16" s="135" t="s">
        <v>442</v>
      </c>
      <c r="E16" s="57" t="s">
        <v>621</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568</v>
      </c>
      <c r="B17" s="123" t="s">
        <v>569</v>
      </c>
      <c r="C17" s="124" t="s">
        <v>46</v>
      </c>
      <c r="D17" s="136" t="s">
        <v>442</v>
      </c>
      <c r="E17" s="57" t="s">
        <v>621</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617</v>
      </c>
      <c r="B18" s="121" t="s">
        <v>617</v>
      </c>
      <c r="C18" s="138"/>
      <c r="D18" s="139"/>
      <c r="E18" s="133" t="s">
        <v>622</v>
      </c>
      <c r="F18" s="119"/>
      <c r="G18" s="119"/>
      <c r="H18" s="133" t="str">
        <f>""""&amp;E18&amp;""":  {""Code"": """&amp;E18&amp;""", ""Name"": """&amp;A18&amp;""", ""OV"": """&amp;B18&amp;"""}"</f>
        <v>"KIT":  {"Code": "KIT", "Name": "Kits", "OV": "Kits"}</v>
      </c>
      <c r="I18"/>
    </row>
    <row r="19" spans="1:14">
      <c r="A19" s="125" t="s">
        <v>632</v>
      </c>
      <c r="B19" s="125" t="s">
        <v>570</v>
      </c>
      <c r="C19" s="126" t="s">
        <v>81</v>
      </c>
      <c r="D19" s="126" t="s">
        <v>33</v>
      </c>
      <c r="E19" s="57" t="s">
        <v>622</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631</v>
      </c>
      <c r="B20" s="123" t="s">
        <v>571</v>
      </c>
      <c r="C20" s="124" t="s">
        <v>38</v>
      </c>
      <c r="D20" s="124" t="s">
        <v>45</v>
      </c>
      <c r="E20" s="57" t="s">
        <v>622</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630</v>
      </c>
      <c r="B21" s="125" t="s">
        <v>572</v>
      </c>
      <c r="C21" s="126" t="s">
        <v>87</v>
      </c>
      <c r="D21" s="126" t="s">
        <v>60</v>
      </c>
      <c r="E21" s="57" t="s">
        <v>622</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629</v>
      </c>
      <c r="B22" s="123" t="s">
        <v>573</v>
      </c>
      <c r="C22" s="124" t="s">
        <v>61</v>
      </c>
      <c r="D22" s="124" t="s">
        <v>45</v>
      </c>
      <c r="E22" s="57" t="s">
        <v>622</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574</v>
      </c>
      <c r="B23" s="122" t="s">
        <v>575</v>
      </c>
      <c r="C23" s="137"/>
      <c r="D23" s="137"/>
      <c r="E23" s="133" t="s">
        <v>623</v>
      </c>
      <c r="F23" s="119"/>
      <c r="G23" s="119"/>
      <c r="H23" s="133" t="str">
        <f>""""&amp;E23&amp;""":  {""Code"": """&amp;E23&amp;""", ""Name"": """&amp;A23&amp;""", ""OV"": """&amp;B23&amp;"""}"</f>
        <v>"ARTISAN":  {"Code": "ARTISAN", "Name": "Outils d'artisan", "OV": "Artisan's tools"}</v>
      </c>
      <c r="I23"/>
    </row>
    <row r="24" spans="1:14">
      <c r="A24" s="123" t="s">
        <v>576</v>
      </c>
      <c r="B24" s="123" t="s">
        <v>577</v>
      </c>
      <c r="C24" s="124" t="s">
        <v>81</v>
      </c>
      <c r="D24" s="124" t="s">
        <v>492</v>
      </c>
      <c r="E24" s="57" t="s">
        <v>623</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578</v>
      </c>
      <c r="B25" s="125" t="s">
        <v>579</v>
      </c>
      <c r="C25" s="126" t="s">
        <v>77</v>
      </c>
      <c r="D25" s="126" t="s">
        <v>580</v>
      </c>
      <c r="E25" s="57" t="s">
        <v>623</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581</v>
      </c>
      <c r="B26" s="123" t="s">
        <v>582</v>
      </c>
      <c r="C26" s="124" t="s">
        <v>84</v>
      </c>
      <c r="D26" s="124" t="s">
        <v>60</v>
      </c>
      <c r="E26" s="57" t="s">
        <v>623</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583</v>
      </c>
      <c r="B27" s="125" t="s">
        <v>584</v>
      </c>
      <c r="C27" s="126" t="s">
        <v>84</v>
      </c>
      <c r="D27" s="126" t="s">
        <v>60</v>
      </c>
      <c r="E27" s="57" t="s">
        <v>623</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585</v>
      </c>
      <c r="B28" s="123" t="s">
        <v>586</v>
      </c>
      <c r="C28" s="124" t="s">
        <v>61</v>
      </c>
      <c r="D28" s="124" t="s">
        <v>33</v>
      </c>
      <c r="E28" s="57" t="s">
        <v>623</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587</v>
      </c>
      <c r="B29" s="125" t="s">
        <v>588</v>
      </c>
      <c r="C29" s="126" t="s">
        <v>81</v>
      </c>
      <c r="D29" s="126" t="s">
        <v>53</v>
      </c>
      <c r="E29" s="57" t="s">
        <v>623</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589</v>
      </c>
      <c r="B30" s="123" t="s">
        <v>590</v>
      </c>
      <c r="C30" s="124" t="s">
        <v>87</v>
      </c>
      <c r="D30" s="124" t="s">
        <v>76</v>
      </c>
      <c r="E30" s="57" t="s">
        <v>623</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591</v>
      </c>
      <c r="B31" s="125" t="s">
        <v>592</v>
      </c>
      <c r="C31" s="126" t="s">
        <v>593</v>
      </c>
      <c r="D31" s="126" t="s">
        <v>76</v>
      </c>
      <c r="E31" s="57" t="s">
        <v>623</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594</v>
      </c>
      <c r="B32" s="123" t="s">
        <v>595</v>
      </c>
      <c r="C32" s="124" t="s">
        <v>38</v>
      </c>
      <c r="D32" s="124" t="s">
        <v>60</v>
      </c>
      <c r="E32" s="57" t="s">
        <v>623</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596</v>
      </c>
      <c r="B33" s="125" t="s">
        <v>597</v>
      </c>
      <c r="C33" s="126" t="s">
        <v>77</v>
      </c>
      <c r="D33" s="126" t="s">
        <v>492</v>
      </c>
      <c r="E33" s="57" t="s">
        <v>623</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598</v>
      </c>
      <c r="B34" s="123" t="s">
        <v>599</v>
      </c>
      <c r="C34" s="124" t="s">
        <v>84</v>
      </c>
      <c r="D34" s="124" t="s">
        <v>492</v>
      </c>
      <c r="E34" s="57" t="s">
        <v>623</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600</v>
      </c>
      <c r="B35" s="125" t="s">
        <v>601</v>
      </c>
      <c r="C35" s="126" t="s">
        <v>46</v>
      </c>
      <c r="D35" s="126" t="s">
        <v>60</v>
      </c>
      <c r="E35" s="57" t="s">
        <v>623</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602</v>
      </c>
      <c r="B36" s="123" t="s">
        <v>603</v>
      </c>
      <c r="C36" s="124" t="s">
        <v>84</v>
      </c>
      <c r="D36" s="124" t="s">
        <v>33</v>
      </c>
      <c r="E36" s="57" t="s">
        <v>623</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604</v>
      </c>
      <c r="B37" s="125" t="s">
        <v>605</v>
      </c>
      <c r="C37" s="126" t="s">
        <v>95</v>
      </c>
      <c r="D37" s="126" t="s">
        <v>60</v>
      </c>
      <c r="E37" s="57" t="s">
        <v>623</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606</v>
      </c>
      <c r="B38" s="123" t="s">
        <v>607</v>
      </c>
      <c r="C38" s="124" t="s">
        <v>38</v>
      </c>
      <c r="D38" s="124" t="s">
        <v>60</v>
      </c>
      <c r="E38" s="57" t="s">
        <v>623</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608</v>
      </c>
      <c r="B39" s="125" t="s">
        <v>609</v>
      </c>
      <c r="C39" s="126" t="s">
        <v>46</v>
      </c>
      <c r="D39" s="126" t="s">
        <v>60</v>
      </c>
      <c r="E39" s="57" t="s">
        <v>623</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610</v>
      </c>
      <c r="B40" s="123" t="s">
        <v>611</v>
      </c>
      <c r="C40" s="124" t="s">
        <v>46</v>
      </c>
      <c r="D40" s="124" t="s">
        <v>492</v>
      </c>
      <c r="E40" s="57" t="s">
        <v>623</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625</v>
      </c>
      <c r="B41" s="125" t="s">
        <v>612</v>
      </c>
      <c r="C41" s="126" t="s">
        <v>61</v>
      </c>
      <c r="D41" s="126" t="s">
        <v>33</v>
      </c>
      <c r="E41" s="57" t="s">
        <v>623</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626</v>
      </c>
      <c r="B42" s="123" t="s">
        <v>613</v>
      </c>
      <c r="C42" s="124" t="s">
        <v>61</v>
      </c>
      <c r="D42" s="124" t="s">
        <v>28</v>
      </c>
      <c r="E42" s="57" t="s">
        <v>623</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618</v>
      </c>
      <c r="B43" s="121" t="s">
        <v>619</v>
      </c>
      <c r="C43" s="138"/>
      <c r="D43" s="138"/>
      <c r="E43" s="133" t="s">
        <v>624</v>
      </c>
      <c r="F43" s="119"/>
      <c r="G43" s="119"/>
      <c r="H43" s="133" t="str">
        <f>""""&amp;E43&amp;""":  {""Code"": """&amp;E43&amp;""", ""Name"": """&amp;A43&amp;""", ""OV"": """&amp;B43&amp;"""}"</f>
        <v>"VEHICLE":  {"Code": "VEHICLE", "Name": "Véhicules", "OV": "Vehicles"}</v>
      </c>
      <c r="I43"/>
    </row>
    <row r="44" spans="1:14">
      <c r="A44" s="125" t="s">
        <v>627</v>
      </c>
      <c r="B44" s="125" t="s">
        <v>614</v>
      </c>
      <c r="C44" s="135" t="s">
        <v>615</v>
      </c>
      <c r="D44" s="135" t="s">
        <v>615</v>
      </c>
      <c r="E44" s="57" t="s">
        <v>624</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628</v>
      </c>
      <c r="B45" s="123" t="s">
        <v>616</v>
      </c>
      <c r="C45" s="136" t="s">
        <v>615</v>
      </c>
      <c r="D45" s="136" t="s">
        <v>615</v>
      </c>
      <c r="E45" s="57" t="s">
        <v>624</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866</v>
      </c>
      <c r="B46" s="121" t="s">
        <v>873</v>
      </c>
      <c r="C46" s="138"/>
      <c r="D46" s="138"/>
      <c r="E46" s="133" t="s">
        <v>872</v>
      </c>
      <c r="F46" s="132"/>
      <c r="G46" s="132"/>
      <c r="H46" s="133" t="str">
        <f>""""&amp;E46&amp;""":  {""Code"": """&amp;E46&amp;""", ""Name"": """&amp;A46&amp;""", ""OV"": """&amp;B46&amp;"""}"</f>
        <v>"SADDLE":  {"Code": "SADDLE", "Name": "Selle", "OV": "Saddle"}</v>
      </c>
    </row>
    <row r="47" spans="1:14">
      <c r="A47" s="125" t="s">
        <v>884</v>
      </c>
      <c r="B47" s="125" t="s">
        <v>888</v>
      </c>
      <c r="C47" s="126" t="s">
        <v>84</v>
      </c>
      <c r="D47" s="126" t="s">
        <v>670</v>
      </c>
      <c r="E47" s="57" t="s">
        <v>872</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885</v>
      </c>
      <c r="B48" s="123" t="s">
        <v>889</v>
      </c>
      <c r="C48" s="124" t="s">
        <v>38</v>
      </c>
      <c r="D48" s="124" t="s">
        <v>867</v>
      </c>
      <c r="E48" s="57" t="s">
        <v>872</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887</v>
      </c>
      <c r="B49" s="125" t="s">
        <v>890</v>
      </c>
      <c r="C49" s="126" t="s">
        <v>868</v>
      </c>
      <c r="D49" s="126" t="s">
        <v>514</v>
      </c>
      <c r="E49" s="57" t="s">
        <v>872</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886</v>
      </c>
      <c r="B50" s="123" t="s">
        <v>891</v>
      </c>
      <c r="C50" s="124" t="s">
        <v>77</v>
      </c>
      <c r="D50" s="124" t="s">
        <v>869</v>
      </c>
      <c r="E50" s="57" t="s">
        <v>872</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874</v>
      </c>
      <c r="B51" s="125" t="s">
        <v>850</v>
      </c>
      <c r="C51" s="126" t="s">
        <v>851</v>
      </c>
      <c r="D51" s="126" t="s">
        <v>852</v>
      </c>
      <c r="E51" s="57" t="s">
        <v>624</v>
      </c>
      <c r="F51">
        <v>0</v>
      </c>
      <c r="G51">
        <v>0</v>
      </c>
      <c r="I51" t="str">
        <f t="shared" si="5"/>
        <v>"Barde": {
 "Name" : "Barde",
 "OV" : "Barding",
 "Category": "VEHICLE",
 "Weight" : 0,
 "Price" : 0
  },</v>
      </c>
    </row>
    <row r="52" spans="1:9">
      <c r="A52" s="123" t="s">
        <v>875</v>
      </c>
      <c r="B52" s="123" t="s">
        <v>853</v>
      </c>
      <c r="C52" s="124" t="s">
        <v>734</v>
      </c>
      <c r="D52" s="124" t="s">
        <v>854</v>
      </c>
      <c r="E52" s="57" t="s">
        <v>624</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876</v>
      </c>
      <c r="B53" s="125" t="s">
        <v>855</v>
      </c>
      <c r="C53" s="126" t="s">
        <v>856</v>
      </c>
      <c r="D53" s="126" t="s">
        <v>857</v>
      </c>
      <c r="E53" s="57" t="s">
        <v>624</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877</v>
      </c>
      <c r="B54" s="123" t="s">
        <v>858</v>
      </c>
      <c r="C54" s="124" t="s">
        <v>550</v>
      </c>
      <c r="D54" s="124" t="s">
        <v>859</v>
      </c>
      <c r="E54" s="57" t="s">
        <v>624</v>
      </c>
      <c r="F54" s="119">
        <f t="shared" si="6"/>
        <v>3500</v>
      </c>
      <c r="G54" s="119">
        <f t="shared" si="7"/>
        <v>200000</v>
      </c>
      <c r="I54" t="str">
        <f t="shared" si="5"/>
        <v>"Chariot": {
 "Name" : "Chariot",
 "OV" : "Wagon",
 "Category": "VEHICLE",
 "Weight" : 200000,
 "Price" : 3500
  },</v>
      </c>
    </row>
    <row r="55" spans="1:9">
      <c r="A55" s="125" t="s">
        <v>878</v>
      </c>
      <c r="B55" s="125" t="s">
        <v>860</v>
      </c>
      <c r="C55" s="126" t="s">
        <v>87</v>
      </c>
      <c r="D55" s="126" t="s">
        <v>861</v>
      </c>
      <c r="E55" s="57" t="s">
        <v>624</v>
      </c>
      <c r="F55" s="119">
        <f t="shared" si="6"/>
        <v>1500</v>
      </c>
      <c r="G55" s="119">
        <f t="shared" si="7"/>
        <v>100000</v>
      </c>
      <c r="I55" t="str">
        <f t="shared" si="5"/>
        <v>"Charrette": {
 "Name" : "Charrette",
 "OV" : "Cart",
 "Category": "VEHICLE",
 "Weight" : 100000,
 "Price" : 1500
  },</v>
      </c>
    </row>
    <row r="56" spans="1:9">
      <c r="A56" s="123" t="s">
        <v>879</v>
      </c>
      <c r="B56" s="123" t="s">
        <v>862</v>
      </c>
      <c r="C56" s="124" t="s">
        <v>42</v>
      </c>
      <c r="D56" s="124" t="s">
        <v>442</v>
      </c>
      <c r="E56" s="57" t="s">
        <v>624</v>
      </c>
      <c r="F56" s="119">
        <f t="shared" si="6"/>
        <v>50</v>
      </c>
      <c r="G56" s="119" t="str">
        <f t="shared" si="7"/>
        <v>0</v>
      </c>
      <c r="I56" t="str">
        <f t="shared" si="5"/>
        <v>"Écurie (par jour)": {
 "Name" : "Écurie (par jour)",
 "OV" : "Stabling",
 "Category": "VEHICLE",
 "Weight" : 0,
 "Price" : 50
  },</v>
      </c>
    </row>
    <row r="57" spans="1:9">
      <c r="A57" s="125" t="s">
        <v>880</v>
      </c>
      <c r="B57" s="125" t="s">
        <v>863</v>
      </c>
      <c r="C57" s="126" t="s">
        <v>641</v>
      </c>
      <c r="D57" s="126" t="s">
        <v>492</v>
      </c>
      <c r="E57" s="57" t="s">
        <v>624</v>
      </c>
      <c r="F57" s="119">
        <f t="shared" si="6"/>
        <v>400</v>
      </c>
      <c r="G57" s="119">
        <f t="shared" si="7"/>
        <v>4000</v>
      </c>
      <c r="I57" t="str">
        <f t="shared" si="5"/>
        <v>"Fontes": {
 "Name" : "Fontes",
 "OV" : "Saddlebags",
 "Category": "VEHICLE",
 "Weight" : 4000,
 "Price" : 400
  },</v>
      </c>
    </row>
    <row r="58" spans="1:9">
      <c r="A58" s="123" t="s">
        <v>881</v>
      </c>
      <c r="B58" s="123" t="s">
        <v>864</v>
      </c>
      <c r="C58" s="124" t="s">
        <v>67</v>
      </c>
      <c r="D58" s="124" t="s">
        <v>53</v>
      </c>
      <c r="E58" s="57" t="s">
        <v>624</v>
      </c>
      <c r="F58" s="119">
        <f t="shared" si="6"/>
        <v>5</v>
      </c>
      <c r="G58" s="119">
        <f t="shared" si="7"/>
        <v>5000</v>
      </c>
      <c r="I58" t="str">
        <f t="shared" si="5"/>
        <v>"Fourrage (par jour)": {
 "Name" : "Fourrage (par jour)",
 "OV" : "Feed",
 "Category": "VEHICLE",
 "Weight" : 5000,
 "Price" : 5
  },</v>
      </c>
    </row>
    <row r="59" spans="1:9">
      <c r="A59" s="125" t="s">
        <v>882</v>
      </c>
      <c r="B59" s="125" t="s">
        <v>865</v>
      </c>
      <c r="C59" s="126" t="s">
        <v>29</v>
      </c>
      <c r="D59" s="126" t="s">
        <v>28</v>
      </c>
      <c r="E59" s="57" t="s">
        <v>624</v>
      </c>
      <c r="F59" s="119">
        <f t="shared" si="6"/>
        <v>200</v>
      </c>
      <c r="G59" s="119" t="str">
        <f t="shared" si="7"/>
        <v>500</v>
      </c>
      <c r="I59" t="str">
        <f t="shared" si="5"/>
        <v>"Mors et bride": {
 "Name" : "Mors et bride",
 "OV" : "Bit and bridle",
 "Category": "VEHICLE",
 "Weight" : 500,
 "Price" : 200
  },</v>
      </c>
    </row>
    <row r="60" spans="1:9">
      <c r="A60" s="125" t="s">
        <v>883</v>
      </c>
      <c r="B60" s="125" t="s">
        <v>870</v>
      </c>
      <c r="C60" s="126" t="s">
        <v>77</v>
      </c>
      <c r="D60" s="126" t="s">
        <v>871</v>
      </c>
      <c r="E60" s="57" t="s">
        <v>624</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2020-01-29T11:31:18Z</dcterms:modified>
</cp:coreProperties>
</file>