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9F84BB75-63C6-4FE2-BBB7-2ED92E2A8034}" xr6:coauthVersionLast="45" xr6:coauthVersionMax="45" xr10:uidLastSave="{00000000-0000-0000-0000-000000000000}"/>
  <bookViews>
    <workbookView xWindow="1950" yWindow="1950" windowWidth="15375" windowHeight="7875" xr2:uid="{00000000-000D-0000-FFFF-FFFF00000000}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<sst xmlns="http://schemas.openxmlformats.org/spreadsheetml/2006/main" count="513" uniqueCount="367">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</sst>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0" borderId="0" xfId="0" applyAlignment="1">
      <alignment vertical="top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Specialisation-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Altération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Armes courantes de corps à corps</v>
          </cell>
          <cell r="B2"/>
          <cell r="C2"/>
          <cell r="D2"/>
          <cell r="E2"/>
          <cell r="F2"/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  <cell r="B13"/>
          <cell r="C13"/>
          <cell r="D13"/>
          <cell r="E13"/>
          <cell r="F13"/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  <cell r="B18"/>
          <cell r="C18"/>
          <cell r="D18"/>
          <cell r="E18"/>
          <cell r="F18"/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  <cell r="B37"/>
          <cell r="C37"/>
          <cell r="D37"/>
          <cell r="E37"/>
          <cell r="F37"/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C41"/>
          <cell r="D41"/>
          <cell r="E41"/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I1:I13" totalsRowShown="0">
  <autoFilter ref="I1:I13" xr:uid="{00000000-0009-0000-0100-000003000000}"/>
  <tableColumns count="1">
    <tableColumn id="1" xr3:uid="{00000000-0010-0000-0000-000001000000}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C1:C11" totalsRowShown="0" headerRowDxfId="3" dataDxfId="2" tableBorderDxfId="1">
  <autoFilter ref="C1:C11" xr:uid="{00000000-0009-0000-0100-000001000000}"/>
  <tableColumns count="1">
    <tableColumn id="1" xr3:uid="{00000000-0010-0000-0100-000001000000}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A14" totalsRowShown="0">
  <autoFilter ref="A1:A14" xr:uid="{00000000-0009-0000-0100-000002000000}"/>
  <tableColumns count="1">
    <tableColumn id="1" xr3:uid="{00000000-0010-0000-0200-000001000000}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3"/>
  <sheetViews>
    <sheetView showRowColHeaders="0" tabSelected="1" zoomScaleNormal="100" workbookViewId="0">
      <pane ySplit="2" topLeftCell="A3" activePane="bottomLeft" state="frozenSplit"/>
      <selection pane="bottomLeft" activeCell="J13" sqref="J13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188" t="s">
        <v>18</v>
      </c>
      <c r="D1" s="188"/>
      <c r="E1" s="93" t="s">
        <v>325</v>
      </c>
      <c r="F1" s="20" t="s">
        <v>11</v>
      </c>
      <c r="G1" s="21" t="s">
        <v>16</v>
      </c>
      <c r="H1" s="3" t="s">
        <v>17</v>
      </c>
      <c r="I1" s="193" t="s">
        <v>270</v>
      </c>
      <c r="J1" s="193"/>
      <c r="K1" s="3"/>
      <c r="L1" s="79"/>
      <c r="M1" s="79"/>
    </row>
    <row r="2" spans="2:15">
      <c r="B2" s="41" t="s">
        <v>1</v>
      </c>
      <c r="C2" s="187" t="s">
        <v>301</v>
      </c>
      <c r="D2" s="187"/>
      <c r="E2" s="22" t="s">
        <v>324</v>
      </c>
      <c r="F2" s="42" t="s">
        <v>319</v>
      </c>
      <c r="G2" s="44" t="e">
        <f>COUNTIFS([1]Niveaux!$B$2:$B$21,"&lt;="&amp;H2)</f>
        <v>#VALUE!</v>
      </c>
      <c r="H2" s="45">
        <v>0</v>
      </c>
      <c r="I2" s="194" t="e">
        <f>VLOOKUP($G$2+1,[1]Niveaux!$A$2:$C$21,2)</f>
        <v>#VALUE!</v>
      </c>
      <c r="J2" s="194"/>
      <c r="K2" s="207"/>
      <c r="L2" s="207"/>
      <c r="M2" s="208"/>
    </row>
    <row r="3" spans="2:15" ht="11.25" customHeight="1">
      <c r="K3" s="102"/>
    </row>
    <row r="4" spans="2:15">
      <c r="C4" s="189"/>
      <c r="D4" s="189"/>
      <c r="E4" s="2" t="s">
        <v>36</v>
      </c>
      <c r="F4" s="2" t="s">
        <v>22</v>
      </c>
      <c r="H4" s="190" t="s">
        <v>46</v>
      </c>
      <c r="I4" s="190"/>
      <c r="J4" s="190"/>
      <c r="K4" s="145"/>
      <c r="L4" s="193" t="s">
        <v>47</v>
      </c>
      <c r="M4" s="193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97" t="s">
        <v>35</v>
      </c>
      <c r="D10" s="198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/>
      </c>
      <c r="G12" s="12"/>
      <c r="H12" s="144"/>
      <c r="I12" s="144"/>
      <c r="J12" s="144"/>
      <c r="K12" s="144"/>
      <c r="L12" s="12"/>
    </row>
    <row r="13" spans="2:15">
      <c r="C13" s="197" t="s">
        <v>280</v>
      </c>
      <c r="D13" s="198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9" t="s">
        <v>54</v>
      </c>
      <c r="M16" s="219"/>
      <c r="N16" s="219"/>
    </row>
    <row r="17" spans="3:14">
      <c r="C17" s="191">
        <v>11</v>
      </c>
      <c r="D17" s="192"/>
      <c r="E17" s="109"/>
      <c r="F17" s="110"/>
      <c r="G17" s="110"/>
      <c r="H17" s="111"/>
      <c r="I17" s="112"/>
      <c r="L17" s="38">
        <v>1</v>
      </c>
      <c r="M17" s="220" t="s">
        <v>55</v>
      </c>
      <c r="N17" s="169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9" t="s">
        <v>56</v>
      </c>
      <c r="N18" s="169"/>
    </row>
    <row r="19" spans="3:14">
      <c r="C19" s="195">
        <v>10</v>
      </c>
      <c r="D19" s="196"/>
      <c r="E19" s="106">
        <v>10</v>
      </c>
      <c r="F19" s="107">
        <v>8</v>
      </c>
      <c r="G19" s="108" t="e">
        <f>G2</f>
        <v>#VALUE!</v>
      </c>
      <c r="H19" s="113"/>
      <c r="I19" s="12"/>
      <c r="J19" s="112"/>
      <c r="K19" s="112"/>
      <c r="L19" s="39">
        <v>0</v>
      </c>
      <c r="M19" s="169" t="s">
        <v>57</v>
      </c>
      <c r="N19" s="169"/>
    </row>
    <row r="20" spans="3:14">
      <c r="C20" s="114" t="s">
        <v>327</v>
      </c>
      <c r="D20" s="115"/>
      <c r="E20" s="204" t="s">
        <v>328</v>
      </c>
      <c r="F20" s="204"/>
      <c r="G20" s="141" t="s">
        <v>365</v>
      </c>
      <c r="L20" s="39">
        <v>0</v>
      </c>
      <c r="M20" s="169" t="s">
        <v>58</v>
      </c>
      <c r="N20" s="169"/>
    </row>
    <row r="21" spans="3:14">
      <c r="C21" s="195">
        <v>0</v>
      </c>
      <c r="D21" s="196"/>
      <c r="E21" s="201" t="e">
        <f>VLOOKUP($G$2,Classe!$A$3:$F$22,4)</f>
        <v>#VALUE!</v>
      </c>
      <c r="F21" s="201"/>
      <c r="G21" s="142" t="e">
        <f>VLOOKUP($G$2,Classe!A3:G22,7)</f>
        <v>#VALUE!</v>
      </c>
      <c r="L21" s="40">
        <v>0</v>
      </c>
      <c r="M21" s="221" t="s">
        <v>59</v>
      </c>
      <c r="N21" s="222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209" t="s">
        <v>261</v>
      </c>
      <c r="F24" s="209"/>
      <c r="G24" s="209"/>
      <c r="J24" s="2" t="s">
        <v>159</v>
      </c>
      <c r="K24" s="210" t="s">
        <v>64</v>
      </c>
      <c r="L24" s="211"/>
      <c r="M24" s="211"/>
      <c r="N24" s="212"/>
    </row>
    <row r="25" spans="3:14">
      <c r="C25" s="155" t="s">
        <v>329</v>
      </c>
      <c r="D25" s="156" t="s">
        <v>362</v>
      </c>
      <c r="E25" s="202"/>
      <c r="F25" s="202"/>
      <c r="G25" s="203"/>
      <c r="J25" s="2" t="s">
        <v>156</v>
      </c>
      <c r="K25" s="182"/>
      <c r="L25" s="183"/>
      <c r="M25" s="183"/>
      <c r="N25" s="184"/>
    </row>
    <row r="26" spans="3:14" ht="14.25" customHeight="1">
      <c r="C26" s="157" t="s">
        <v>329</v>
      </c>
      <c r="D26" s="158" t="s">
        <v>361</v>
      </c>
      <c r="E26" s="185" t="e">
        <f>VLOOKUP($G$2,Classe!A3:F22,3,FALSE)</f>
        <v>#VALUE!</v>
      </c>
      <c r="F26" s="185"/>
      <c r="G26" s="186"/>
      <c r="J26" s="89" t="s">
        <v>157</v>
      </c>
      <c r="K26" s="180" t="str">
        <f>VLOOKUP($K24,[1]Armes!$A$2:$F$42,3)</f>
        <v>1d6 contondant</v>
      </c>
      <c r="L26" s="181"/>
      <c r="M26" s="181"/>
      <c r="N26" s="120" t="e">
        <f>IF(IFERROR(INDEX(Maitrise!$A$2:$B$40,MATCH($K$24,Maitrise!$B$2:$B$40,0),1),0)=1,Maitrise!$P$2,"")</f>
        <v>#VALUE!</v>
      </c>
    </row>
    <row r="27" spans="3:14" ht="15" customHeight="1">
      <c r="C27" s="157" t="s">
        <v>329</v>
      </c>
      <c r="D27" s="158" t="s">
        <v>281</v>
      </c>
      <c r="E27" s="185" t="s">
        <v>283</v>
      </c>
      <c r="F27" s="185"/>
      <c r="G27" s="186"/>
      <c r="J27" s="170" t="s">
        <v>158</v>
      </c>
      <c r="K27" s="213" t="str">
        <f>VLOOKUP($K24,[1]Armes!$A$2:$F$42,4,FALSE)&amp;" - "&amp;VLOOKUP($K24,[1]Armes!$A$2:$F$42,6,FALSE)</f>
        <v>1d6  - 2 kg</v>
      </c>
      <c r="L27" s="214"/>
      <c r="M27" s="214"/>
      <c r="N27" s="215"/>
    </row>
    <row r="28" spans="3:14">
      <c r="C28" s="159">
        <v>1</v>
      </c>
      <c r="D28" s="158" t="s">
        <v>282</v>
      </c>
      <c r="E28" s="185" t="s">
        <v>326</v>
      </c>
      <c r="F28" s="185"/>
      <c r="G28" s="186"/>
      <c r="J28" s="171"/>
      <c r="K28" s="213"/>
      <c r="L28" s="214"/>
      <c r="M28" s="214"/>
      <c r="N28" s="215"/>
    </row>
    <row r="29" spans="3:14">
      <c r="C29" s="39"/>
      <c r="D29" s="85"/>
      <c r="E29" s="185"/>
      <c r="F29" s="185"/>
      <c r="G29" s="186"/>
      <c r="J29" s="172"/>
      <c r="K29" s="216"/>
      <c r="L29" s="217"/>
      <c r="M29" s="217"/>
      <c r="N29" s="218"/>
    </row>
    <row r="30" spans="3:14">
      <c r="C30" s="39"/>
      <c r="D30" s="85"/>
      <c r="E30" s="185"/>
      <c r="F30" s="185"/>
      <c r="G30" s="186"/>
    </row>
    <row r="31" spans="3:14">
      <c r="C31" s="39"/>
      <c r="D31" s="85"/>
      <c r="E31" s="185"/>
      <c r="F31" s="185"/>
      <c r="G31" s="186"/>
      <c r="J31" s="2" t="s">
        <v>159</v>
      </c>
      <c r="K31" s="210" t="s">
        <v>330</v>
      </c>
      <c r="L31" s="211"/>
      <c r="M31" s="211"/>
      <c r="N31" s="212"/>
    </row>
    <row r="32" spans="3:14">
      <c r="C32" s="39"/>
      <c r="D32" s="85"/>
      <c r="E32" s="185"/>
      <c r="F32" s="185"/>
      <c r="G32" s="186"/>
      <c r="J32" s="2" t="s">
        <v>156</v>
      </c>
      <c r="K32" s="182"/>
      <c r="L32" s="183"/>
      <c r="M32" s="183"/>
      <c r="N32" s="184"/>
    </row>
    <row r="33" spans="3:14" ht="15" customHeight="1">
      <c r="C33" s="39"/>
      <c r="D33" s="85"/>
      <c r="E33" s="185"/>
      <c r="F33" s="185"/>
      <c r="G33" s="186"/>
      <c r="J33" s="80" t="s">
        <v>157</v>
      </c>
      <c r="K33" s="180" t="str">
        <f>VLOOKUP($K31,[1]Armes!$A$2:$F$42,3)</f>
        <v>1d4 tranchant</v>
      </c>
      <c r="L33" s="181"/>
      <c r="M33" s="181"/>
      <c r="N33" s="120" t="e">
        <f>IF(IFERROR(INDEX(Maitrise!$A$2:$B$40,MATCH($K$31,Maitrise!$B$2:$B$40,0),1),0)=1,Maitrise!$P$2,"")</f>
        <v>#VALUE!</v>
      </c>
    </row>
    <row r="34" spans="3:14" ht="16.5" customHeight="1">
      <c r="C34" s="39"/>
      <c r="D34" s="85"/>
      <c r="E34" s="185"/>
      <c r="F34" s="185"/>
      <c r="G34" s="186"/>
      <c r="J34" s="89" t="s">
        <v>28</v>
      </c>
      <c r="K34" s="179">
        <v>10</v>
      </c>
      <c r="L34" s="164"/>
      <c r="M34" s="164"/>
      <c r="N34" s="165"/>
    </row>
    <row r="35" spans="3:14" ht="15" customHeight="1">
      <c r="C35" s="39"/>
      <c r="D35" s="85"/>
      <c r="E35" s="185"/>
      <c r="F35" s="185"/>
      <c r="G35" s="186"/>
      <c r="J35" s="170" t="s">
        <v>158</v>
      </c>
      <c r="K35" s="173" t="str">
        <f>VLOOKUP($K31,[1]Armes!$A$2:$F$42,4,FALSE)&amp;" - "&amp;VLOOKUP($K31,[1]Armes!$A$2:$F$42,6,FALSE)</f>
        <v>1d4  - 0 g</v>
      </c>
      <c r="L35" s="174"/>
      <c r="M35" s="174"/>
      <c r="N35" s="175"/>
    </row>
    <row r="36" spans="3:14">
      <c r="C36" s="40"/>
      <c r="D36" s="83"/>
      <c r="E36" s="205"/>
      <c r="F36" s="205"/>
      <c r="G36" s="206"/>
      <c r="J36" s="171"/>
      <c r="K36" s="173"/>
      <c r="L36" s="174"/>
      <c r="M36" s="174"/>
      <c r="N36" s="175"/>
    </row>
    <row r="37" spans="3:14">
      <c r="J37" s="172"/>
      <c r="K37" s="176"/>
      <c r="L37" s="177"/>
      <c r="M37" s="177"/>
      <c r="N37" s="178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9"/>
      <c r="F39" s="199"/>
      <c r="G39" s="200"/>
      <c r="J39" s="154"/>
      <c r="K39" s="166"/>
      <c r="L39" s="166"/>
      <c r="M39" s="166"/>
      <c r="N39" s="166"/>
    </row>
    <row r="40" spans="3:14">
      <c r="C40" s="99"/>
      <c r="D40" s="97" t="s">
        <v>162</v>
      </c>
      <c r="E40" s="164"/>
      <c r="F40" s="164"/>
      <c r="G40" s="165"/>
      <c r="J40" s="154"/>
      <c r="K40" s="168"/>
      <c r="L40" s="168"/>
      <c r="M40" s="168"/>
      <c r="N40" s="168"/>
    </row>
    <row r="41" spans="3:14">
      <c r="C41" s="99"/>
      <c r="D41" s="97" t="s">
        <v>161</v>
      </c>
      <c r="E41" s="164"/>
      <c r="F41" s="164"/>
      <c r="G41" s="165"/>
      <c r="H41" s="11"/>
      <c r="I41" s="11"/>
      <c r="J41" s="154"/>
      <c r="K41" s="167"/>
      <c r="L41" s="167"/>
      <c r="M41" s="167"/>
      <c r="N41" s="167"/>
    </row>
    <row r="42" spans="3:14">
      <c r="C42" s="99"/>
      <c r="D42" s="97" t="s">
        <v>166</v>
      </c>
      <c r="E42" s="164"/>
      <c r="F42" s="164"/>
      <c r="G42" s="165"/>
    </row>
    <row r="43" spans="3:14">
      <c r="C43" s="99"/>
      <c r="D43" s="97" t="s">
        <v>163</v>
      </c>
      <c r="E43" s="164"/>
      <c r="F43" s="164"/>
      <c r="G43" s="165"/>
    </row>
    <row r="44" spans="3:14">
      <c r="C44" s="99"/>
      <c r="D44" s="97" t="s">
        <v>167</v>
      </c>
      <c r="E44" s="164"/>
      <c r="F44" s="164"/>
      <c r="G44" s="165"/>
    </row>
    <row r="45" spans="3:14">
      <c r="C45" s="99"/>
      <c r="D45" s="97" t="s">
        <v>164</v>
      </c>
      <c r="E45" s="164"/>
      <c r="F45" s="164"/>
      <c r="G45" s="165"/>
    </row>
    <row r="46" spans="3:14">
      <c r="C46" s="100"/>
      <c r="D46" s="97" t="s">
        <v>168</v>
      </c>
      <c r="E46" s="164"/>
      <c r="F46" s="164"/>
      <c r="G46" s="165"/>
    </row>
    <row r="47" spans="3:14">
      <c r="C47" s="99"/>
      <c r="D47" s="97" t="s">
        <v>165</v>
      </c>
      <c r="E47" s="164"/>
      <c r="F47" s="164"/>
      <c r="G47" s="165"/>
    </row>
    <row r="48" spans="3:14">
      <c r="C48" s="99"/>
      <c r="D48" s="97" t="s">
        <v>169</v>
      </c>
      <c r="E48" s="164"/>
      <c r="F48" s="164"/>
      <c r="G48" s="165"/>
    </row>
    <row r="49" spans="3:15">
      <c r="C49" s="99"/>
      <c r="D49" s="147"/>
      <c r="E49" s="164"/>
      <c r="F49" s="164"/>
      <c r="G49" s="165"/>
    </row>
    <row r="50" spans="3:15">
      <c r="C50" s="101"/>
      <c r="D50" s="160"/>
      <c r="E50" s="162"/>
      <c r="F50" s="162"/>
      <c r="G50" s="163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 xr:uid="{00000000-0002-0000-0000-000000000000}">
      <formula1>0</formula1>
      <formula2>50</formula2>
    </dataValidation>
    <dataValidation type="decimal" allowBlank="1" showInputMessage="1" showErrorMessage="1" sqref="C17:D17" xr:uid="{00000000-0002-0000-0000-000001000000}">
      <formula1>0</formula1>
      <formula2>1000</formula2>
    </dataValidation>
    <dataValidation type="whole" allowBlank="1" showInputMessage="1" showErrorMessage="1" sqref="L17:L21 L5:L10" xr:uid="{00000000-0002-0000-0000-000002000000}">
      <formula1>0</formula1>
      <formula2>1</formula2>
    </dataValidation>
    <dataValidation type="decimal" allowBlank="1" showInputMessage="1" showErrorMessage="1" sqref="C19:D19 C21" xr:uid="{00000000-0002-0000-0000-000003000000}">
      <formula1>0</formula1>
      <formula2>E19</formula2>
    </dataValidation>
    <dataValidation type="decimal" allowBlank="1" showInputMessage="1" showErrorMessage="1" sqref="D21" xr:uid="{00000000-0002-0000-0000-000004000000}">
      <formula1>0</formula1>
      <formula2>#REF!</formula2>
    </dataValidation>
  </dataValidations>
  <hyperlinks>
    <hyperlink ref="C1:D1" r:id="rId1" display="Race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5000000}">
          <x14:formula1>
            <xm:f>Listes!$C$2:$C$11</xm:f>
          </x14:formula1>
          <xm:sqref>F19</xm:sqref>
        </x14:dataValidation>
        <x14:dataValidation type="list" allowBlank="1" showInputMessage="1" showErrorMessage="1" xr:uid="{00000000-0002-0000-0000-000006000000}">
          <x14:formula1>
            <xm:f>Listes!$A$2:$A$14</xm:f>
          </x14:formula1>
          <xm:sqref>C2:D2</xm:sqref>
        </x14:dataValidation>
        <x14:dataValidation type="list" allowBlank="1" showInputMessage="1" showErrorMessage="1" xr:uid="{00000000-0002-0000-0000-000007000000}">
          <x14:formula1>
            <xm:f>Classe!$I$2:$I$13</xm:f>
          </x14:formula1>
          <xm:sqref>F2</xm:sqref>
        </x14:dataValidation>
        <x14:dataValidation type="list" allowBlank="1" showInputMessage="1" showErrorMessage="1" xr:uid="{00000000-0002-0000-0000-000008000000}">
          <x14:formula1>
            <xm:f>Maitrise!$B$1:$B$29</xm:f>
          </x14:formula1>
          <xm:sqref>I56 K24</xm:sqref>
        </x14:dataValidation>
        <x14:dataValidation type="list" allowBlank="1" showInputMessage="1" showErrorMessage="1" xr:uid="{00000000-0002-0000-0000-000009000000}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3" t="s">
        <v>37</v>
      </c>
      <c r="B18" s="47" t="s">
        <v>38</v>
      </c>
    </row>
    <row r="19" spans="1:2">
      <c r="A19" s="223"/>
      <c r="B19" s="48" t="s">
        <v>39</v>
      </c>
    </row>
    <row r="20" spans="1:2">
      <c r="A20" s="223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4" t="s">
        <v>94</v>
      </c>
      <c r="E1" s="225"/>
      <c r="G1" s="224" t="s">
        <v>117</v>
      </c>
      <c r="H1" s="225"/>
      <c r="I1" s="224" t="s">
        <v>128</v>
      </c>
      <c r="J1" s="225"/>
      <c r="K1" s="224" t="s">
        <v>132</v>
      </c>
      <c r="L1" s="225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 t="e">
        <f>VLOOKUP(Principal!$G$2,[1]Niveaux!$A$2:$C$21,3)</f>
        <v>#VALUE!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6" t="s">
        <v>95</v>
      </c>
      <c r="E5" s="225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6" t="s">
        <v>96</v>
      </c>
      <c r="E11" s="225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6" t="s">
        <v>97</v>
      </c>
      <c r="E16" s="225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 xr:uid="{00000000-0002-0000-0200-00000000000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4" t="s">
        <v>171</v>
      </c>
      <c r="B1" s="225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4"/>
      <c r="I2" s="235"/>
      <c r="J2" s="235"/>
      <c r="K2" s="236"/>
      <c r="L2" s="67">
        <v>0</v>
      </c>
      <c r="M2" s="68">
        <v>20</v>
      </c>
    </row>
    <row r="3" spans="1:13">
      <c r="A3" s="73" t="s">
        <v>260</v>
      </c>
      <c r="B3" s="231" t="s">
        <v>261</v>
      </c>
      <c r="C3" s="231"/>
      <c r="D3" s="231"/>
      <c r="E3" s="231"/>
      <c r="F3" s="232"/>
      <c r="H3" s="73" t="s">
        <v>260</v>
      </c>
      <c r="I3" s="233" t="s">
        <v>261</v>
      </c>
      <c r="J3" s="233"/>
      <c r="K3" s="76" t="s">
        <v>117</v>
      </c>
      <c r="L3" s="231" t="s">
        <v>261</v>
      </c>
      <c r="M3" s="232"/>
    </row>
    <row r="4" spans="1:13">
      <c r="A4" s="39"/>
      <c r="B4" s="227"/>
      <c r="C4" s="227"/>
      <c r="D4" s="227"/>
      <c r="E4" s="227"/>
      <c r="F4" s="228"/>
      <c r="H4" s="39" t="s">
        <v>262</v>
      </c>
      <c r="I4" s="227"/>
      <c r="J4" s="228"/>
      <c r="K4" s="39"/>
      <c r="L4" s="227"/>
      <c r="M4" s="228"/>
    </row>
    <row r="5" spans="1:13">
      <c r="A5" s="39"/>
      <c r="B5" s="227"/>
      <c r="C5" s="227"/>
      <c r="D5" s="227"/>
      <c r="E5" s="227"/>
      <c r="F5" s="228"/>
      <c r="H5" s="39" t="s">
        <v>263</v>
      </c>
      <c r="I5" s="227"/>
      <c r="J5" s="228"/>
      <c r="K5" s="39"/>
      <c r="L5" s="227"/>
      <c r="M5" s="228"/>
    </row>
    <row r="6" spans="1:13">
      <c r="A6" s="39"/>
      <c r="B6" s="227"/>
      <c r="C6" s="227"/>
      <c r="D6" s="227"/>
      <c r="E6" s="227"/>
      <c r="F6" s="228"/>
      <c r="H6" s="39"/>
      <c r="I6" s="227"/>
      <c r="J6" s="228"/>
      <c r="K6" s="39"/>
      <c r="L6" s="227"/>
      <c r="M6" s="228"/>
    </row>
    <row r="7" spans="1:13">
      <c r="A7" s="39"/>
      <c r="B7" s="227"/>
      <c r="C7" s="227"/>
      <c r="D7" s="227"/>
      <c r="E7" s="227"/>
      <c r="F7" s="228"/>
      <c r="H7" s="39"/>
      <c r="I7" s="227"/>
      <c r="J7" s="228"/>
      <c r="K7" s="39"/>
      <c r="L7" s="227"/>
      <c r="M7" s="228"/>
    </row>
    <row r="8" spans="1:13">
      <c r="A8" s="39"/>
      <c r="B8" s="227"/>
      <c r="C8" s="227"/>
      <c r="D8" s="227"/>
      <c r="E8" s="227"/>
      <c r="F8" s="228"/>
      <c r="H8" s="39"/>
      <c r="I8" s="227"/>
      <c r="J8" s="228"/>
      <c r="K8" s="75" t="s">
        <v>267</v>
      </c>
      <c r="L8" s="231" t="s">
        <v>261</v>
      </c>
      <c r="M8" s="232"/>
    </row>
    <row r="9" spans="1:13">
      <c r="A9" s="39"/>
      <c r="B9" s="227"/>
      <c r="C9" s="227"/>
      <c r="D9" s="227"/>
      <c r="E9" s="227"/>
      <c r="F9" s="228"/>
      <c r="H9" s="39"/>
      <c r="I9" s="227"/>
      <c r="J9" s="228"/>
      <c r="K9" s="39" t="s">
        <v>269</v>
      </c>
      <c r="L9" s="227"/>
      <c r="M9" s="228"/>
    </row>
    <row r="10" spans="1:13">
      <c r="A10" s="39"/>
      <c r="B10" s="227"/>
      <c r="C10" s="227"/>
      <c r="D10" s="227"/>
      <c r="E10" s="227"/>
      <c r="F10" s="228"/>
      <c r="H10" s="39"/>
      <c r="I10" s="227"/>
      <c r="J10" s="228"/>
      <c r="K10" s="39"/>
      <c r="L10" s="227"/>
      <c r="M10" s="228"/>
    </row>
    <row r="11" spans="1:13">
      <c r="A11" s="39"/>
      <c r="B11" s="227"/>
      <c r="C11" s="227"/>
      <c r="D11" s="227"/>
      <c r="E11" s="227"/>
      <c r="F11" s="228"/>
      <c r="H11" s="39"/>
      <c r="I11" s="227"/>
      <c r="J11" s="228"/>
      <c r="K11" s="39"/>
      <c r="L11" s="227"/>
      <c r="M11" s="228"/>
    </row>
    <row r="12" spans="1:13">
      <c r="A12" s="39"/>
      <c r="B12" s="227"/>
      <c r="C12" s="227"/>
      <c r="D12" s="227"/>
      <c r="E12" s="227"/>
      <c r="F12" s="228"/>
      <c r="H12" s="39"/>
      <c r="I12" s="227"/>
      <c r="J12" s="228"/>
      <c r="K12" s="39"/>
      <c r="L12" s="227"/>
      <c r="M12" s="228"/>
    </row>
    <row r="13" spans="1:13">
      <c r="A13" s="39"/>
      <c r="B13" s="227"/>
      <c r="C13" s="227"/>
      <c r="D13" s="227"/>
      <c r="E13" s="227"/>
      <c r="F13" s="228"/>
      <c r="H13" s="39"/>
      <c r="I13" s="227"/>
      <c r="J13" s="228"/>
      <c r="K13" s="75" t="s">
        <v>268</v>
      </c>
      <c r="L13" s="231" t="s">
        <v>261</v>
      </c>
      <c r="M13" s="232"/>
    </row>
    <row r="14" spans="1:13">
      <c r="A14" s="39"/>
      <c r="B14" s="227"/>
      <c r="C14" s="227"/>
      <c r="D14" s="227"/>
      <c r="E14" s="227"/>
      <c r="F14" s="228"/>
      <c r="H14" s="39"/>
      <c r="I14" s="227"/>
      <c r="J14" s="228"/>
      <c r="K14" s="39" t="s">
        <v>264</v>
      </c>
      <c r="L14" s="227"/>
      <c r="M14" s="228"/>
    </row>
    <row r="15" spans="1:13">
      <c r="A15" s="39"/>
      <c r="B15" s="227"/>
      <c r="C15" s="227"/>
      <c r="D15" s="227"/>
      <c r="E15" s="227"/>
      <c r="F15" s="228"/>
      <c r="H15" s="39"/>
      <c r="I15" s="227"/>
      <c r="J15" s="228"/>
      <c r="K15" s="39"/>
      <c r="L15" s="227"/>
      <c r="M15" s="228"/>
    </row>
    <row r="16" spans="1:13">
      <c r="A16" s="39"/>
      <c r="B16" s="227"/>
      <c r="C16" s="227"/>
      <c r="D16" s="227"/>
      <c r="E16" s="227"/>
      <c r="F16" s="228"/>
      <c r="H16" s="39"/>
      <c r="I16" s="227"/>
      <c r="J16" s="228"/>
      <c r="K16" s="39"/>
      <c r="L16" s="227"/>
      <c r="M16" s="228"/>
    </row>
    <row r="17" spans="1:13">
      <c r="A17" s="40"/>
      <c r="B17" s="229"/>
      <c r="C17" s="229"/>
      <c r="D17" s="229"/>
      <c r="E17" s="229"/>
      <c r="F17" s="230"/>
      <c r="H17" s="40" t="s">
        <v>265</v>
      </c>
      <c r="I17" s="229"/>
      <c r="J17" s="230"/>
      <c r="K17" s="40"/>
      <c r="L17" s="229"/>
      <c r="M17" s="230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 xr:uid="{00000000-0002-0000-0400-000000000000}">
      <formula1>0</formula1>
      <formula2>10000</formula2>
    </dataValidation>
    <dataValidation type="decimal" allowBlank="1" showInputMessage="1" showErrorMessage="1" sqref="B2 L2" xr:uid="{00000000-0002-0000-0400-000001000000}">
      <formula1>0</formula1>
      <formula2>C2</formula2>
    </dataValidation>
    <dataValidation type="decimal" allowBlank="1" showInputMessage="1" showErrorMessage="1" sqref="M2 C2 E2:F2" xr:uid="{00000000-0002-0000-0400-000002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 xr:uid="{00000000-0004-0000-0500-000000000000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"/>
  <sheetViews>
    <sheetView workbookViewId="0">
      <selection activeCell="G10" sqref="G10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4">
      <c r="A1" t="s">
        <v>297</v>
      </c>
      <c r="C1" s="24" t="s">
        <v>129</v>
      </c>
    </row>
    <row r="2" spans="1:4" ht="15" customHeight="1">
      <c r="A2" t="s">
        <v>311</v>
      </c>
      <c r="C2" s="91" t="s">
        <v>286</v>
      </c>
    </row>
    <row r="3" spans="1:4">
      <c r="A3" t="s">
        <v>310</v>
      </c>
      <c r="C3" s="91" t="s">
        <v>287</v>
      </c>
    </row>
    <row r="4" spans="1:4" ht="15.75" customHeight="1">
      <c r="A4" t="s">
        <v>309</v>
      </c>
      <c r="C4" s="91" t="s">
        <v>288</v>
      </c>
    </row>
    <row r="5" spans="1:4">
      <c r="A5" t="s">
        <v>308</v>
      </c>
      <c r="C5" s="91" t="s">
        <v>289</v>
      </c>
    </row>
    <row r="6" spans="1:4" ht="15.75" customHeight="1">
      <c r="A6" t="s">
        <v>307</v>
      </c>
      <c r="C6" s="91" t="s">
        <v>290</v>
      </c>
    </row>
    <row r="7" spans="1:4">
      <c r="A7" t="s">
        <v>306</v>
      </c>
      <c r="C7" s="91" t="s">
        <v>291</v>
      </c>
    </row>
    <row r="8" spans="1:4">
      <c r="A8" t="s">
        <v>305</v>
      </c>
      <c r="C8" s="91" t="s">
        <v>292</v>
      </c>
    </row>
    <row r="9" spans="1:4">
      <c r="A9" t="s">
        <v>304</v>
      </c>
      <c r="C9" s="91" t="s">
        <v>293</v>
      </c>
    </row>
    <row r="10" spans="1:4">
      <c r="A10" t="s">
        <v>299</v>
      </c>
      <c r="C10" s="91" t="s">
        <v>294</v>
      </c>
    </row>
    <row r="11" spans="1:4">
      <c r="A11" t="s">
        <v>300</v>
      </c>
      <c r="C11" s="92" t="s">
        <v>295</v>
      </c>
    </row>
    <row r="12" spans="1:4">
      <c r="A12" t="s">
        <v>301</v>
      </c>
    </row>
    <row r="13" spans="1:4" ht="15" customHeight="1">
      <c r="A13" t="s">
        <v>302</v>
      </c>
    </row>
    <row r="14" spans="1:4">
      <c r="A14" t="s">
        <v>303</v>
      </c>
    </row>
    <row r="16" spans="1:4" ht="15.75" customHeight="1">
      <c r="D16" s="161"/>
    </row>
    <row r="17" ht="18.75" customHeight="1"/>
    <row r="18" ht="15" customHeight="1"/>
    <row r="19" ht="14.25" customHeight="1"/>
    <row r="20" ht="16.5" customHeight="1"/>
    <row r="23" ht="18" customHeight="1"/>
    <row r="24" ht="17.25" customHeight="1"/>
    <row r="25" ht="15.7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2020-03-18T11:19:56Z</dcterms:modified>
</cp:coreProperties>
</file>