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6"/>
  </bookViews>
  <sheets>
    <sheet name="Principal" sheetId="1" r:id="rId1"/>
    <sheet name="Caractéristiques" sheetId="5" r:id="rId2"/>
    <sheet name="Maitrise" sheetId="3" r:id="rId3"/>
    <sheet name="Compétences" sheetId="4" r:id="rId4"/>
    <sheet name="Equipements" sheetId="2" r:id="rId5"/>
    <sheet name="Classe" sheetId="7" r:id="rId6"/>
    <sheet name="Listes" sheetId="6" r:id="rId7"/>
  </sheets>
  <externalReferences>
    <externalReference r:id="rId8"/>
  </externalReferences>
  <calcPr calcId="162913" concurrentCalc="0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2" i="6"/>
  <c r="I15" i="6"/>
  <c r="D65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3" i="4"/>
  <c r="K27" i="1"/>
  <c r="K35" i="1"/>
  <c r="K26" i="1"/>
  <c r="G2" i="1"/>
  <c r="G21" i="1"/>
  <c r="F12" i="1"/>
  <c r="E26" i="1"/>
  <c r="I2" i="1"/>
  <c r="P2" i="3"/>
  <c r="E21" i="1"/>
  <c r="K33" i="1"/>
  <c r="N26" i="1"/>
  <c r="N33" i="1"/>
  <c r="G19" i="1"/>
</calcChain>
</file>

<file path=xl/sharedStrings.xml><?xml version="1.0" encoding="utf-8"?>
<sst xmlns="http://schemas.openxmlformats.org/spreadsheetml/2006/main" count="552" uniqueCount="395">
  <si>
    <t>Nom du personnage</t>
  </si>
  <si>
    <t>Saphire</t>
  </si>
  <si>
    <t>Âge</t>
  </si>
  <si>
    <t>Taille</t>
  </si>
  <si>
    <t>Poids</t>
  </si>
  <si>
    <t>Yeux</t>
  </si>
  <si>
    <t>Saphir</t>
  </si>
  <si>
    <t>Peau</t>
  </si>
  <si>
    <t>Bleu clair</t>
  </si>
  <si>
    <t>Cheveux</t>
  </si>
  <si>
    <t>M-longs blancs bleuté</t>
  </si>
  <si>
    <t>Classe</t>
  </si>
  <si>
    <t>Alignement</t>
  </si>
  <si>
    <t>Neutre</t>
  </si>
  <si>
    <t>Historique</t>
  </si>
  <si>
    <t>Ermite</t>
  </si>
  <si>
    <t>Niveau</t>
  </si>
  <si>
    <t>Expérience</t>
  </si>
  <si>
    <t>Race</t>
  </si>
  <si>
    <t>PV</t>
  </si>
  <si>
    <t>CA</t>
  </si>
  <si>
    <t>Pv Max</t>
  </si>
  <si>
    <t>Bonus</t>
  </si>
  <si>
    <t>+ Armure</t>
  </si>
  <si>
    <t>+ Bouclier</t>
  </si>
  <si>
    <t>+ Bonus</t>
  </si>
  <si>
    <t>= Mod DEX</t>
  </si>
  <si>
    <t>Type dés</t>
  </si>
  <si>
    <t>Nombre</t>
  </si>
  <si>
    <t>Vitesse</t>
  </si>
  <si>
    <t>Dextérité</t>
  </si>
  <si>
    <t>Force</t>
  </si>
  <si>
    <t>Constitution</t>
  </si>
  <si>
    <t>Intélligence</t>
  </si>
  <si>
    <t>Sagesse</t>
  </si>
  <si>
    <t>Charisme</t>
  </si>
  <si>
    <t>Valeur</t>
  </si>
  <si>
    <t>Langues</t>
  </si>
  <si>
    <t>Commun</t>
  </si>
  <si>
    <t>Primordial</t>
  </si>
  <si>
    <t>Alcoolémie</t>
  </si>
  <si>
    <t>Envoutement</t>
  </si>
  <si>
    <t>Peur</t>
  </si>
  <si>
    <t>Provocation</t>
  </si>
  <si>
    <t>Séduction</t>
  </si>
  <si>
    <t>Stress</t>
  </si>
  <si>
    <t>Jets de sauvegarde</t>
  </si>
  <si>
    <t>Résistance</t>
  </si>
  <si>
    <t>Acide</t>
  </si>
  <si>
    <t>Feu</t>
  </si>
  <si>
    <t>Foudre</t>
  </si>
  <si>
    <t>Froid</t>
  </si>
  <si>
    <t>Narcotique</t>
  </si>
  <si>
    <t>Poison</t>
  </si>
  <si>
    <t>Fatigue</t>
  </si>
  <si>
    <t>Pleine forme</t>
  </si>
  <si>
    <t>Essouflé</t>
  </si>
  <si>
    <t>Fatigué</t>
  </si>
  <si>
    <t>Usé</t>
  </si>
  <si>
    <t>Epuisé</t>
  </si>
  <si>
    <t>Armes courantes de corps à corps</t>
  </si>
  <si>
    <t>Armes courantes à distance</t>
  </si>
  <si>
    <t>Armes de guerre de corps à corps</t>
  </si>
  <si>
    <t>Armes de guerre à distance</t>
  </si>
  <si>
    <t>Bâton</t>
  </si>
  <si>
    <t>Dague</t>
  </si>
  <si>
    <t>Gourdin</t>
  </si>
  <si>
    <t>Hachette</t>
  </si>
  <si>
    <t>Javeline</t>
  </si>
  <si>
    <t>Lance</t>
  </si>
  <si>
    <t>Marteau léger</t>
  </si>
  <si>
    <t>Masse d'arme</t>
  </si>
  <si>
    <t>Massue</t>
  </si>
  <si>
    <t>Serpe</t>
  </si>
  <si>
    <t>Arbalète légère</t>
  </si>
  <si>
    <t>Arc court</t>
  </si>
  <si>
    <t>Fléchette</t>
  </si>
  <si>
    <t>Cimeterre</t>
  </si>
  <si>
    <t>Coutille</t>
  </si>
  <si>
    <t>Epée à 2 mains</t>
  </si>
  <si>
    <t>Epée courte</t>
  </si>
  <si>
    <t>Epée longue</t>
  </si>
  <si>
    <t>Fléau d'armes</t>
  </si>
  <si>
    <t>Fouet</t>
  </si>
  <si>
    <t>Hache d'armes</t>
  </si>
  <si>
    <t>Hâche à 2 mains</t>
  </si>
  <si>
    <t>Hallebarde</t>
  </si>
  <si>
    <t>Lance d'arçon</t>
  </si>
  <si>
    <t>Trident</t>
  </si>
  <si>
    <t>Marteau de guerre</t>
  </si>
  <si>
    <t>Morgenstern</t>
  </si>
  <si>
    <t>Pic de guerre</t>
  </si>
  <si>
    <t>Pique</t>
  </si>
  <si>
    <t>Rapère</t>
  </si>
  <si>
    <t>Armures légères</t>
  </si>
  <si>
    <t>Armures intermédiaires</t>
  </si>
  <si>
    <t>Armures lourdes</t>
  </si>
  <si>
    <t>Boucliers</t>
  </si>
  <si>
    <t>Arbalète de poing</t>
  </si>
  <si>
    <t>Arbalète lourde</t>
  </si>
  <si>
    <t>Arc long</t>
  </si>
  <si>
    <t>Filet</t>
  </si>
  <si>
    <t>Sarbacane</t>
  </si>
  <si>
    <t>Matelassé</t>
  </si>
  <si>
    <t>Cuir</t>
  </si>
  <si>
    <t>Cuir clouté</t>
  </si>
  <si>
    <t>Chemise de</t>
  </si>
  <si>
    <t>Ecailles</t>
  </si>
  <si>
    <t>Cuirasse</t>
  </si>
  <si>
    <t>Demi-plate</t>
  </si>
  <si>
    <t>Broigne</t>
  </si>
  <si>
    <t>Cotte de mailles</t>
  </si>
  <si>
    <t>Clibanion</t>
  </si>
  <si>
    <t>Harnois</t>
  </si>
  <si>
    <t>Bouclier de bois</t>
  </si>
  <si>
    <t>Bouclier de fer</t>
  </si>
  <si>
    <t>Bouclier d'acier</t>
  </si>
  <si>
    <t>Instrument</t>
  </si>
  <si>
    <t>Chalemie</t>
  </si>
  <si>
    <t>Cor</t>
  </si>
  <si>
    <t>Cornemuse</t>
  </si>
  <si>
    <t>Flûte</t>
  </si>
  <si>
    <t>Flûte de pan</t>
  </si>
  <si>
    <t>Luth</t>
  </si>
  <si>
    <t>Lyre</t>
  </si>
  <si>
    <t>Tambour</t>
  </si>
  <si>
    <t>Tympanon</t>
  </si>
  <si>
    <t>Viole</t>
  </si>
  <si>
    <t>Jeu</t>
  </si>
  <si>
    <t>Dés</t>
  </si>
  <si>
    <t>Jeu d'échec</t>
  </si>
  <si>
    <t>Jeu de carte</t>
  </si>
  <si>
    <t>Kits</t>
  </si>
  <si>
    <t>Outils d'artisan</t>
  </si>
  <si>
    <t>Alchimie</t>
  </si>
  <si>
    <t>Brasseur</t>
  </si>
  <si>
    <t>Calligraphe</t>
  </si>
  <si>
    <t>Peintre</t>
  </si>
  <si>
    <t>Bjoutier</t>
  </si>
  <si>
    <t>Cartographe</t>
  </si>
  <si>
    <t>Charpentier</t>
  </si>
  <si>
    <t>Cordonnier</t>
  </si>
  <si>
    <t>Forgeron</t>
  </si>
  <si>
    <t>Maçon</t>
  </si>
  <si>
    <t>Menuisier</t>
  </si>
  <si>
    <t>Potier</t>
  </si>
  <si>
    <t>Souffleur de verre</t>
  </si>
  <si>
    <t>Tanneur</t>
  </si>
  <si>
    <t>Tisserand</t>
  </si>
  <si>
    <t>Cuisinier</t>
  </si>
  <si>
    <t>Navigateur</t>
  </si>
  <si>
    <t>Voleur</t>
  </si>
  <si>
    <t>Empoisonneur</t>
  </si>
  <si>
    <t>Herboriste</t>
  </si>
  <si>
    <t>Contrefaçon</t>
  </si>
  <si>
    <t>Déguisement</t>
  </si>
  <si>
    <t>Touche</t>
  </si>
  <si>
    <t>Dégat</t>
  </si>
  <si>
    <t>Spécification</t>
  </si>
  <si>
    <t>Nom</t>
  </si>
  <si>
    <t>Sorts connus</t>
  </si>
  <si>
    <r>
      <t>2</t>
    </r>
    <r>
      <rPr>
        <sz val="8"/>
        <color theme="1"/>
        <rFont val="Calibri"/>
        <family val="2"/>
        <scheme val="minor"/>
      </rPr>
      <t>ème</t>
    </r>
  </si>
  <si>
    <r>
      <t>1</t>
    </r>
    <r>
      <rPr>
        <sz val="8"/>
        <color theme="1"/>
        <rFont val="Calibri"/>
        <family val="2"/>
        <scheme val="minor"/>
      </rPr>
      <t>er</t>
    </r>
  </si>
  <si>
    <r>
      <t>4</t>
    </r>
    <r>
      <rPr>
        <sz val="8"/>
        <color theme="1"/>
        <rFont val="Calibri"/>
        <family val="2"/>
        <scheme val="minor"/>
      </rPr>
      <t>ème</t>
    </r>
  </si>
  <si>
    <r>
      <t>6</t>
    </r>
    <r>
      <rPr>
        <sz val="8"/>
        <color theme="1"/>
        <rFont val="Calibri"/>
        <family val="2"/>
        <scheme val="minor"/>
      </rPr>
      <t>ème</t>
    </r>
  </si>
  <si>
    <r>
      <t>8</t>
    </r>
    <r>
      <rPr>
        <sz val="8"/>
        <color theme="1"/>
        <rFont val="Calibri"/>
        <family val="2"/>
        <scheme val="minor"/>
      </rPr>
      <t>ème</t>
    </r>
  </si>
  <si>
    <r>
      <t>3</t>
    </r>
    <r>
      <rPr>
        <sz val="8"/>
        <color theme="1"/>
        <rFont val="Calibri"/>
        <family val="2"/>
        <scheme val="minor"/>
      </rPr>
      <t>ème</t>
    </r>
  </si>
  <si>
    <r>
      <t>5</t>
    </r>
    <r>
      <rPr>
        <sz val="8"/>
        <color theme="1"/>
        <rFont val="Calibri"/>
        <family val="2"/>
        <scheme val="minor"/>
      </rPr>
      <t>ème</t>
    </r>
  </si>
  <si>
    <r>
      <t>7</t>
    </r>
    <r>
      <rPr>
        <sz val="8"/>
        <color theme="1"/>
        <rFont val="Calibri"/>
        <family val="2"/>
        <scheme val="minor"/>
      </rPr>
      <t>ème</t>
    </r>
  </si>
  <si>
    <r>
      <t>9</t>
    </r>
    <r>
      <rPr>
        <sz val="8"/>
        <color theme="1"/>
        <rFont val="Calibri"/>
        <family val="2"/>
        <scheme val="minor"/>
      </rPr>
      <t>ème</t>
    </r>
  </si>
  <si>
    <t>Bonus Attaque magique</t>
  </si>
  <si>
    <t>Compétences</t>
  </si>
  <si>
    <t>Acrobatie</t>
  </si>
  <si>
    <t>Ambidextrie</t>
  </si>
  <si>
    <t>Apnée</t>
  </si>
  <si>
    <t>Arnaque</t>
  </si>
  <si>
    <t>Arcane</t>
  </si>
  <si>
    <t>Assasinat</t>
  </si>
  <si>
    <t>Athlétisme</t>
  </si>
  <si>
    <t>Audition</t>
  </si>
  <si>
    <t>Bagarre</t>
  </si>
  <si>
    <t>Baratineur</t>
  </si>
  <si>
    <t>Bravoure</t>
  </si>
  <si>
    <t>Bricolage</t>
  </si>
  <si>
    <t>Brise liens</t>
  </si>
  <si>
    <t>Chance</t>
  </si>
  <si>
    <t>Chasse</t>
  </si>
  <si>
    <t>Matrise des nœuds</t>
  </si>
  <si>
    <t>Corruption</t>
  </si>
  <si>
    <t>Crochetage</t>
  </si>
  <si>
    <t>(Dé)cryptage</t>
  </si>
  <si>
    <t>Cuisine</t>
  </si>
  <si>
    <t>Désamorçage</t>
  </si>
  <si>
    <t>Détection d'émotions</t>
  </si>
  <si>
    <t>Discrétion</t>
  </si>
  <si>
    <t>Dissimulation</t>
  </si>
  <si>
    <t>Donjonnerie</t>
  </si>
  <si>
    <t>Dressage</t>
  </si>
  <si>
    <t>Eloquence</t>
  </si>
  <si>
    <t>Equilibre</t>
  </si>
  <si>
    <t>Escalade</t>
  </si>
  <si>
    <t>Escamotage</t>
  </si>
  <si>
    <t>Espionnage</t>
  </si>
  <si>
    <t>Estimation</t>
  </si>
  <si>
    <t>Etiquette</t>
  </si>
  <si>
    <t>Exploration</t>
  </si>
  <si>
    <t>Fouille</t>
  </si>
  <si>
    <t>Fuite</t>
  </si>
  <si>
    <t>Géographie</t>
  </si>
  <si>
    <t>Herboristerie</t>
  </si>
  <si>
    <t>Histoire</t>
  </si>
  <si>
    <t>Identification</t>
  </si>
  <si>
    <t>Imitation</t>
  </si>
  <si>
    <t>Intimidation</t>
  </si>
  <si>
    <t>Intuition</t>
  </si>
  <si>
    <t>Investigation</t>
  </si>
  <si>
    <t>Langue</t>
  </si>
  <si>
    <t>Lecture labiale</t>
  </si>
  <si>
    <t>Loi</t>
  </si>
  <si>
    <t>Médecine</t>
  </si>
  <si>
    <t>Méfiance</t>
  </si>
  <si>
    <t>Mémorisation</t>
  </si>
  <si>
    <t>Natation</t>
  </si>
  <si>
    <t>Nature</t>
  </si>
  <si>
    <t>Navigation</t>
  </si>
  <si>
    <t>Négociation</t>
  </si>
  <si>
    <t>Noblesse</t>
  </si>
  <si>
    <t>Noyade</t>
  </si>
  <si>
    <t>Observation</t>
  </si>
  <si>
    <t>Odorat</t>
  </si>
  <si>
    <t>Orientation</t>
  </si>
  <si>
    <t>Pêche</t>
  </si>
  <si>
    <t>Perspicacité</t>
  </si>
  <si>
    <t>Persuasion</t>
  </si>
  <si>
    <t>Pistage</t>
  </si>
  <si>
    <t>Premiers secours</t>
  </si>
  <si>
    <t>Réflexe</t>
  </si>
  <si>
    <t>Religion</t>
  </si>
  <si>
    <t>Représentation</t>
  </si>
  <si>
    <t>Sabotage</t>
  </si>
  <si>
    <t>Saut</t>
  </si>
  <si>
    <t>Soin animaux</t>
  </si>
  <si>
    <t>Suffocation</t>
  </si>
  <si>
    <t>Torture</t>
  </si>
  <si>
    <t>Tromperie</t>
  </si>
  <si>
    <t>Utilisation d'objets magiques</t>
  </si>
  <si>
    <t>Vigilance</t>
  </si>
  <si>
    <t>(DEX)</t>
  </si>
  <si>
    <t>(CON)</t>
  </si>
  <si>
    <t>(INT)</t>
  </si>
  <si>
    <t>(FOR)</t>
  </si>
  <si>
    <t>(SAG)</t>
  </si>
  <si>
    <t>(CHA)</t>
  </si>
  <si>
    <t>Diplomatie</t>
  </si>
  <si>
    <t>Po</t>
  </si>
  <si>
    <t>Pa</t>
  </si>
  <si>
    <t>Pc</t>
  </si>
  <si>
    <t>Besace</t>
  </si>
  <si>
    <t>Max</t>
  </si>
  <si>
    <t>Occupé</t>
  </si>
  <si>
    <t>Objet</t>
  </si>
  <si>
    <t>Description</t>
  </si>
  <si>
    <t>Parchemin d'études</t>
  </si>
  <si>
    <t>Couverture d'hiver</t>
  </si>
  <si>
    <t>Vêtements courants</t>
  </si>
  <si>
    <t>Sac d'exploration</t>
  </si>
  <si>
    <t>Sac de voyage</t>
  </si>
  <si>
    <t>Outils &amp; kits</t>
  </si>
  <si>
    <t>Vêtements</t>
  </si>
  <si>
    <t>Kit d'herboriste</t>
  </si>
  <si>
    <t>Niveau sup.</t>
  </si>
  <si>
    <t>Traits de personnalité</t>
  </si>
  <si>
    <t>Serein</t>
  </si>
  <si>
    <t>Logique</t>
  </si>
  <si>
    <t>Idéaux</t>
  </si>
  <si>
    <t>Liens</t>
  </si>
  <si>
    <t>L'ordre de son monastère</t>
  </si>
  <si>
    <t>Défauts</t>
  </si>
  <si>
    <t>Instable et sanguinaire</t>
  </si>
  <si>
    <t>Sa mère, séduite par un génie ayant pris forme humaine, l'a abandonné à la naissance aux portes d'un monastère aux centre d'un forêt par sa mère lorsqu'elle à découvert à quoi elle avait donné naissance.</t>
  </si>
  <si>
    <t>Initiative</t>
  </si>
  <si>
    <t>Souffle sans fin</t>
  </si>
  <si>
    <t>Se mêler au vent</t>
  </si>
  <si>
    <t>Passif</t>
  </si>
  <si>
    <t>Sylvain</t>
  </si>
  <si>
    <t>Capacités spéciales</t>
  </si>
  <si>
    <t>D4</t>
  </si>
  <si>
    <t>D6</t>
  </si>
  <si>
    <t>D8</t>
  </si>
  <si>
    <t>D10</t>
  </si>
  <si>
    <t>D12</t>
  </si>
  <si>
    <t>D20</t>
  </si>
  <si>
    <t>D20 (A)</t>
  </si>
  <si>
    <t>D20 (D)</t>
  </si>
  <si>
    <t>D100</t>
  </si>
  <si>
    <t>4D6 (B3)</t>
  </si>
  <si>
    <t>Bonus maîtrise</t>
  </si>
  <si>
    <t>Races</t>
  </si>
  <si>
    <t>Classes</t>
  </si>
  <si>
    <t>TIEFFELIN</t>
  </si>
  <si>
    <t>AARAKOCRA *</t>
  </si>
  <si>
    <t>GÉNASI *</t>
  </si>
  <si>
    <t>GNOME DES PROFONDEURS *</t>
  </si>
  <si>
    <t>GOLIATH *</t>
  </si>
  <si>
    <t>GNOME</t>
  </si>
  <si>
    <t>DRAKÉIDE</t>
  </si>
  <si>
    <t>DEMI-ORQUE</t>
  </si>
  <si>
    <t>DEMI-ELFE</t>
  </si>
  <si>
    <t>NAIN</t>
  </si>
  <si>
    <t>HUMAIN</t>
  </si>
  <si>
    <t>HALFELIN</t>
  </si>
  <si>
    <t>ELFE</t>
  </si>
  <si>
    <t>BARBARE</t>
  </si>
  <si>
    <t>BARDE</t>
  </si>
  <si>
    <t>CLERC</t>
  </si>
  <si>
    <t>DRUIDE</t>
  </si>
  <si>
    <t>ENSORCELEUR</t>
  </si>
  <si>
    <t>GUERRIER</t>
  </si>
  <si>
    <t>MAGICIEN</t>
  </si>
  <si>
    <t>MOINE</t>
  </si>
  <si>
    <t>PALADIN</t>
  </si>
  <si>
    <t>RÔDEUR</t>
  </si>
  <si>
    <t>ROUBLARD</t>
  </si>
  <si>
    <t>SORCIER</t>
  </si>
  <si>
    <t>de l'air</t>
  </si>
  <si>
    <t>Sous-race</t>
  </si>
  <si>
    <t>Lévitation sans matériel 1 fois</t>
  </si>
  <si>
    <t>Ki</t>
  </si>
  <si>
    <t>Ki Max</t>
  </si>
  <si>
    <t>∞</t>
  </si>
  <si>
    <t>Fronde</t>
  </si>
  <si>
    <t>Bonus de maitrise</t>
  </si>
  <si>
    <t>Arts Martiaux</t>
  </si>
  <si>
    <t>Capacités</t>
  </si>
  <si>
    <t>1d4</t>
  </si>
  <si>
    <t>-</t>
  </si>
  <si>
    <t>Défense sans armure, Arts martiaux</t>
  </si>
  <si>
    <t>+ 3 m</t>
  </si>
  <si>
    <t>Ki, Déplacement sans armure</t>
  </si>
  <si>
    <t>Tradition monastique, Parade de projectiles</t>
  </si>
  <si>
    <t>Amélioration de caractéristiques, Chute ralentie</t>
  </si>
  <si>
    <t>1d6</t>
  </si>
  <si>
    <t>Attaque supplémentaire, Frappe étourdissante</t>
  </si>
  <si>
    <t>+ 4,50 m</t>
  </si>
  <si>
    <t>Frappes de ki, Capacité de la tradition monastique</t>
  </si>
  <si>
    <t>Dérobade, Tranquillité de l'esprit</t>
  </si>
  <si>
    <t>Amélioration de caractéristiques</t>
  </si>
  <si>
    <t>Déplacement sans armure amélioré</t>
  </si>
  <si>
    <t>+ 6 m</t>
  </si>
  <si>
    <t>Pureté du corps</t>
  </si>
  <si>
    <t>1d8</t>
  </si>
  <si>
    <t>Capacité de la tradition monastique</t>
  </si>
  <si>
    <t>Langage du soleil et de la lune</t>
  </si>
  <si>
    <t>+ 7,50 m</t>
  </si>
  <si>
    <t>Âme de diamant</t>
  </si>
  <si>
    <t>Jeunesse éternelle</t>
  </si>
  <si>
    <t>1d10</t>
  </si>
  <si>
    <t>+ 9 m</t>
  </si>
  <si>
    <t>Corps vide</t>
  </si>
  <si>
    <t>Perfection de l'être</t>
  </si>
  <si>
    <t>Mouvement sans armure</t>
  </si>
  <si>
    <t>Arts martiaux</t>
  </si>
  <si>
    <t>Défense sans armure</t>
  </si>
  <si>
    <t>Moine</t>
  </si>
  <si>
    <t>Maximum de points ki / sort</t>
  </si>
  <si>
    <t>Maximum par sort</t>
  </si>
  <si>
    <t>Force, dextérité</t>
  </si>
  <si>
    <t>Altérations</t>
  </si>
  <si>
    <t>Poisonned</t>
  </si>
  <si>
    <t>Alcoholic</t>
  </si>
  <si>
    <t>Bewitched</t>
  </si>
  <si>
    <t>Scared</t>
  </si>
  <si>
    <t>Provocated</t>
  </si>
  <si>
    <t>Seduced</t>
  </si>
  <si>
    <t>Stressed</t>
  </si>
  <si>
    <t>Acidified</t>
  </si>
  <si>
    <t>Burned</t>
  </si>
  <si>
    <t>Electrified</t>
  </si>
  <si>
    <t>Cold</t>
  </si>
  <si>
    <t>Drug</t>
  </si>
  <si>
    <t>Alcoolisé</t>
  </si>
  <si>
    <t>Envouté</t>
  </si>
  <si>
    <t>Effrayé</t>
  </si>
  <si>
    <t>Provoqué</t>
  </si>
  <si>
    <t>Séduit</t>
  </si>
  <si>
    <t>Stressé</t>
  </si>
  <si>
    <t>Brûlé</t>
  </si>
  <si>
    <t>Foudroyé</t>
  </si>
  <si>
    <t>Drogué</t>
  </si>
  <si>
    <t>Empoisonné</t>
  </si>
  <si>
    <t>Acidifié</t>
  </si>
  <si>
    <t>Altéré</t>
  </si>
  <si>
    <t>Elément</t>
  </si>
  <si>
    <t>Alcool</t>
  </si>
  <si>
    <t>Charme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</si>
</sst>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&quot;D&quot;0"/>
    <numFmt numFmtId="165" formatCode="General&quot;m&quot;"/>
    <numFmt numFmtId="166" formatCode="General&quot; cm&quot;"/>
    <numFmt numFmtId="167" formatCode="General&quot; Kg&quot;"/>
    <numFmt numFmtId="168" formatCode="General&quot; ans&quot;"/>
    <numFmt numFmtId="169" formatCode="General&quot; m&quot;"/>
    <numFmt numFmtId="170" formatCode="&quot;+&quot;General"/>
    <numFmt numFmtId="171" formatCode="&quot;/ &quot;General"/>
    <numFmt numFmtId="172" formatCode="&quot;+ &quot;General"/>
    <numFmt numFmtId="173" formatCode="&quot;/ &quot;General&quot; Kg&quot;"/>
  </numFmts>
  <fonts count="2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Inherit"/>
    </font>
    <font>
      <sz val="10"/>
      <color theme="1"/>
      <name val="Inherit"/>
    </font>
    <font>
      <u/>
      <sz val="11"/>
      <color theme="10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slantDashDot">
        <color theme="4" tint="-0.499984740745262"/>
      </bottom>
      <diagonal/>
    </border>
    <border>
      <left/>
      <right/>
      <top style="thin">
        <color theme="1" tint="0.14996795556505021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37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4" fillId="0" borderId="0" xfId="0" applyFont="1" applyFill="1" applyBorder="1" applyAlignment="1"/>
    <xf numFmtId="0" fontId="0" fillId="0" borderId="0" xfId="0" applyFill="1" applyBorder="1"/>
    <xf numFmtId="0" fontId="0" fillId="0" borderId="0" xfId="0" applyBorder="1"/>
    <xf numFmtId="49" fontId="4" fillId="0" borderId="0" xfId="0" applyNumberFormat="1" applyFont="1" applyFill="1" applyBorder="1"/>
    <xf numFmtId="0" fontId="6" fillId="3" borderId="2" xfId="0" applyFont="1" applyFill="1" applyBorder="1"/>
    <xf numFmtId="0" fontId="0" fillId="2" borderId="9" xfId="0" applyFill="1" applyBorder="1"/>
    <xf numFmtId="0" fontId="1" fillId="4" borderId="10" xfId="0" applyFont="1" applyFill="1" applyBorder="1"/>
    <xf numFmtId="0" fontId="1" fillId="4" borderId="12" xfId="0" applyFont="1" applyFill="1" applyBorder="1"/>
    <xf numFmtId="0" fontId="1" fillId="4" borderId="14" xfId="0" applyFont="1" applyFill="1" applyBorder="1"/>
    <xf numFmtId="0" fontId="4" fillId="3" borderId="12" xfId="0" applyFont="1" applyFill="1" applyBorder="1"/>
    <xf numFmtId="0" fontId="4" fillId="3" borderId="11" xfId="0" applyFont="1" applyFill="1" applyBorder="1" applyAlignment="1">
      <alignment horizontal="center"/>
    </xf>
    <xf numFmtId="0" fontId="0" fillId="4" borderId="15" xfId="0" applyFill="1" applyBorder="1"/>
    <xf numFmtId="0" fontId="0" fillId="4" borderId="0" xfId="0" applyFill="1" applyBorder="1"/>
    <xf numFmtId="0" fontId="3" fillId="3" borderId="0" xfId="0" applyFont="1" applyFill="1"/>
    <xf numFmtId="0" fontId="4" fillId="3" borderId="15" xfId="0" applyFont="1" applyFill="1" applyBorder="1"/>
    <xf numFmtId="49" fontId="4" fillId="3" borderId="3" xfId="0" applyNumberFormat="1" applyFont="1" applyFill="1" applyBorder="1"/>
    <xf numFmtId="49" fontId="4" fillId="3" borderId="4" xfId="0" applyNumberFormat="1" applyFont="1" applyFill="1" applyBorder="1"/>
    <xf numFmtId="0" fontId="6" fillId="3" borderId="3" xfId="0" applyFont="1" applyFill="1" applyBorder="1"/>
    <xf numFmtId="0" fontId="4" fillId="0" borderId="16" xfId="0" applyFont="1" applyFill="1" applyBorder="1"/>
    <xf numFmtId="0" fontId="0" fillId="0" borderId="16" xfId="0" applyFill="1" applyBorder="1"/>
    <xf numFmtId="0" fontId="0" fillId="0" borderId="16" xfId="0" applyBorder="1"/>
    <xf numFmtId="0" fontId="5" fillId="3" borderId="3" xfId="0" applyFont="1" applyFill="1" applyBorder="1"/>
    <xf numFmtId="0" fontId="5" fillId="3" borderId="4" xfId="0" applyFont="1" applyFill="1" applyBorder="1"/>
    <xf numFmtId="0" fontId="0" fillId="4" borderId="8" xfId="0" applyFill="1" applyBorder="1"/>
    <xf numFmtId="165" fontId="13" fillId="4" borderId="10" xfId="0" applyNumberFormat="1" applyFont="1" applyFill="1" applyBorder="1"/>
    <xf numFmtId="165" fontId="13" fillId="4" borderId="12" xfId="0" applyNumberFormat="1" applyFont="1" applyFill="1" applyBorder="1"/>
    <xf numFmtId="165" fontId="13" fillId="4" borderId="14" xfId="0" applyNumberFormat="1" applyFont="1" applyFill="1" applyBorder="1"/>
    <xf numFmtId="0" fontId="0" fillId="4" borderId="9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3" xfId="0" applyFill="1" applyBorder="1" applyProtection="1">
      <protection locked="0"/>
    </xf>
    <xf numFmtId="0" fontId="1" fillId="4" borderId="2" xfId="0" applyFont="1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0" fillId="4" borderId="7" xfId="0" applyFill="1" applyBorder="1" applyProtection="1">
      <protection locked="0"/>
    </xf>
    <xf numFmtId="168" fontId="0" fillId="4" borderId="5" xfId="0" applyNumberFormat="1" applyFill="1" applyBorder="1" applyAlignment="1" applyProtection="1">
      <alignment horizontal="left"/>
      <protection locked="0"/>
    </xf>
    <xf numFmtId="166" fontId="0" fillId="4" borderId="6" xfId="0" applyNumberFormat="1" applyFill="1" applyBorder="1" applyAlignment="1" applyProtection="1">
      <alignment horizontal="left"/>
      <protection locked="0"/>
    </xf>
    <xf numFmtId="167" fontId="0" fillId="4" borderId="6" xfId="0" applyNumberFormat="1" applyFill="1" applyBorder="1" applyAlignment="1" applyProtection="1">
      <alignment horizontal="left"/>
      <protection locked="0"/>
    </xf>
    <xf numFmtId="0" fontId="0" fillId="4" borderId="6" xfId="0" applyFill="1" applyBorder="1" applyAlignment="1" applyProtection="1">
      <alignment horizontal="left"/>
      <protection locked="0"/>
    </xf>
    <xf numFmtId="0" fontId="0" fillId="4" borderId="7" xfId="0" applyFill="1" applyBorder="1" applyAlignment="1" applyProtection="1">
      <alignment horizontal="left"/>
      <protection locked="0"/>
    </xf>
    <xf numFmtId="167" fontId="0" fillId="4" borderId="7" xfId="0" applyNumberFormat="1" applyFill="1" applyBorder="1" applyAlignment="1" applyProtection="1">
      <alignment horizontal="left"/>
      <protection locked="0"/>
    </xf>
    <xf numFmtId="0" fontId="0" fillId="4" borderId="10" xfId="0" applyFill="1" applyBorder="1" applyProtection="1">
      <protection locked="0"/>
    </xf>
    <xf numFmtId="0" fontId="11" fillId="4" borderId="5" xfId="0" applyFont="1" applyFill="1" applyBorder="1" applyProtection="1">
      <protection locked="0"/>
    </xf>
    <xf numFmtId="172" fontId="11" fillId="4" borderId="5" xfId="0" applyNumberFormat="1" applyFont="1" applyFill="1" applyBorder="1" applyProtection="1">
      <protection locked="0"/>
    </xf>
    <xf numFmtId="0" fontId="7" fillId="4" borderId="6" xfId="0" applyFont="1" applyFill="1" applyBorder="1" applyProtection="1">
      <protection locked="0"/>
    </xf>
    <xf numFmtId="172" fontId="7" fillId="4" borderId="6" xfId="0" applyNumberFormat="1" applyFont="1" applyFill="1" applyBorder="1" applyProtection="1">
      <protection locked="0"/>
    </xf>
    <xf numFmtId="0" fontId="9" fillId="4" borderId="6" xfId="0" applyFont="1" applyFill="1" applyBorder="1" applyProtection="1">
      <protection locked="0"/>
    </xf>
    <xf numFmtId="172" fontId="9" fillId="4" borderId="6" xfId="0" applyNumberFormat="1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172" fontId="2" fillId="4" borderId="6" xfId="0" applyNumberFormat="1" applyFont="1" applyFill="1" applyBorder="1" applyProtection="1">
      <protection locked="0"/>
    </xf>
    <xf numFmtId="0" fontId="12" fillId="4" borderId="6" xfId="0" applyFont="1" applyFill="1" applyBorder="1" applyProtection="1">
      <protection locked="0"/>
    </xf>
    <xf numFmtId="172" fontId="12" fillId="4" borderId="6" xfId="0" applyNumberFormat="1" applyFont="1" applyFill="1" applyBorder="1" applyProtection="1">
      <protection locked="0"/>
    </xf>
    <xf numFmtId="0" fontId="10" fillId="4" borderId="7" xfId="0" applyFont="1" applyFill="1" applyBorder="1" applyProtection="1">
      <protection locked="0"/>
    </xf>
    <xf numFmtId="172" fontId="10" fillId="4" borderId="7" xfId="0" applyNumberFormat="1" applyFont="1" applyFill="1" applyBorder="1" applyProtection="1">
      <protection locked="0"/>
    </xf>
    <xf numFmtId="0" fontId="0" fillId="4" borderId="6" xfId="0" applyFill="1" applyBorder="1" applyProtection="1">
      <protection locked="0"/>
    </xf>
    <xf numFmtId="167" fontId="0" fillId="4" borderId="2" xfId="0" applyNumberFormat="1" applyFill="1" applyBorder="1" applyProtection="1">
      <protection locked="0"/>
    </xf>
    <xf numFmtId="173" fontId="0" fillId="4" borderId="4" xfId="0" applyNumberFormat="1" applyFill="1" applyBorder="1" applyAlignment="1" applyProtection="1">
      <alignment horizontal="left"/>
      <protection locked="0"/>
    </xf>
    <xf numFmtId="0" fontId="3" fillId="3" borderId="9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2" borderId="13" xfId="0" applyFont="1" applyFill="1" applyBorder="1"/>
    <xf numFmtId="0" fontId="3" fillId="3" borderId="10" xfId="0" applyFont="1" applyFill="1" applyBorder="1"/>
    <xf numFmtId="0" fontId="3" fillId="2" borderId="2" xfId="0" applyFont="1" applyFill="1" applyBorder="1"/>
    <xf numFmtId="0" fontId="3" fillId="2" borderId="15" xfId="0" applyFont="1" applyFill="1" applyBorder="1"/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3" borderId="0" xfId="0" applyFill="1"/>
    <xf numFmtId="0" fontId="4" fillId="3" borderId="0" xfId="0" applyFont="1" applyFill="1"/>
    <xf numFmtId="0" fontId="5" fillId="3" borderId="2" xfId="0" applyFont="1" applyFill="1" applyBorder="1"/>
    <xf numFmtId="0" fontId="5" fillId="3" borderId="4" xfId="0" applyFont="1" applyFill="1" applyBorder="1"/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4" fillId="3" borderId="3" xfId="0" applyFont="1" applyFill="1" applyBorder="1" applyAlignment="1">
      <alignment horizontal="left" vertical="top"/>
    </xf>
    <xf numFmtId="0" fontId="0" fillId="4" borderId="1" xfId="0" applyFill="1" applyBorder="1" applyAlignment="1" applyProtection="1">
      <alignment horizontal="left" vertical="top" wrapText="1"/>
      <protection locked="0"/>
    </xf>
    <xf numFmtId="0" fontId="4" fillId="3" borderId="0" xfId="0" applyFont="1" applyFill="1" applyBorder="1"/>
    <xf numFmtId="170" fontId="0" fillId="4" borderId="1" xfId="0" applyNumberFormat="1" applyFill="1" applyBorder="1"/>
    <xf numFmtId="0" fontId="0" fillId="0" borderId="1" xfId="0" applyFill="1" applyBorder="1"/>
    <xf numFmtId="0" fontId="0" fillId="0" borderId="5" xfId="0" applyFill="1" applyBorder="1"/>
    <xf numFmtId="0" fontId="3" fillId="3" borderId="15" xfId="0" applyFont="1" applyFill="1" applyBorder="1"/>
    <xf numFmtId="49" fontId="0" fillId="0" borderId="0" xfId="0" applyNumberFormat="1"/>
    <xf numFmtId="0" fontId="3" fillId="3" borderId="15" xfId="0" applyFont="1" applyFill="1" applyBorder="1" applyAlignment="1"/>
    <xf numFmtId="0" fontId="0" fillId="4" borderId="8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9" xfId="0" applyFill="1" applyBorder="1" applyAlignment="1" applyProtection="1">
      <alignment horizontal="left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11" xfId="0" applyFont="1" applyFill="1" applyBorder="1" applyAlignment="1" applyProtection="1">
      <alignment horizontal="left"/>
      <protection locked="0"/>
    </xf>
    <xf numFmtId="0" fontId="0" fillId="4" borderId="13" xfId="0" applyFill="1" applyBorder="1" applyAlignment="1" applyProtection="1">
      <alignment horizontal="left"/>
      <protection locked="0"/>
    </xf>
    <xf numFmtId="0" fontId="0" fillId="0" borderId="0" xfId="0" applyFill="1"/>
    <xf numFmtId="0" fontId="6" fillId="3" borderId="13" xfId="0" applyFont="1" applyFill="1" applyBorder="1"/>
    <xf numFmtId="0" fontId="6" fillId="3" borderId="15" xfId="0" applyFont="1" applyFill="1" applyBorder="1"/>
    <xf numFmtId="0" fontId="4" fillId="3" borderId="4" xfId="0" applyFont="1" applyFill="1" applyBorder="1"/>
    <xf numFmtId="171" fontId="1" fillId="4" borderId="15" xfId="0" applyNumberFormat="1" applyFont="1" applyFill="1" applyBorder="1" applyAlignment="1">
      <alignment horizontal="left"/>
    </xf>
    <xf numFmtId="164" fontId="8" fillId="4" borderId="15" xfId="0" applyNumberFormat="1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170" fontId="0" fillId="4" borderId="3" xfId="0" applyNumberFormat="1" applyFill="1" applyBorder="1" applyAlignment="1">
      <alignment horizontal="center"/>
    </xf>
    <xf numFmtId="170" fontId="0" fillId="4" borderId="4" xfId="0" applyNumberForma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0" fontId="0" fillId="0" borderId="11" xfId="0" applyFill="1" applyBorder="1"/>
    <xf numFmtId="0" fontId="6" fillId="3" borderId="11" xfId="0" applyFont="1" applyFill="1" applyBorder="1"/>
    <xf numFmtId="0" fontId="6" fillId="3" borderId="0" xfId="0" applyFont="1" applyFill="1" applyBorder="1"/>
    <xf numFmtId="0" fontId="6" fillId="0" borderId="0" xfId="0" applyFont="1" applyFill="1" applyBorder="1" applyAlignment="1"/>
    <xf numFmtId="0" fontId="0" fillId="0" borderId="0" xfId="0" applyFill="1" applyBorder="1" applyProtection="1">
      <protection locked="0"/>
    </xf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170" fontId="0" fillId="4" borderId="12" xfId="0" applyNumberFormat="1" applyFill="1" applyBorder="1" applyAlignment="1" applyProtection="1">
      <alignment horizontal="left"/>
    </xf>
    <xf numFmtId="169" fontId="0" fillId="4" borderId="9" xfId="0" applyNumberFormat="1" applyFill="1" applyBorder="1" applyProtection="1">
      <protection locked="0"/>
    </xf>
    <xf numFmtId="0" fontId="16" fillId="5" borderId="11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5" fillId="6" borderId="2" xfId="0" applyFont="1" applyFill="1" applyBorder="1" applyAlignment="1">
      <alignment horizontal="center" vertical="top" wrapText="1"/>
    </xf>
    <xf numFmtId="0" fontId="15" fillId="6" borderId="3" xfId="0" applyFont="1" applyFill="1" applyBorder="1" applyAlignment="1">
      <alignment horizontal="center" vertical="top" wrapText="1"/>
    </xf>
    <xf numFmtId="0" fontId="15" fillId="6" borderId="4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5" fillId="3" borderId="0" xfId="0" applyFont="1" applyFill="1"/>
    <xf numFmtId="0" fontId="16" fillId="5" borderId="0" xfId="0" applyFont="1" applyFill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5" borderId="12" xfId="0" applyFont="1" applyFill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5" xfId="0" applyFont="1" applyBorder="1" applyAlignment="1">
      <alignment vertical="top" wrapText="1"/>
    </xf>
    <xf numFmtId="0" fontId="16" fillId="0" borderId="14" xfId="0" applyFont="1" applyBorder="1" applyAlignment="1">
      <alignment horizontal="center" vertical="top" wrapText="1"/>
    </xf>
    <xf numFmtId="0" fontId="4" fillId="3" borderId="3" xfId="0" applyFont="1" applyFill="1" applyBorder="1" applyAlignment="1"/>
    <xf numFmtId="0" fontId="1" fillId="4" borderId="4" xfId="0" applyNumberFormat="1" applyFont="1" applyFill="1" applyBorder="1" applyAlignment="1">
      <alignment horizontal="left"/>
    </xf>
    <xf numFmtId="0" fontId="18" fillId="3" borderId="0" xfId="1" applyFont="1" applyFill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169" fontId="0" fillId="4" borderId="0" xfId="0" applyNumberFormat="1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170" fontId="0" fillId="4" borderId="0" xfId="0" applyNumberForma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vertical="top" wrapText="1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4" fillId="0" borderId="0" xfId="0" applyFont="1" applyFill="1" applyBorder="1"/>
    <xf numFmtId="49" fontId="14" fillId="4" borderId="9" xfId="0" applyNumberFormat="1" applyFont="1" applyFill="1" applyBorder="1" applyAlignment="1" applyProtection="1">
      <alignment horizontal="center" vertical="top"/>
      <protection locked="0"/>
    </xf>
    <xf numFmtId="0" fontId="1" fillId="4" borderId="8" xfId="0" applyFont="1" applyFill="1" applyBorder="1" applyProtection="1">
      <protection locked="0"/>
    </xf>
    <xf numFmtId="49" fontId="14" fillId="4" borderId="11" xfId="0" applyNumberFormat="1" applyFont="1" applyFill="1" applyBorder="1" applyAlignment="1" applyProtection="1">
      <alignment horizontal="center" vertical="top"/>
      <protection locked="0"/>
    </xf>
    <xf numFmtId="0" fontId="1" fillId="4" borderId="0" xfId="0" applyFont="1" applyFill="1" applyBorder="1" applyProtection="1">
      <protection locked="0"/>
    </xf>
    <xf numFmtId="0" fontId="0" fillId="4" borderId="11" xfId="0" applyFill="1" applyBorder="1" applyAlignment="1" applyProtection="1">
      <alignment horizontal="center" vertical="top"/>
      <protection locked="0"/>
    </xf>
    <xf numFmtId="0" fontId="0" fillId="4" borderId="15" xfId="0" applyFill="1" applyBorder="1" applyAlignment="1" applyProtection="1">
      <alignment horizontal="left"/>
      <protection locked="0"/>
    </xf>
    <xf numFmtId="0" fontId="19" fillId="7" borderId="0" xfId="0" applyFont="1" applyFill="1"/>
    <xf numFmtId="171" fontId="0" fillId="4" borderId="3" xfId="0" applyNumberFormat="1" applyFill="1" applyBorder="1" applyAlignment="1" applyProtection="1">
      <protection locked="0"/>
    </xf>
    <xf numFmtId="171" fontId="0" fillId="4" borderId="4" xfId="0" applyNumberFormat="1" applyFill="1" applyBorder="1" applyAlignment="1" applyProtection="1">
      <protection locked="0"/>
    </xf>
    <xf numFmtId="0" fontId="3" fillId="3" borderId="15" xfId="0" applyFont="1" applyFill="1" applyBorder="1" applyAlignment="1"/>
    <xf numFmtId="169" fontId="0" fillId="4" borderId="9" xfId="0" applyNumberFormat="1" applyFill="1" applyBorder="1" applyAlignment="1" applyProtection="1">
      <alignment horizontal="left"/>
      <protection locked="0"/>
    </xf>
    <xf numFmtId="169" fontId="0" fillId="4" borderId="8" xfId="0" applyNumberFormat="1" applyFill="1" applyBorder="1" applyAlignment="1" applyProtection="1">
      <alignment horizontal="left"/>
      <protection locked="0"/>
    </xf>
    <xf numFmtId="169" fontId="0" fillId="4" borderId="10" xfId="0" applyNumberFormat="1" applyFill="1" applyBorder="1" applyAlignment="1" applyProtection="1">
      <alignment horizontal="left"/>
      <protection locked="0"/>
    </xf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164" fontId="1" fillId="4" borderId="11" xfId="0" applyNumberFormat="1" applyFont="1" applyFill="1" applyBorder="1" applyAlignment="1" applyProtection="1">
      <alignment horizontal="left"/>
    </xf>
    <xf numFmtId="164" fontId="1" fillId="4" borderId="0" xfId="0" applyNumberFormat="1" applyFont="1" applyFill="1" applyBorder="1" applyAlignment="1" applyProtection="1">
      <alignment horizontal="left"/>
    </xf>
    <xf numFmtId="0" fontId="0" fillId="4" borderId="11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horizontal="left" vertical="top" wrapText="1"/>
    </xf>
    <xf numFmtId="0" fontId="0" fillId="4" borderId="12" xfId="0" applyFill="1" applyBorder="1" applyAlignment="1" applyProtection="1">
      <alignment horizontal="left" vertical="top" wrapText="1"/>
    </xf>
    <xf numFmtId="0" fontId="0" fillId="4" borderId="13" xfId="0" applyFill="1" applyBorder="1" applyAlignment="1" applyProtection="1">
      <alignment horizontal="left" vertical="top" wrapText="1"/>
    </xf>
    <xf numFmtId="0" fontId="0" fillId="4" borderId="15" xfId="0" applyFill="1" applyBorder="1" applyAlignment="1" applyProtection="1">
      <alignment horizontal="left" vertical="top" wrapText="1"/>
    </xf>
    <xf numFmtId="0" fontId="0" fillId="4" borderId="14" xfId="0" applyFill="1" applyBorder="1" applyAlignment="1" applyProtection="1">
      <alignment horizontal="left" vertical="top" wrapText="1"/>
    </xf>
    <xf numFmtId="0" fontId="1" fillId="4" borderId="0" xfId="0" applyFont="1" applyFill="1" applyBorder="1" applyAlignment="1" applyProtection="1">
      <protection locked="0"/>
    </xf>
    <xf numFmtId="0" fontId="1" fillId="4" borderId="12" xfId="0" applyFont="1" applyFill="1" applyBorder="1" applyAlignment="1" applyProtection="1">
      <protection locked="0"/>
    </xf>
    <xf numFmtId="0" fontId="4" fillId="3" borderId="0" xfId="0" applyFont="1" applyFill="1" applyBorder="1" applyAlignment="1">
      <alignment horizontal="left"/>
    </xf>
    <xf numFmtId="0" fontId="1" fillId="4" borderId="0" xfId="0" applyFont="1" applyFill="1" applyBorder="1"/>
    <xf numFmtId="0" fontId="1" fillId="4" borderId="12" xfId="0" applyFont="1" applyFill="1" applyBorder="1"/>
    <xf numFmtId="0" fontId="4" fillId="3" borderId="15" xfId="0" applyFont="1" applyFill="1" applyBorder="1" applyAlignment="1">
      <alignment horizontal="left"/>
    </xf>
    <xf numFmtId="0" fontId="1" fillId="4" borderId="15" xfId="0" applyFont="1" applyFill="1" applyBorder="1"/>
    <xf numFmtId="0" fontId="1" fillId="4" borderId="14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4" fillId="3" borderId="0" xfId="0" applyFont="1" applyFill="1"/>
    <xf numFmtId="0" fontId="4" fillId="3" borderId="12" xfId="0" applyFont="1" applyFill="1" applyBorder="1"/>
    <xf numFmtId="0" fontId="0" fillId="4" borderId="8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0" fontId="0" fillId="4" borderId="12" xfId="0" applyFill="1" applyBorder="1" applyAlignment="1" applyProtection="1">
      <alignment horizontal="left"/>
      <protection locked="0"/>
    </xf>
    <xf numFmtId="171" fontId="1" fillId="4" borderId="3" xfId="0" applyNumberFormat="1" applyFont="1" applyFill="1" applyBorder="1" applyAlignment="1">
      <alignment horizontal="left"/>
    </xf>
    <xf numFmtId="0" fontId="1" fillId="4" borderId="8" xfId="0" applyFont="1" applyFill="1" applyBorder="1" applyAlignment="1" applyProtection="1">
      <protection locked="0"/>
    </xf>
    <xf numFmtId="0" fontId="1" fillId="4" borderId="10" xfId="0" applyFont="1" applyFill="1" applyBorder="1" applyAlignment="1" applyProtection="1">
      <protection locked="0"/>
    </xf>
    <xf numFmtId="0" fontId="4" fillId="3" borderId="3" xfId="0" applyFont="1" applyFill="1" applyBorder="1" applyAlignment="1"/>
    <xf numFmtId="0" fontId="1" fillId="4" borderId="15" xfId="0" applyFont="1" applyFill="1" applyBorder="1" applyAlignment="1" applyProtection="1">
      <protection locked="0"/>
    </xf>
    <xf numFmtId="0" fontId="1" fillId="4" borderId="14" xfId="0" applyFont="1" applyFill="1" applyBorder="1" applyAlignment="1" applyProtection="1"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18" fillId="3" borderId="15" xfId="1" applyFont="1" applyFill="1" applyBorder="1" applyAlignment="1">
      <alignment horizontal="left"/>
    </xf>
    <xf numFmtId="0" fontId="0" fillId="3" borderId="0" xfId="0" applyFill="1"/>
    <xf numFmtId="0" fontId="4" fillId="3" borderId="15" xfId="0" applyFon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171" fontId="0" fillId="4" borderId="3" xfId="0" applyNumberForma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4" fillId="3" borderId="15" xfId="0" applyFont="1" applyFill="1" applyBorder="1" applyAlignment="1">
      <alignment vertical="top"/>
    </xf>
    <xf numFmtId="0" fontId="0" fillId="4" borderId="11" xfId="0" applyFill="1" applyBorder="1" applyAlignment="1" applyProtection="1">
      <alignment vertical="top" wrapText="1"/>
    </xf>
    <xf numFmtId="0" fontId="0" fillId="4" borderId="0" xfId="0" applyFill="1" applyBorder="1" applyAlignment="1" applyProtection="1">
      <alignment vertical="top" wrapText="1"/>
    </xf>
    <xf numFmtId="0" fontId="0" fillId="4" borderId="12" xfId="0" applyFill="1" applyBorder="1" applyAlignment="1" applyProtection="1">
      <alignment vertical="top" wrapText="1"/>
    </xf>
    <xf numFmtId="0" fontId="0" fillId="4" borderId="13" xfId="0" applyFill="1" applyBorder="1" applyAlignment="1" applyProtection="1">
      <alignment vertical="top" wrapText="1"/>
    </xf>
    <xf numFmtId="0" fontId="0" fillId="4" borderId="15" xfId="0" applyFill="1" applyBorder="1" applyAlignment="1" applyProtection="1">
      <alignment vertical="top" wrapText="1"/>
    </xf>
    <xf numFmtId="0" fontId="0" fillId="4" borderId="14" xfId="0" applyFill="1" applyBorder="1" applyAlignment="1" applyProtection="1">
      <alignment vertical="top" wrapText="1"/>
    </xf>
    <xf numFmtId="0" fontId="0" fillId="4" borderId="11" xfId="0" applyFill="1" applyBorder="1" applyAlignment="1" applyProtection="1">
      <alignment horizontal="left"/>
      <protection locked="0"/>
    </xf>
    <xf numFmtId="0" fontId="0" fillId="4" borderId="15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169" fontId="0" fillId="0" borderId="0" xfId="0" applyNumberFormat="1" applyFill="1" applyBorder="1" applyAlignment="1" applyProtection="1">
      <alignment horizontal="left"/>
      <protection locked="0"/>
    </xf>
    <xf numFmtId="164" fontId="1" fillId="0" borderId="0" xfId="0" applyNumberFormat="1" applyFont="1" applyFill="1" applyBorder="1" applyAlignment="1" applyProtection="1">
      <alignment horizontal="left"/>
    </xf>
    <xf numFmtId="0" fontId="0" fillId="0" borderId="0" xfId="0" applyFill="1" applyBorder="1"/>
    <xf numFmtId="0" fontId="4" fillId="3" borderId="12" xfId="0" applyFont="1" applyFill="1" applyBorder="1" applyAlignment="1">
      <alignment horizontal="left" vertical="top"/>
    </xf>
    <xf numFmtId="0" fontId="5" fillId="3" borderId="2" xfId="0" applyFont="1" applyFill="1" applyBorder="1"/>
    <xf numFmtId="0" fontId="5" fillId="3" borderId="4" xfId="0" applyFont="1" applyFill="1" applyBorder="1"/>
    <xf numFmtId="0" fontId="5" fillId="3" borderId="3" xfId="0" applyFont="1" applyFill="1" applyBorder="1"/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167" fontId="0" fillId="2" borderId="9" xfId="0" applyNumberFormat="1" applyFill="1" applyBorder="1" applyProtection="1">
      <protection locked="0"/>
    </xf>
    <xf numFmtId="167" fontId="0" fillId="2" borderId="8" xfId="0" applyNumberFormat="1" applyFill="1" applyBorder="1" applyProtection="1">
      <protection locked="0"/>
    </xf>
    <xf numFmtId="167" fontId="0" fillId="2" borderId="10" xfId="0" applyNumberFormat="1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15" xfId="0" applyFont="1" applyFill="1" applyBorder="1"/>
  </cellXfs>
  <cellStyles count="2">
    <cellStyle name="Lien hypertexte" xfId="1" builtinId="8"/>
    <cellStyle name="Normal" xfId="0" builtinId="0"/>
  </cellStyles>
  <dxfs count="10"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b/>
        <i val="0"/>
        <color auto="1"/>
      </font>
      <fill>
        <patternFill patternType="none">
          <fgColor auto="1"/>
          <bgColor auto="1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1" tint="4.9989318521683403E-2"/>
        </patternFill>
      </fill>
    </dxf>
  </dxfs>
  <tableStyles count="0" defaultTableStyle="TableStyleMedium2" defaultPivotStyle="PivotStyleMedium9"/>
  <colors>
    <mruColors>
      <color rgb="FFFFE3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1</xdr:row>
      <xdr:rowOff>28575</xdr:rowOff>
    </xdr:from>
    <xdr:to>
      <xdr:col>5</xdr:col>
      <xdr:colOff>790575</xdr:colOff>
      <xdr:row>2</xdr:row>
      <xdr:rowOff>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219075"/>
          <a:ext cx="161925" cy="161925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3</xdr:row>
      <xdr:rowOff>85725</xdr:rowOff>
    </xdr:from>
    <xdr:to>
      <xdr:col>1</xdr:col>
      <xdr:colOff>2619375</xdr:colOff>
      <xdr:row>35</xdr:row>
      <xdr:rowOff>147347</xdr:rowOff>
    </xdr:to>
    <xdr:grpSp>
      <xdr:nvGrpSpPr>
        <xdr:cNvPr id="15" name="Groupe 14"/>
        <xdr:cNvGrpSpPr/>
      </xdr:nvGrpSpPr>
      <xdr:grpSpPr>
        <a:xfrm>
          <a:off x="238125" y="609600"/>
          <a:ext cx="2552700" cy="6176672"/>
          <a:chOff x="0" y="381000"/>
          <a:chExt cx="1981477" cy="4925112"/>
        </a:xfrm>
      </xdr:grpSpPr>
      <xdr:pic>
        <xdr:nvPicPr>
          <xdr:cNvPr id="3" name="Imag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81000"/>
            <a:ext cx="1981477" cy="4925112"/>
          </a:xfrm>
          <a:prstGeom prst="rect">
            <a:avLst/>
          </a:prstGeom>
          <a:ln w="88900" cap="sq" cmpd="thickThin">
            <a:solidFill>
              <a:srgbClr val="000000"/>
            </a:solidFill>
            <a:prstDash val="solid"/>
            <a:miter lim="800000"/>
          </a:ln>
          <a:effectLst>
            <a:innerShdw blurRad="76200">
              <a:srgbClr val="000000"/>
            </a:innerShdw>
          </a:effectLst>
        </xdr:spPr>
      </xdr:pic>
      <xdr:sp macro="" textlink="" fLocksText="0">
        <xdr:nvSpPr>
          <xdr:cNvPr id="4" name="Hexagone 3"/>
          <xdr:cNvSpPr/>
        </xdr:nvSpPr>
        <xdr:spPr>
          <a:xfrm>
            <a:off x="770048" y="818074"/>
            <a:ext cx="129964" cy="112039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5" name="Hexagone 4"/>
          <xdr:cNvSpPr/>
        </xdr:nvSpPr>
        <xdr:spPr>
          <a:xfrm>
            <a:off x="680344" y="1619250"/>
            <a:ext cx="309372" cy="266700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6" name="Hexagone 5"/>
          <xdr:cNvSpPr/>
        </xdr:nvSpPr>
        <xdr:spPr>
          <a:xfrm>
            <a:off x="1451420" y="1809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8" name="Hexagone 7"/>
          <xdr:cNvSpPr/>
        </xdr:nvSpPr>
        <xdr:spPr>
          <a:xfrm>
            <a:off x="1537145" y="2369571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9" name="Hexagone 8"/>
          <xdr:cNvSpPr/>
        </xdr:nvSpPr>
        <xdr:spPr>
          <a:xfrm>
            <a:off x="298895" y="181927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0" name="Hexagone 9"/>
          <xdr:cNvSpPr/>
        </xdr:nvSpPr>
        <xdr:spPr>
          <a:xfrm>
            <a:off x="214769" y="21050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1" name="Hexagone 10"/>
          <xdr:cNvSpPr/>
        </xdr:nvSpPr>
        <xdr:spPr>
          <a:xfrm>
            <a:off x="997482" y="32099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2" name="Hexagone 11"/>
          <xdr:cNvSpPr/>
        </xdr:nvSpPr>
        <xdr:spPr>
          <a:xfrm>
            <a:off x="616351" y="3207769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3" name="Hexagone 12"/>
          <xdr:cNvSpPr/>
        </xdr:nvSpPr>
        <xdr:spPr>
          <a:xfrm>
            <a:off x="1027591" y="40862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4" name="Hexagone 13"/>
          <xdr:cNvSpPr/>
        </xdr:nvSpPr>
        <xdr:spPr>
          <a:xfrm>
            <a:off x="754563" y="4095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 editAs="oneCell">
    <xdr:from>
      <xdr:col>4</xdr:col>
      <xdr:colOff>581025</xdr:colOff>
      <xdr:row>1</xdr:row>
      <xdr:rowOff>9524</xdr:rowOff>
    </xdr:from>
    <xdr:to>
      <xdr:col>4</xdr:col>
      <xdr:colOff>758102</xdr:colOff>
      <xdr:row>1</xdr:row>
      <xdr:rowOff>190499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91100" y="200024"/>
          <a:ext cx="177077" cy="180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228602</xdr:colOff>
      <xdr:row>0</xdr:row>
      <xdr:rowOff>19050</xdr:rowOff>
    </xdr:from>
    <xdr:to>
      <xdr:col>3</xdr:col>
      <xdr:colOff>371476</xdr:colOff>
      <xdr:row>1</xdr:row>
      <xdr:rowOff>21394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209552</xdr:colOff>
      <xdr:row>0</xdr:row>
      <xdr:rowOff>19050</xdr:rowOff>
    </xdr:from>
    <xdr:to>
      <xdr:col>4</xdr:col>
      <xdr:colOff>352426</xdr:colOff>
      <xdr:row>1</xdr:row>
      <xdr:rowOff>21394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>
          <a:grayscl/>
        </a:blip>
        <a:stretch>
          <a:fillRect/>
        </a:stretch>
      </xdr:blipFill>
      <xdr:spPr>
        <a:xfrm>
          <a:off x="668655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200027</xdr:colOff>
      <xdr:row>0</xdr:row>
      <xdr:rowOff>19050</xdr:rowOff>
    </xdr:from>
    <xdr:to>
      <xdr:col>5</xdr:col>
      <xdr:colOff>342901</xdr:colOff>
      <xdr:row>1</xdr:row>
      <xdr:rowOff>21394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6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019927" y="19050"/>
          <a:ext cx="142874" cy="1928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njons_et_drag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veaux"/>
      <sheetName val="Races"/>
      <sheetName val="Sous-races"/>
      <sheetName val="Classes"/>
      <sheetName val="Capacities"/>
      <sheetName val="Historiques"/>
      <sheetName val="Armes"/>
      <sheetName val="Armures"/>
      <sheetName val="Objets"/>
      <sheetName val="Montures"/>
      <sheetName val="Bâteaux"/>
      <sheetName val="Marchandises"/>
      <sheetName val="Services"/>
      <sheetName val="Babioles"/>
      <sheetName val="Equipements"/>
      <sheetName val="Sorts"/>
      <sheetName val="Alignements"/>
      <sheetName val="Langues"/>
      <sheetName val="Export global"/>
      <sheetName val="Génasis"/>
      <sheetName val="Moine"/>
    </sheetNames>
    <sheetDataSet>
      <sheetData sheetId="0">
        <row r="2">
          <cell r="A2">
            <v>1</v>
          </cell>
          <cell r="B2">
            <v>0</v>
          </cell>
          <cell r="C2">
            <v>2</v>
          </cell>
        </row>
        <row r="3">
          <cell r="A3">
            <v>2</v>
          </cell>
          <cell r="B3">
            <v>300</v>
          </cell>
          <cell r="C3">
            <v>2</v>
          </cell>
        </row>
        <row r="4">
          <cell r="A4">
            <v>3</v>
          </cell>
          <cell r="B4">
            <v>900</v>
          </cell>
          <cell r="C4">
            <v>2</v>
          </cell>
        </row>
        <row r="5">
          <cell r="A5">
            <v>4</v>
          </cell>
          <cell r="B5">
            <v>2700</v>
          </cell>
          <cell r="C5">
            <v>2</v>
          </cell>
        </row>
        <row r="6">
          <cell r="A6">
            <v>5</v>
          </cell>
          <cell r="B6">
            <v>6500</v>
          </cell>
          <cell r="C6">
            <v>3</v>
          </cell>
        </row>
        <row r="7">
          <cell r="A7">
            <v>6</v>
          </cell>
          <cell r="B7">
            <v>14000</v>
          </cell>
          <cell r="C7">
            <v>3</v>
          </cell>
        </row>
        <row r="8">
          <cell r="A8">
            <v>7</v>
          </cell>
          <cell r="B8">
            <v>23000</v>
          </cell>
          <cell r="C8">
            <v>3</v>
          </cell>
        </row>
        <row r="9">
          <cell r="A9">
            <v>8</v>
          </cell>
          <cell r="B9">
            <v>34000</v>
          </cell>
          <cell r="C9">
            <v>3</v>
          </cell>
        </row>
        <row r="10">
          <cell r="A10">
            <v>9</v>
          </cell>
          <cell r="B10">
            <v>48000</v>
          </cell>
          <cell r="C10">
            <v>4</v>
          </cell>
        </row>
        <row r="11">
          <cell r="A11">
            <v>10</v>
          </cell>
          <cell r="B11">
            <v>64000</v>
          </cell>
          <cell r="C11">
            <v>4</v>
          </cell>
        </row>
        <row r="12">
          <cell r="A12">
            <v>11</v>
          </cell>
          <cell r="B12">
            <v>85000</v>
          </cell>
          <cell r="C12">
            <v>4</v>
          </cell>
        </row>
        <row r="13">
          <cell r="A13">
            <v>12</v>
          </cell>
          <cell r="B13">
            <v>100000</v>
          </cell>
          <cell r="C13">
            <v>4</v>
          </cell>
        </row>
        <row r="14">
          <cell r="A14">
            <v>13</v>
          </cell>
          <cell r="B14">
            <v>120000</v>
          </cell>
          <cell r="C14">
            <v>5</v>
          </cell>
        </row>
        <row r="15">
          <cell r="A15">
            <v>14</v>
          </cell>
          <cell r="B15">
            <v>140000</v>
          </cell>
          <cell r="C15">
            <v>5</v>
          </cell>
        </row>
        <row r="16">
          <cell r="A16">
            <v>15</v>
          </cell>
          <cell r="B16">
            <v>165000</v>
          </cell>
          <cell r="C16">
            <v>5</v>
          </cell>
        </row>
        <row r="17">
          <cell r="A17">
            <v>16</v>
          </cell>
          <cell r="B17">
            <v>195000</v>
          </cell>
          <cell r="C17">
            <v>5</v>
          </cell>
        </row>
        <row r="18">
          <cell r="A18">
            <v>17</v>
          </cell>
          <cell r="B18">
            <v>225000</v>
          </cell>
          <cell r="C18">
            <v>6</v>
          </cell>
        </row>
        <row r="19">
          <cell r="A19">
            <v>18</v>
          </cell>
          <cell r="B19">
            <v>265000</v>
          </cell>
          <cell r="C19">
            <v>6</v>
          </cell>
        </row>
        <row r="20">
          <cell r="A20">
            <v>19</v>
          </cell>
          <cell r="B20">
            <v>305000</v>
          </cell>
          <cell r="C20">
            <v>6</v>
          </cell>
        </row>
        <row r="21">
          <cell r="A21">
            <v>20</v>
          </cell>
          <cell r="B21">
            <v>355000</v>
          </cell>
          <cell r="C21">
            <v>6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A2" t="str">
            <v>Armes courantes de corps à corps</v>
          </cell>
        </row>
        <row r="3">
          <cell r="A3" t="str">
            <v>Bâton</v>
          </cell>
          <cell r="B3" t="str">
            <v>Quarterstaff</v>
          </cell>
          <cell r="C3" t="str">
            <v>1d6 contondant</v>
          </cell>
          <cell r="D3" t="str">
            <v xml:space="preserve">1d6 </v>
          </cell>
          <cell r="E3" t="str">
            <v>Contondant</v>
          </cell>
          <cell r="F3" t="str">
            <v>2 kg</v>
          </cell>
        </row>
        <row r="4">
          <cell r="A4" t="str">
            <v>Dague</v>
          </cell>
          <cell r="B4" t="str">
            <v>Dagger</v>
          </cell>
          <cell r="C4" t="str">
            <v>1d4 perforant</v>
          </cell>
          <cell r="D4" t="str">
            <v xml:space="preserve">1d4 </v>
          </cell>
          <cell r="E4" t="str">
            <v>Perforant</v>
          </cell>
          <cell r="F4" t="str">
            <v>500 g</v>
          </cell>
        </row>
        <row r="5">
          <cell r="A5" t="str">
            <v>Gourdin</v>
          </cell>
          <cell r="B5" t="str">
            <v>Club</v>
          </cell>
          <cell r="C5" t="str">
            <v>1d4 contondant</v>
          </cell>
          <cell r="D5" t="str">
            <v xml:space="preserve">1d4 </v>
          </cell>
          <cell r="E5" t="str">
            <v>Contondant</v>
          </cell>
          <cell r="F5" t="str">
            <v>1 kg</v>
          </cell>
        </row>
        <row r="6">
          <cell r="A6" t="str">
            <v>Hachette</v>
          </cell>
          <cell r="B6" t="str">
            <v>Handaxe</v>
          </cell>
          <cell r="C6" t="str">
            <v>1d6 tranchant</v>
          </cell>
          <cell r="D6" t="str">
            <v xml:space="preserve">1d6 </v>
          </cell>
          <cell r="E6" t="str">
            <v>Tranchant</v>
          </cell>
          <cell r="F6" t="str">
            <v>1 kg</v>
          </cell>
        </row>
        <row r="7">
          <cell r="A7" t="str">
            <v>Javeline</v>
          </cell>
          <cell r="B7" t="str">
            <v>Javelin</v>
          </cell>
          <cell r="C7" t="str">
            <v>1d6 perforant</v>
          </cell>
          <cell r="D7" t="str">
            <v xml:space="preserve">1d6 </v>
          </cell>
          <cell r="E7" t="str">
            <v>Perforant</v>
          </cell>
          <cell r="F7" t="str">
            <v>1 kg</v>
          </cell>
        </row>
        <row r="8">
          <cell r="A8" t="str">
            <v>Lance</v>
          </cell>
          <cell r="B8" t="str">
            <v>Spear</v>
          </cell>
          <cell r="C8" t="str">
            <v>1d6 perforant</v>
          </cell>
          <cell r="D8" t="str">
            <v xml:space="preserve">1d6 </v>
          </cell>
          <cell r="E8" t="str">
            <v>Perforant</v>
          </cell>
          <cell r="F8" t="str">
            <v>1,5 kg</v>
          </cell>
        </row>
        <row r="9">
          <cell r="A9" t="str">
            <v>Marteau léger</v>
          </cell>
          <cell r="B9" t="str">
            <v>Light hammer</v>
          </cell>
          <cell r="C9" t="str">
            <v>1d4 contondant</v>
          </cell>
          <cell r="D9" t="str">
            <v xml:space="preserve">1d4 </v>
          </cell>
          <cell r="E9" t="str">
            <v>Contondant</v>
          </cell>
          <cell r="F9" t="str">
            <v>1 kg</v>
          </cell>
        </row>
        <row r="10">
          <cell r="A10" t="str">
            <v>Masse d'armes</v>
          </cell>
          <cell r="B10" t="str">
            <v>Mace</v>
          </cell>
          <cell r="C10" t="str">
            <v>1d6 contondant</v>
          </cell>
          <cell r="D10" t="str">
            <v xml:space="preserve">1d6 </v>
          </cell>
          <cell r="E10" t="str">
            <v>Contondant</v>
          </cell>
          <cell r="F10" t="str">
            <v>2 kg</v>
          </cell>
        </row>
        <row r="11">
          <cell r="A11" t="str">
            <v>Massue</v>
          </cell>
          <cell r="B11" t="str">
            <v>Greatclub</v>
          </cell>
          <cell r="C11" t="str">
            <v>1d8 contondant</v>
          </cell>
          <cell r="D11" t="str">
            <v xml:space="preserve">1d8 </v>
          </cell>
          <cell r="E11" t="str">
            <v>Contondant</v>
          </cell>
          <cell r="F11" t="str">
            <v>5 kg</v>
          </cell>
        </row>
        <row r="12">
          <cell r="A12" t="str">
            <v>Serpe</v>
          </cell>
          <cell r="B12" t="str">
            <v>Sickle</v>
          </cell>
          <cell r="C12" t="str">
            <v>1d4 tranchant</v>
          </cell>
          <cell r="D12" t="str">
            <v xml:space="preserve">1d4 </v>
          </cell>
          <cell r="E12" t="str">
            <v>Tranchant</v>
          </cell>
          <cell r="F12" t="str">
            <v>1 kg</v>
          </cell>
        </row>
        <row r="13">
          <cell r="A13" t="str">
            <v>Armes courantes à distance</v>
          </cell>
        </row>
        <row r="14">
          <cell r="A14" t="str">
            <v>Arbalète légère</v>
          </cell>
          <cell r="B14" t="str">
            <v>Crossbow, light</v>
          </cell>
          <cell r="C14" t="str">
            <v>1d8 perforant</v>
          </cell>
          <cell r="D14" t="str">
            <v xml:space="preserve">1d8 </v>
          </cell>
          <cell r="E14" t="str">
            <v>Perforant</v>
          </cell>
          <cell r="F14" t="str">
            <v>2,5 kg</v>
          </cell>
        </row>
        <row r="15">
          <cell r="A15" t="str">
            <v>Arc court</v>
          </cell>
          <cell r="B15" t="str">
            <v>Shortbow</v>
          </cell>
          <cell r="C15" t="str">
            <v>1d6 perforant</v>
          </cell>
          <cell r="D15" t="str">
            <v xml:space="preserve">1d6 </v>
          </cell>
          <cell r="E15" t="str">
            <v>Perforant</v>
          </cell>
          <cell r="F15" t="str">
            <v>1 kg</v>
          </cell>
        </row>
        <row r="16">
          <cell r="A16" t="str">
            <v>Fléchette</v>
          </cell>
          <cell r="B16" t="str">
            <v>Dart</v>
          </cell>
          <cell r="C16" t="str">
            <v>1d4 perforant</v>
          </cell>
          <cell r="D16" t="str">
            <v xml:space="preserve">1d4 </v>
          </cell>
          <cell r="E16" t="str">
            <v>Perforant</v>
          </cell>
          <cell r="F16" t="str">
            <v>100 g</v>
          </cell>
        </row>
        <row r="17">
          <cell r="A17" t="str">
            <v>Fronde</v>
          </cell>
          <cell r="B17" t="str">
            <v>Sling</v>
          </cell>
          <cell r="C17" t="str">
            <v>1d4 contondant</v>
          </cell>
          <cell r="D17" t="str">
            <v xml:space="preserve">1d4 </v>
          </cell>
          <cell r="E17" t="str">
            <v>Contondant</v>
          </cell>
          <cell r="F17" t="str">
            <v>0 g</v>
          </cell>
        </row>
        <row r="18">
          <cell r="A18" t="str">
            <v>Armes de guerre de corps à corps</v>
          </cell>
        </row>
        <row r="19">
          <cell r="A19" t="str">
            <v>Cimeterre</v>
          </cell>
          <cell r="B19" t="str">
            <v>Scimitar</v>
          </cell>
          <cell r="C19" t="str">
            <v>1d6 tranchant</v>
          </cell>
          <cell r="D19" t="str">
            <v xml:space="preserve">1d6 </v>
          </cell>
          <cell r="E19" t="str">
            <v>Tranchant</v>
          </cell>
          <cell r="F19" t="str">
            <v>1,5 kg</v>
          </cell>
        </row>
        <row r="20">
          <cell r="A20" t="str">
            <v>Coutille</v>
          </cell>
          <cell r="B20" t="str">
            <v>Glaive</v>
          </cell>
          <cell r="C20" t="str">
            <v>1d10 tranchant</v>
          </cell>
          <cell r="D20" t="str">
            <v xml:space="preserve">1d10 </v>
          </cell>
          <cell r="E20" t="str">
            <v>Tranchant</v>
          </cell>
          <cell r="F20" t="str">
            <v>3 kg</v>
          </cell>
        </row>
        <row r="21">
          <cell r="A21" t="str">
            <v>Épée à deux mains</v>
          </cell>
          <cell r="B21" t="str">
            <v>Greatsword</v>
          </cell>
          <cell r="C21" t="str">
            <v>2d6 tranchant</v>
          </cell>
          <cell r="D21" t="str">
            <v xml:space="preserve">2d6 </v>
          </cell>
          <cell r="E21" t="str">
            <v>Tranchant</v>
          </cell>
          <cell r="F21" t="str">
            <v>3 kg</v>
          </cell>
        </row>
        <row r="22">
          <cell r="A22" t="str">
            <v>Épée courte</v>
          </cell>
          <cell r="B22" t="str">
            <v>Shortsword</v>
          </cell>
          <cell r="C22" t="str">
            <v>1d6 perforant</v>
          </cell>
          <cell r="D22" t="str">
            <v xml:space="preserve">1d6 </v>
          </cell>
          <cell r="E22" t="str">
            <v>Perforant</v>
          </cell>
          <cell r="F22" t="str">
            <v>1 kg</v>
          </cell>
        </row>
        <row r="23">
          <cell r="A23" t="str">
            <v>Épée longue</v>
          </cell>
          <cell r="B23" t="str">
            <v>Longsword</v>
          </cell>
          <cell r="C23" t="str">
            <v>1d8 tranchant</v>
          </cell>
          <cell r="D23" t="str">
            <v xml:space="preserve">1d8 </v>
          </cell>
          <cell r="E23" t="str">
            <v>Tranchant</v>
          </cell>
          <cell r="F23" t="str">
            <v>1,5 kg</v>
          </cell>
        </row>
        <row r="24">
          <cell r="A24" t="str">
            <v>Fléau d'armes</v>
          </cell>
          <cell r="B24" t="str">
            <v>Flail</v>
          </cell>
          <cell r="C24" t="str">
            <v>1d8 contondant</v>
          </cell>
          <cell r="D24" t="str">
            <v xml:space="preserve">1d8 </v>
          </cell>
          <cell r="E24" t="str">
            <v>Contondant</v>
          </cell>
          <cell r="F24" t="str">
            <v>1 kg</v>
          </cell>
        </row>
        <row r="25">
          <cell r="A25" t="str">
            <v>Fouet</v>
          </cell>
          <cell r="B25" t="str">
            <v>Whip</v>
          </cell>
          <cell r="C25" t="str">
            <v>1d4 tranchant</v>
          </cell>
          <cell r="D25" t="str">
            <v xml:space="preserve">1d4 </v>
          </cell>
          <cell r="E25" t="str">
            <v>Tranchant</v>
          </cell>
          <cell r="F25" t="str">
            <v>1,5 kg</v>
          </cell>
        </row>
        <row r="26">
          <cell r="A26" t="str">
            <v>Hache à deux mains</v>
          </cell>
          <cell r="B26" t="str">
            <v>Greataxe</v>
          </cell>
          <cell r="C26" t="str">
            <v>1d12 tranchant</v>
          </cell>
          <cell r="D26" t="str">
            <v xml:space="preserve">1d12 </v>
          </cell>
          <cell r="E26" t="str">
            <v>Tranchant</v>
          </cell>
          <cell r="F26" t="str">
            <v>3,5 kg</v>
          </cell>
        </row>
        <row r="27">
          <cell r="A27" t="str">
            <v>Hache d'armes</v>
          </cell>
          <cell r="B27" t="str">
            <v>Battleaxe</v>
          </cell>
          <cell r="C27" t="str">
            <v>1d8 tranchant</v>
          </cell>
          <cell r="D27" t="str">
            <v xml:space="preserve">1d8 </v>
          </cell>
          <cell r="E27" t="str">
            <v>Tranchant</v>
          </cell>
          <cell r="F27" t="str">
            <v>2 kg</v>
          </cell>
        </row>
        <row r="28">
          <cell r="A28" t="str">
            <v>Hallebarde</v>
          </cell>
          <cell r="B28" t="str">
            <v>Halberd</v>
          </cell>
          <cell r="C28" t="str">
            <v>1d10 tranchant</v>
          </cell>
          <cell r="D28" t="str">
            <v xml:space="preserve">1d10 </v>
          </cell>
          <cell r="E28" t="str">
            <v>Tranchant</v>
          </cell>
          <cell r="F28" t="str">
            <v>3 kg</v>
          </cell>
        </row>
        <row r="29">
          <cell r="A29" t="str">
            <v>Lance d’arçon</v>
          </cell>
          <cell r="B29" t="str">
            <v>Lance</v>
          </cell>
          <cell r="C29" t="str">
            <v>1d12 perforant</v>
          </cell>
          <cell r="D29" t="str">
            <v xml:space="preserve">1d12 </v>
          </cell>
          <cell r="E29" t="str">
            <v>Perforant</v>
          </cell>
          <cell r="F29" t="str">
            <v>3 kg</v>
          </cell>
        </row>
        <row r="30">
          <cell r="A30" t="str">
            <v>Maillet</v>
          </cell>
          <cell r="B30" t="str">
            <v>Maul</v>
          </cell>
          <cell r="C30" t="str">
            <v>2d6 contondant</v>
          </cell>
          <cell r="D30" t="str">
            <v xml:space="preserve">2d6 </v>
          </cell>
          <cell r="E30" t="str">
            <v>Contondant</v>
          </cell>
          <cell r="F30" t="str">
            <v>5 kg</v>
          </cell>
        </row>
        <row r="31">
          <cell r="A31" t="str">
            <v>Marteau de guerre</v>
          </cell>
          <cell r="B31" t="str">
            <v>Warhammer</v>
          </cell>
          <cell r="C31" t="str">
            <v>1d8 contondant</v>
          </cell>
          <cell r="D31" t="str">
            <v xml:space="preserve">1d8 </v>
          </cell>
          <cell r="E31" t="str">
            <v>Contondant</v>
          </cell>
          <cell r="F31" t="str">
            <v>1 kg</v>
          </cell>
        </row>
        <row r="32">
          <cell r="A32" t="str">
            <v>Morgenstern</v>
          </cell>
          <cell r="B32" t="str">
            <v>Morningstar</v>
          </cell>
          <cell r="C32" t="str">
            <v>1d8 perforant</v>
          </cell>
          <cell r="D32" t="str">
            <v xml:space="preserve">1d8 </v>
          </cell>
          <cell r="E32" t="str">
            <v>Perforant</v>
          </cell>
          <cell r="F32" t="str">
            <v>2 kg</v>
          </cell>
        </row>
        <row r="33">
          <cell r="A33" t="str">
            <v>Pic de guerre</v>
          </cell>
          <cell r="B33" t="str">
            <v>War pick</v>
          </cell>
          <cell r="C33" t="str">
            <v>1d8 perforant</v>
          </cell>
          <cell r="D33" t="str">
            <v xml:space="preserve">1d8 </v>
          </cell>
          <cell r="E33" t="str">
            <v>Perforant</v>
          </cell>
          <cell r="F33" t="str">
            <v>1 kg</v>
          </cell>
        </row>
        <row r="34">
          <cell r="A34" t="str">
            <v>Pique</v>
          </cell>
          <cell r="B34" t="str">
            <v>Pike</v>
          </cell>
          <cell r="C34" t="str">
            <v>1d10 perforant</v>
          </cell>
          <cell r="D34" t="str">
            <v xml:space="preserve">1d10 </v>
          </cell>
          <cell r="E34" t="str">
            <v>Perforant</v>
          </cell>
          <cell r="F34" t="str">
            <v>9 kg</v>
          </cell>
        </row>
        <row r="35">
          <cell r="A35" t="str">
            <v>Rapière</v>
          </cell>
          <cell r="B35" t="str">
            <v>Rapier</v>
          </cell>
          <cell r="C35" t="str">
            <v>1d8 perforant</v>
          </cell>
          <cell r="D35" t="str">
            <v xml:space="preserve">1d8 </v>
          </cell>
          <cell r="E35" t="str">
            <v>Perforant</v>
          </cell>
          <cell r="F35" t="str">
            <v>1 kg</v>
          </cell>
        </row>
        <row r="36">
          <cell r="A36" t="str">
            <v>Trident</v>
          </cell>
          <cell r="B36" t="str">
            <v>Trident</v>
          </cell>
          <cell r="C36" t="str">
            <v>1d6 perforant</v>
          </cell>
          <cell r="D36" t="str">
            <v xml:space="preserve">1d6 </v>
          </cell>
          <cell r="E36" t="str">
            <v>Perforant</v>
          </cell>
          <cell r="F36" t="str">
            <v>2 kg</v>
          </cell>
        </row>
        <row r="37">
          <cell r="A37" t="str">
            <v>Armes de guerre à distance</v>
          </cell>
        </row>
        <row r="38">
          <cell r="A38" t="str">
            <v>Arbalète de poing</v>
          </cell>
          <cell r="B38" t="str">
            <v>Crossbow, hand</v>
          </cell>
          <cell r="C38" t="str">
            <v>1d6 perforant</v>
          </cell>
          <cell r="D38" t="str">
            <v xml:space="preserve">1d6 </v>
          </cell>
          <cell r="E38" t="str">
            <v>Perforant</v>
          </cell>
          <cell r="F38" t="str">
            <v>1,5 kg</v>
          </cell>
        </row>
        <row r="39">
          <cell r="A39" t="str">
            <v>Arbalète lourde</v>
          </cell>
          <cell r="B39" t="str">
            <v>Crossbow, heavy</v>
          </cell>
          <cell r="C39" t="str">
            <v>1d10 perforant</v>
          </cell>
          <cell r="D39" t="str">
            <v xml:space="preserve">1d10 </v>
          </cell>
          <cell r="E39" t="str">
            <v>Perforant</v>
          </cell>
          <cell r="F39" t="str">
            <v>9 kg</v>
          </cell>
        </row>
        <row r="40">
          <cell r="A40" t="str">
            <v>Arc long</v>
          </cell>
          <cell r="B40" t="str">
            <v>Longbow</v>
          </cell>
          <cell r="C40" t="str">
            <v>1d8 perforant</v>
          </cell>
          <cell r="D40" t="str">
            <v xml:space="preserve">1d8 </v>
          </cell>
          <cell r="E40" t="str">
            <v>Perforant</v>
          </cell>
          <cell r="F40" t="str">
            <v>1 kg</v>
          </cell>
        </row>
        <row r="41">
          <cell r="A41" t="str">
            <v>Filet</v>
          </cell>
          <cell r="B41" t="str">
            <v>Net</v>
          </cell>
          <cell r="F41" t="str">
            <v>1,5 kg</v>
          </cell>
        </row>
        <row r="42">
          <cell r="A42" t="str">
            <v>Sarbacane</v>
          </cell>
          <cell r="B42" t="str">
            <v>Blowgun</v>
          </cell>
          <cell r="C42" t="str">
            <v>1 perforant</v>
          </cell>
          <cell r="D42" t="str">
            <v xml:space="preserve">1 </v>
          </cell>
          <cell r="E42" t="str">
            <v>Perforant</v>
          </cell>
          <cell r="F42" t="str">
            <v>500 g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ables/table1.xml><?xml version="1.0" encoding="utf-8"?>
<table xmlns="http://schemas.openxmlformats.org/spreadsheetml/2006/main" id="3" name="Tableau3" displayName="Tableau3" ref="I1:I13" totalsRowShown="0">
  <autoFilter ref="I1:I13"/>
  <tableColumns count="1">
    <tableColumn id="1" name="Classe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C1:C11" totalsRowShown="0" headerRowDxfId="9" dataDxfId="8" tableBorderDxfId="7">
  <autoFilter ref="C1:C11"/>
  <tableColumns count="1">
    <tableColumn id="1" name="Dés" dataDxfId="6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au2" displayName="Tableau2" ref="A1:A14" totalsRowShown="0">
  <autoFilter ref="A1:A14"/>
  <tableColumns count="1">
    <tableColumn id="1" name="Rac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idedd.org/regles/races/genasi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aidedd.org/regles/classes/moin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3"/>
  <sheetViews>
    <sheetView showRowColHeaders="0" zoomScaleNormal="100" workbookViewId="0">
      <pane ySplit="2" topLeftCell="A3" activePane="bottomLeft" state="frozenSplit"/>
      <selection pane="bottomLeft" activeCell="G12" sqref="G12"/>
    </sheetView>
  </sheetViews>
  <sheetFormatPr baseColWidth="10" defaultColWidth="9.140625" defaultRowHeight="15"/>
  <cols>
    <col min="1" max="1" width="2.5703125" customWidth="1"/>
    <col min="2" max="2" width="42" customWidth="1"/>
    <col min="3" max="3" width="2.5703125" customWidth="1"/>
    <col min="4" max="4" width="19" customWidth="1"/>
    <col min="5" max="5" width="12.140625" customWidth="1"/>
    <col min="6" max="6" width="12.5703125" customWidth="1"/>
    <col min="7" max="7" width="17.140625" customWidth="1"/>
    <col min="8" max="8" width="13" customWidth="1"/>
    <col min="9" max="9" width="3.5703125" customWidth="1"/>
    <col min="10" max="10" width="20" customWidth="1"/>
    <col min="11" max="12" width="3.5703125" customWidth="1"/>
    <col min="13" max="13" width="20.85546875" customWidth="1"/>
    <col min="14" max="14" width="3.5703125" customWidth="1"/>
    <col min="15" max="15" width="4.5703125" customWidth="1"/>
  </cols>
  <sheetData>
    <row r="1" spans="2:15">
      <c r="B1" s="2" t="s">
        <v>0</v>
      </c>
      <c r="C1" s="202" t="s">
        <v>18</v>
      </c>
      <c r="D1" s="202"/>
      <c r="E1" s="93" t="s">
        <v>325</v>
      </c>
      <c r="F1" s="20" t="s">
        <v>11</v>
      </c>
      <c r="G1" s="21" t="s">
        <v>16</v>
      </c>
      <c r="H1" s="3" t="s">
        <v>17</v>
      </c>
      <c r="I1" s="184" t="s">
        <v>270</v>
      </c>
      <c r="J1" s="184"/>
      <c r="K1" s="3"/>
      <c r="L1" s="79"/>
      <c r="M1" s="79"/>
    </row>
    <row r="2" spans="2:15">
      <c r="B2" s="41" t="s">
        <v>1</v>
      </c>
      <c r="C2" s="201" t="s">
        <v>301</v>
      </c>
      <c r="D2" s="201"/>
      <c r="E2" s="22" t="s">
        <v>324</v>
      </c>
      <c r="F2" s="42" t="s">
        <v>319</v>
      </c>
      <c r="G2" s="44">
        <f>COUNTIFS([1]Niveaux!$B$2:$B$21,"&lt;="&amp;H2)</f>
        <v>1</v>
      </c>
      <c r="H2" s="45">
        <v>0</v>
      </c>
      <c r="I2" s="207">
        <f>VLOOKUP($G$2+1,[1]Niveaux!$A$2:$C$21,2)</f>
        <v>300</v>
      </c>
      <c r="J2" s="207"/>
      <c r="K2" s="162"/>
      <c r="L2" s="162"/>
      <c r="M2" s="163"/>
    </row>
    <row r="3" spans="2:15" ht="11.25" customHeight="1">
      <c r="K3" s="102"/>
    </row>
    <row r="4" spans="2:15">
      <c r="C4" s="203"/>
      <c r="D4" s="203"/>
      <c r="E4" s="2" t="s">
        <v>36</v>
      </c>
      <c r="F4" s="2" t="s">
        <v>22</v>
      </c>
      <c r="H4" s="204" t="s">
        <v>46</v>
      </c>
      <c r="I4" s="204"/>
      <c r="J4" s="204"/>
      <c r="K4" s="145"/>
      <c r="L4" s="184" t="s">
        <v>47</v>
      </c>
      <c r="M4" s="184"/>
    </row>
    <row r="5" spans="2:15">
      <c r="C5" s="2" t="s">
        <v>31</v>
      </c>
      <c r="D5" s="20"/>
      <c r="E5" s="54">
        <v>12</v>
      </c>
      <c r="F5" s="55"/>
      <c r="H5" s="5" t="s">
        <v>40</v>
      </c>
      <c r="I5" s="34"/>
      <c r="J5" s="53" t="s">
        <v>366</v>
      </c>
      <c r="K5" s="117"/>
      <c r="L5" s="38">
        <v>0</v>
      </c>
      <c r="M5" s="17" t="s">
        <v>48</v>
      </c>
    </row>
    <row r="6" spans="2:15">
      <c r="C6" s="2" t="s">
        <v>32</v>
      </c>
      <c r="D6" s="20"/>
      <c r="E6" s="56">
        <v>17</v>
      </c>
      <c r="F6" s="57">
        <v>2</v>
      </c>
      <c r="H6" s="7" t="s">
        <v>41</v>
      </c>
      <c r="I6" s="23"/>
      <c r="J6" s="86" t="s">
        <v>366</v>
      </c>
      <c r="K6" s="117"/>
      <c r="L6" s="39">
        <v>0</v>
      </c>
      <c r="M6" s="18" t="s">
        <v>49</v>
      </c>
    </row>
    <row r="7" spans="2:15">
      <c r="C7" s="2" t="s">
        <v>30</v>
      </c>
      <c r="D7" s="20"/>
      <c r="E7" s="58">
        <v>21</v>
      </c>
      <c r="F7" s="59">
        <v>1</v>
      </c>
      <c r="H7" s="7" t="s">
        <v>42</v>
      </c>
      <c r="I7" s="23"/>
      <c r="J7" s="86" t="s">
        <v>366</v>
      </c>
      <c r="K7" s="117"/>
      <c r="L7" s="39">
        <v>0</v>
      </c>
      <c r="M7" s="18" t="s">
        <v>50</v>
      </c>
    </row>
    <row r="8" spans="2:15">
      <c r="C8" s="2" t="s">
        <v>33</v>
      </c>
      <c r="D8" s="20"/>
      <c r="E8" s="60">
        <v>14</v>
      </c>
      <c r="F8" s="61"/>
      <c r="H8" s="7" t="s">
        <v>43</v>
      </c>
      <c r="I8" s="23"/>
      <c r="J8" s="86" t="s">
        <v>366</v>
      </c>
      <c r="K8" s="117"/>
      <c r="L8" s="39">
        <v>0</v>
      </c>
      <c r="M8" s="18" t="s">
        <v>51</v>
      </c>
    </row>
    <row r="9" spans="2:15">
      <c r="C9" s="2" t="s">
        <v>34</v>
      </c>
      <c r="D9" s="20"/>
      <c r="E9" s="62">
        <v>19</v>
      </c>
      <c r="F9" s="63"/>
      <c r="H9" s="7" t="s">
        <v>44</v>
      </c>
      <c r="I9" s="23"/>
      <c r="J9" s="86" t="s">
        <v>366</v>
      </c>
      <c r="K9" s="117"/>
      <c r="L9" s="39">
        <v>0</v>
      </c>
      <c r="M9" s="18" t="s">
        <v>52</v>
      </c>
    </row>
    <row r="10" spans="2:15">
      <c r="C10" s="189" t="s">
        <v>35</v>
      </c>
      <c r="D10" s="190"/>
      <c r="E10" s="64">
        <v>14</v>
      </c>
      <c r="F10" s="65"/>
      <c r="H10" s="9" t="s">
        <v>45</v>
      </c>
      <c r="I10" s="22"/>
      <c r="J10" s="84" t="s">
        <v>366</v>
      </c>
      <c r="K10" s="117"/>
      <c r="L10" s="40">
        <v>0</v>
      </c>
      <c r="M10" s="19" t="s">
        <v>53</v>
      </c>
    </row>
    <row r="11" spans="2:15">
      <c r="K11" s="102"/>
    </row>
    <row r="12" spans="2:15">
      <c r="C12" s="2" t="s">
        <v>29</v>
      </c>
      <c r="D12" s="20"/>
      <c r="E12" s="121">
        <v>9</v>
      </c>
      <c r="F12" s="6" t="str">
        <f>IFERROR(VLOOKUP($G$2,Classe!$A$3:$G$22,5),"")</f>
        <v>-</v>
      </c>
      <c r="G12" s="12"/>
      <c r="H12" s="144"/>
      <c r="I12" s="144"/>
      <c r="J12" s="144"/>
      <c r="K12" s="144"/>
      <c r="L12" s="12"/>
    </row>
    <row r="13" spans="2:15">
      <c r="C13" s="189" t="s">
        <v>280</v>
      </c>
      <c r="D13" s="190"/>
      <c r="E13" s="40"/>
      <c r="F13" s="10"/>
      <c r="G13" s="12"/>
      <c r="H13" s="12"/>
      <c r="I13" s="12"/>
      <c r="J13" s="12"/>
      <c r="K13" s="12"/>
      <c r="L13" s="12"/>
    </row>
    <row r="14" spans="2:15" ht="15.75" thickBot="1">
      <c r="B14" s="31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31"/>
    </row>
    <row r="16" spans="2:15">
      <c r="C16" s="15" t="s">
        <v>20</v>
      </c>
      <c r="D16" s="28"/>
      <c r="E16" s="26" t="s">
        <v>26</v>
      </c>
      <c r="F16" s="26" t="s">
        <v>23</v>
      </c>
      <c r="G16" s="26" t="s">
        <v>24</v>
      </c>
      <c r="H16" s="27" t="s">
        <v>25</v>
      </c>
      <c r="I16" s="14"/>
      <c r="L16" s="181" t="s">
        <v>54</v>
      </c>
      <c r="M16" s="181"/>
      <c r="N16" s="181"/>
    </row>
    <row r="17" spans="3:14">
      <c r="C17" s="205">
        <v>11</v>
      </c>
      <c r="D17" s="206"/>
      <c r="E17" s="109"/>
      <c r="F17" s="110"/>
      <c r="G17" s="110"/>
      <c r="H17" s="111"/>
      <c r="I17" s="112"/>
      <c r="L17" s="38">
        <v>1</v>
      </c>
      <c r="M17" s="182" t="s">
        <v>55</v>
      </c>
      <c r="N17" s="183"/>
    </row>
    <row r="18" spans="3:14">
      <c r="C18" s="103" t="s">
        <v>19</v>
      </c>
      <c r="D18" s="104"/>
      <c r="E18" s="25" t="s">
        <v>21</v>
      </c>
      <c r="F18" s="25" t="s">
        <v>27</v>
      </c>
      <c r="G18" s="105" t="s">
        <v>28</v>
      </c>
      <c r="H18" s="12"/>
      <c r="I18" s="12"/>
      <c r="J18" s="14"/>
      <c r="K18" s="14"/>
      <c r="L18" s="39">
        <v>0</v>
      </c>
      <c r="M18" s="183" t="s">
        <v>56</v>
      </c>
      <c r="N18" s="183"/>
    </row>
    <row r="19" spans="3:14">
      <c r="C19" s="187">
        <v>10</v>
      </c>
      <c r="D19" s="188"/>
      <c r="E19" s="106">
        <v>10</v>
      </c>
      <c r="F19" s="107">
        <v>8</v>
      </c>
      <c r="G19" s="108">
        <f>G2</f>
        <v>1</v>
      </c>
      <c r="H19" s="113"/>
      <c r="I19" s="12"/>
      <c r="J19" s="112"/>
      <c r="K19" s="112"/>
      <c r="L19" s="39">
        <v>0</v>
      </c>
      <c r="M19" s="183" t="s">
        <v>57</v>
      </c>
      <c r="N19" s="183"/>
    </row>
    <row r="20" spans="3:14">
      <c r="C20" s="114" t="s">
        <v>327</v>
      </c>
      <c r="D20" s="115"/>
      <c r="E20" s="198" t="s">
        <v>328</v>
      </c>
      <c r="F20" s="198"/>
      <c r="G20" s="141" t="s">
        <v>365</v>
      </c>
      <c r="L20" s="39">
        <v>0</v>
      </c>
      <c r="M20" s="183" t="s">
        <v>58</v>
      </c>
      <c r="N20" s="183"/>
    </row>
    <row r="21" spans="3:14">
      <c r="C21" s="187">
        <v>0</v>
      </c>
      <c r="D21" s="188"/>
      <c r="E21" s="195" t="str">
        <f>VLOOKUP($G$2,Classe!$A$3:$F$22,4)</f>
        <v>-</v>
      </c>
      <c r="F21" s="195"/>
      <c r="G21" s="142" t="str">
        <f>VLOOKUP($G$2,Classe!A3:G22,7)</f>
        <v>-</v>
      </c>
      <c r="L21" s="40">
        <v>0</v>
      </c>
      <c r="M21" s="185" t="s">
        <v>59</v>
      </c>
      <c r="N21" s="186"/>
    </row>
    <row r="22" spans="3:14">
      <c r="C22" s="116"/>
      <c r="D22" s="116"/>
      <c r="E22" s="116"/>
    </row>
    <row r="24" spans="3:14" ht="15" customHeight="1">
      <c r="C24" s="89" t="s">
        <v>285</v>
      </c>
      <c r="D24" s="89"/>
      <c r="E24" s="164" t="s">
        <v>261</v>
      </c>
      <c r="F24" s="164"/>
      <c r="G24" s="164"/>
      <c r="J24" s="2" t="s">
        <v>159</v>
      </c>
      <c r="K24" s="165" t="s">
        <v>64</v>
      </c>
      <c r="L24" s="166"/>
      <c r="M24" s="166"/>
      <c r="N24" s="167"/>
    </row>
    <row r="25" spans="3:14">
      <c r="C25" s="155" t="s">
        <v>329</v>
      </c>
      <c r="D25" s="156" t="s">
        <v>362</v>
      </c>
      <c r="E25" s="196"/>
      <c r="F25" s="196"/>
      <c r="G25" s="197"/>
      <c r="J25" s="2" t="s">
        <v>156</v>
      </c>
      <c r="K25" s="168"/>
      <c r="L25" s="169"/>
      <c r="M25" s="169"/>
      <c r="N25" s="170"/>
    </row>
    <row r="26" spans="3:14" ht="14.25" customHeight="1">
      <c r="C26" s="157" t="s">
        <v>329</v>
      </c>
      <c r="D26" s="158" t="s">
        <v>361</v>
      </c>
      <c r="E26" s="179" t="str">
        <f>VLOOKUP($G$2,Classe!A3:F22,3,FALSE)</f>
        <v>1d4</v>
      </c>
      <c r="F26" s="179"/>
      <c r="G26" s="180"/>
      <c r="J26" s="89" t="s">
        <v>157</v>
      </c>
      <c r="K26" s="171" t="str">
        <f>VLOOKUP($K24,[1]Armes!$A$2:$F$42,3)</f>
        <v>1d6 contondant</v>
      </c>
      <c r="L26" s="172"/>
      <c r="M26" s="172"/>
      <c r="N26" s="120">
        <f>IF(IFERROR(INDEX(Maitrise!$A$2:$B$40,MATCH($K$24,Maitrise!$B$2:$B$40,0),1),0)=1,Maitrise!$P$2,"")</f>
        <v>2</v>
      </c>
    </row>
    <row r="27" spans="3:14" ht="15" customHeight="1">
      <c r="C27" s="157" t="s">
        <v>329</v>
      </c>
      <c r="D27" s="158" t="s">
        <v>281</v>
      </c>
      <c r="E27" s="179" t="s">
        <v>283</v>
      </c>
      <c r="F27" s="179"/>
      <c r="G27" s="180"/>
      <c r="J27" s="208" t="s">
        <v>158</v>
      </c>
      <c r="K27" s="173" t="str">
        <f>VLOOKUP($K24,[1]Armes!$A$2:$F$42,4,FALSE)&amp;" - "&amp;VLOOKUP($K24,[1]Armes!$A$2:$F$42,6,FALSE)</f>
        <v>1d6  - 2 kg</v>
      </c>
      <c r="L27" s="174"/>
      <c r="M27" s="174"/>
      <c r="N27" s="175"/>
    </row>
    <row r="28" spans="3:14">
      <c r="C28" s="159">
        <v>1</v>
      </c>
      <c r="D28" s="158" t="s">
        <v>282</v>
      </c>
      <c r="E28" s="179" t="s">
        <v>326</v>
      </c>
      <c r="F28" s="179"/>
      <c r="G28" s="180"/>
      <c r="J28" s="209"/>
      <c r="K28" s="173"/>
      <c r="L28" s="174"/>
      <c r="M28" s="174"/>
      <c r="N28" s="175"/>
    </row>
    <row r="29" spans="3:14">
      <c r="C29" s="39"/>
      <c r="D29" s="85"/>
      <c r="E29" s="179"/>
      <c r="F29" s="179"/>
      <c r="G29" s="180"/>
      <c r="J29" s="210"/>
      <c r="K29" s="176"/>
      <c r="L29" s="177"/>
      <c r="M29" s="177"/>
      <c r="N29" s="178"/>
    </row>
    <row r="30" spans="3:14">
      <c r="C30" s="39"/>
      <c r="D30" s="85"/>
      <c r="E30" s="179"/>
      <c r="F30" s="179"/>
      <c r="G30" s="180"/>
    </row>
    <row r="31" spans="3:14">
      <c r="C31" s="39"/>
      <c r="D31" s="85"/>
      <c r="E31" s="179"/>
      <c r="F31" s="179"/>
      <c r="G31" s="180"/>
      <c r="J31" s="2" t="s">
        <v>159</v>
      </c>
      <c r="K31" s="165" t="s">
        <v>330</v>
      </c>
      <c r="L31" s="166"/>
      <c r="M31" s="166"/>
      <c r="N31" s="167"/>
    </row>
    <row r="32" spans="3:14">
      <c r="C32" s="39"/>
      <c r="D32" s="85"/>
      <c r="E32" s="179"/>
      <c r="F32" s="179"/>
      <c r="G32" s="180"/>
      <c r="J32" s="2" t="s">
        <v>156</v>
      </c>
      <c r="K32" s="168"/>
      <c r="L32" s="169"/>
      <c r="M32" s="169"/>
      <c r="N32" s="170"/>
    </row>
    <row r="33" spans="3:14" ht="15" customHeight="1">
      <c r="C33" s="39"/>
      <c r="D33" s="85"/>
      <c r="E33" s="179"/>
      <c r="F33" s="179"/>
      <c r="G33" s="180"/>
      <c r="J33" s="80" t="s">
        <v>157</v>
      </c>
      <c r="K33" s="171" t="str">
        <f>VLOOKUP($K31,[1]Armes!$A$2:$F$42,3)</f>
        <v>1d4 tranchant</v>
      </c>
      <c r="L33" s="172"/>
      <c r="M33" s="172"/>
      <c r="N33" s="120">
        <f>IF(IFERROR(INDEX(Maitrise!$A$2:$B$40,MATCH($K$31,Maitrise!$B$2:$B$40,0),1),0)=1,Maitrise!$P$2,"")</f>
        <v>2</v>
      </c>
    </row>
    <row r="34" spans="3:14" ht="16.5" customHeight="1">
      <c r="C34" s="39"/>
      <c r="D34" s="85"/>
      <c r="E34" s="179"/>
      <c r="F34" s="179"/>
      <c r="G34" s="180"/>
      <c r="J34" s="89" t="s">
        <v>28</v>
      </c>
      <c r="K34" s="217">
        <v>10</v>
      </c>
      <c r="L34" s="193"/>
      <c r="M34" s="193"/>
      <c r="N34" s="194"/>
    </row>
    <row r="35" spans="3:14" ht="15" customHeight="1">
      <c r="C35" s="39"/>
      <c r="D35" s="85"/>
      <c r="E35" s="179"/>
      <c r="F35" s="179"/>
      <c r="G35" s="180"/>
      <c r="J35" s="208" t="s">
        <v>158</v>
      </c>
      <c r="K35" s="211" t="str">
        <f>VLOOKUP($K31,[1]Armes!$A$2:$F$42,4,FALSE)&amp;" - "&amp;VLOOKUP($K31,[1]Armes!$A$2:$F$42,6,FALSE)</f>
        <v>1d4  - 0 g</v>
      </c>
      <c r="L35" s="212"/>
      <c r="M35" s="212"/>
      <c r="N35" s="213"/>
    </row>
    <row r="36" spans="3:14">
      <c r="C36" s="40"/>
      <c r="D36" s="83"/>
      <c r="E36" s="199"/>
      <c r="F36" s="199"/>
      <c r="G36" s="200"/>
      <c r="J36" s="209"/>
      <c r="K36" s="211"/>
      <c r="L36" s="212"/>
      <c r="M36" s="212"/>
      <c r="N36" s="213"/>
    </row>
    <row r="37" spans="3:14">
      <c r="J37" s="210"/>
      <c r="K37" s="214"/>
      <c r="L37" s="215"/>
      <c r="M37" s="215"/>
      <c r="N37" s="216"/>
    </row>
    <row r="38" spans="3:14">
      <c r="C38" s="95" t="s">
        <v>160</v>
      </c>
      <c r="D38" s="95"/>
      <c r="E38" s="153" t="s">
        <v>170</v>
      </c>
      <c r="F38" s="153"/>
      <c r="G38" s="153"/>
      <c r="M38" s="94"/>
    </row>
    <row r="39" spans="3:14">
      <c r="C39" s="98"/>
      <c r="D39" s="96">
        <v>0</v>
      </c>
      <c r="E39" s="191"/>
      <c r="F39" s="191"/>
      <c r="G39" s="192"/>
      <c r="J39" s="154"/>
      <c r="K39" s="220"/>
      <c r="L39" s="220"/>
      <c r="M39" s="220"/>
      <c r="N39" s="220"/>
    </row>
    <row r="40" spans="3:14">
      <c r="C40" s="99"/>
      <c r="D40" s="97" t="s">
        <v>162</v>
      </c>
      <c r="E40" s="193"/>
      <c r="F40" s="193"/>
      <c r="G40" s="194"/>
      <c r="J40" s="154"/>
      <c r="K40" s="222"/>
      <c r="L40" s="222"/>
      <c r="M40" s="222"/>
      <c r="N40" s="222"/>
    </row>
    <row r="41" spans="3:14">
      <c r="C41" s="99"/>
      <c r="D41" s="97" t="s">
        <v>161</v>
      </c>
      <c r="E41" s="193"/>
      <c r="F41" s="193"/>
      <c r="G41" s="194"/>
      <c r="H41" s="11"/>
      <c r="I41" s="11"/>
      <c r="J41" s="154"/>
      <c r="K41" s="221"/>
      <c r="L41" s="221"/>
      <c r="M41" s="221"/>
      <c r="N41" s="221"/>
    </row>
    <row r="42" spans="3:14">
      <c r="C42" s="99"/>
      <c r="D42" s="97" t="s">
        <v>166</v>
      </c>
      <c r="E42" s="193"/>
      <c r="F42" s="193"/>
      <c r="G42" s="194"/>
    </row>
    <row r="43" spans="3:14">
      <c r="C43" s="99"/>
      <c r="D43" s="97" t="s">
        <v>163</v>
      </c>
      <c r="E43" s="193"/>
      <c r="F43" s="193"/>
      <c r="G43" s="194"/>
    </row>
    <row r="44" spans="3:14">
      <c r="C44" s="99"/>
      <c r="D44" s="97" t="s">
        <v>167</v>
      </c>
      <c r="E44" s="193"/>
      <c r="F44" s="193"/>
      <c r="G44" s="194"/>
    </row>
    <row r="45" spans="3:14">
      <c r="C45" s="99"/>
      <c r="D45" s="97" t="s">
        <v>164</v>
      </c>
      <c r="E45" s="193"/>
      <c r="F45" s="193"/>
      <c r="G45" s="194"/>
    </row>
    <row r="46" spans="3:14">
      <c r="C46" s="100"/>
      <c r="D46" s="97" t="s">
        <v>168</v>
      </c>
      <c r="E46" s="193"/>
      <c r="F46" s="193"/>
      <c r="G46" s="194"/>
    </row>
    <row r="47" spans="3:14">
      <c r="C47" s="99"/>
      <c r="D47" s="97" t="s">
        <v>165</v>
      </c>
      <c r="E47" s="193"/>
      <c r="F47" s="193"/>
      <c r="G47" s="194"/>
    </row>
    <row r="48" spans="3:14">
      <c r="C48" s="99"/>
      <c r="D48" s="97" t="s">
        <v>169</v>
      </c>
      <c r="E48" s="193"/>
      <c r="F48" s="193"/>
      <c r="G48" s="194"/>
    </row>
    <row r="49" spans="3:15">
      <c r="C49" s="99"/>
      <c r="D49" s="147"/>
      <c r="E49" s="193"/>
      <c r="F49" s="193"/>
      <c r="G49" s="194"/>
    </row>
    <row r="50" spans="3:15">
      <c r="C50" s="101"/>
      <c r="D50" s="160"/>
      <c r="E50" s="218"/>
      <c r="F50" s="218"/>
      <c r="G50" s="219"/>
    </row>
    <row r="56" spans="3:15">
      <c r="I56" s="146"/>
      <c r="L56" s="12"/>
      <c r="M56" s="12"/>
      <c r="N56" s="12"/>
      <c r="O56" s="12"/>
    </row>
    <row r="57" spans="3:15">
      <c r="I57" s="147"/>
      <c r="L57" s="12"/>
      <c r="M57" s="12"/>
      <c r="N57" s="12"/>
      <c r="O57" s="12"/>
    </row>
    <row r="58" spans="3:15">
      <c r="I58" s="148"/>
      <c r="L58" s="12"/>
      <c r="M58" s="12"/>
      <c r="N58" s="12"/>
      <c r="O58" s="12"/>
    </row>
    <row r="59" spans="3:15">
      <c r="I59" s="149"/>
      <c r="L59" s="151"/>
      <c r="M59" s="152"/>
      <c r="N59" s="12"/>
      <c r="O59" s="12"/>
    </row>
    <row r="60" spans="3:15">
      <c r="I60" s="149"/>
      <c r="L60" s="12"/>
      <c r="M60" s="12"/>
      <c r="N60" s="12"/>
      <c r="O60" s="12"/>
    </row>
    <row r="61" spans="3:15">
      <c r="I61" s="149"/>
      <c r="L61" s="12"/>
      <c r="M61" s="12"/>
      <c r="N61" s="12"/>
      <c r="O61" s="12"/>
    </row>
    <row r="62" spans="3:15">
      <c r="L62" s="12"/>
      <c r="M62" s="12"/>
      <c r="N62" s="12"/>
      <c r="O62" s="12"/>
    </row>
    <row r="63" spans="3:15">
      <c r="I63" s="146"/>
      <c r="L63" s="12"/>
      <c r="M63" s="12"/>
      <c r="N63" s="12"/>
      <c r="O63" s="12"/>
    </row>
    <row r="64" spans="3:15">
      <c r="I64" s="147"/>
    </row>
    <row r="65" spans="9:9">
      <c r="I65" s="148"/>
    </row>
    <row r="66" spans="9:9">
      <c r="I66" s="147"/>
    </row>
    <row r="67" spans="9:9">
      <c r="I67" s="150"/>
    </row>
    <row r="68" spans="9:9">
      <c r="I68" s="150"/>
    </row>
    <row r="69" spans="9:9">
      <c r="I69" s="150"/>
    </row>
    <row r="71" spans="9:9">
      <c r="I71" s="146"/>
    </row>
    <row r="72" spans="9:9">
      <c r="I72" s="147"/>
    </row>
    <row r="73" spans="9:9">
      <c r="I73" s="148"/>
    </row>
  </sheetData>
  <sheetProtection sheet="1" scenarios="1"/>
  <mergeCells count="60">
    <mergeCell ref="E50:G50"/>
    <mergeCell ref="E49:G49"/>
    <mergeCell ref="K39:N39"/>
    <mergeCell ref="K41:N41"/>
    <mergeCell ref="K40:N40"/>
    <mergeCell ref="E48:G48"/>
    <mergeCell ref="M19:N19"/>
    <mergeCell ref="E44:G44"/>
    <mergeCell ref="E45:G45"/>
    <mergeCell ref="E46:G46"/>
    <mergeCell ref="E47:G47"/>
    <mergeCell ref="E43:G43"/>
    <mergeCell ref="E42:G42"/>
    <mergeCell ref="J27:J29"/>
    <mergeCell ref="K35:N37"/>
    <mergeCell ref="K34:N34"/>
    <mergeCell ref="K33:M33"/>
    <mergeCell ref="K32:N32"/>
    <mergeCell ref="E34:G34"/>
    <mergeCell ref="E35:G35"/>
    <mergeCell ref="J35:J37"/>
    <mergeCell ref="C2:D2"/>
    <mergeCell ref="C1:D1"/>
    <mergeCell ref="C4:D4"/>
    <mergeCell ref="H4:J4"/>
    <mergeCell ref="C17:D17"/>
    <mergeCell ref="I1:J1"/>
    <mergeCell ref="I2:J2"/>
    <mergeCell ref="C19:D19"/>
    <mergeCell ref="C13:D13"/>
    <mergeCell ref="C10:D10"/>
    <mergeCell ref="E39:G39"/>
    <mergeCell ref="E41:G41"/>
    <mergeCell ref="C21:D21"/>
    <mergeCell ref="E21:F21"/>
    <mergeCell ref="E40:G40"/>
    <mergeCell ref="E25:G25"/>
    <mergeCell ref="E26:G26"/>
    <mergeCell ref="E29:G29"/>
    <mergeCell ref="E30:G30"/>
    <mergeCell ref="E20:F20"/>
    <mergeCell ref="E36:G36"/>
    <mergeCell ref="E32:G32"/>
    <mergeCell ref="E33:G33"/>
    <mergeCell ref="K2:M2"/>
    <mergeCell ref="E24:G24"/>
    <mergeCell ref="K24:N24"/>
    <mergeCell ref="K31:N31"/>
    <mergeCell ref="K25:N25"/>
    <mergeCell ref="K26:M26"/>
    <mergeCell ref="K27:N29"/>
    <mergeCell ref="E31:G31"/>
    <mergeCell ref="L16:N16"/>
    <mergeCell ref="M17:N17"/>
    <mergeCell ref="M18:N18"/>
    <mergeCell ref="L4:M4"/>
    <mergeCell ref="M20:N20"/>
    <mergeCell ref="M21:N21"/>
    <mergeCell ref="E27:G27"/>
    <mergeCell ref="E28:G28"/>
  </mergeCells>
  <conditionalFormatting sqref="H5:I10">
    <cfRule type="expression" dxfId="5" priority="27">
      <formula>$J5=0</formula>
    </cfRule>
  </conditionalFormatting>
  <conditionalFormatting sqref="C19:D19">
    <cfRule type="dataBar" priority="26">
      <dataBar>
        <cfvo type="num" val="0"/>
        <cfvo type="num" val="$E$19"/>
        <color theme="5" tint="-0.499984740745262"/>
      </dataBar>
      <extLst>
        <ext xmlns:x14="http://schemas.microsoft.com/office/spreadsheetml/2009/9/main" uri="{B025F937-C7B1-47D3-B67F-A62EFF666E3E}">
          <x14:id>{49ABCC66-890B-40BA-9495-2B6CF0B6C8A5}</x14:id>
        </ext>
      </extLst>
    </cfRule>
  </conditionalFormatting>
  <conditionalFormatting sqref="C21:D21">
    <cfRule type="dataBar" priority="25">
      <dataBar>
        <cfvo type="num" val="0"/>
        <cfvo type="num" val="$E$19"/>
        <color theme="4" tint="-0.499984740745262"/>
      </dataBar>
      <extLst>
        <ext xmlns:x14="http://schemas.microsoft.com/office/spreadsheetml/2009/9/main" uri="{B025F937-C7B1-47D3-B67F-A62EFF666E3E}">
          <x14:id>{910A4E44-4A5C-4683-B752-1A04B57B763A}</x14:id>
        </ext>
      </extLst>
    </cfRule>
  </conditionalFormatting>
  <conditionalFormatting sqref="M5:M10 M17:M21">
    <cfRule type="expression" dxfId="4" priority="39">
      <formula>$L5=0</formula>
    </cfRule>
  </conditionalFormatting>
  <conditionalFormatting sqref="G2:I2">
    <cfRule type="expression" dxfId="3" priority="40">
      <formula>$H$2&gt;=$I$2</formula>
    </cfRule>
  </conditionalFormatting>
  <conditionalFormatting sqref="H2">
    <cfRule type="dataBar" priority="43">
      <dataBar>
        <cfvo type="num" val="0"/>
        <cfvo type="num" val="$I$2"/>
        <color theme="1" tint="0.34998626667073579"/>
      </dataBar>
      <extLst>
        <ext xmlns:x14="http://schemas.microsoft.com/office/spreadsheetml/2009/9/main" uri="{B025F937-C7B1-47D3-B67F-A62EFF666E3E}">
          <x14:id>{95D47B7E-C7DA-4641-B35C-7CB7B68EBBEF}</x14:id>
        </ext>
      </extLst>
    </cfRule>
  </conditionalFormatting>
  <conditionalFormatting sqref="D25:E36">
    <cfRule type="expression" dxfId="2" priority="45">
      <formula>$C25=0</formula>
    </cfRule>
  </conditionalFormatting>
  <dataValidations count="5">
    <dataValidation type="decimal" allowBlank="1" showInputMessage="1" showErrorMessage="1" sqref="E5:F10 E12:E13 L59 K34 E17:I17 G19:I19 E19 C39:C50 C28 E39:E50">
      <formula1>0</formula1>
      <formula2>50</formula2>
    </dataValidation>
    <dataValidation type="decimal" allowBlank="1" showInputMessage="1" showErrorMessage="1" sqref="C17:D17">
      <formula1>0</formula1>
      <formula2>1000</formula2>
    </dataValidation>
    <dataValidation type="whole" allowBlank="1" showInputMessage="1" showErrorMessage="1" sqref="L17:L21 L5:L10">
      <formula1>0</formula1>
      <formula2>1</formula2>
    </dataValidation>
    <dataValidation type="decimal" allowBlank="1" showInputMessage="1" showErrorMessage="1" sqref="C19:D19 C21">
      <formula1>0</formula1>
      <formula2>E19</formula2>
    </dataValidation>
    <dataValidation type="decimal" allowBlank="1" showInputMessage="1" showErrorMessage="1" sqref="D21">
      <formula1>0</formula1>
      <formula2>#REF!</formula2>
    </dataValidation>
  </dataValidations>
  <hyperlinks>
    <hyperlink ref="C1:D1" r:id="rId1" display="Race"/>
  </hyperlinks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BCC66-890B-40BA-9495-2B6CF0B6C8A5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C19:D19</xm:sqref>
        </x14:conditionalFormatting>
        <x14:conditionalFormatting xmlns:xm="http://schemas.microsoft.com/office/excel/2006/main">
          <x14:cfRule type="dataBar" id="{910A4E44-4A5C-4683-B752-1A04B57B763A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C21:D21</xm:sqref>
        </x14:conditionalFormatting>
        <x14:conditionalFormatting xmlns:xm="http://schemas.microsoft.com/office/excel/2006/main">
          <x14:cfRule type="dataBar" id="{95D47B7E-C7DA-4641-B35C-7CB7B68EBBEF}">
            <x14:dataBar minLength="0" maxLength="100" direction="leftToRight">
              <x14:cfvo type="num">
                <xm:f>0</xm:f>
              </x14:cfvo>
              <x14:cfvo type="num">
                <xm:f>$I$2</xm:f>
              </x14:cfvo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iconSet" priority="30" id="{C83D6865-49B6-4E8E-807A-40D4AF7A2E6B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L17:L21 L5:L10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Listes!$C$2:$C$11</xm:f>
          </x14:formula1>
          <xm:sqref>F19</xm:sqref>
        </x14:dataValidation>
        <x14:dataValidation type="list" allowBlank="1" showInputMessage="1" showErrorMessage="1">
          <x14:formula1>
            <xm:f>Listes!$A$2:$A$14</xm:f>
          </x14:formula1>
          <xm:sqref>C2:D2</xm:sqref>
        </x14:dataValidation>
        <x14:dataValidation type="list" allowBlank="1" showInputMessage="1" showErrorMessage="1">
          <x14:formula1>
            <xm:f>Classe!$I$2:$I$13</xm:f>
          </x14:formula1>
          <xm:sqref>F2</xm:sqref>
        </x14:dataValidation>
        <x14:dataValidation type="list" allowBlank="1" showInputMessage="1" showErrorMessage="1">
          <x14:formula1>
            <xm:f>Maitrise!$B$1:$B$29</xm:f>
          </x14:formula1>
          <xm:sqref>I56 K24</xm:sqref>
        </x14:dataValidation>
        <x14:dataValidation type="list" allowBlank="1" showInputMessage="1" showErrorMessage="1">
          <x14:formula1>
            <xm:f>Maitrise!$B$30:$B$40</xm:f>
          </x14:formula1>
          <xm:sqref>I63 K31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showRowColHeaders="0" workbookViewId="0">
      <selection activeCell="D16" sqref="D16"/>
    </sheetView>
  </sheetViews>
  <sheetFormatPr baseColWidth="10" defaultRowHeight="15"/>
  <cols>
    <col min="1" max="1" width="21.7109375" customWidth="1"/>
    <col min="2" max="2" width="24.140625" customWidth="1"/>
  </cols>
  <sheetData>
    <row r="1" spans="1:2">
      <c r="A1" s="2" t="s">
        <v>14</v>
      </c>
      <c r="B1" s="66" t="s">
        <v>15</v>
      </c>
    </row>
    <row r="2" spans="1:2">
      <c r="A2" s="2" t="s">
        <v>12</v>
      </c>
      <c r="B2" s="46" t="s">
        <v>13</v>
      </c>
    </row>
    <row r="4" spans="1:2">
      <c r="A4" s="4" t="s">
        <v>2</v>
      </c>
      <c r="B4" s="47">
        <v>26</v>
      </c>
    </row>
    <row r="5" spans="1:2">
      <c r="A5" s="4" t="s">
        <v>3</v>
      </c>
      <c r="B5" s="48">
        <v>176</v>
      </c>
    </row>
    <row r="6" spans="1:2">
      <c r="A6" s="4" t="s">
        <v>4</v>
      </c>
      <c r="B6" s="49">
        <v>68</v>
      </c>
    </row>
    <row r="7" spans="1:2">
      <c r="A7" s="4" t="s">
        <v>5</v>
      </c>
      <c r="B7" s="50" t="s">
        <v>6</v>
      </c>
    </row>
    <row r="8" spans="1:2">
      <c r="A8" s="4" t="s">
        <v>7</v>
      </c>
      <c r="B8" s="50" t="s">
        <v>8</v>
      </c>
    </row>
    <row r="9" spans="1:2">
      <c r="A9" s="4" t="s">
        <v>9</v>
      </c>
      <c r="B9" s="51" t="s">
        <v>10</v>
      </c>
    </row>
    <row r="11" spans="1:2">
      <c r="A11" s="4" t="s">
        <v>271</v>
      </c>
      <c r="B11" s="47" t="s">
        <v>272</v>
      </c>
    </row>
    <row r="12" spans="1:2">
      <c r="A12" s="4" t="s">
        <v>274</v>
      </c>
      <c r="B12" s="48" t="s">
        <v>273</v>
      </c>
    </row>
    <row r="13" spans="1:2">
      <c r="A13" s="4" t="s">
        <v>275</v>
      </c>
      <c r="B13" s="49" t="s">
        <v>276</v>
      </c>
    </row>
    <row r="14" spans="1:2">
      <c r="A14" s="4" t="s">
        <v>277</v>
      </c>
      <c r="B14" s="51" t="s">
        <v>278</v>
      </c>
    </row>
    <row r="16" spans="1:2" ht="134.25" customHeight="1">
      <c r="A16" s="87" t="s">
        <v>210</v>
      </c>
      <c r="B16" s="88" t="s">
        <v>279</v>
      </c>
    </row>
    <row r="18" spans="1:2">
      <c r="A18" s="223" t="s">
        <v>37</v>
      </c>
      <c r="B18" s="47" t="s">
        <v>38</v>
      </c>
    </row>
    <row r="19" spans="1:2">
      <c r="A19" s="223"/>
      <c r="B19" s="48" t="s">
        <v>39</v>
      </c>
    </row>
    <row r="20" spans="1:2">
      <c r="A20" s="223"/>
      <c r="B20" s="52" t="s">
        <v>284</v>
      </c>
    </row>
  </sheetData>
  <sheetProtection sheet="1" objects="1" scenarios="1"/>
  <mergeCells count="1">
    <mergeCell ref="A18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C2" sqref="C2:C40"/>
    </sheetView>
  </sheetViews>
  <sheetFormatPr baseColWidth="10" defaultColWidth="9.140625" defaultRowHeight="15"/>
  <cols>
    <col min="1" max="1" width="3.42578125" customWidth="1"/>
    <col min="2" max="2" width="30.85546875" customWidth="1"/>
    <col min="3" max="3" width="3.7109375" customWidth="1"/>
    <col min="4" max="4" width="3.5703125" customWidth="1"/>
    <col min="5" max="5" width="25.140625" customWidth="1"/>
    <col min="6" max="6" width="3.85546875" customWidth="1"/>
    <col min="7" max="7" width="3.5703125" customWidth="1"/>
    <col min="8" max="8" width="15.85546875" customWidth="1"/>
    <col min="9" max="9" width="3.28515625" customWidth="1"/>
    <col min="10" max="10" width="14.5703125" customWidth="1"/>
    <col min="11" max="11" width="3.85546875" customWidth="1"/>
    <col min="12" max="12" width="15.140625" customWidth="1"/>
    <col min="13" max="13" width="3.5703125" customWidth="1"/>
    <col min="14" max="14" width="21.28515625" style="13" customWidth="1"/>
    <col min="15" max="15" width="4.42578125" customWidth="1"/>
    <col min="16" max="16" width="16.140625" customWidth="1"/>
    <col min="17" max="17" width="17" customWidth="1"/>
    <col min="18" max="18" width="15.42578125" customWidth="1"/>
    <col min="19" max="19" width="12.7109375" customWidth="1"/>
    <col min="20" max="20" width="9.140625" customWidth="1"/>
  </cols>
  <sheetData>
    <row r="1" spans="1:16">
      <c r="A1" s="81"/>
      <c r="B1" s="82" t="s">
        <v>60</v>
      </c>
      <c r="D1" s="224" t="s">
        <v>94</v>
      </c>
      <c r="E1" s="225"/>
      <c r="G1" s="224" t="s">
        <v>117</v>
      </c>
      <c r="H1" s="225"/>
      <c r="I1" s="224" t="s">
        <v>128</v>
      </c>
      <c r="J1" s="225"/>
      <c r="K1" s="224" t="s">
        <v>132</v>
      </c>
      <c r="L1" s="225"/>
      <c r="M1" s="32"/>
      <c r="N1" s="33" t="s">
        <v>133</v>
      </c>
      <c r="O1" s="12"/>
      <c r="P1" s="33" t="s">
        <v>296</v>
      </c>
    </row>
    <row r="2" spans="1:16">
      <c r="A2" s="38">
        <v>1</v>
      </c>
      <c r="B2" s="6" t="s">
        <v>64</v>
      </c>
      <c r="D2" s="38">
        <v>0</v>
      </c>
      <c r="E2" s="8" t="s">
        <v>103</v>
      </c>
      <c r="G2" s="38">
        <v>0</v>
      </c>
      <c r="H2" s="6" t="s">
        <v>118</v>
      </c>
      <c r="I2" s="38">
        <v>0</v>
      </c>
      <c r="J2" s="6" t="s">
        <v>129</v>
      </c>
      <c r="K2" s="38">
        <v>0</v>
      </c>
      <c r="L2" s="6" t="s">
        <v>152</v>
      </c>
      <c r="M2" s="38">
        <v>0</v>
      </c>
      <c r="N2" s="6" t="s">
        <v>134</v>
      </c>
      <c r="O2" s="12"/>
      <c r="P2" s="90">
        <f>VLOOKUP(Principal!$G$2,[1]Niveaux!$A$2:$C$21,3)</f>
        <v>2</v>
      </c>
    </row>
    <row r="3" spans="1:16">
      <c r="A3" s="39">
        <v>1</v>
      </c>
      <c r="B3" s="8" t="s">
        <v>65</v>
      </c>
      <c r="D3" s="39">
        <v>0</v>
      </c>
      <c r="E3" s="8" t="s">
        <v>104</v>
      </c>
      <c r="G3" s="39">
        <v>0</v>
      </c>
      <c r="H3" s="8" t="s">
        <v>119</v>
      </c>
      <c r="I3" s="39">
        <v>0</v>
      </c>
      <c r="J3" s="8" t="s">
        <v>130</v>
      </c>
      <c r="K3" s="39">
        <v>1</v>
      </c>
      <c r="L3" s="8" t="s">
        <v>153</v>
      </c>
      <c r="M3" s="39">
        <v>0</v>
      </c>
      <c r="N3" s="8" t="s">
        <v>135</v>
      </c>
      <c r="O3" s="12"/>
    </row>
    <row r="4" spans="1:16">
      <c r="A4" s="39">
        <v>1</v>
      </c>
      <c r="B4" s="8" t="s">
        <v>66</v>
      </c>
      <c r="D4" s="39">
        <v>0</v>
      </c>
      <c r="E4" s="8" t="s">
        <v>105</v>
      </c>
      <c r="G4" s="39">
        <v>0</v>
      </c>
      <c r="H4" s="8" t="s">
        <v>120</v>
      </c>
      <c r="I4" s="39">
        <v>0</v>
      </c>
      <c r="J4" s="8" t="s">
        <v>131</v>
      </c>
      <c r="K4" s="39">
        <v>0</v>
      </c>
      <c r="L4" s="8" t="s">
        <v>154</v>
      </c>
      <c r="M4" s="39">
        <v>0</v>
      </c>
      <c r="N4" s="8" t="s">
        <v>136</v>
      </c>
      <c r="O4" s="12"/>
    </row>
    <row r="5" spans="1:16">
      <c r="A5" s="39">
        <v>1</v>
      </c>
      <c r="B5" s="8" t="s">
        <v>67</v>
      </c>
      <c r="D5" s="226" t="s">
        <v>95</v>
      </c>
      <c r="E5" s="225"/>
      <c r="G5" s="39">
        <v>0</v>
      </c>
      <c r="H5" s="8" t="s">
        <v>121</v>
      </c>
      <c r="I5" s="39"/>
      <c r="J5" s="8"/>
      <c r="K5" s="39">
        <v>0</v>
      </c>
      <c r="L5" s="8" t="s">
        <v>155</v>
      </c>
      <c r="M5" s="39">
        <v>0</v>
      </c>
      <c r="N5" s="8" t="s">
        <v>137</v>
      </c>
      <c r="O5" s="12"/>
    </row>
    <row r="6" spans="1:16">
      <c r="A6" s="39">
        <v>1</v>
      </c>
      <c r="B6" s="8" t="s">
        <v>68</v>
      </c>
      <c r="D6" s="38">
        <v>0</v>
      </c>
      <c r="E6" s="8" t="s">
        <v>7</v>
      </c>
      <c r="G6" s="39">
        <v>0</v>
      </c>
      <c r="H6" s="8" t="s">
        <v>122</v>
      </c>
      <c r="I6" s="39"/>
      <c r="J6" s="8"/>
      <c r="K6" s="39"/>
      <c r="L6" s="8"/>
      <c r="M6" s="39">
        <v>0</v>
      </c>
      <c r="N6" s="8" t="s">
        <v>138</v>
      </c>
      <c r="O6" s="12"/>
    </row>
    <row r="7" spans="1:16">
      <c r="A7" s="39">
        <v>1</v>
      </c>
      <c r="B7" s="8" t="s">
        <v>69</v>
      </c>
      <c r="D7" s="39">
        <v>0</v>
      </c>
      <c r="E7" s="8" t="s">
        <v>106</v>
      </c>
      <c r="G7" s="39">
        <v>0</v>
      </c>
      <c r="H7" s="8" t="s">
        <v>123</v>
      </c>
      <c r="I7" s="39"/>
      <c r="J7" s="8"/>
      <c r="K7" s="39"/>
      <c r="L7" s="8"/>
      <c r="M7" s="39">
        <v>1</v>
      </c>
      <c r="N7" s="8" t="s">
        <v>139</v>
      </c>
      <c r="O7" s="12"/>
    </row>
    <row r="8" spans="1:16">
      <c r="A8" s="39">
        <v>1</v>
      </c>
      <c r="B8" s="8" t="s">
        <v>70</v>
      </c>
      <c r="D8" s="39">
        <v>0</v>
      </c>
      <c r="E8" s="8" t="s">
        <v>107</v>
      </c>
      <c r="G8" s="39">
        <v>0</v>
      </c>
      <c r="H8" s="8" t="s">
        <v>124</v>
      </c>
      <c r="I8" s="39"/>
      <c r="J8" s="8"/>
      <c r="K8" s="39"/>
      <c r="L8" s="8"/>
      <c r="M8" s="39">
        <v>0</v>
      </c>
      <c r="N8" s="8" t="s">
        <v>140</v>
      </c>
      <c r="O8" s="12"/>
    </row>
    <row r="9" spans="1:16">
      <c r="A9" s="39">
        <v>1</v>
      </c>
      <c r="B9" s="8" t="s">
        <v>71</v>
      </c>
      <c r="D9" s="39">
        <v>0</v>
      </c>
      <c r="E9" s="8" t="s">
        <v>108</v>
      </c>
      <c r="G9" s="39">
        <v>0</v>
      </c>
      <c r="H9" s="8" t="s">
        <v>125</v>
      </c>
      <c r="I9" s="39"/>
      <c r="J9" s="8"/>
      <c r="K9" s="39"/>
      <c r="L9" s="8"/>
      <c r="M9" s="39">
        <v>0</v>
      </c>
      <c r="N9" s="8" t="s">
        <v>141</v>
      </c>
      <c r="O9" s="12"/>
    </row>
    <row r="10" spans="1:16">
      <c r="A10" s="39">
        <v>1</v>
      </c>
      <c r="B10" s="8" t="s">
        <v>72</v>
      </c>
      <c r="D10" s="40">
        <v>0</v>
      </c>
      <c r="E10" s="8" t="s">
        <v>109</v>
      </c>
      <c r="G10" s="39">
        <v>0</v>
      </c>
      <c r="H10" s="8" t="s">
        <v>126</v>
      </c>
      <c r="I10" s="39"/>
      <c r="J10" s="8"/>
      <c r="K10" s="39"/>
      <c r="L10" s="8"/>
      <c r="M10" s="39">
        <v>0</v>
      </c>
      <c r="N10" s="8" t="s">
        <v>142</v>
      </c>
      <c r="O10" s="12"/>
    </row>
    <row r="11" spans="1:16">
      <c r="A11" s="39">
        <v>1</v>
      </c>
      <c r="B11" s="8" t="s">
        <v>73</v>
      </c>
      <c r="D11" s="226" t="s">
        <v>96</v>
      </c>
      <c r="E11" s="225"/>
      <c r="G11" s="39">
        <v>0</v>
      </c>
      <c r="H11" s="8" t="s">
        <v>127</v>
      </c>
      <c r="I11" s="39"/>
      <c r="J11" s="8"/>
      <c r="K11" s="39"/>
      <c r="L11" s="8"/>
      <c r="M11" s="39">
        <v>0</v>
      </c>
      <c r="N11" s="8" t="s">
        <v>143</v>
      </c>
      <c r="O11" s="12"/>
    </row>
    <row r="12" spans="1:16">
      <c r="A12" s="118"/>
      <c r="B12" s="119" t="s">
        <v>62</v>
      </c>
      <c r="D12" s="38">
        <v>0</v>
      </c>
      <c r="E12" s="8" t="s">
        <v>110</v>
      </c>
      <c r="G12" s="39"/>
      <c r="H12" s="8"/>
      <c r="I12" s="39"/>
      <c r="J12" s="8"/>
      <c r="K12" s="39"/>
      <c r="L12" s="8"/>
      <c r="M12" s="39">
        <v>0</v>
      </c>
      <c r="N12" s="8" t="s">
        <v>144</v>
      </c>
      <c r="O12" s="12"/>
    </row>
    <row r="13" spans="1:16">
      <c r="A13" s="38">
        <v>0</v>
      </c>
      <c r="B13" s="8" t="s">
        <v>77</v>
      </c>
      <c r="D13" s="39">
        <v>0</v>
      </c>
      <c r="E13" s="8" t="s">
        <v>111</v>
      </c>
      <c r="G13" s="39"/>
      <c r="H13" s="8"/>
      <c r="I13" s="39"/>
      <c r="J13" s="8"/>
      <c r="K13" s="39"/>
      <c r="L13" s="8"/>
      <c r="M13" s="39">
        <v>0</v>
      </c>
      <c r="N13" s="8" t="s">
        <v>145</v>
      </c>
      <c r="O13" s="12"/>
    </row>
    <row r="14" spans="1:16">
      <c r="A14" s="39">
        <v>0</v>
      </c>
      <c r="B14" s="8" t="s">
        <v>78</v>
      </c>
      <c r="D14" s="39">
        <v>0</v>
      </c>
      <c r="E14" s="8" t="s">
        <v>112</v>
      </c>
      <c r="G14" s="39"/>
      <c r="H14" s="8"/>
      <c r="I14" s="39"/>
      <c r="J14" s="8"/>
      <c r="K14" s="39"/>
      <c r="L14" s="8"/>
      <c r="M14" s="39">
        <v>0</v>
      </c>
      <c r="N14" s="8" t="s">
        <v>146</v>
      </c>
      <c r="O14" s="12"/>
    </row>
    <row r="15" spans="1:16">
      <c r="A15" s="39">
        <v>0</v>
      </c>
      <c r="B15" s="8" t="s">
        <v>79</v>
      </c>
      <c r="D15" s="39">
        <v>0</v>
      </c>
      <c r="E15" s="8" t="s">
        <v>113</v>
      </c>
      <c r="G15" s="39"/>
      <c r="H15" s="8"/>
      <c r="I15" s="39"/>
      <c r="J15" s="8"/>
      <c r="K15" s="39"/>
      <c r="L15" s="8"/>
      <c r="M15" s="39">
        <v>0</v>
      </c>
      <c r="N15" s="8" t="s">
        <v>147</v>
      </c>
      <c r="O15" s="12"/>
    </row>
    <row r="16" spans="1:16">
      <c r="A16" s="39">
        <v>1</v>
      </c>
      <c r="B16" s="8" t="s">
        <v>80</v>
      </c>
      <c r="D16" s="226" t="s">
        <v>97</v>
      </c>
      <c r="E16" s="225"/>
      <c r="G16" s="39"/>
      <c r="H16" s="8"/>
      <c r="I16" s="39"/>
      <c r="J16" s="8"/>
      <c r="K16" s="39"/>
      <c r="L16" s="8"/>
      <c r="M16" s="39">
        <v>0</v>
      </c>
      <c r="N16" s="8" t="s">
        <v>148</v>
      </c>
      <c r="O16" s="12"/>
    </row>
    <row r="17" spans="1:15">
      <c r="A17" s="39">
        <v>0</v>
      </c>
      <c r="B17" s="8" t="s">
        <v>81</v>
      </c>
      <c r="D17" s="38">
        <v>0</v>
      </c>
      <c r="E17" s="8" t="s">
        <v>114</v>
      </c>
      <c r="G17" s="39"/>
      <c r="H17" s="8"/>
      <c r="I17" s="39"/>
      <c r="J17" s="8"/>
      <c r="K17" s="39"/>
      <c r="L17" s="8"/>
      <c r="M17" s="39">
        <v>0</v>
      </c>
      <c r="N17" s="8" t="s">
        <v>149</v>
      </c>
      <c r="O17" s="12"/>
    </row>
    <row r="18" spans="1:15">
      <c r="A18" s="39">
        <v>0</v>
      </c>
      <c r="B18" s="8" t="s">
        <v>82</v>
      </c>
      <c r="D18" s="39">
        <v>0</v>
      </c>
      <c r="E18" s="8" t="s">
        <v>115</v>
      </c>
      <c r="G18" s="39"/>
      <c r="H18" s="8"/>
      <c r="I18" s="39"/>
      <c r="J18" s="8"/>
      <c r="K18" s="39"/>
      <c r="L18" s="8"/>
      <c r="M18" s="39">
        <v>0</v>
      </c>
      <c r="N18" s="8" t="s">
        <v>150</v>
      </c>
      <c r="O18" s="12"/>
    </row>
    <row r="19" spans="1:15">
      <c r="A19" s="39">
        <v>0</v>
      </c>
      <c r="B19" s="8" t="s">
        <v>83</v>
      </c>
      <c r="D19" s="40">
        <v>0</v>
      </c>
      <c r="E19" s="10" t="s">
        <v>116</v>
      </c>
      <c r="G19" s="40"/>
      <c r="H19" s="10"/>
      <c r="I19" s="40"/>
      <c r="J19" s="10"/>
      <c r="K19" s="40"/>
      <c r="L19" s="10"/>
      <c r="M19" s="40">
        <v>0</v>
      </c>
      <c r="N19" s="10" t="s">
        <v>151</v>
      </c>
      <c r="O19" s="12"/>
    </row>
    <row r="20" spans="1:15">
      <c r="A20" s="39">
        <v>0</v>
      </c>
      <c r="B20" s="8" t="s">
        <v>84</v>
      </c>
      <c r="L20" s="12"/>
      <c r="M20" s="12"/>
      <c r="N20" s="12"/>
      <c r="O20" s="12"/>
    </row>
    <row r="21" spans="1:15">
      <c r="A21" s="39">
        <v>0</v>
      </c>
      <c r="B21" s="8" t="s">
        <v>85</v>
      </c>
      <c r="L21" s="12"/>
      <c r="M21" s="12"/>
      <c r="N21" s="12"/>
      <c r="O21" s="12"/>
    </row>
    <row r="22" spans="1:15">
      <c r="A22" s="39">
        <v>0</v>
      </c>
      <c r="B22" s="8" t="s">
        <v>86</v>
      </c>
      <c r="L22" s="12"/>
      <c r="M22" s="12"/>
      <c r="N22" s="12"/>
      <c r="O22" s="12"/>
    </row>
    <row r="23" spans="1:15">
      <c r="A23" s="39">
        <v>0</v>
      </c>
      <c r="B23" s="8" t="s">
        <v>87</v>
      </c>
      <c r="L23" s="117"/>
      <c r="M23" s="12"/>
      <c r="N23" s="12"/>
      <c r="O23" s="12"/>
    </row>
    <row r="24" spans="1:15">
      <c r="A24" s="39">
        <v>0</v>
      </c>
      <c r="B24" s="8" t="s">
        <v>89</v>
      </c>
      <c r="L24" s="117"/>
      <c r="M24" s="12"/>
      <c r="N24" s="12"/>
      <c r="O24" s="12"/>
    </row>
    <row r="25" spans="1:15">
      <c r="A25" s="39">
        <v>0</v>
      </c>
      <c r="B25" s="8" t="s">
        <v>90</v>
      </c>
      <c r="L25" s="12"/>
      <c r="M25" s="12"/>
      <c r="N25" s="12"/>
      <c r="O25" s="12"/>
    </row>
    <row r="26" spans="1:15">
      <c r="A26" s="39">
        <v>0</v>
      </c>
      <c r="B26" s="8" t="s">
        <v>91</v>
      </c>
      <c r="L26" s="12"/>
      <c r="M26" s="12"/>
      <c r="N26" s="12"/>
      <c r="O26" s="12"/>
    </row>
    <row r="27" spans="1:15">
      <c r="A27" s="39">
        <v>0</v>
      </c>
      <c r="B27" s="8" t="s">
        <v>92</v>
      </c>
      <c r="L27" s="12"/>
      <c r="M27" s="12"/>
      <c r="N27" s="12"/>
      <c r="O27" s="12"/>
    </row>
    <row r="28" spans="1:15">
      <c r="A28" s="39">
        <v>0</v>
      </c>
      <c r="B28" s="8" t="s">
        <v>93</v>
      </c>
      <c r="L28" s="12"/>
      <c r="M28" s="12"/>
      <c r="N28" s="12"/>
      <c r="O28" s="12"/>
    </row>
    <row r="29" spans="1:15">
      <c r="A29" s="39">
        <v>0</v>
      </c>
      <c r="B29" s="8" t="s">
        <v>88</v>
      </c>
      <c r="L29" s="12"/>
      <c r="M29" s="12"/>
      <c r="N29" s="117"/>
      <c r="O29" s="12"/>
    </row>
    <row r="30" spans="1:15">
      <c r="A30" s="32"/>
      <c r="B30" s="82" t="s">
        <v>61</v>
      </c>
      <c r="L30" s="12"/>
      <c r="M30" s="12"/>
      <c r="N30" s="117"/>
      <c r="O30" s="12"/>
    </row>
    <row r="31" spans="1:15">
      <c r="A31" s="38">
        <v>1</v>
      </c>
      <c r="B31" s="8" t="s">
        <v>74</v>
      </c>
      <c r="L31" s="12"/>
      <c r="M31" s="12"/>
      <c r="N31" s="117"/>
      <c r="O31" s="12"/>
    </row>
    <row r="32" spans="1:15">
      <c r="A32" s="39">
        <v>1</v>
      </c>
      <c r="B32" s="8" t="s">
        <v>75</v>
      </c>
      <c r="L32" s="12"/>
      <c r="M32" s="12"/>
      <c r="N32" s="117"/>
      <c r="O32" s="12"/>
    </row>
    <row r="33" spans="1:15">
      <c r="A33" s="39">
        <v>1</v>
      </c>
      <c r="B33" s="8" t="s">
        <v>76</v>
      </c>
      <c r="L33" s="12"/>
      <c r="M33" s="12"/>
      <c r="N33" s="117"/>
      <c r="O33" s="12"/>
    </row>
    <row r="34" spans="1:15">
      <c r="A34" s="39">
        <v>1</v>
      </c>
      <c r="B34" s="8" t="s">
        <v>330</v>
      </c>
      <c r="L34" s="12"/>
      <c r="M34" s="12"/>
      <c r="N34" s="117"/>
      <c r="O34" s="12"/>
    </row>
    <row r="35" spans="1:15">
      <c r="A35" s="32"/>
      <c r="B35" s="82" t="s">
        <v>63</v>
      </c>
      <c r="L35" s="12"/>
      <c r="M35" s="12"/>
      <c r="N35" s="117"/>
      <c r="O35" s="12"/>
    </row>
    <row r="36" spans="1:15">
      <c r="A36" s="38">
        <v>0</v>
      </c>
      <c r="B36" s="8" t="s">
        <v>98</v>
      </c>
      <c r="L36" s="117"/>
      <c r="M36" s="12"/>
      <c r="N36" s="117"/>
      <c r="O36" s="12"/>
    </row>
    <row r="37" spans="1:15">
      <c r="A37" s="39">
        <v>0</v>
      </c>
      <c r="B37" s="8" t="s">
        <v>99</v>
      </c>
      <c r="L37" s="117"/>
      <c r="M37" s="12"/>
      <c r="N37" s="117"/>
      <c r="O37" s="12"/>
    </row>
    <row r="38" spans="1:15">
      <c r="A38" s="39">
        <v>0</v>
      </c>
      <c r="B38" s="8" t="s">
        <v>100</v>
      </c>
      <c r="L38" s="117"/>
      <c r="M38" s="12"/>
      <c r="N38" s="117"/>
      <c r="O38" s="12"/>
    </row>
    <row r="39" spans="1:15">
      <c r="A39" s="39">
        <v>0</v>
      </c>
      <c r="B39" s="8" t="s">
        <v>101</v>
      </c>
      <c r="L39" s="117"/>
      <c r="M39" s="12"/>
      <c r="N39" s="117"/>
      <c r="O39" s="12"/>
    </row>
    <row r="40" spans="1:15">
      <c r="A40" s="40">
        <v>0</v>
      </c>
      <c r="B40" s="10" t="s">
        <v>102</v>
      </c>
      <c r="L40" s="117"/>
      <c r="M40" s="12"/>
      <c r="N40" s="117"/>
      <c r="O40" s="12"/>
    </row>
    <row r="41" spans="1:15">
      <c r="L41" s="117"/>
      <c r="M41" s="12"/>
      <c r="N41" s="117"/>
      <c r="O41" s="12"/>
    </row>
    <row r="42" spans="1:15">
      <c r="L42" s="117"/>
      <c r="M42" s="12"/>
      <c r="N42" s="117"/>
      <c r="O42" s="12"/>
    </row>
    <row r="43" spans="1:15">
      <c r="L43" s="117"/>
      <c r="M43" s="12"/>
      <c r="N43" s="117"/>
      <c r="O43" s="12"/>
    </row>
  </sheetData>
  <mergeCells count="7">
    <mergeCell ref="I1:J1"/>
    <mergeCell ref="K1:L1"/>
    <mergeCell ref="G1:H1"/>
    <mergeCell ref="D1:E1"/>
    <mergeCell ref="D16:E16"/>
    <mergeCell ref="D11:E11"/>
    <mergeCell ref="D5:E5"/>
  </mergeCells>
  <conditionalFormatting sqref="N2:N19 E6:E10 B13:B29 B2:B11 B31:B34 B36:B40 E2:E4 E12:E15 E17:E19 L2:L19 J2:J19 H2:H19">
    <cfRule type="expression" dxfId="1" priority="2">
      <formula>A2=0</formula>
    </cfRule>
  </conditionalFormatting>
  <dataValidations count="1">
    <dataValidation type="whole" allowBlank="1" showInputMessage="1" showErrorMessage="1" sqref="A13:A29 D6:D10 M2:M19 A2:A11 K2:K19 A31:A34 A36:A40 D2:D4 L23:L24 D12:D15 D17:D19 G2:G19 L36:L43 I2:I19 N29:N43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4184427-31CF-453B-A87E-FCA2839605C4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A2:A11 L23:L24 D2:D4 L36:L43 G2:G19</xm:sqref>
        </x14:conditionalFormatting>
        <x14:conditionalFormatting xmlns:xm="http://schemas.microsoft.com/office/excel/2006/main">
          <x14:cfRule type="iconSet" priority="5" id="{18D1B521-E5C7-462F-A44D-69E9F41FA52D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D6:D10 A31:A34 I2:I19</xm:sqref>
        </x14:conditionalFormatting>
        <x14:conditionalFormatting xmlns:xm="http://schemas.microsoft.com/office/excel/2006/main">
          <x14:cfRule type="iconSet" priority="4" id="{6D141C83-E3E1-49EC-9CA7-A79410BC6C37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A13:A29 D12:D15 K2:K19</xm:sqref>
        </x14:conditionalFormatting>
        <x14:conditionalFormatting xmlns:xm="http://schemas.microsoft.com/office/excel/2006/main">
          <x14:cfRule type="iconSet" priority="3" id="{2D277E37-D925-4B38-993B-E6781BACC75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M2:M19 A36:A40 D17:D19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showRowColHeaders="0" workbookViewId="0">
      <pane ySplit="1" topLeftCell="A2" activePane="bottomLeft" state="frozenSplit"/>
      <selection pane="bottomLeft" activeCell="D65" sqref="D65"/>
    </sheetView>
  </sheetViews>
  <sheetFormatPr baseColWidth="10" defaultRowHeight="15"/>
  <cols>
    <col min="1" max="1" width="3" customWidth="1"/>
    <col min="2" max="2" width="33.5703125" customWidth="1"/>
    <col min="3" max="3" width="5" customWidth="1"/>
  </cols>
  <sheetData>
    <row r="1" spans="1:9">
      <c r="A1" s="224" t="s">
        <v>171</v>
      </c>
      <c r="B1" s="225"/>
      <c r="C1" s="1"/>
    </row>
    <row r="2" spans="1:9">
      <c r="A2" s="38">
        <v>1</v>
      </c>
      <c r="B2" s="34" t="s">
        <v>172</v>
      </c>
      <c r="C2" s="35" t="s">
        <v>247</v>
      </c>
      <c r="D2" t="str">
        <f>""""&amp;B2&amp;""": {  ""Caracteristic"": """&amp;LEFT(RIGHT(C2,4),3)&amp;""",
  ""Name"": """&amp;B2&amp;"""
 }"</f>
        <v>"Acrobatie": {  "Caracteristic": "DEX",
  "Name": "Acrobatie"
 }</v>
      </c>
      <c r="I2">
        <v>0</v>
      </c>
    </row>
    <row r="3" spans="1:9">
      <c r="A3" s="39">
        <v>0</v>
      </c>
      <c r="B3" s="23" t="s">
        <v>173</v>
      </c>
      <c r="C3" s="36" t="s">
        <v>247</v>
      </c>
      <c r="D3" t="str">
        <f t="shared" ref="D3:D66" si="0">""""&amp;B3&amp;""": {  ""Caracteristic"": """&amp;LEFT(RIGHT(C3,4),3)&amp;""",
  ""Name"": """&amp;B3&amp;"""
 }"</f>
        <v>"Ambidextrie": {  "Caracteristic": "DEX",
  "Name": "Ambidextrie"
 }</v>
      </c>
      <c r="I3">
        <v>1</v>
      </c>
    </row>
    <row r="4" spans="1:9">
      <c r="A4" s="39">
        <v>0</v>
      </c>
      <c r="B4" s="23" t="s">
        <v>174</v>
      </c>
      <c r="C4" s="36" t="s">
        <v>248</v>
      </c>
      <c r="D4" t="str">
        <f t="shared" si="0"/>
        <v>"Apnée": {  "Caracteristic": "CON",
  "Name": "Apnée"
 }</v>
      </c>
      <c r="I4">
        <v>2</v>
      </c>
    </row>
    <row r="5" spans="1:9">
      <c r="A5" s="39">
        <v>0</v>
      </c>
      <c r="B5" s="23" t="s">
        <v>175</v>
      </c>
      <c r="C5" s="36" t="s">
        <v>249</v>
      </c>
      <c r="D5" t="str">
        <f t="shared" si="0"/>
        <v>"Arnaque": {  "Caracteristic": "INT",
  "Name": "Arnaque"
 }</v>
      </c>
      <c r="I5">
        <v>3</v>
      </c>
    </row>
    <row r="6" spans="1:9">
      <c r="A6" s="39">
        <v>0</v>
      </c>
      <c r="B6" s="23" t="s">
        <v>176</v>
      </c>
      <c r="C6" s="36" t="s">
        <v>249</v>
      </c>
      <c r="D6" t="str">
        <f t="shared" si="0"/>
        <v>"Arcane": {  "Caracteristic": "INT",
  "Name": "Arcane"
 }</v>
      </c>
      <c r="I6">
        <v>4</v>
      </c>
    </row>
    <row r="7" spans="1:9">
      <c r="A7" s="39">
        <v>0</v>
      </c>
      <c r="B7" s="23" t="s">
        <v>177</v>
      </c>
      <c r="C7" s="36" t="s">
        <v>247</v>
      </c>
      <c r="D7" t="str">
        <f t="shared" si="0"/>
        <v>"Assasinat": {  "Caracteristic": "DEX",
  "Name": "Assasinat"
 }</v>
      </c>
      <c r="I7">
        <v>5</v>
      </c>
    </row>
    <row r="8" spans="1:9">
      <c r="A8" s="39">
        <v>0</v>
      </c>
      <c r="B8" s="23" t="s">
        <v>178</v>
      </c>
      <c r="C8" s="36" t="s">
        <v>250</v>
      </c>
      <c r="D8" t="str">
        <f t="shared" si="0"/>
        <v>"Athlétisme": {  "Caracteristic": "FOR",
  "Name": "Athlétisme"
 }</v>
      </c>
      <c r="I8">
        <v>6</v>
      </c>
    </row>
    <row r="9" spans="1:9">
      <c r="A9" s="39">
        <v>0</v>
      </c>
      <c r="B9" s="23" t="s">
        <v>179</v>
      </c>
      <c r="C9" s="36" t="s">
        <v>251</v>
      </c>
      <c r="D9" t="str">
        <f t="shared" si="0"/>
        <v>"Audition": {  "Caracteristic": "SAG",
  "Name": "Audition"
 }</v>
      </c>
      <c r="I9">
        <v>7</v>
      </c>
    </row>
    <row r="10" spans="1:9">
      <c r="A10" s="39">
        <v>0</v>
      </c>
      <c r="B10" s="23" t="s">
        <v>180</v>
      </c>
      <c r="C10" s="36" t="s">
        <v>250</v>
      </c>
      <c r="D10" t="str">
        <f t="shared" si="0"/>
        <v>"Bagarre": {  "Caracteristic": "FOR",
  "Name": "Bagarre"
 }</v>
      </c>
      <c r="I10">
        <v>8</v>
      </c>
    </row>
    <row r="11" spans="1:9">
      <c r="A11" s="39">
        <v>0</v>
      </c>
      <c r="B11" s="23" t="s">
        <v>181</v>
      </c>
      <c r="C11" s="36" t="s">
        <v>252</v>
      </c>
      <c r="D11" t="str">
        <f t="shared" si="0"/>
        <v>"Baratineur": {  "Caracteristic": "CHA",
  "Name": "Baratineur"
 }</v>
      </c>
      <c r="I11">
        <v>9</v>
      </c>
    </row>
    <row r="12" spans="1:9">
      <c r="A12" s="39">
        <v>0</v>
      </c>
      <c r="B12" s="23" t="s">
        <v>182</v>
      </c>
      <c r="C12" s="36" t="s">
        <v>252</v>
      </c>
      <c r="D12" t="str">
        <f t="shared" si="0"/>
        <v>"Bravoure": {  "Caracteristic": "CHA",
  "Name": "Bravoure"
 }</v>
      </c>
      <c r="I12">
        <v>10</v>
      </c>
    </row>
    <row r="13" spans="1:9">
      <c r="A13" s="39">
        <v>0</v>
      </c>
      <c r="B13" s="23" t="s">
        <v>183</v>
      </c>
      <c r="C13" s="36" t="s">
        <v>249</v>
      </c>
      <c r="D13" t="str">
        <f t="shared" si="0"/>
        <v>"Bricolage": {  "Caracteristic": "INT",
  "Name": "Bricolage"
 }</v>
      </c>
      <c r="I13">
        <v>11</v>
      </c>
    </row>
    <row r="14" spans="1:9">
      <c r="A14" s="39">
        <v>0</v>
      </c>
      <c r="B14" s="23" t="s">
        <v>184</v>
      </c>
      <c r="C14" s="36" t="s">
        <v>248</v>
      </c>
      <c r="D14" t="str">
        <f t="shared" si="0"/>
        <v>"Brise liens": {  "Caracteristic": "CON",
  "Name": "Brise liens"
 }</v>
      </c>
      <c r="I14">
        <v>12</v>
      </c>
    </row>
    <row r="15" spans="1:9">
      <c r="A15" s="39">
        <v>0</v>
      </c>
      <c r="B15" s="23" t="s">
        <v>185</v>
      </c>
      <c r="C15" s="36" t="s">
        <v>251</v>
      </c>
      <c r="D15" t="str">
        <f t="shared" si="0"/>
        <v>"Chance": {  "Caracteristic": "SAG",
  "Name": "Chance"
 }</v>
      </c>
      <c r="I15">
        <v>13</v>
      </c>
    </row>
    <row r="16" spans="1:9">
      <c r="A16" s="39">
        <v>0</v>
      </c>
      <c r="B16" s="23" t="s">
        <v>186</v>
      </c>
      <c r="C16" s="36" t="s">
        <v>251</v>
      </c>
      <c r="D16" t="str">
        <f t="shared" si="0"/>
        <v>"Chasse": {  "Caracteristic": "SAG",
  "Name": "Chasse"
 }</v>
      </c>
      <c r="I16">
        <v>14</v>
      </c>
    </row>
    <row r="17" spans="1:9">
      <c r="A17" s="39">
        <v>0</v>
      </c>
      <c r="B17" s="23" t="s">
        <v>187</v>
      </c>
      <c r="C17" s="36" t="s">
        <v>249</v>
      </c>
      <c r="D17" t="str">
        <f t="shared" si="0"/>
        <v>"Matrise des nœuds": {  "Caracteristic": "INT",
  "Name": "Matrise des nœuds"
 }</v>
      </c>
      <c r="I17">
        <v>15</v>
      </c>
    </row>
    <row r="18" spans="1:9">
      <c r="A18" s="39">
        <v>0</v>
      </c>
      <c r="B18" s="23" t="s">
        <v>188</v>
      </c>
      <c r="C18" s="36" t="s">
        <v>249</v>
      </c>
      <c r="D18" t="str">
        <f t="shared" si="0"/>
        <v>"Corruption": {  "Caracteristic": "INT",
  "Name": "Corruption"
 }</v>
      </c>
      <c r="I18">
        <v>16</v>
      </c>
    </row>
    <row r="19" spans="1:9">
      <c r="A19" s="39">
        <v>0</v>
      </c>
      <c r="B19" s="23" t="s">
        <v>189</v>
      </c>
      <c r="C19" s="36" t="s">
        <v>247</v>
      </c>
      <c r="D19" t="str">
        <f t="shared" si="0"/>
        <v>"Crochetage": {  "Caracteristic": "DEX",
  "Name": "Crochetage"
 }</v>
      </c>
      <c r="I19">
        <v>17</v>
      </c>
    </row>
    <row r="20" spans="1:9">
      <c r="A20" s="39">
        <v>0</v>
      </c>
      <c r="B20" s="23" t="s">
        <v>190</v>
      </c>
      <c r="C20" s="36" t="s">
        <v>249</v>
      </c>
      <c r="D20" t="str">
        <f t="shared" si="0"/>
        <v>"(Dé)cryptage": {  "Caracteristic": "INT",
  "Name": "(Dé)cryptage"
 }</v>
      </c>
      <c r="I20">
        <v>18</v>
      </c>
    </row>
    <row r="21" spans="1:9">
      <c r="A21" s="39">
        <v>0</v>
      </c>
      <c r="B21" s="23" t="s">
        <v>191</v>
      </c>
      <c r="C21" s="36" t="s">
        <v>249</v>
      </c>
      <c r="D21" t="str">
        <f t="shared" si="0"/>
        <v>"Cuisine": {  "Caracteristic": "INT",
  "Name": "Cuisine"
 }</v>
      </c>
      <c r="I21">
        <v>19</v>
      </c>
    </row>
    <row r="22" spans="1:9">
      <c r="A22" s="39">
        <v>0</v>
      </c>
      <c r="B22" s="23" t="s">
        <v>155</v>
      </c>
      <c r="C22" s="36" t="s">
        <v>252</v>
      </c>
      <c r="D22" t="str">
        <f t="shared" si="0"/>
        <v>"Déguisement": {  "Caracteristic": "CHA",
  "Name": "Déguisement"
 }</v>
      </c>
      <c r="I22">
        <v>20</v>
      </c>
    </row>
    <row r="23" spans="1:9">
      <c r="A23" s="39">
        <v>0</v>
      </c>
      <c r="B23" s="23" t="s">
        <v>192</v>
      </c>
      <c r="C23" s="36" t="s">
        <v>251</v>
      </c>
      <c r="D23" t="str">
        <f t="shared" si="0"/>
        <v>"Désamorçage": {  "Caracteristic": "SAG",
  "Name": "Désamorçage"
 }</v>
      </c>
      <c r="I23">
        <v>21</v>
      </c>
    </row>
    <row r="24" spans="1:9">
      <c r="A24" s="39">
        <v>0</v>
      </c>
      <c r="B24" s="23" t="s">
        <v>193</v>
      </c>
      <c r="C24" s="36" t="s">
        <v>251</v>
      </c>
      <c r="D24" t="str">
        <f t="shared" si="0"/>
        <v>"Détection d'émotions": {  "Caracteristic": "SAG",
  "Name": "Détection d'émotions"
 }</v>
      </c>
      <c r="I24">
        <v>22</v>
      </c>
    </row>
    <row r="25" spans="1:9">
      <c r="A25" s="39">
        <v>0</v>
      </c>
      <c r="B25" s="23" t="s">
        <v>253</v>
      </c>
      <c r="C25" s="36" t="s">
        <v>252</v>
      </c>
      <c r="D25" t="str">
        <f t="shared" si="0"/>
        <v>"Diplomatie": {  "Caracteristic": "CHA",
  "Name": "Diplomatie"
 }</v>
      </c>
      <c r="I25">
        <v>23</v>
      </c>
    </row>
    <row r="26" spans="1:9">
      <c r="A26" s="39">
        <v>1</v>
      </c>
      <c r="B26" s="23" t="s">
        <v>194</v>
      </c>
      <c r="C26" s="36" t="s">
        <v>247</v>
      </c>
      <c r="D26" t="str">
        <f t="shared" si="0"/>
        <v>"Discrétion": {  "Caracteristic": "DEX",
  "Name": "Discrétion"
 }</v>
      </c>
      <c r="I26">
        <v>24</v>
      </c>
    </row>
    <row r="27" spans="1:9">
      <c r="A27" s="39">
        <v>0</v>
      </c>
      <c r="B27" s="23" t="s">
        <v>195</v>
      </c>
      <c r="C27" s="36" t="s">
        <v>247</v>
      </c>
      <c r="D27" t="str">
        <f t="shared" si="0"/>
        <v>"Dissimulation": {  "Caracteristic": "DEX",
  "Name": "Dissimulation"
 }</v>
      </c>
      <c r="I27">
        <v>25</v>
      </c>
    </row>
    <row r="28" spans="1:9">
      <c r="A28" s="39">
        <v>0</v>
      </c>
      <c r="B28" s="23" t="s">
        <v>196</v>
      </c>
      <c r="C28" s="36" t="s">
        <v>249</v>
      </c>
      <c r="D28" t="str">
        <f t="shared" si="0"/>
        <v>"Donjonnerie": {  "Caracteristic": "INT",
  "Name": "Donjonnerie"
 }</v>
      </c>
      <c r="I28">
        <v>26</v>
      </c>
    </row>
    <row r="29" spans="1:9">
      <c r="A29" s="39">
        <v>0</v>
      </c>
      <c r="B29" s="23" t="s">
        <v>197</v>
      </c>
      <c r="C29" s="36" t="s">
        <v>251</v>
      </c>
      <c r="D29" t="str">
        <f t="shared" si="0"/>
        <v>"Dressage": {  "Caracteristic": "SAG",
  "Name": "Dressage"
 }</v>
      </c>
      <c r="I29">
        <v>27</v>
      </c>
    </row>
    <row r="30" spans="1:9">
      <c r="A30" s="39">
        <v>0</v>
      </c>
      <c r="B30" s="23" t="s">
        <v>198</v>
      </c>
      <c r="C30" s="36" t="s">
        <v>252</v>
      </c>
      <c r="D30" t="str">
        <f t="shared" si="0"/>
        <v>"Eloquence": {  "Caracteristic": "CHA",
  "Name": "Eloquence"
 }</v>
      </c>
      <c r="I30">
        <v>28</v>
      </c>
    </row>
    <row r="31" spans="1:9">
      <c r="A31" s="39">
        <v>0</v>
      </c>
      <c r="B31" s="23" t="s">
        <v>199</v>
      </c>
      <c r="C31" s="36" t="s">
        <v>247</v>
      </c>
      <c r="D31" t="str">
        <f t="shared" si="0"/>
        <v>"Equilibre": {  "Caracteristic": "DEX",
  "Name": "Equilibre"
 }</v>
      </c>
      <c r="I31">
        <v>29</v>
      </c>
    </row>
    <row r="32" spans="1:9">
      <c r="A32" s="39">
        <v>0</v>
      </c>
      <c r="B32" s="23" t="s">
        <v>200</v>
      </c>
      <c r="C32" s="36" t="s">
        <v>248</v>
      </c>
      <c r="D32" t="str">
        <f t="shared" si="0"/>
        <v>"Escalade": {  "Caracteristic": "CON",
  "Name": "Escalade"
 }</v>
      </c>
      <c r="I32">
        <v>30</v>
      </c>
    </row>
    <row r="33" spans="1:9">
      <c r="A33" s="39">
        <v>0</v>
      </c>
      <c r="B33" s="23" t="s">
        <v>201</v>
      </c>
      <c r="C33" s="36" t="s">
        <v>247</v>
      </c>
      <c r="D33" t="str">
        <f t="shared" si="0"/>
        <v>"Escamotage": {  "Caracteristic": "DEX",
  "Name": "Escamotage"
 }</v>
      </c>
      <c r="I33">
        <v>31</v>
      </c>
    </row>
    <row r="34" spans="1:9">
      <c r="A34" s="39">
        <v>0</v>
      </c>
      <c r="B34" s="23" t="s">
        <v>202</v>
      </c>
      <c r="C34" s="36" t="s">
        <v>251</v>
      </c>
      <c r="D34" t="str">
        <f t="shared" si="0"/>
        <v>"Espionnage": {  "Caracteristic": "SAG",
  "Name": "Espionnage"
 }</v>
      </c>
      <c r="I34">
        <v>32</v>
      </c>
    </row>
    <row r="35" spans="1:9">
      <c r="A35" s="39">
        <v>0</v>
      </c>
      <c r="B35" s="23" t="s">
        <v>203</v>
      </c>
      <c r="C35" s="36" t="s">
        <v>249</v>
      </c>
      <c r="D35" t="str">
        <f t="shared" si="0"/>
        <v>"Estimation": {  "Caracteristic": "INT",
  "Name": "Estimation"
 }</v>
      </c>
      <c r="I35">
        <v>33</v>
      </c>
    </row>
    <row r="36" spans="1:9">
      <c r="A36" s="39">
        <v>0</v>
      </c>
      <c r="B36" s="23" t="s">
        <v>204</v>
      </c>
      <c r="C36" s="36" t="s">
        <v>248</v>
      </c>
      <c r="D36" t="str">
        <f t="shared" si="0"/>
        <v>"Etiquette": {  "Caracteristic": "CON",
  "Name": "Etiquette"
 }</v>
      </c>
      <c r="I36">
        <v>34</v>
      </c>
    </row>
    <row r="37" spans="1:9">
      <c r="A37" s="39">
        <v>0</v>
      </c>
      <c r="B37" s="23" t="s">
        <v>205</v>
      </c>
      <c r="C37" s="36" t="s">
        <v>251</v>
      </c>
      <c r="D37" t="str">
        <f t="shared" si="0"/>
        <v>"Exploration": {  "Caracteristic": "SAG",
  "Name": "Exploration"
 }</v>
      </c>
      <c r="I37">
        <v>35</v>
      </c>
    </row>
    <row r="38" spans="1:9">
      <c r="A38" s="39">
        <v>0</v>
      </c>
      <c r="B38" s="23" t="s">
        <v>206</v>
      </c>
      <c r="C38" s="36" t="s">
        <v>251</v>
      </c>
      <c r="D38" t="str">
        <f t="shared" si="0"/>
        <v>"Fouille": {  "Caracteristic": "SAG",
  "Name": "Fouille"
 }</v>
      </c>
      <c r="I38">
        <v>36</v>
      </c>
    </row>
    <row r="39" spans="1:9">
      <c r="A39" s="39">
        <v>0</v>
      </c>
      <c r="B39" s="23" t="s">
        <v>207</v>
      </c>
      <c r="C39" s="36" t="s">
        <v>248</v>
      </c>
      <c r="D39" t="str">
        <f t="shared" si="0"/>
        <v>"Fuite": {  "Caracteristic": "CON",
  "Name": "Fuite"
 }</v>
      </c>
      <c r="I39">
        <v>37</v>
      </c>
    </row>
    <row r="40" spans="1:9">
      <c r="A40" s="39">
        <v>0</v>
      </c>
      <c r="B40" s="23" t="s">
        <v>208</v>
      </c>
      <c r="C40" s="36" t="s">
        <v>249</v>
      </c>
      <c r="D40" t="str">
        <f t="shared" si="0"/>
        <v>"Géographie": {  "Caracteristic": "INT",
  "Name": "Géographie"
 }</v>
      </c>
      <c r="I40">
        <v>38</v>
      </c>
    </row>
    <row r="41" spans="1:9">
      <c r="A41" s="39">
        <v>0</v>
      </c>
      <c r="B41" s="23" t="s">
        <v>209</v>
      </c>
      <c r="C41" s="36" t="s">
        <v>251</v>
      </c>
      <c r="D41" t="str">
        <f t="shared" si="0"/>
        <v>"Herboristerie": {  "Caracteristic": "SAG",
  "Name": "Herboristerie"
 }</v>
      </c>
      <c r="I41">
        <v>39</v>
      </c>
    </row>
    <row r="42" spans="1:9">
      <c r="A42" s="39">
        <v>0</v>
      </c>
      <c r="B42" s="23" t="s">
        <v>210</v>
      </c>
      <c r="C42" s="36" t="s">
        <v>249</v>
      </c>
      <c r="D42" t="str">
        <f t="shared" si="0"/>
        <v>"Histoire": {  "Caracteristic": "INT",
  "Name": "Histoire"
 }</v>
      </c>
      <c r="I42">
        <v>40</v>
      </c>
    </row>
    <row r="43" spans="1:9">
      <c r="A43" s="39">
        <v>0</v>
      </c>
      <c r="B43" s="23" t="s">
        <v>211</v>
      </c>
      <c r="C43" s="36" t="s">
        <v>249</v>
      </c>
      <c r="D43" t="str">
        <f t="shared" si="0"/>
        <v>"Identification": {  "Caracteristic": "INT",
  "Name": "Identification"
 }</v>
      </c>
      <c r="I43">
        <v>41</v>
      </c>
    </row>
    <row r="44" spans="1:9">
      <c r="A44" s="39">
        <v>0</v>
      </c>
      <c r="B44" s="23" t="s">
        <v>212</v>
      </c>
      <c r="C44" s="36" t="s">
        <v>249</v>
      </c>
      <c r="D44" t="str">
        <f t="shared" si="0"/>
        <v>"Imitation": {  "Caracteristic": "INT",
  "Name": "Imitation"
 }</v>
      </c>
      <c r="I44">
        <v>42</v>
      </c>
    </row>
    <row r="45" spans="1:9">
      <c r="A45" s="39">
        <v>0</v>
      </c>
      <c r="B45" s="23" t="s">
        <v>213</v>
      </c>
      <c r="C45" s="36" t="s">
        <v>252</v>
      </c>
      <c r="D45" t="str">
        <f t="shared" si="0"/>
        <v>"Intimidation": {  "Caracteristic": "CHA",
  "Name": "Intimidation"
 }</v>
      </c>
      <c r="I45">
        <v>43</v>
      </c>
    </row>
    <row r="46" spans="1:9">
      <c r="A46" s="39">
        <v>0</v>
      </c>
      <c r="B46" s="23" t="s">
        <v>214</v>
      </c>
      <c r="C46" s="36" t="s">
        <v>251</v>
      </c>
      <c r="D46" t="str">
        <f t="shared" si="0"/>
        <v>"Intuition": {  "Caracteristic": "SAG",
  "Name": "Intuition"
 }</v>
      </c>
      <c r="I46">
        <v>44</v>
      </c>
    </row>
    <row r="47" spans="1:9">
      <c r="A47" s="39">
        <v>0</v>
      </c>
      <c r="B47" s="23" t="s">
        <v>215</v>
      </c>
      <c r="C47" s="36" t="s">
        <v>249</v>
      </c>
      <c r="D47" t="str">
        <f t="shared" si="0"/>
        <v>"Investigation": {  "Caracteristic": "INT",
  "Name": "Investigation"
 }</v>
      </c>
      <c r="I47">
        <v>45</v>
      </c>
    </row>
    <row r="48" spans="1:9">
      <c r="A48" s="39">
        <v>0</v>
      </c>
      <c r="B48" s="23" t="s">
        <v>128</v>
      </c>
      <c r="C48" s="36" t="s">
        <v>249</v>
      </c>
      <c r="D48" t="str">
        <f t="shared" si="0"/>
        <v>"Jeu": {  "Caracteristic": "INT",
  "Name": "Jeu"
 }</v>
      </c>
      <c r="I48">
        <v>46</v>
      </c>
    </row>
    <row r="49" spans="1:9">
      <c r="A49" s="39">
        <v>0</v>
      </c>
      <c r="B49" s="23" t="s">
        <v>216</v>
      </c>
      <c r="C49" s="36" t="s">
        <v>249</v>
      </c>
      <c r="D49" t="str">
        <f t="shared" si="0"/>
        <v>"Langue": {  "Caracteristic": "INT",
  "Name": "Langue"
 }</v>
      </c>
      <c r="I49">
        <v>47</v>
      </c>
    </row>
    <row r="50" spans="1:9">
      <c r="A50" s="39">
        <v>0</v>
      </c>
      <c r="B50" s="23" t="s">
        <v>217</v>
      </c>
      <c r="C50" s="36" t="s">
        <v>251</v>
      </c>
      <c r="D50" t="str">
        <f t="shared" si="0"/>
        <v>"Lecture labiale": {  "Caracteristic": "SAG",
  "Name": "Lecture labiale"
 }</v>
      </c>
      <c r="I50">
        <v>48</v>
      </c>
    </row>
    <row r="51" spans="1:9">
      <c r="A51" s="39">
        <v>0</v>
      </c>
      <c r="B51" s="23" t="s">
        <v>218</v>
      </c>
      <c r="C51" s="36" t="s">
        <v>249</v>
      </c>
      <c r="D51" t="str">
        <f t="shared" si="0"/>
        <v>"Loi": {  "Caracteristic": "INT",
  "Name": "Loi"
 }</v>
      </c>
      <c r="I51">
        <v>49</v>
      </c>
    </row>
    <row r="52" spans="1:9">
      <c r="A52" s="39">
        <v>1</v>
      </c>
      <c r="B52" s="23" t="s">
        <v>219</v>
      </c>
      <c r="C52" s="36" t="s">
        <v>249</v>
      </c>
      <c r="D52" t="str">
        <f t="shared" si="0"/>
        <v>"Médecine": {  "Caracteristic": "INT",
  "Name": "Médecine"
 }</v>
      </c>
      <c r="I52">
        <v>50</v>
      </c>
    </row>
    <row r="53" spans="1:9">
      <c r="A53" s="39">
        <v>0</v>
      </c>
      <c r="B53" s="23" t="s">
        <v>220</v>
      </c>
      <c r="C53" s="36" t="s">
        <v>251</v>
      </c>
      <c r="D53" t="str">
        <f t="shared" si="0"/>
        <v>"Méfiance": {  "Caracteristic": "SAG",
  "Name": "Méfiance"
 }</v>
      </c>
      <c r="I53">
        <v>51</v>
      </c>
    </row>
    <row r="54" spans="1:9">
      <c r="A54" s="39">
        <v>0</v>
      </c>
      <c r="B54" s="23" t="s">
        <v>221</v>
      </c>
      <c r="C54" s="36" t="s">
        <v>249</v>
      </c>
      <c r="D54" t="str">
        <f t="shared" si="0"/>
        <v>"Mémorisation": {  "Caracteristic": "INT",
  "Name": "Mémorisation"
 }</v>
      </c>
      <c r="I54">
        <v>52</v>
      </c>
    </row>
    <row r="55" spans="1:9">
      <c r="A55" s="39">
        <v>0</v>
      </c>
      <c r="B55" s="23" t="s">
        <v>52</v>
      </c>
      <c r="C55" s="36" t="s">
        <v>249</v>
      </c>
      <c r="D55" t="str">
        <f t="shared" si="0"/>
        <v>"Narcotique": {  "Caracteristic": "INT",
  "Name": "Narcotique"
 }</v>
      </c>
      <c r="I55">
        <v>53</v>
      </c>
    </row>
    <row r="56" spans="1:9">
      <c r="A56" s="39">
        <v>0</v>
      </c>
      <c r="B56" s="23" t="s">
        <v>222</v>
      </c>
      <c r="C56" s="36" t="s">
        <v>250</v>
      </c>
      <c r="D56" t="str">
        <f t="shared" si="0"/>
        <v>"Natation": {  "Caracteristic": "FOR",
  "Name": "Natation"
 }</v>
      </c>
      <c r="I56">
        <v>54</v>
      </c>
    </row>
    <row r="57" spans="1:9">
      <c r="A57" s="39">
        <v>0</v>
      </c>
      <c r="B57" s="23" t="s">
        <v>223</v>
      </c>
      <c r="C57" s="36" t="s">
        <v>249</v>
      </c>
      <c r="D57" t="str">
        <f t="shared" si="0"/>
        <v>"Nature": {  "Caracteristic": "INT",
  "Name": "Nature"
 }</v>
      </c>
      <c r="I57">
        <v>55</v>
      </c>
    </row>
    <row r="58" spans="1:9">
      <c r="A58" s="39">
        <v>0</v>
      </c>
      <c r="B58" s="23" t="s">
        <v>224</v>
      </c>
      <c r="C58" s="36" t="s">
        <v>249</v>
      </c>
      <c r="D58" t="str">
        <f t="shared" si="0"/>
        <v>"Navigation": {  "Caracteristic": "INT",
  "Name": "Navigation"
 }</v>
      </c>
      <c r="I58">
        <v>56</v>
      </c>
    </row>
    <row r="59" spans="1:9">
      <c r="A59" s="39">
        <v>0</v>
      </c>
      <c r="B59" s="23" t="s">
        <v>225</v>
      </c>
      <c r="C59" s="36" t="s">
        <v>252</v>
      </c>
      <c r="D59" t="str">
        <f t="shared" si="0"/>
        <v>"Négociation": {  "Caracteristic": "CHA",
  "Name": "Négociation"
 }</v>
      </c>
      <c r="I59">
        <v>57</v>
      </c>
    </row>
    <row r="60" spans="1:9">
      <c r="A60" s="39">
        <v>0</v>
      </c>
      <c r="B60" s="23" t="s">
        <v>226</v>
      </c>
      <c r="C60" s="36" t="s">
        <v>249</v>
      </c>
      <c r="D60" t="str">
        <f t="shared" si="0"/>
        <v>"Noblesse": {  "Caracteristic": "INT",
  "Name": "Noblesse"
 }</v>
      </c>
      <c r="I60">
        <v>58</v>
      </c>
    </row>
    <row r="61" spans="1:9">
      <c r="A61" s="39">
        <v>0</v>
      </c>
      <c r="B61" s="23" t="s">
        <v>227</v>
      </c>
      <c r="C61" s="36" t="s">
        <v>248</v>
      </c>
      <c r="D61" t="str">
        <f t="shared" si="0"/>
        <v>"Noyade": {  "Caracteristic": "CON",
  "Name": "Noyade"
 }</v>
      </c>
      <c r="I61">
        <v>59</v>
      </c>
    </row>
    <row r="62" spans="1:9">
      <c r="A62" s="39">
        <v>0</v>
      </c>
      <c r="B62" s="23" t="s">
        <v>228</v>
      </c>
      <c r="C62" s="36" t="s">
        <v>251</v>
      </c>
      <c r="D62" t="str">
        <f t="shared" si="0"/>
        <v>"Observation": {  "Caracteristic": "SAG",
  "Name": "Observation"
 }</v>
      </c>
      <c r="I62">
        <v>60</v>
      </c>
    </row>
    <row r="63" spans="1:9">
      <c r="A63" s="39">
        <v>0</v>
      </c>
      <c r="B63" s="23" t="s">
        <v>229</v>
      </c>
      <c r="C63" s="36" t="s">
        <v>251</v>
      </c>
      <c r="D63" t="str">
        <f t="shared" si="0"/>
        <v>"Odorat": {  "Caracteristic": "SAG",
  "Name": "Odorat"
 }</v>
      </c>
      <c r="I63">
        <v>61</v>
      </c>
    </row>
    <row r="64" spans="1:9">
      <c r="A64" s="39">
        <v>0</v>
      </c>
      <c r="B64" s="23" t="s">
        <v>230</v>
      </c>
      <c r="C64" s="36" t="s">
        <v>251</v>
      </c>
      <c r="D64" t="str">
        <f t="shared" si="0"/>
        <v>"Orientation": {  "Caracteristic": "SAG",
  "Name": "Orientation"
 }</v>
      </c>
      <c r="I64">
        <v>62</v>
      </c>
    </row>
    <row r="65" spans="1:9">
      <c r="A65" s="39">
        <v>0</v>
      </c>
      <c r="B65" s="23" t="s">
        <v>231</v>
      </c>
      <c r="C65" s="36" t="s">
        <v>251</v>
      </c>
      <c r="D65" t="str">
        <f>""""&amp;B65&amp;""": {  ""Caracteristic"": """&amp;LEFT(RIGHT(C65,4),3)&amp;""",
  ""Name"": """&amp;B65&amp;"""
 }"</f>
        <v>"Pêche": {  "Caracteristic": "SAG",
  "Name": "Pêche"
 }</v>
      </c>
      <c r="I65">
        <v>63</v>
      </c>
    </row>
    <row r="66" spans="1:9">
      <c r="A66" s="39">
        <v>0</v>
      </c>
      <c r="B66" s="23" t="s">
        <v>232</v>
      </c>
      <c r="C66" s="36" t="s">
        <v>251</v>
      </c>
      <c r="D66" t="str">
        <f t="shared" si="0"/>
        <v>"Perspicacité": {  "Caracteristic": "SAG",
  "Name": "Perspicacité"
 }</v>
      </c>
      <c r="I66">
        <v>64</v>
      </c>
    </row>
    <row r="67" spans="1:9">
      <c r="A67" s="39">
        <v>0</v>
      </c>
      <c r="B67" s="23" t="s">
        <v>233</v>
      </c>
      <c r="C67" s="36" t="s">
        <v>252</v>
      </c>
      <c r="D67" t="str">
        <f t="shared" ref="D67:D81" si="1">""""&amp;B67&amp;""": {  ""Caracteristic"": """&amp;LEFT(RIGHT(C67,4),3)&amp;""",
  ""Name"": """&amp;B67&amp;"""
 }"</f>
        <v>"Persuasion": {  "Caracteristic": "CHA",
  "Name": "Persuasion"
 }</v>
      </c>
      <c r="I67">
        <v>65</v>
      </c>
    </row>
    <row r="68" spans="1:9">
      <c r="A68" s="39">
        <v>0</v>
      </c>
      <c r="B68" s="23" t="s">
        <v>234</v>
      </c>
      <c r="C68" s="36" t="s">
        <v>251</v>
      </c>
      <c r="D68" t="str">
        <f t="shared" si="1"/>
        <v>"Pistage": {  "Caracteristic": "SAG",
  "Name": "Pistage"
 }</v>
      </c>
      <c r="I68">
        <v>66</v>
      </c>
    </row>
    <row r="69" spans="1:9">
      <c r="A69" s="39">
        <v>0</v>
      </c>
      <c r="B69" s="23" t="s">
        <v>53</v>
      </c>
      <c r="C69" s="36" t="s">
        <v>249</v>
      </c>
      <c r="D69" t="str">
        <f t="shared" si="1"/>
        <v>"Poison": {  "Caracteristic": "INT",
  "Name": "Poison"
 }</v>
      </c>
      <c r="I69">
        <v>67</v>
      </c>
    </row>
    <row r="70" spans="1:9">
      <c r="A70" s="39">
        <v>0</v>
      </c>
      <c r="B70" s="23" t="s">
        <v>235</v>
      </c>
      <c r="C70" s="36" t="s">
        <v>249</v>
      </c>
      <c r="D70" t="str">
        <f t="shared" si="1"/>
        <v>"Premiers secours": {  "Caracteristic": "INT",
  "Name": "Premiers secours"
 }</v>
      </c>
      <c r="I70">
        <v>68</v>
      </c>
    </row>
    <row r="71" spans="1:9">
      <c r="A71" s="39">
        <v>0</v>
      </c>
      <c r="B71" s="23" t="s">
        <v>236</v>
      </c>
      <c r="C71" s="36" t="s">
        <v>247</v>
      </c>
      <c r="D71" t="str">
        <f t="shared" si="1"/>
        <v>"Réflexe": {  "Caracteristic": "DEX",
  "Name": "Réflexe"
 }</v>
      </c>
      <c r="I71">
        <v>69</v>
      </c>
    </row>
    <row r="72" spans="1:9">
      <c r="A72" s="39">
        <v>1</v>
      </c>
      <c r="B72" s="23" t="s">
        <v>237</v>
      </c>
      <c r="C72" s="36" t="s">
        <v>249</v>
      </c>
      <c r="D72" t="str">
        <f t="shared" si="1"/>
        <v>"Religion": {  "Caracteristic": "INT",
  "Name": "Religion"
 }</v>
      </c>
      <c r="I72">
        <v>70</v>
      </c>
    </row>
    <row r="73" spans="1:9">
      <c r="A73" s="39">
        <v>0</v>
      </c>
      <c r="B73" s="23" t="s">
        <v>238</v>
      </c>
      <c r="C73" s="36" t="s">
        <v>252</v>
      </c>
      <c r="D73" t="str">
        <f t="shared" si="1"/>
        <v>"Représentation": {  "Caracteristic": "CHA",
  "Name": "Représentation"
 }</v>
      </c>
      <c r="I73">
        <v>71</v>
      </c>
    </row>
    <row r="74" spans="1:9">
      <c r="A74" s="39">
        <v>0</v>
      </c>
      <c r="B74" s="23" t="s">
        <v>239</v>
      </c>
      <c r="C74" s="36" t="s">
        <v>251</v>
      </c>
      <c r="D74" t="str">
        <f t="shared" si="1"/>
        <v>"Sabotage": {  "Caracteristic": "SAG",
  "Name": "Sabotage"
 }</v>
      </c>
      <c r="I74">
        <v>72</v>
      </c>
    </row>
    <row r="75" spans="1:9">
      <c r="A75" s="39">
        <v>0</v>
      </c>
      <c r="B75" s="23" t="s">
        <v>240</v>
      </c>
      <c r="C75" s="36" t="s">
        <v>250</v>
      </c>
      <c r="D75" t="str">
        <f t="shared" si="1"/>
        <v>"Saut": {  "Caracteristic": "FOR",
  "Name": "Saut"
 }</v>
      </c>
      <c r="I75">
        <v>73</v>
      </c>
    </row>
    <row r="76" spans="1:9">
      <c r="A76" s="39">
        <v>0</v>
      </c>
      <c r="B76" s="23" t="s">
        <v>241</v>
      </c>
      <c r="C76" s="36" t="s">
        <v>251</v>
      </c>
      <c r="D76" t="str">
        <f t="shared" si="1"/>
        <v>"Soin animaux": {  "Caracteristic": "SAG",
  "Name": "Soin animaux"
 }</v>
      </c>
      <c r="I76">
        <v>74</v>
      </c>
    </row>
    <row r="77" spans="1:9">
      <c r="A77" s="39">
        <v>0</v>
      </c>
      <c r="B77" s="23" t="s">
        <v>242</v>
      </c>
      <c r="C77" s="36" t="s">
        <v>248</v>
      </c>
      <c r="D77" t="str">
        <f t="shared" si="1"/>
        <v>"Suffocation": {  "Caracteristic": "CON",
  "Name": "Suffocation"
 }</v>
      </c>
      <c r="I77">
        <v>75</v>
      </c>
    </row>
    <row r="78" spans="1:9">
      <c r="A78" s="39">
        <v>0</v>
      </c>
      <c r="B78" s="23" t="s">
        <v>243</v>
      </c>
      <c r="C78" s="36" t="s">
        <v>248</v>
      </c>
      <c r="D78" t="str">
        <f t="shared" si="1"/>
        <v>"Torture": {  "Caracteristic": "CON",
  "Name": "Torture"
 }</v>
      </c>
      <c r="I78">
        <v>76</v>
      </c>
    </row>
    <row r="79" spans="1:9">
      <c r="A79" s="39">
        <v>0</v>
      </c>
      <c r="B79" s="23" t="s">
        <v>244</v>
      </c>
      <c r="C79" s="36" t="s">
        <v>252</v>
      </c>
      <c r="D79" t="str">
        <f t="shared" si="1"/>
        <v>"Tromperie": {  "Caracteristic": "CHA",
  "Name": "Tromperie"
 }</v>
      </c>
      <c r="I79">
        <v>77</v>
      </c>
    </row>
    <row r="80" spans="1:9">
      <c r="A80" s="39">
        <v>0</v>
      </c>
      <c r="B80" s="23" t="s">
        <v>245</v>
      </c>
      <c r="C80" s="36" t="s">
        <v>249</v>
      </c>
      <c r="D80" t="str">
        <f t="shared" si="1"/>
        <v>"Utilisation d'objets magiques": {  "Caracteristic": "INT",
  "Name": "Utilisation d'objets magiques"
 }</v>
      </c>
      <c r="I80">
        <v>78</v>
      </c>
    </row>
    <row r="81" spans="1:9">
      <c r="A81" s="40">
        <v>0</v>
      </c>
      <c r="B81" s="22" t="s">
        <v>246</v>
      </c>
      <c r="C81" s="37" t="s">
        <v>251</v>
      </c>
      <c r="D81" t="str">
        <f t="shared" si="1"/>
        <v>"Vigilance": {  "Caracteristic": "SAG",
  "Name": "Vigilance"
 }</v>
      </c>
      <c r="I81">
        <v>79</v>
      </c>
    </row>
    <row r="83" spans="1:9">
      <c r="D83" t="str">
        <f>CONCATENATE(D2,",
",D3,",
",D4,",
",D5,",
",D6,",
",D7,",
",D8,",
",D9,",
",D10,",
",D11,",
",D12,",
",D13,",
",D14,",
",D15,",
",D16,",
",D17,",
",D18,",
",D19,",
",D20,",
",D21,",
",D22,",
",D23,",
",D24,",
",D25,",
",D26,",
",D27,",
",D28,",
",D29,",
",D30,",
",D31,",
",D32,",
",D33,",
",D34,",
",D35,",
",D36,",
",D37,",
",D38,",
",D39,",
",D40,",
",D41,",
",D42,",
",D43,",
",D44,",
",D45,",
",D46,",
",D47,",
",D48,",
",D49,",
",D50,",
",D51,",
",D52,",
",D53,",
",D54,",
",D55,",
",D56,",
",D57,",
",D58,",
",D59,",
",D60,",
",D61,",
",D62,",
",D63,",
",D64,",
",D65,",
",D66,",
",D67,",
",D68,",
",D69,",
",D70,",
",D71,",
",D72,",
",D73,",
",D74,",
",D75,",
",D76,",
",D77,",
",D78,",
",D79,",
",D80,",
",D81)</f>
        <v>"Acrobatie": {  "Caracteristic": "DEX",
  "Name": "Acrobatie"
 },
"Ambidextrie": {  "Caracteristic": "DEX",
  "Name": "Ambidextrie"
 },
"Apnée": {  "Caracteristic": "CON",
  "Name": "Apnée"
 },
"Arnaque": {  "Caracteristic": "INT",
  "Name": "Arnaque"
 },
"Arcane": {  "Caracteristic": "INT",
  "Name": "Arcane"
 },
"Assasinat": {  "Caracteristic": "DEX",
  "Name": "Assasinat"
 },
"Athlétisme": {  "Caracteristic": "FOR",
  "Name": "Athlétisme"
 },
"Audition": {  "Caracteristic": "SAG",
  "Name": "Audition"
 },
"Bagarre": {  "Caracteristic": "FOR",
  "Name": "Bagarre"
 },
"Baratineur": {  "Caracteristic": "CHA",
  "Name": "Baratineur"
 },
"Bravoure": {  "Caracteristic": "CHA",
  "Name": "Bravoure"
 },
"Bricolage": {  "Caracteristic": "INT",
  "Name": "Bricolage"
 },
"Brise liens": {  "Caracteristic": "CON",
  "Name": "Brise liens"
 },
"Chance": {  "Caracteristic": "SAG",
  "Name": "Chance"
 },
"Chasse": {  "Caracteristic": "SAG",
  "Name": "Chasse"
 },
"Matrise des nœuds": {  "Caracteristic": "INT",
  "Name": "Matrise des nœuds"
 },
"Corruption": {  "Caracteristic": "INT",
  "Name": "Corruption"
 },
"Crochetage": {  "Caracteristic": "DEX",
  "Name": "Crochetage"
 },
"(Dé)cryptage": {  "Caracteristic": "INT",
  "Name": "(Dé)cryptage"
 },
"Cuisine": {  "Caracteristic": "INT",
  "Name": "Cuisine"
 },
"Déguisement": {  "Caracteristic": "CHA",
  "Name": "Déguisement"
 },
"Désamorçage": {  "Caracteristic": "SAG",
  "Name": "Désamorçage"
 },
"Détection d'émotions": {  "Caracteristic": "SAG",
  "Name": "Détection d'émotions"
 },
"Diplomatie": {  "Caracteristic": "CHA",
  "Name": "Diplomatie"
 },
"Discrétion": {  "Caracteristic": "DEX",
  "Name": "Discrétion"
 },
"Dissimulation": {  "Caracteristic": "DEX",
  "Name": "Dissimulation"
 },
"Donjonnerie": {  "Caracteristic": "INT",
  "Name": "Donjonnerie"
 },
"Dressage": {  "Caracteristic": "SAG",
  "Name": "Dressage"
 },
"Eloquence": {  "Caracteristic": "CHA",
  "Name": "Eloquence"
 },
"Equilibre": {  "Caracteristic": "DEX",
  "Name": "Equilibre"
 },
"Escalade": {  "Caracteristic": "CON",
  "Name": "Escalade"
 },
"Escamotage": {  "Caracteristic": "DEX",
  "Name": "Escamotage"
 },
"Espionnage": {  "Caracteristic": "SAG",
  "Name": "Espionnage"
 },
"Estimation": {  "Caracteristic": "INT",
  "Name": "Estimation"
 },
"Etiquette": {  "Caracteristic": "CON",
  "Name": "Etiquette"
 },
"Exploration": {  "Caracteristic": "SAG",
  "Name": "Exploration"
 },
"Fouille": {  "Caracteristic": "SAG",
  "Name": "Fouille"
 },
"Fuite": {  "Caracteristic": "CON",
  "Name": "Fuite"
 },
"Géographie": {  "Caracteristic": "INT",
  "Name": "Géographie"
 },
"Herboristerie": {  "Caracteristic": "SAG",
  "Name": "Herboristerie"
 },
"Histoire": {  "Caracteristic": "INT",
  "Name": "Histoire"
 },
"Identification": {  "Caracteristic": "INT",
  "Name": "Identification"
 },
"Imitation": {  "Caracteristic": "INT",
  "Name": "Imitation"
 },
"Intimidation": {  "Caracteristic": "CHA",
  "Name": "Intimidation"
 },
"Intuition": {  "Caracteristic": "SAG",
  "Name": "Intuition"
 },
"Investigation": {  "Caracteristic": "INT",
  "Name": "Investigation"
 },
"Jeu": {  "Caracteristic": "INT",
  "Name": "Jeu"
 },
"Langue": {  "Caracteristic": "INT",
  "Name": "Langue"
 },
"Lecture labiale": {  "Caracteristic": "SAG",
  "Name": "Lecture labiale"
 },
"Loi": {  "Caracteristic": "INT",
  "Name": "Loi"
 },
"Médecine": {  "Caracteristic": "INT",
  "Name": "Médecine"
 },
"Méfiance": {  "Caracteristic": "SAG",
  "Name": "Méfiance"
 },
"Mémorisation": {  "Caracteristic": "INT",
  "Name": "Mémorisation"
 },
"Narcotique": {  "Caracteristic": "INT",
  "Name": "Narcotique"
 },
"Natation": {  "Caracteristic": "FOR",
  "Name": "Natation"
 },
"Nature": {  "Caracteristic": "INT",
  "Name": "Nature"
 },
"Navigation": {  "Caracteristic": "INT",
  "Name": "Navigation"
 },
"Négociation": {  "Caracteristic": "CHA",
  "Name": "Négociation"
 },
"Noblesse": {  "Caracteristic": "INT",
  "Name": "Noblesse"
 },
"Noyade": {  "Caracteristic": "CON",
  "Name": "Noyade"
 },
"Observation": {  "Caracteristic": "SAG",
  "Name": "Observation"
 },
"Odorat": {  "Caracteristic": "SAG",
  "Name": "Odorat"
 },
"Orientation": {  "Caracteristic": "SAG",
  "Name": "Orientation"
 },
"Pêche": {  "Caracteristic": "SAG",
  "Name": "Pêche"
 },
"Perspicacité": {  "Caracteristic": "SAG",
  "Name": "Perspicacité"
 },
"Persuasion": {  "Caracteristic": "CHA",
  "Name": "Persuasion"
 },
"Pistage": {  "Caracteristic": "SAG",
  "Name": "Pistage"
 },
"Poison": {  "Caracteristic": "INT",
  "Name": "Poison"
 },
"Premiers secours": {  "Caracteristic": "INT",
  "Name": "Premiers secours"
 },
"Réflexe": {  "Caracteristic": "DEX",
  "Name": "Réflexe"
 },
"Religion": {  "Caracteristic": "INT",
  "Name": "Religion"
 },
"Représentation": {  "Caracteristic": "CHA",
  "Name": "Représentation"
 },
"Sabotage": {  "Caracteristic": "SAG",
  "Name": "Sabotage"
 },
"Saut": {  "Caracteristic": "FOR",
  "Name": "Saut"
 },
"Soin animaux": {  "Caracteristic": "SAG",
  "Name": "Soin animaux"
 },
"Suffocation": {  "Caracteristic": "CON",
  "Name": "Suffocation"
 },
"Torture": {  "Caracteristic": "CON",
  "Name": "Torture"
 },
"Tromperie": {  "Caracteristic": "CHA",
  "Name": "Tromperie"
 },
"Utilisation d'objets magiques": {  "Caracteristic": "INT",
  "Name": "Utilisation d'objets magiques"
 },
"Vigilance": {  "Caracteristic": "SAG",
  "Name": "Vigilance"
 }</v>
      </c>
    </row>
  </sheetData>
  <mergeCells count="1">
    <mergeCell ref="A1:B1"/>
  </mergeCells>
  <conditionalFormatting sqref="B2:C81">
    <cfRule type="expression" dxfId="0" priority="1">
      <formula>$A2=0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1F650BC4-9AF9-482E-ABBB-A2ED30E4AC6E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A2:A81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RowColHeaders="0" zoomScaleNormal="100" workbookViewId="0">
      <pane ySplit="2" topLeftCell="A3" activePane="bottomLeft" state="frozenSplit"/>
      <selection activeCell="A2" sqref="A2"/>
      <selection pane="bottomLeft" activeCell="E21" sqref="E21"/>
    </sheetView>
  </sheetViews>
  <sheetFormatPr baseColWidth="10" defaultColWidth="9.140625" defaultRowHeight="15"/>
  <cols>
    <col min="1" max="1" width="22.42578125" customWidth="1"/>
    <col min="2" max="2" width="7.85546875" customWidth="1"/>
    <col min="4" max="4" width="6.140625" customWidth="1"/>
    <col min="5" max="5" width="6" customWidth="1"/>
    <col min="6" max="6" width="5.28515625" customWidth="1"/>
    <col min="7" max="7" width="3.42578125" customWidth="1"/>
    <col min="8" max="8" width="19.140625" customWidth="1"/>
    <col min="10" max="10" width="18.42578125" customWidth="1"/>
    <col min="11" max="11" width="20.42578125" customWidth="1"/>
  </cols>
  <sheetData>
    <row r="1" spans="1:13">
      <c r="A1" s="69" t="s">
        <v>257</v>
      </c>
      <c r="B1" s="70" t="s">
        <v>259</v>
      </c>
      <c r="C1" s="70" t="s">
        <v>258</v>
      </c>
      <c r="D1" s="71" t="s">
        <v>254</v>
      </c>
      <c r="E1" s="71" t="s">
        <v>255</v>
      </c>
      <c r="F1" s="72" t="s">
        <v>256</v>
      </c>
      <c r="H1" s="69" t="s">
        <v>266</v>
      </c>
      <c r="I1" s="70"/>
      <c r="J1" s="74"/>
      <c r="K1" s="69"/>
      <c r="L1" s="70" t="s">
        <v>259</v>
      </c>
      <c r="M1" s="74" t="s">
        <v>258</v>
      </c>
    </row>
    <row r="2" spans="1:13">
      <c r="A2" s="16"/>
      <c r="B2" s="67">
        <v>0</v>
      </c>
      <c r="C2" s="68">
        <v>20</v>
      </c>
      <c r="D2" s="77">
        <v>5</v>
      </c>
      <c r="E2" s="78">
        <v>0</v>
      </c>
      <c r="F2" s="43">
        <v>0</v>
      </c>
      <c r="H2" s="229"/>
      <c r="I2" s="230"/>
      <c r="J2" s="230"/>
      <c r="K2" s="231"/>
      <c r="L2" s="67">
        <v>0</v>
      </c>
      <c r="M2" s="68">
        <v>20</v>
      </c>
    </row>
    <row r="3" spans="1:13">
      <c r="A3" s="73" t="s">
        <v>260</v>
      </c>
      <c r="B3" s="234" t="s">
        <v>261</v>
      </c>
      <c r="C3" s="234"/>
      <c r="D3" s="234"/>
      <c r="E3" s="234"/>
      <c r="F3" s="235"/>
      <c r="H3" s="73" t="s">
        <v>260</v>
      </c>
      <c r="I3" s="236" t="s">
        <v>261</v>
      </c>
      <c r="J3" s="236"/>
      <c r="K3" s="76" t="s">
        <v>117</v>
      </c>
      <c r="L3" s="234" t="s">
        <v>261</v>
      </c>
      <c r="M3" s="235"/>
    </row>
    <row r="4" spans="1:13">
      <c r="A4" s="39"/>
      <c r="B4" s="232"/>
      <c r="C4" s="232"/>
      <c r="D4" s="232"/>
      <c r="E4" s="232"/>
      <c r="F4" s="233"/>
      <c r="H4" s="39" t="s">
        <v>262</v>
      </c>
      <c r="I4" s="232"/>
      <c r="J4" s="233"/>
      <c r="K4" s="39"/>
      <c r="L4" s="232"/>
      <c r="M4" s="233"/>
    </row>
    <row r="5" spans="1:13">
      <c r="A5" s="39"/>
      <c r="B5" s="232"/>
      <c r="C5" s="232"/>
      <c r="D5" s="232"/>
      <c r="E5" s="232"/>
      <c r="F5" s="233"/>
      <c r="H5" s="39" t="s">
        <v>263</v>
      </c>
      <c r="I5" s="232"/>
      <c r="J5" s="233"/>
      <c r="K5" s="39"/>
      <c r="L5" s="232"/>
      <c r="M5" s="233"/>
    </row>
    <row r="6" spans="1:13">
      <c r="A6" s="39"/>
      <c r="B6" s="232"/>
      <c r="C6" s="232"/>
      <c r="D6" s="232"/>
      <c r="E6" s="232"/>
      <c r="F6" s="233"/>
      <c r="H6" s="39"/>
      <c r="I6" s="232"/>
      <c r="J6" s="233"/>
      <c r="K6" s="39"/>
      <c r="L6" s="232"/>
      <c r="M6" s="233"/>
    </row>
    <row r="7" spans="1:13">
      <c r="A7" s="39"/>
      <c r="B7" s="232"/>
      <c r="C7" s="232"/>
      <c r="D7" s="232"/>
      <c r="E7" s="232"/>
      <c r="F7" s="233"/>
      <c r="H7" s="39"/>
      <c r="I7" s="232"/>
      <c r="J7" s="233"/>
      <c r="K7" s="39"/>
      <c r="L7" s="232"/>
      <c r="M7" s="233"/>
    </row>
    <row r="8" spans="1:13">
      <c r="A8" s="39"/>
      <c r="B8" s="232"/>
      <c r="C8" s="232"/>
      <c r="D8" s="232"/>
      <c r="E8" s="232"/>
      <c r="F8" s="233"/>
      <c r="H8" s="39"/>
      <c r="I8" s="232"/>
      <c r="J8" s="233"/>
      <c r="K8" s="75" t="s">
        <v>267</v>
      </c>
      <c r="L8" s="234" t="s">
        <v>261</v>
      </c>
      <c r="M8" s="235"/>
    </row>
    <row r="9" spans="1:13">
      <c r="A9" s="39"/>
      <c r="B9" s="232"/>
      <c r="C9" s="232"/>
      <c r="D9" s="232"/>
      <c r="E9" s="232"/>
      <c r="F9" s="233"/>
      <c r="H9" s="39"/>
      <c r="I9" s="232"/>
      <c r="J9" s="233"/>
      <c r="K9" s="39" t="s">
        <v>269</v>
      </c>
      <c r="L9" s="232"/>
      <c r="M9" s="233"/>
    </row>
    <row r="10" spans="1:13">
      <c r="A10" s="39"/>
      <c r="B10" s="232"/>
      <c r="C10" s="232"/>
      <c r="D10" s="232"/>
      <c r="E10" s="232"/>
      <c r="F10" s="233"/>
      <c r="H10" s="39"/>
      <c r="I10" s="232"/>
      <c r="J10" s="233"/>
      <c r="K10" s="39"/>
      <c r="L10" s="232"/>
      <c r="M10" s="233"/>
    </row>
    <row r="11" spans="1:13">
      <c r="A11" s="39"/>
      <c r="B11" s="232"/>
      <c r="C11" s="232"/>
      <c r="D11" s="232"/>
      <c r="E11" s="232"/>
      <c r="F11" s="233"/>
      <c r="H11" s="39"/>
      <c r="I11" s="232"/>
      <c r="J11" s="233"/>
      <c r="K11" s="39"/>
      <c r="L11" s="232"/>
      <c r="M11" s="233"/>
    </row>
    <row r="12" spans="1:13">
      <c r="A12" s="39"/>
      <c r="B12" s="232"/>
      <c r="C12" s="232"/>
      <c r="D12" s="232"/>
      <c r="E12" s="232"/>
      <c r="F12" s="233"/>
      <c r="H12" s="39"/>
      <c r="I12" s="232"/>
      <c r="J12" s="233"/>
      <c r="K12" s="39"/>
      <c r="L12" s="232"/>
      <c r="M12" s="233"/>
    </row>
    <row r="13" spans="1:13">
      <c r="A13" s="39"/>
      <c r="B13" s="232"/>
      <c r="C13" s="232"/>
      <c r="D13" s="232"/>
      <c r="E13" s="232"/>
      <c r="F13" s="233"/>
      <c r="H13" s="39"/>
      <c r="I13" s="232"/>
      <c r="J13" s="233"/>
      <c r="K13" s="75" t="s">
        <v>268</v>
      </c>
      <c r="L13" s="234" t="s">
        <v>261</v>
      </c>
      <c r="M13" s="235"/>
    </row>
    <row r="14" spans="1:13">
      <c r="A14" s="39"/>
      <c r="B14" s="232"/>
      <c r="C14" s="232"/>
      <c r="D14" s="232"/>
      <c r="E14" s="232"/>
      <c r="F14" s="233"/>
      <c r="H14" s="39"/>
      <c r="I14" s="232"/>
      <c r="J14" s="233"/>
      <c r="K14" s="39" t="s">
        <v>264</v>
      </c>
      <c r="L14" s="232"/>
      <c r="M14" s="233"/>
    </row>
    <row r="15" spans="1:13">
      <c r="A15" s="39"/>
      <c r="B15" s="232"/>
      <c r="C15" s="232"/>
      <c r="D15" s="232"/>
      <c r="E15" s="232"/>
      <c r="F15" s="233"/>
      <c r="H15" s="39"/>
      <c r="I15" s="232"/>
      <c r="J15" s="233"/>
      <c r="K15" s="39"/>
      <c r="L15" s="232"/>
      <c r="M15" s="233"/>
    </row>
    <row r="16" spans="1:13">
      <c r="A16" s="39"/>
      <c r="B16" s="232"/>
      <c r="C16" s="232"/>
      <c r="D16" s="232"/>
      <c r="E16" s="232"/>
      <c r="F16" s="233"/>
      <c r="H16" s="39"/>
      <c r="I16" s="232"/>
      <c r="J16" s="233"/>
      <c r="K16" s="39"/>
      <c r="L16" s="232"/>
      <c r="M16" s="233"/>
    </row>
    <row r="17" spans="1:13">
      <c r="A17" s="40"/>
      <c r="B17" s="227"/>
      <c r="C17" s="227"/>
      <c r="D17" s="227"/>
      <c r="E17" s="227"/>
      <c r="F17" s="228"/>
      <c r="H17" s="40" t="s">
        <v>265</v>
      </c>
      <c r="I17" s="227"/>
      <c r="J17" s="228"/>
      <c r="K17" s="40"/>
      <c r="L17" s="227"/>
      <c r="M17" s="228"/>
    </row>
  </sheetData>
  <sheetProtection sheet="1" objects="1" scenarios="1"/>
  <mergeCells count="46">
    <mergeCell ref="B5:F5"/>
    <mergeCell ref="B6:F6"/>
    <mergeCell ref="B7:F7"/>
    <mergeCell ref="B8:F8"/>
    <mergeCell ref="B17:F17"/>
    <mergeCell ref="B12:F12"/>
    <mergeCell ref="B13:F13"/>
    <mergeCell ref="B14:F14"/>
    <mergeCell ref="B16:F16"/>
    <mergeCell ref="B3:F3"/>
    <mergeCell ref="B4:F4"/>
    <mergeCell ref="I13:J13"/>
    <mergeCell ref="I14:J14"/>
    <mergeCell ref="I15:J15"/>
    <mergeCell ref="B15:F15"/>
    <mergeCell ref="I8:J8"/>
    <mergeCell ref="I9:J9"/>
    <mergeCell ref="B9:F9"/>
    <mergeCell ref="B10:F10"/>
    <mergeCell ref="B11:F11"/>
    <mergeCell ref="I3:J3"/>
    <mergeCell ref="I4:J4"/>
    <mergeCell ref="I5:J5"/>
    <mergeCell ref="I6:J6"/>
    <mergeCell ref="I7:J7"/>
    <mergeCell ref="L9:M9"/>
    <mergeCell ref="L10:M10"/>
    <mergeCell ref="I10:J10"/>
    <mergeCell ref="I11:J11"/>
    <mergeCell ref="I12:J12"/>
    <mergeCell ref="L17:M17"/>
    <mergeCell ref="H2:K2"/>
    <mergeCell ref="L11:M11"/>
    <mergeCell ref="L12:M12"/>
    <mergeCell ref="L13:M13"/>
    <mergeCell ref="L14:M14"/>
    <mergeCell ref="L15:M15"/>
    <mergeCell ref="L16:M16"/>
    <mergeCell ref="I16:J16"/>
    <mergeCell ref="I17:J17"/>
    <mergeCell ref="L3:M3"/>
    <mergeCell ref="L4:M4"/>
    <mergeCell ref="L5:M5"/>
    <mergeCell ref="L6:M6"/>
    <mergeCell ref="L7:M7"/>
    <mergeCell ref="L8:M8"/>
  </mergeCells>
  <dataValidations count="3">
    <dataValidation type="decimal" allowBlank="1" showInputMessage="1" showErrorMessage="1" sqref="D2">
      <formula1>0</formula1>
      <formula2>10000</formula2>
    </dataValidation>
    <dataValidation type="decimal" allowBlank="1" showInputMessage="1" showErrorMessage="1" sqref="B2 L2">
      <formula1>0</formula1>
      <formula2>C2</formula2>
    </dataValidation>
    <dataValidation type="decimal" allowBlank="1" showInputMessage="1" showErrorMessage="1" sqref="M2 C2 E2:F2">
      <formula1>0</formula1>
      <formula2>100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RowColHeaders="0" workbookViewId="0">
      <selection activeCell="D23" sqref="D23"/>
    </sheetView>
  </sheetViews>
  <sheetFormatPr baseColWidth="10" defaultRowHeight="15"/>
  <cols>
    <col min="1" max="1" width="8.28515625" customWidth="1"/>
    <col min="2" max="2" width="17.5703125" customWidth="1"/>
    <col min="3" max="3" width="14.5703125" customWidth="1"/>
    <col min="5" max="5" width="24.140625" customWidth="1"/>
    <col min="6" max="6" width="49.5703125" customWidth="1"/>
    <col min="7" max="7" width="26.42578125" customWidth="1"/>
    <col min="8" max="8" width="6.5703125" customWidth="1"/>
    <col min="9" max="9" width="13.28515625" customWidth="1"/>
  </cols>
  <sheetData>
    <row r="1" spans="1:9">
      <c r="A1" s="143" t="s">
        <v>363</v>
      </c>
      <c r="B1" s="134"/>
      <c r="C1" s="134"/>
      <c r="D1" s="134"/>
      <c r="E1" s="134"/>
      <c r="F1" s="134"/>
      <c r="G1" s="134"/>
      <c r="I1" t="s">
        <v>298</v>
      </c>
    </row>
    <row r="2" spans="1:9" ht="15.75" customHeight="1">
      <c r="A2" s="128" t="s">
        <v>16</v>
      </c>
      <c r="B2" s="129" t="s">
        <v>331</v>
      </c>
      <c r="C2" s="129" t="s">
        <v>332</v>
      </c>
      <c r="D2" s="129" t="s">
        <v>327</v>
      </c>
      <c r="E2" s="129" t="s">
        <v>360</v>
      </c>
      <c r="F2" s="129" t="s">
        <v>333</v>
      </c>
      <c r="G2" s="130" t="s">
        <v>364</v>
      </c>
      <c r="I2" t="s">
        <v>312</v>
      </c>
    </row>
    <row r="3" spans="1:9" ht="15" customHeight="1">
      <c r="A3" s="122">
        <v>1</v>
      </c>
      <c r="B3" s="123">
        <v>2</v>
      </c>
      <c r="C3" s="123" t="s">
        <v>334</v>
      </c>
      <c r="D3" s="123" t="s">
        <v>335</v>
      </c>
      <c r="E3" s="131" t="s">
        <v>335</v>
      </c>
      <c r="F3" s="135" t="s">
        <v>336</v>
      </c>
      <c r="G3" s="137" t="s">
        <v>335</v>
      </c>
      <c r="I3" t="s">
        <v>313</v>
      </c>
    </row>
    <row r="4" spans="1:9" ht="15" customHeight="1">
      <c r="A4" s="124">
        <v>2</v>
      </c>
      <c r="B4" s="125">
        <v>2</v>
      </c>
      <c r="C4" s="125" t="s">
        <v>334</v>
      </c>
      <c r="D4" s="125">
        <v>2</v>
      </c>
      <c r="E4" s="132" t="s">
        <v>337</v>
      </c>
      <c r="F4" s="136" t="s">
        <v>338</v>
      </c>
      <c r="G4" s="138" t="s">
        <v>335</v>
      </c>
      <c r="I4" t="s">
        <v>314</v>
      </c>
    </row>
    <row r="5" spans="1:9" ht="15" customHeight="1">
      <c r="A5" s="122">
        <v>3</v>
      </c>
      <c r="B5" s="123">
        <v>2</v>
      </c>
      <c r="C5" s="123" t="s">
        <v>334</v>
      </c>
      <c r="D5" s="123">
        <v>3</v>
      </c>
      <c r="E5" s="131" t="s">
        <v>337</v>
      </c>
      <c r="F5" s="135" t="s">
        <v>339</v>
      </c>
      <c r="G5" s="137" t="s">
        <v>335</v>
      </c>
      <c r="I5" t="s">
        <v>315</v>
      </c>
    </row>
    <row r="6" spans="1:9" ht="15" customHeight="1">
      <c r="A6" s="124">
        <v>4</v>
      </c>
      <c r="B6" s="125">
        <v>2</v>
      </c>
      <c r="C6" s="125" t="s">
        <v>334</v>
      </c>
      <c r="D6" s="125">
        <v>4</v>
      </c>
      <c r="E6" s="132" t="s">
        <v>337</v>
      </c>
      <c r="F6" s="136" t="s">
        <v>340</v>
      </c>
      <c r="G6" s="138">
        <v>3</v>
      </c>
      <c r="I6" t="s">
        <v>316</v>
      </c>
    </row>
    <row r="7" spans="1:9" ht="15" customHeight="1">
      <c r="A7" s="122">
        <v>5</v>
      </c>
      <c r="B7" s="123">
        <v>3</v>
      </c>
      <c r="C7" s="123" t="s">
        <v>341</v>
      </c>
      <c r="D7" s="123">
        <v>5</v>
      </c>
      <c r="E7" s="131" t="s">
        <v>337</v>
      </c>
      <c r="F7" s="135" t="s">
        <v>342</v>
      </c>
      <c r="G7" s="137">
        <v>3</v>
      </c>
      <c r="I7" t="s">
        <v>317</v>
      </c>
    </row>
    <row r="8" spans="1:9" ht="15" customHeight="1">
      <c r="A8" s="124">
        <v>6</v>
      </c>
      <c r="B8" s="125">
        <v>3</v>
      </c>
      <c r="C8" s="125" t="s">
        <v>341</v>
      </c>
      <c r="D8" s="125">
        <v>6</v>
      </c>
      <c r="E8" s="132" t="s">
        <v>343</v>
      </c>
      <c r="F8" s="136" t="s">
        <v>344</v>
      </c>
      <c r="G8" s="138">
        <v>3</v>
      </c>
      <c r="I8" t="s">
        <v>318</v>
      </c>
    </row>
    <row r="9" spans="1:9" ht="15" customHeight="1">
      <c r="A9" s="122">
        <v>7</v>
      </c>
      <c r="B9" s="123">
        <v>3</v>
      </c>
      <c r="C9" s="123" t="s">
        <v>341</v>
      </c>
      <c r="D9" s="123">
        <v>7</v>
      </c>
      <c r="E9" s="131" t="s">
        <v>343</v>
      </c>
      <c r="F9" s="135" t="s">
        <v>345</v>
      </c>
      <c r="G9" s="137">
        <v>3</v>
      </c>
      <c r="I9" t="s">
        <v>319</v>
      </c>
    </row>
    <row r="10" spans="1:9" ht="15" customHeight="1">
      <c r="A10" s="124">
        <v>8</v>
      </c>
      <c r="B10" s="125">
        <v>3</v>
      </c>
      <c r="C10" s="125" t="s">
        <v>341</v>
      </c>
      <c r="D10" s="125">
        <v>8</v>
      </c>
      <c r="E10" s="132" t="s">
        <v>343</v>
      </c>
      <c r="F10" s="136" t="s">
        <v>346</v>
      </c>
      <c r="G10" s="138">
        <v>3</v>
      </c>
      <c r="I10" t="s">
        <v>320</v>
      </c>
    </row>
    <row r="11" spans="1:9" ht="15" customHeight="1">
      <c r="A11" s="122">
        <v>9</v>
      </c>
      <c r="B11" s="123">
        <v>4</v>
      </c>
      <c r="C11" s="123" t="s">
        <v>341</v>
      </c>
      <c r="D11" s="123">
        <v>9</v>
      </c>
      <c r="E11" s="131" t="s">
        <v>343</v>
      </c>
      <c r="F11" s="135" t="s">
        <v>347</v>
      </c>
      <c r="G11" s="137">
        <v>4</v>
      </c>
      <c r="I11" t="s">
        <v>321</v>
      </c>
    </row>
    <row r="12" spans="1:9" ht="15" customHeight="1">
      <c r="A12" s="124">
        <v>10</v>
      </c>
      <c r="B12" s="125">
        <v>4</v>
      </c>
      <c r="C12" s="125" t="s">
        <v>341</v>
      </c>
      <c r="D12" s="125">
        <v>10</v>
      </c>
      <c r="E12" s="132" t="s">
        <v>348</v>
      </c>
      <c r="F12" s="136" t="s">
        <v>349</v>
      </c>
      <c r="G12" s="138">
        <v>4</v>
      </c>
      <c r="I12" t="s">
        <v>322</v>
      </c>
    </row>
    <row r="13" spans="1:9" ht="15" customHeight="1">
      <c r="A13" s="122">
        <v>11</v>
      </c>
      <c r="B13" s="123">
        <v>4</v>
      </c>
      <c r="C13" s="123" t="s">
        <v>350</v>
      </c>
      <c r="D13" s="123">
        <v>11</v>
      </c>
      <c r="E13" s="131" t="s">
        <v>348</v>
      </c>
      <c r="F13" s="135" t="s">
        <v>351</v>
      </c>
      <c r="G13" s="137">
        <v>4</v>
      </c>
      <c r="I13" t="s">
        <v>323</v>
      </c>
    </row>
    <row r="14" spans="1:9" ht="15" customHeight="1">
      <c r="A14" s="124">
        <v>12</v>
      </c>
      <c r="B14" s="125">
        <v>4</v>
      </c>
      <c r="C14" s="125" t="s">
        <v>350</v>
      </c>
      <c r="D14" s="125">
        <v>12</v>
      </c>
      <c r="E14" s="132" t="s">
        <v>348</v>
      </c>
      <c r="F14" s="136" t="s">
        <v>346</v>
      </c>
      <c r="G14" s="138">
        <v>4</v>
      </c>
    </row>
    <row r="15" spans="1:9" ht="15" customHeight="1">
      <c r="A15" s="122">
        <v>13</v>
      </c>
      <c r="B15" s="123">
        <v>5</v>
      </c>
      <c r="C15" s="123" t="s">
        <v>350</v>
      </c>
      <c r="D15" s="123">
        <v>13</v>
      </c>
      <c r="E15" s="131" t="s">
        <v>348</v>
      </c>
      <c r="F15" s="135" t="s">
        <v>352</v>
      </c>
      <c r="G15" s="137">
        <v>5</v>
      </c>
    </row>
    <row r="16" spans="1:9" ht="15" customHeight="1">
      <c r="A16" s="124">
        <v>14</v>
      </c>
      <c r="B16" s="125">
        <v>5</v>
      </c>
      <c r="C16" s="125" t="s">
        <v>350</v>
      </c>
      <c r="D16" s="125">
        <v>14</v>
      </c>
      <c r="E16" s="132" t="s">
        <v>353</v>
      </c>
      <c r="F16" s="136" t="s">
        <v>354</v>
      </c>
      <c r="G16" s="138">
        <v>5</v>
      </c>
    </row>
    <row r="17" spans="1:7" ht="15" customHeight="1">
      <c r="A17" s="122">
        <v>15</v>
      </c>
      <c r="B17" s="123">
        <v>5</v>
      </c>
      <c r="C17" s="123" t="s">
        <v>350</v>
      </c>
      <c r="D17" s="123">
        <v>15</v>
      </c>
      <c r="E17" s="131" t="s">
        <v>353</v>
      </c>
      <c r="F17" s="135" t="s">
        <v>355</v>
      </c>
      <c r="G17" s="137">
        <v>5</v>
      </c>
    </row>
    <row r="18" spans="1:7" ht="15" customHeight="1">
      <c r="A18" s="124">
        <v>16</v>
      </c>
      <c r="B18" s="125">
        <v>5</v>
      </c>
      <c r="C18" s="125" t="s">
        <v>350</v>
      </c>
      <c r="D18" s="125">
        <v>16</v>
      </c>
      <c r="E18" s="132" t="s">
        <v>353</v>
      </c>
      <c r="F18" s="136" t="s">
        <v>346</v>
      </c>
      <c r="G18" s="138">
        <v>5</v>
      </c>
    </row>
    <row r="19" spans="1:7" ht="15" customHeight="1">
      <c r="A19" s="122">
        <v>17</v>
      </c>
      <c r="B19" s="123">
        <v>6</v>
      </c>
      <c r="C19" s="123" t="s">
        <v>356</v>
      </c>
      <c r="D19" s="123">
        <v>17</v>
      </c>
      <c r="E19" s="131" t="s">
        <v>353</v>
      </c>
      <c r="F19" s="135" t="s">
        <v>351</v>
      </c>
      <c r="G19" s="137">
        <v>6</v>
      </c>
    </row>
    <row r="20" spans="1:7" ht="15" customHeight="1">
      <c r="A20" s="124">
        <v>18</v>
      </c>
      <c r="B20" s="125">
        <v>6</v>
      </c>
      <c r="C20" s="125" t="s">
        <v>356</v>
      </c>
      <c r="D20" s="125">
        <v>18</v>
      </c>
      <c r="E20" s="132" t="s">
        <v>357</v>
      </c>
      <c r="F20" s="136" t="s">
        <v>358</v>
      </c>
      <c r="G20" s="138">
        <v>6</v>
      </c>
    </row>
    <row r="21" spans="1:7" ht="15" customHeight="1">
      <c r="A21" s="122">
        <v>19</v>
      </c>
      <c r="B21" s="123">
        <v>6</v>
      </c>
      <c r="C21" s="123" t="s">
        <v>356</v>
      </c>
      <c r="D21" s="123">
        <v>19</v>
      </c>
      <c r="E21" s="131" t="s">
        <v>357</v>
      </c>
      <c r="F21" s="135" t="s">
        <v>346</v>
      </c>
      <c r="G21" s="137">
        <v>6</v>
      </c>
    </row>
    <row r="22" spans="1:7" ht="15" customHeight="1">
      <c r="A22" s="126">
        <v>20</v>
      </c>
      <c r="B22" s="127">
        <v>6</v>
      </c>
      <c r="C22" s="127" t="s">
        <v>356</v>
      </c>
      <c r="D22" s="127">
        <v>20</v>
      </c>
      <c r="E22" s="133" t="s">
        <v>357</v>
      </c>
      <c r="F22" s="139" t="s">
        <v>359</v>
      </c>
      <c r="G22" s="140">
        <v>6</v>
      </c>
    </row>
  </sheetData>
  <hyperlinks>
    <hyperlink ref="A1" r:id="rId1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I16" sqref="I16"/>
    </sheetView>
  </sheetViews>
  <sheetFormatPr baseColWidth="10" defaultRowHeight="15"/>
  <cols>
    <col min="1" max="1" width="26.5703125" customWidth="1"/>
    <col min="2" max="2" width="6.140625" customWidth="1"/>
    <col min="4" max="4" width="6.28515625" customWidth="1"/>
    <col min="6" max="6" width="16.140625" customWidth="1"/>
  </cols>
  <sheetData>
    <row r="1" spans="1:9">
      <c r="A1" t="s">
        <v>297</v>
      </c>
      <c r="C1" s="24" t="s">
        <v>129</v>
      </c>
      <c r="E1" s="161" t="s">
        <v>367</v>
      </c>
      <c r="F1" s="161" t="s">
        <v>392</v>
      </c>
      <c r="G1" s="161" t="s">
        <v>391</v>
      </c>
    </row>
    <row r="2" spans="1:9" ht="15" customHeight="1">
      <c r="A2" t="s">
        <v>311</v>
      </c>
      <c r="C2" s="91" t="s">
        <v>286</v>
      </c>
      <c r="E2" t="s">
        <v>369</v>
      </c>
      <c r="F2" t="s">
        <v>393</v>
      </c>
      <c r="G2" t="s">
        <v>380</v>
      </c>
      <c r="I2" t="str">
        <f>""""&amp;E2&amp;""": {
  ""Code"": """&amp;E2&amp;""",
  ""Element"": """&amp;F2&amp;""",
  ""Name"": """&amp;G2&amp;"""
 }"</f>
        <v>"Alcoholic": {
  "Code": "Alcoholic",
  "Element": "Alcool",
  "Name": "Alcoolisé"
 }</v>
      </c>
    </row>
    <row r="3" spans="1:9">
      <c r="A3" t="s">
        <v>310</v>
      </c>
      <c r="C3" s="91" t="s">
        <v>287</v>
      </c>
      <c r="E3" t="s">
        <v>370</v>
      </c>
      <c r="F3" t="s">
        <v>41</v>
      </c>
      <c r="G3" t="s">
        <v>381</v>
      </c>
      <c r="I3" t="str">
        <f t="shared" ref="I3:I13" si="0">""""&amp;E3&amp;""": {
  ""Code"": """&amp;E3&amp;""",
  ""Element"": """&amp;F3&amp;""",
  ""Name"": """&amp;G3&amp;"""
 }"</f>
        <v>"Bewitched": {
  "Code": "Bewitched",
  "Element": "Envoutement",
  "Name": "Envouté"
 }</v>
      </c>
    </row>
    <row r="4" spans="1:9">
      <c r="A4" t="s">
        <v>309</v>
      </c>
      <c r="C4" s="91" t="s">
        <v>288</v>
      </c>
      <c r="E4" t="s">
        <v>371</v>
      </c>
      <c r="F4" t="s">
        <v>42</v>
      </c>
      <c r="G4" t="s">
        <v>382</v>
      </c>
      <c r="I4" t="str">
        <f t="shared" si="0"/>
        <v>"Scared": {
  "Code": "Scared",
  "Element": "Peur",
  "Name": "Effrayé"
 }</v>
      </c>
    </row>
    <row r="5" spans="1:9">
      <c r="A5" t="s">
        <v>308</v>
      </c>
      <c r="C5" s="91" t="s">
        <v>289</v>
      </c>
      <c r="E5" t="s">
        <v>372</v>
      </c>
      <c r="F5" t="s">
        <v>43</v>
      </c>
      <c r="G5" t="s">
        <v>383</v>
      </c>
      <c r="I5" t="str">
        <f t="shared" si="0"/>
        <v>"Provocated": {
  "Code": "Provocated",
  "Element": "Provocation",
  "Name": "Provoqué"
 }</v>
      </c>
    </row>
    <row r="6" spans="1:9">
      <c r="A6" t="s">
        <v>307</v>
      </c>
      <c r="C6" s="91" t="s">
        <v>290</v>
      </c>
      <c r="E6" t="s">
        <v>373</v>
      </c>
      <c r="F6" t="s">
        <v>394</v>
      </c>
      <c r="G6" t="s">
        <v>384</v>
      </c>
      <c r="I6" t="str">
        <f t="shared" si="0"/>
        <v>"Seduced": {
  "Code": "Seduced",
  "Element": "Charme",
  "Name": "Séduit"
 }</v>
      </c>
    </row>
    <row r="7" spans="1:9">
      <c r="A7" t="s">
        <v>306</v>
      </c>
      <c r="C7" s="91" t="s">
        <v>291</v>
      </c>
      <c r="E7" t="s">
        <v>374</v>
      </c>
      <c r="F7" t="s">
        <v>45</v>
      </c>
      <c r="G7" t="s">
        <v>385</v>
      </c>
      <c r="I7" t="str">
        <f t="shared" si="0"/>
        <v>"Stressed": {
  "Code": "Stressed",
  "Element": "Stress",
  "Name": "Stressé"
 }</v>
      </c>
    </row>
    <row r="8" spans="1:9">
      <c r="A8" t="s">
        <v>305</v>
      </c>
      <c r="C8" s="91" t="s">
        <v>292</v>
      </c>
      <c r="E8" t="s">
        <v>375</v>
      </c>
      <c r="F8" t="s">
        <v>48</v>
      </c>
      <c r="G8" t="s">
        <v>390</v>
      </c>
      <c r="I8" t="str">
        <f t="shared" si="0"/>
        <v>"Acidified": {
  "Code": "Acidified",
  "Element": "Acide",
  "Name": "Acidifié"
 }</v>
      </c>
    </row>
    <row r="9" spans="1:9">
      <c r="A9" t="s">
        <v>304</v>
      </c>
      <c r="C9" s="91" t="s">
        <v>293</v>
      </c>
      <c r="E9" t="s">
        <v>376</v>
      </c>
      <c r="F9" t="s">
        <v>49</v>
      </c>
      <c r="G9" t="s">
        <v>386</v>
      </c>
      <c r="I9" t="str">
        <f t="shared" si="0"/>
        <v>"Burned": {
  "Code": "Burned",
  "Element": "Feu",
  "Name": "Brûlé"
 }</v>
      </c>
    </row>
    <row r="10" spans="1:9">
      <c r="A10" t="s">
        <v>299</v>
      </c>
      <c r="C10" s="91" t="s">
        <v>294</v>
      </c>
      <c r="E10" t="s">
        <v>377</v>
      </c>
      <c r="F10" t="s">
        <v>50</v>
      </c>
      <c r="G10" t="s">
        <v>387</v>
      </c>
      <c r="I10" t="str">
        <f t="shared" si="0"/>
        <v>"Electrified": {
  "Code": "Electrified",
  "Element": "Foudre",
  "Name": "Foudroyé"
 }</v>
      </c>
    </row>
    <row r="11" spans="1:9">
      <c r="A11" t="s">
        <v>300</v>
      </c>
      <c r="C11" s="92" t="s">
        <v>295</v>
      </c>
      <c r="E11" t="s">
        <v>378</v>
      </c>
      <c r="F11" t="s">
        <v>51</v>
      </c>
      <c r="G11" t="s">
        <v>51</v>
      </c>
      <c r="I11" t="str">
        <f t="shared" si="0"/>
        <v>"Cold": {
  "Code": "Cold",
  "Element": "Froid",
  "Name": "Froid"
 }</v>
      </c>
    </row>
    <row r="12" spans="1:9">
      <c r="A12" t="s">
        <v>301</v>
      </c>
      <c r="E12" t="s">
        <v>379</v>
      </c>
      <c r="F12" t="s">
        <v>52</v>
      </c>
      <c r="G12" t="s">
        <v>388</v>
      </c>
      <c r="I12" t="str">
        <f t="shared" si="0"/>
        <v>"Drug": {
  "Code": "Drug",
  "Element": "Narcotique",
  "Name": "Drogué"
 }</v>
      </c>
    </row>
    <row r="13" spans="1:9" ht="15" customHeight="1">
      <c r="A13" t="s">
        <v>302</v>
      </c>
      <c r="E13" t="s">
        <v>368</v>
      </c>
      <c r="F13" t="s">
        <v>53</v>
      </c>
      <c r="G13" t="s">
        <v>389</v>
      </c>
      <c r="I13" t="str">
        <f t="shared" si="0"/>
        <v>"Poisonned": {
  "Code": "Poisonned",
  "Element": "Poison",
  "Name": "Empoisonné"
 }</v>
      </c>
    </row>
    <row r="14" spans="1:9">
      <c r="A14" t="s">
        <v>303</v>
      </c>
    </row>
    <row r="15" spans="1:9">
      <c r="I15" t="str">
        <f>CONCATENATE(I2,",
",I3,",
",I4,",
",I5,",
",I6,",
",I7,",
",I8,",
",I9,",
",I10,",
",I11,",
",I12,",
",I13)</f>
        <v>"Alcoholic": {
  "Code": "Alcoholic",
  "Element": "Alcool",
  "Name": "Alcoolisé"
 },
"Bewitched": {
  "Code": "Bewitched",
  "Element": "Envoutement",
  "Name": "Envouté"
 },
"Scared": {
  "Code": "Scared",
  "Element": "Peur",
  "Name": "Effrayé"
 },
"Provocated": {
  "Code": "Provocated",
  "Element": "Provocation",
  "Name": "Provoqué"
 },
"Seduced": {
  "Code": "Seduced",
  "Element": "Charme",
  "Name": "Séduit"
 },
"Stressed": {
  "Code": "Stressed",
  "Element": "Stress",
  "Name": "Stressé"
 },
"Acidified": {
  "Code": "Acidified",
  "Element": "Acide",
  "Name": "Acidifié"
 },
"Burned": {
  "Code": "Burned",
  "Element": "Feu",
  "Name": "Brûlé"
 },
"Electrified": {
  "Code": "Electrified",
  "Element": "Foudre",
  "Name": "Foudroyé"
 },
"Cold": {
  "Code": "Cold",
  "Element": "Froid",
  "Name": "Froid"
 },
"Drug": {
  "Code": "Drug",
  "Element": "Narcotique",
  "Name": "Drogué"
 },
"Poisonned": {
  "Code": "Poisonned",
  "Element": "Poison",
  "Name": "Empoisonné"
 }</v>
      </c>
    </row>
    <row r="18" ht="15" customHeight="1"/>
    <row r="37" ht="15" customHeight="1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Principal</vt:lpstr>
      <vt:lpstr>Caractéristiques</vt:lpstr>
      <vt:lpstr>Maitrise</vt:lpstr>
      <vt:lpstr>Compétences</vt:lpstr>
      <vt:lpstr>Equipements</vt:lpstr>
      <vt:lpstr>Classe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2020-02-03T15:34:35Z</dcterms:modified>
</cp:coreProperties>
</file>