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7515" firstSheet="5" activeTab="15"/>
  </bookViews>
  <sheets>
    <sheet name="Niveaux" sheetId="1" r:id="rId1"/>
    <sheet name="Races" sheetId="4" r:id="rId2"/>
    <sheet name="Sous-races" sheetId="9" r:id="rId3"/>
    <sheet name="Classes" sheetId="5" r:id="rId4"/>
    <sheet name="Capacities" sheetId="19" r:id="rId5"/>
    <sheet name="Historiques" sheetId="18" r:id="rId6"/>
    <sheet name="Armes" sheetId="6" r:id="rId7"/>
    <sheet name="Armures" sheetId="10" r:id="rId8"/>
    <sheet name="Objets" sheetId="11" r:id="rId9"/>
    <sheet name="Montures" sheetId="13" r:id="rId10"/>
    <sheet name="Bâteaux" sheetId="14" r:id="rId11"/>
    <sheet name="Marchandises" sheetId="15" r:id="rId12"/>
    <sheet name="Services" sheetId="16" r:id="rId13"/>
    <sheet name="Babioles" sheetId="17" r:id="rId14"/>
    <sheet name="Equipements" sheetId="12" r:id="rId15"/>
    <sheet name="Sorts" sheetId="21" r:id="rId16"/>
    <sheet name="Alignements" sheetId="22" r:id="rId17"/>
    <sheet name="Langues" sheetId="23" r:id="rId18"/>
    <sheet name="Altérations" sheetId="24" r:id="rId19"/>
    <sheet name="Export global" sheetId="20" r:id="rId20"/>
    <sheet name="Génasis" sheetId="7" r:id="rId21"/>
    <sheet name="Moine" sheetId="8" r:id="rId22"/>
    <sheet name="Feuil2" sheetId="26" r:id="rId23"/>
  </sheets>
  <calcPr calcId="162913" concurrentCalc="0"/>
</workbook>
</file>

<file path=xl/calcChain.xml><?xml version="1.0" encoding="utf-8"?>
<calcChain xmlns="http://schemas.openxmlformats.org/spreadsheetml/2006/main">
  <c r="M3" i="21" l="1"/>
  <c r="M4" i="21"/>
  <c r="M5" i="21"/>
  <c r="M6" i="21"/>
  <c r="M7" i="21"/>
  <c r="M8" i="21"/>
  <c r="M9" i="21"/>
  <c r="M10" i="21"/>
  <c r="M11" i="21"/>
  <c r="M12" i="21"/>
  <c r="M13" i="21"/>
  <c r="M14" i="21"/>
  <c r="M15" i="21"/>
  <c r="M16" i="21"/>
  <c r="M17" i="21"/>
  <c r="M18" i="21"/>
  <c r="M19" i="21"/>
  <c r="M20" i="21"/>
  <c r="M21" i="21"/>
  <c r="M22" i="21"/>
  <c r="M23" i="21"/>
  <c r="M24" i="21"/>
  <c r="M25" i="21"/>
  <c r="M26" i="21"/>
  <c r="M27" i="21"/>
  <c r="M28" i="21"/>
  <c r="M29" i="21"/>
  <c r="M30" i="21"/>
  <c r="M31" i="21"/>
  <c r="M32" i="21"/>
  <c r="M33" i="21"/>
  <c r="M34" i="21"/>
  <c r="M35" i="21"/>
  <c r="M36" i="21"/>
  <c r="M37" i="21"/>
  <c r="M38" i="21"/>
  <c r="M39" i="21"/>
  <c r="M40" i="21"/>
  <c r="M41" i="21"/>
  <c r="M42" i="21"/>
  <c r="M43" i="21"/>
  <c r="M44" i="21"/>
  <c r="M45" i="21"/>
  <c r="M46" i="21"/>
  <c r="M47" i="21"/>
  <c r="M48" i="21"/>
  <c r="M49" i="21"/>
  <c r="M50" i="21"/>
  <c r="M51" i="21"/>
  <c r="M52" i="21"/>
  <c r="M53" i="21"/>
  <c r="M54" i="21"/>
  <c r="M55" i="21"/>
  <c r="M56" i="21"/>
  <c r="M57" i="21"/>
  <c r="M58" i="21"/>
  <c r="M59" i="21"/>
  <c r="M60" i="21"/>
  <c r="M61" i="21"/>
  <c r="M62" i="21"/>
  <c r="M63" i="21"/>
  <c r="M64" i="21"/>
  <c r="M65" i="21"/>
  <c r="M66" i="21"/>
  <c r="M67" i="21"/>
  <c r="M68" i="21"/>
  <c r="M69" i="21"/>
  <c r="M70" i="21"/>
  <c r="M71" i="21"/>
  <c r="M72" i="21"/>
  <c r="M73" i="21"/>
  <c r="M74" i="21"/>
  <c r="M75" i="21"/>
  <c r="M76" i="21"/>
  <c r="M77" i="21"/>
  <c r="M78" i="21"/>
  <c r="M79" i="21"/>
  <c r="M80" i="21"/>
  <c r="M81" i="21"/>
  <c r="M82" i="21"/>
  <c r="M83" i="21"/>
  <c r="M84" i="21"/>
  <c r="M85" i="21"/>
  <c r="M86" i="21"/>
  <c r="M87" i="21"/>
  <c r="M88" i="21"/>
  <c r="M89" i="21"/>
  <c r="M90" i="21"/>
  <c r="M91" i="21"/>
  <c r="M92" i="21"/>
  <c r="M93" i="21"/>
  <c r="M94" i="21"/>
  <c r="M95" i="21"/>
  <c r="M96" i="21"/>
  <c r="M97" i="21"/>
  <c r="M98" i="21"/>
  <c r="M99" i="21"/>
  <c r="M100" i="21"/>
  <c r="M101" i="21"/>
  <c r="M102" i="21"/>
  <c r="M103" i="21"/>
  <c r="M104" i="21"/>
  <c r="M105" i="21"/>
  <c r="M106" i="21"/>
  <c r="M107" i="21"/>
  <c r="M108" i="21"/>
  <c r="M109" i="21"/>
  <c r="M110" i="21"/>
  <c r="M111" i="21"/>
  <c r="M112" i="21"/>
  <c r="M113" i="21"/>
  <c r="M114" i="21"/>
  <c r="M115" i="21"/>
  <c r="M116" i="21"/>
  <c r="M117" i="21"/>
  <c r="M118" i="21"/>
  <c r="M119" i="21"/>
  <c r="M120" i="21"/>
  <c r="M121" i="21"/>
  <c r="M122" i="21"/>
  <c r="M123" i="21"/>
  <c r="M124" i="21"/>
  <c r="M125" i="21"/>
  <c r="M126" i="21"/>
  <c r="M127" i="21"/>
  <c r="M128" i="21"/>
  <c r="M129" i="21"/>
  <c r="M130" i="21"/>
  <c r="M131" i="21"/>
  <c r="M132" i="21"/>
  <c r="M133" i="21"/>
  <c r="M134" i="21"/>
  <c r="M135" i="21"/>
  <c r="M136" i="21"/>
  <c r="M137" i="21"/>
  <c r="M138" i="21"/>
  <c r="M139" i="21"/>
  <c r="M140" i="21"/>
  <c r="M141" i="21"/>
  <c r="M142" i="21"/>
  <c r="M143" i="21"/>
  <c r="M144" i="21"/>
  <c r="M145" i="21"/>
  <c r="M146" i="21"/>
  <c r="M147" i="21"/>
  <c r="M148" i="21"/>
  <c r="M149" i="21"/>
  <c r="M150" i="21"/>
  <c r="M151" i="21"/>
  <c r="M152" i="21"/>
  <c r="M153" i="21"/>
  <c r="M154" i="21"/>
  <c r="M155" i="21"/>
  <c r="M156" i="21"/>
  <c r="M157" i="21"/>
  <c r="M158" i="21"/>
  <c r="M159" i="21"/>
  <c r="M160" i="21"/>
  <c r="M161" i="21"/>
  <c r="M162" i="21"/>
  <c r="M163" i="21"/>
  <c r="M164" i="21"/>
  <c r="M165" i="21"/>
  <c r="M166" i="21"/>
  <c r="M167" i="21"/>
  <c r="M168" i="21"/>
  <c r="M169" i="21"/>
  <c r="M170" i="21"/>
  <c r="M171" i="21"/>
  <c r="M172" i="21"/>
  <c r="M173" i="21"/>
  <c r="M174" i="21"/>
  <c r="M175" i="21"/>
  <c r="M176" i="21"/>
  <c r="M177" i="21"/>
  <c r="M178" i="21"/>
  <c r="M179" i="21"/>
  <c r="M180" i="21"/>
  <c r="M181" i="21"/>
  <c r="M182" i="21"/>
  <c r="M183" i="21"/>
  <c r="M184" i="21"/>
  <c r="M185" i="21"/>
  <c r="M186" i="21"/>
  <c r="M187" i="21"/>
  <c r="M188" i="21"/>
  <c r="M189" i="21"/>
  <c r="M190" i="21"/>
  <c r="M191" i="21"/>
  <c r="M192" i="21"/>
  <c r="M193" i="21"/>
  <c r="M194" i="21"/>
  <c r="M195" i="21"/>
  <c r="M196" i="21"/>
  <c r="M197" i="21"/>
  <c r="M198" i="21"/>
  <c r="M199" i="21"/>
  <c r="M200" i="21"/>
  <c r="M201" i="21"/>
  <c r="M202" i="21"/>
  <c r="M203" i="21"/>
  <c r="M204" i="21"/>
  <c r="M205" i="21"/>
  <c r="M206" i="21"/>
  <c r="M207" i="21"/>
  <c r="M208" i="21"/>
  <c r="M209" i="21"/>
  <c r="M210" i="21"/>
  <c r="M211" i="21"/>
  <c r="M212" i="21"/>
  <c r="M213" i="21"/>
  <c r="M214" i="21"/>
  <c r="M215" i="21"/>
  <c r="M216" i="21"/>
  <c r="M217" i="21"/>
  <c r="M218" i="21"/>
  <c r="M219" i="21"/>
  <c r="M220" i="21"/>
  <c r="M221" i="21"/>
  <c r="M222" i="21"/>
  <c r="M223" i="21"/>
  <c r="M224" i="21"/>
  <c r="M225" i="21"/>
  <c r="M226" i="21"/>
  <c r="M227" i="21"/>
  <c r="M228" i="21"/>
  <c r="M229" i="21"/>
  <c r="M230" i="21"/>
  <c r="M231" i="21"/>
  <c r="M232" i="21"/>
  <c r="M233" i="21"/>
  <c r="M234" i="21"/>
  <c r="M235" i="21"/>
  <c r="M236" i="21"/>
  <c r="M237" i="21"/>
  <c r="M238" i="21"/>
  <c r="M239" i="21"/>
  <c r="M240" i="21"/>
  <c r="M241" i="21"/>
  <c r="M242" i="21"/>
  <c r="M243" i="21"/>
  <c r="M244" i="21"/>
  <c r="M245" i="21"/>
  <c r="M246" i="21"/>
  <c r="M247" i="21"/>
  <c r="M248" i="21"/>
  <c r="M249" i="21"/>
  <c r="M250" i="21"/>
  <c r="M251" i="21"/>
  <c r="M252" i="21"/>
  <c r="M253" i="21"/>
  <c r="M254" i="21"/>
  <c r="M255" i="21"/>
  <c r="M256" i="21"/>
  <c r="M257" i="21"/>
  <c r="M258" i="21"/>
  <c r="M259" i="21"/>
  <c r="M260" i="21"/>
  <c r="M261" i="21"/>
  <c r="M262" i="21"/>
  <c r="M263" i="21"/>
  <c r="M264" i="21"/>
  <c r="M265" i="21"/>
  <c r="M266" i="21"/>
  <c r="M267" i="21"/>
  <c r="M268" i="21"/>
  <c r="M269" i="21"/>
  <c r="M270" i="21"/>
  <c r="M271" i="21"/>
  <c r="M272" i="21"/>
  <c r="M273" i="21"/>
  <c r="M274" i="21"/>
  <c r="M275" i="21"/>
  <c r="M276" i="21"/>
  <c r="M277" i="21"/>
  <c r="M278" i="21"/>
  <c r="M279" i="21"/>
  <c r="M280" i="21"/>
  <c r="M281" i="21"/>
  <c r="M282" i="21"/>
  <c r="M283" i="21"/>
  <c r="M284" i="21"/>
  <c r="M285" i="21"/>
  <c r="M286" i="21"/>
  <c r="M287" i="21"/>
  <c r="M288" i="21"/>
  <c r="M289" i="21"/>
  <c r="M290" i="21"/>
  <c r="M291" i="21"/>
  <c r="M292" i="21"/>
  <c r="M293" i="21"/>
  <c r="M294" i="21"/>
  <c r="M295" i="21"/>
  <c r="M296" i="21"/>
  <c r="M297" i="21"/>
  <c r="M298" i="21"/>
  <c r="M299" i="21"/>
  <c r="M300" i="21"/>
  <c r="M301" i="21"/>
  <c r="M302" i="21"/>
  <c r="M303" i="21"/>
  <c r="M304" i="21"/>
  <c r="M305" i="21"/>
  <c r="M306" i="21"/>
  <c r="M307" i="21"/>
  <c r="M308" i="21"/>
  <c r="M309" i="21"/>
  <c r="M310" i="21"/>
  <c r="M311" i="21"/>
  <c r="M312" i="21"/>
  <c r="M313" i="21"/>
  <c r="M314" i="21"/>
  <c r="M315" i="21"/>
  <c r="M316" i="21"/>
  <c r="M317" i="21"/>
  <c r="M318" i="21"/>
  <c r="M319" i="21"/>
  <c r="M320" i="21"/>
  <c r="M321" i="21"/>
  <c r="M322" i="21"/>
  <c r="M323" i="21"/>
  <c r="M324" i="21"/>
  <c r="M325" i="21"/>
  <c r="M326" i="21"/>
  <c r="M327" i="21"/>
  <c r="M328" i="21"/>
  <c r="M329" i="21"/>
  <c r="M330" i="21"/>
  <c r="M331" i="21"/>
  <c r="M332" i="21"/>
  <c r="M333" i="21"/>
  <c r="M334" i="21"/>
  <c r="M335" i="21"/>
  <c r="M336" i="21"/>
  <c r="M337" i="21"/>
  <c r="M338" i="21"/>
  <c r="M339" i="21"/>
  <c r="M340" i="21"/>
  <c r="M341" i="21"/>
  <c r="M342" i="21"/>
  <c r="M343" i="21"/>
  <c r="M344" i="21"/>
  <c r="M345" i="21"/>
  <c r="M346" i="21"/>
  <c r="M347" i="21"/>
  <c r="M348" i="21"/>
  <c r="M349" i="21"/>
  <c r="M350" i="21"/>
  <c r="M351" i="21"/>
  <c r="M352" i="21"/>
  <c r="M353" i="21"/>
  <c r="M354" i="21"/>
  <c r="M355" i="21"/>
  <c r="M356" i="21"/>
  <c r="M357" i="21"/>
  <c r="M358" i="21"/>
  <c r="M359" i="21"/>
  <c r="M360" i="21"/>
  <c r="M361" i="21"/>
  <c r="M362" i="21"/>
  <c r="M363" i="21"/>
  <c r="M364" i="21"/>
  <c r="M365" i="21"/>
  <c r="M366" i="21"/>
  <c r="M367" i="21"/>
  <c r="M368" i="21"/>
  <c r="M369" i="21"/>
  <c r="M370" i="21"/>
  <c r="M371" i="21"/>
  <c r="M372" i="21"/>
  <c r="M373" i="21"/>
  <c r="M374" i="21"/>
  <c r="M375" i="21"/>
  <c r="M376" i="21"/>
  <c r="M377" i="21"/>
  <c r="M378" i="21"/>
  <c r="M379" i="21"/>
  <c r="M380" i="21"/>
  <c r="M381" i="21"/>
  <c r="M382" i="21"/>
  <c r="M383" i="21"/>
  <c r="M384" i="21"/>
  <c r="M385" i="21"/>
  <c r="M386" i="21"/>
  <c r="M387" i="21"/>
  <c r="M388" i="21"/>
  <c r="M389" i="21"/>
  <c r="M390" i="21"/>
  <c r="M391" i="21"/>
  <c r="M392" i="21"/>
  <c r="M393" i="21"/>
  <c r="M394" i="21"/>
  <c r="M395" i="21"/>
  <c r="M396" i="21"/>
  <c r="M397" i="21"/>
  <c r="M398" i="21"/>
  <c r="M399" i="21"/>
  <c r="M400" i="21"/>
  <c r="M401" i="21"/>
  <c r="M402" i="21"/>
  <c r="M403" i="21"/>
  <c r="M404" i="21"/>
  <c r="M405" i="21"/>
  <c r="M406" i="21"/>
  <c r="M407" i="21"/>
  <c r="M408" i="21"/>
  <c r="M409" i="21"/>
  <c r="M410" i="21"/>
  <c r="M411" i="21"/>
  <c r="M412" i="21"/>
  <c r="M413" i="21"/>
  <c r="M414" i="21"/>
  <c r="M415" i="21"/>
  <c r="M416" i="21"/>
  <c r="M417" i="21"/>
  <c r="M418" i="21"/>
  <c r="M419" i="21"/>
  <c r="M420" i="21"/>
  <c r="M421" i="21"/>
  <c r="M422" i="21"/>
  <c r="M423" i="21"/>
  <c r="M424" i="21"/>
  <c r="M425" i="21"/>
  <c r="M426" i="21"/>
  <c r="M427" i="21"/>
  <c r="M428" i="21"/>
  <c r="M429" i="21"/>
  <c r="M430" i="21"/>
  <c r="M431" i="21"/>
  <c r="M432" i="21"/>
  <c r="M433" i="21"/>
  <c r="M434" i="21"/>
  <c r="M435" i="21"/>
  <c r="M436" i="21"/>
  <c r="M437" i="21"/>
  <c r="M438" i="21"/>
  <c r="M439" i="21"/>
  <c r="M440" i="21"/>
  <c r="M441" i="21"/>
  <c r="M442" i="21"/>
  <c r="M443" i="21"/>
  <c r="M444" i="21"/>
  <c r="M445" i="21"/>
  <c r="M446" i="21"/>
  <c r="M447" i="21"/>
  <c r="M448" i="21"/>
  <c r="M449" i="21"/>
  <c r="M450" i="21"/>
  <c r="M451" i="21"/>
  <c r="M452" i="21"/>
  <c r="M453" i="21"/>
  <c r="M454" i="21"/>
  <c r="M455" i="21"/>
  <c r="M456" i="21"/>
  <c r="M457" i="21"/>
  <c r="M458" i="21"/>
  <c r="M459" i="21"/>
  <c r="M460" i="21"/>
  <c r="M461" i="21"/>
  <c r="M2" i="21"/>
  <c r="DH4" i="19"/>
  <c r="DH5" i="19"/>
  <c r="DH6" i="19"/>
  <c r="DH7" i="19"/>
  <c r="DH8" i="19"/>
  <c r="DH9" i="19"/>
  <c r="DH10" i="19"/>
  <c r="DH11" i="19"/>
  <c r="DH12" i="19"/>
  <c r="DH13" i="19"/>
  <c r="DH14" i="19"/>
  <c r="DH15" i="19"/>
  <c r="DH16" i="19"/>
  <c r="DH17" i="19"/>
  <c r="DH18" i="19"/>
  <c r="DH19" i="19"/>
  <c r="DH20" i="19"/>
  <c r="DH21" i="19"/>
  <c r="DH22" i="19"/>
  <c r="DH3" i="19"/>
  <c r="CV4" i="19"/>
  <c r="CV5" i="19"/>
  <c r="CV6" i="19"/>
  <c r="CV7" i="19"/>
  <c r="CV8" i="19"/>
  <c r="CV9" i="19"/>
  <c r="CV10" i="19"/>
  <c r="CV11" i="19"/>
  <c r="CV12" i="19"/>
  <c r="CV13" i="19"/>
  <c r="CV14" i="19"/>
  <c r="CV15" i="19"/>
  <c r="CV16" i="19"/>
  <c r="CV17" i="19"/>
  <c r="CV18" i="19"/>
  <c r="CV19" i="19"/>
  <c r="CV20" i="19"/>
  <c r="CV21" i="19"/>
  <c r="CV22" i="19"/>
  <c r="CV3" i="19"/>
  <c r="CM3" i="19"/>
  <c r="BY3" i="19"/>
  <c r="BY4" i="19"/>
  <c r="BY5" i="19"/>
  <c r="BY6" i="19"/>
  <c r="BY7" i="19"/>
  <c r="BY8" i="19"/>
  <c r="BY9" i="19"/>
  <c r="BY10" i="19"/>
  <c r="BY11" i="19"/>
  <c r="BY12" i="19"/>
  <c r="BY13" i="19"/>
  <c r="BY14" i="19"/>
  <c r="BY15" i="19"/>
  <c r="BY16" i="19"/>
  <c r="BY17" i="19"/>
  <c r="BY18" i="19"/>
  <c r="BY19" i="19"/>
  <c r="BY20" i="19"/>
  <c r="BY21" i="19"/>
  <c r="BY22" i="19"/>
  <c r="BI4" i="19"/>
  <c r="BI5" i="19"/>
  <c r="BI6" i="19"/>
  <c r="BI7" i="19"/>
  <c r="BI8" i="19"/>
  <c r="BI9" i="19"/>
  <c r="BI10" i="19"/>
  <c r="BI11" i="19"/>
  <c r="BI12" i="19"/>
  <c r="BI13" i="19"/>
  <c r="BI14" i="19"/>
  <c r="BI15" i="19"/>
  <c r="BI16" i="19"/>
  <c r="BI17" i="19"/>
  <c r="BI18" i="19"/>
  <c r="BI19" i="19"/>
  <c r="BI20" i="19"/>
  <c r="BI21" i="19"/>
  <c r="BI22" i="19"/>
  <c r="BI3" i="19"/>
  <c r="AT4" i="19"/>
  <c r="AT5" i="19"/>
  <c r="AT6" i="19"/>
  <c r="AT7" i="19"/>
  <c r="AT8" i="19"/>
  <c r="AT9" i="19"/>
  <c r="AT10" i="19"/>
  <c r="AT11" i="19"/>
  <c r="AT12" i="19"/>
  <c r="AT13" i="19"/>
  <c r="AT14" i="19"/>
  <c r="AT15" i="19"/>
  <c r="AT16" i="19"/>
  <c r="AT17" i="19"/>
  <c r="AT18" i="19"/>
  <c r="AT19" i="19"/>
  <c r="AT20" i="19"/>
  <c r="AT21" i="19"/>
  <c r="AT22" i="19"/>
  <c r="AT3" i="19"/>
  <c r="AG4" i="19"/>
  <c r="AG5" i="19"/>
  <c r="AG6" i="19"/>
  <c r="AG7" i="19"/>
  <c r="AG8" i="19"/>
  <c r="AG9" i="19"/>
  <c r="AG10" i="19"/>
  <c r="AG11" i="19"/>
  <c r="AG12" i="19"/>
  <c r="AG13" i="19"/>
  <c r="AG14" i="19"/>
  <c r="AG15" i="19"/>
  <c r="AG16" i="19"/>
  <c r="AG17" i="19"/>
  <c r="AG18" i="19"/>
  <c r="AG19" i="19"/>
  <c r="AG20" i="19"/>
  <c r="AG21" i="19"/>
  <c r="AG22" i="19"/>
  <c r="AG3" i="19"/>
  <c r="T4" i="19"/>
  <c r="T5" i="19"/>
  <c r="T6" i="19"/>
  <c r="T7" i="19"/>
  <c r="T8" i="19"/>
  <c r="T9" i="19"/>
  <c r="T10" i="19"/>
  <c r="T11" i="19"/>
  <c r="T12" i="19"/>
  <c r="T13" i="19"/>
  <c r="T14" i="19"/>
  <c r="T15" i="19"/>
  <c r="T16" i="19"/>
  <c r="T17" i="19"/>
  <c r="T18" i="19"/>
  <c r="T19" i="19"/>
  <c r="T20" i="19"/>
  <c r="T21" i="19"/>
  <c r="T22" i="19"/>
  <c r="T3" i="19"/>
  <c r="B24" i="19"/>
  <c r="I43" i="5"/>
  <c r="I39" i="5"/>
  <c r="I66" i="5"/>
  <c r="L468" i="21"/>
  <c r="L467" i="21"/>
  <c r="L466" i="21"/>
  <c r="L465" i="21"/>
  <c r="L464" i="21"/>
  <c r="L463" i="21"/>
  <c r="I48" i="5"/>
  <c r="I36" i="5"/>
  <c r="I17" i="5"/>
  <c r="I18" i="5"/>
  <c r="I19" i="5"/>
  <c r="I20" i="5"/>
  <c r="I21" i="5"/>
  <c r="I22" i="5"/>
  <c r="I23" i="5"/>
  <c r="I24" i="5"/>
  <c r="I25" i="5"/>
  <c r="I26" i="5"/>
  <c r="I27" i="5"/>
  <c r="I28" i="5"/>
  <c r="I29" i="5"/>
  <c r="I30" i="5"/>
  <c r="I31" i="5"/>
  <c r="I32" i="5"/>
  <c r="I33" i="5"/>
  <c r="I34" i="5"/>
  <c r="I35" i="5"/>
  <c r="I37" i="5"/>
  <c r="I38" i="5"/>
  <c r="I40" i="5"/>
  <c r="I41" i="5"/>
  <c r="I42" i="5"/>
  <c r="I44" i="5"/>
  <c r="I45" i="5"/>
  <c r="I46" i="5"/>
  <c r="I47" i="5"/>
  <c r="I49" i="5"/>
  <c r="I50" i="5"/>
  <c r="I51" i="5"/>
  <c r="I52" i="5"/>
  <c r="I53" i="5"/>
  <c r="I54" i="5"/>
  <c r="I55" i="5"/>
  <c r="I56" i="5"/>
  <c r="I57" i="5"/>
  <c r="I58" i="5"/>
  <c r="I59" i="5"/>
  <c r="I60" i="5"/>
  <c r="I61" i="5"/>
  <c r="I62" i="5"/>
  <c r="I63" i="5"/>
  <c r="I64" i="5"/>
  <c r="B25" i="20"/>
  <c r="C25" i="20"/>
  <c r="Z2" i="5"/>
  <c r="Z3" i="5"/>
  <c r="Z4" i="5"/>
  <c r="Z5" i="5"/>
  <c r="Z6" i="5"/>
  <c r="Z7" i="5"/>
  <c r="Z8" i="5"/>
  <c r="Z9" i="5"/>
  <c r="Z10" i="5"/>
  <c r="Z11" i="5"/>
  <c r="Z12" i="5"/>
  <c r="Z13" i="5"/>
  <c r="Z15" i="5"/>
  <c r="B9" i="20"/>
  <c r="C9" i="20"/>
  <c r="L470" i="21"/>
  <c r="B26" i="20"/>
  <c r="C26" i="20"/>
  <c r="B25" i="19"/>
  <c r="B26" i="19"/>
  <c r="B27" i="19"/>
  <c r="B28" i="19"/>
  <c r="B30" i="19"/>
  <c r="B33" i="19"/>
  <c r="B35" i="19"/>
  <c r="B37" i="19"/>
  <c r="B6" i="20"/>
  <c r="C6" i="20"/>
  <c r="C33" i="20"/>
  <c r="O2" i="4"/>
  <c r="N4" i="10"/>
  <c r="N5" i="10"/>
  <c r="N6" i="10"/>
  <c r="N7" i="10"/>
  <c r="N8" i="10"/>
  <c r="N9" i="10"/>
  <c r="N10" i="10"/>
  <c r="N11" i="10"/>
  <c r="N12" i="10"/>
  <c r="N13" i="10"/>
  <c r="N14" i="10"/>
  <c r="N15" i="10"/>
  <c r="N16" i="10"/>
  <c r="N17" i="10"/>
  <c r="N18" i="10"/>
  <c r="N3" i="10"/>
  <c r="Q2" i="9"/>
  <c r="E28" i="24"/>
  <c r="E29" i="24"/>
  <c r="E30" i="24"/>
  <c r="E31" i="24"/>
  <c r="E32" i="24"/>
  <c r="E27" i="24"/>
  <c r="E34" i="24"/>
  <c r="B3" i="20"/>
  <c r="C3" i="20"/>
  <c r="B1" i="20"/>
  <c r="C1" i="20"/>
  <c r="G2" i="24"/>
  <c r="G13" i="24"/>
  <c r="G10" i="24"/>
  <c r="G11" i="24"/>
  <c r="G12" i="24"/>
  <c r="G9" i="24"/>
  <c r="G5" i="24"/>
  <c r="G6" i="24"/>
  <c r="G7" i="24"/>
  <c r="G8" i="24"/>
  <c r="G3" i="24"/>
  <c r="G17" i="24"/>
  <c r="G18" i="24"/>
  <c r="G15" i="24"/>
  <c r="G16" i="24"/>
  <c r="G19" i="24"/>
  <c r="G21" i="24"/>
  <c r="G23" i="24"/>
  <c r="G22" i="24"/>
  <c r="G14" i="24"/>
  <c r="G20" i="24"/>
  <c r="G4" i="24"/>
  <c r="G25" i="24"/>
  <c r="B2" i="20"/>
  <c r="C2" i="20"/>
  <c r="C4" i="20"/>
  <c r="N20" i="10"/>
  <c r="B5" i="20"/>
  <c r="C5" i="20"/>
  <c r="C7" i="20"/>
  <c r="C8" i="20"/>
  <c r="B10" i="20"/>
  <c r="C10" i="20"/>
  <c r="B11" i="20"/>
  <c r="C11" i="20"/>
  <c r="B12" i="20"/>
  <c r="C12" i="20"/>
  <c r="C13" i="20"/>
  <c r="B14" i="20"/>
  <c r="C14" i="20"/>
  <c r="B15" i="20"/>
  <c r="C15" i="20"/>
  <c r="B16" i="20"/>
  <c r="C16" i="20"/>
  <c r="B17" i="20"/>
  <c r="C17" i="20"/>
  <c r="B18" i="20"/>
  <c r="C18" i="20"/>
  <c r="B19" i="20"/>
  <c r="C19" i="20"/>
  <c r="B20" i="20"/>
  <c r="C20" i="20"/>
  <c r="C21" i="20"/>
  <c r="B22" i="20"/>
  <c r="C22" i="20"/>
  <c r="B23" i="20"/>
  <c r="C23" i="20"/>
  <c r="C24" i="20"/>
  <c r="Q33" i="9"/>
  <c r="B27" i="20"/>
  <c r="C27" i="20"/>
  <c r="B28" i="20"/>
  <c r="C28" i="20"/>
  <c r="B29" i="20"/>
  <c r="C29" i="20"/>
  <c r="C30" i="20"/>
  <c r="B31" i="20"/>
  <c r="C31" i="20"/>
  <c r="H63" i="11"/>
  <c r="H56" i="11"/>
  <c r="H3" i="18"/>
  <c r="H4" i="18"/>
  <c r="H5" i="18"/>
  <c r="H6" i="18"/>
  <c r="H7" i="18"/>
  <c r="H8" i="18"/>
  <c r="H9" i="18"/>
  <c r="H10" i="18"/>
  <c r="H11" i="18"/>
  <c r="H12" i="18"/>
  <c r="H13" i="18"/>
  <c r="H14" i="18"/>
  <c r="H15" i="18"/>
  <c r="H16" i="18"/>
  <c r="H17" i="18"/>
  <c r="H18" i="18"/>
  <c r="H19" i="18"/>
  <c r="H2" i="18"/>
  <c r="H21" i="18"/>
  <c r="H43" i="11"/>
  <c r="G3" i="18"/>
  <c r="G4" i="18"/>
  <c r="G5" i="18"/>
  <c r="G6" i="18"/>
  <c r="G7" i="18"/>
  <c r="G8" i="18"/>
  <c r="G9" i="18"/>
  <c r="G10" i="18"/>
  <c r="G11" i="18"/>
  <c r="G12" i="18"/>
  <c r="G13" i="18"/>
  <c r="G14" i="18"/>
  <c r="G15" i="18"/>
  <c r="G16" i="18"/>
  <c r="G17" i="18"/>
  <c r="G18" i="18"/>
  <c r="G19" i="18"/>
  <c r="G2" i="18"/>
  <c r="L3" i="6"/>
  <c r="K3" i="6"/>
  <c r="G3" i="23"/>
  <c r="G4" i="23"/>
  <c r="G5" i="23"/>
  <c r="G6" i="23"/>
  <c r="G7" i="23"/>
  <c r="G8" i="23"/>
  <c r="G9" i="23"/>
  <c r="G10" i="23"/>
  <c r="G11" i="23"/>
  <c r="G12" i="23"/>
  <c r="G13" i="23"/>
  <c r="G14" i="23"/>
  <c r="G15" i="23"/>
  <c r="G16" i="23"/>
  <c r="G17" i="23"/>
  <c r="G18" i="23"/>
  <c r="G2" i="23"/>
  <c r="G20" i="23"/>
  <c r="Q3" i="9"/>
  <c r="Q4" i="9"/>
  <c r="Q5" i="9"/>
  <c r="Q6" i="9"/>
  <c r="Q7" i="9"/>
  <c r="Q8" i="9"/>
  <c r="Q9" i="9"/>
  <c r="Q10" i="9"/>
  <c r="Q11" i="9"/>
  <c r="Q12" i="9"/>
  <c r="Q13" i="9"/>
  <c r="Q14" i="9"/>
  <c r="Q15" i="9"/>
  <c r="Q16" i="9"/>
  <c r="Q17" i="9"/>
  <c r="Q18" i="9"/>
  <c r="Q19" i="9"/>
  <c r="Q20" i="9"/>
  <c r="Q21" i="9"/>
  <c r="Q22" i="9"/>
  <c r="Q23" i="9"/>
  <c r="Q24" i="9"/>
  <c r="Q25" i="9"/>
  <c r="Q26" i="9"/>
  <c r="Q27" i="9"/>
  <c r="Q28" i="9"/>
  <c r="Q29" i="9"/>
  <c r="Q30" i="9"/>
  <c r="Q31" i="9"/>
  <c r="O3" i="4"/>
  <c r="O4" i="4"/>
  <c r="O5" i="4"/>
  <c r="O6" i="4"/>
  <c r="O7" i="4"/>
  <c r="O8" i="4"/>
  <c r="O9" i="4"/>
  <c r="O10" i="4"/>
  <c r="O11" i="4"/>
  <c r="O12" i="4"/>
  <c r="O13" i="4"/>
  <c r="CE3" i="19"/>
  <c r="CE4" i="19"/>
  <c r="CE5" i="19"/>
  <c r="CE6" i="19"/>
  <c r="CE7" i="19"/>
  <c r="CE8" i="19"/>
  <c r="CE9" i="19"/>
  <c r="CE10" i="19"/>
  <c r="CE11" i="19"/>
  <c r="CE12" i="19"/>
  <c r="CE13" i="19"/>
  <c r="CE14" i="19"/>
  <c r="CE15" i="19"/>
  <c r="CE16" i="19"/>
  <c r="CE17" i="19"/>
  <c r="CE18" i="19"/>
  <c r="CE19" i="19"/>
  <c r="CE20" i="19"/>
  <c r="CE21" i="19"/>
  <c r="CE22" i="19"/>
  <c r="B31" i="19"/>
  <c r="O15" i="4"/>
  <c r="I20" i="11"/>
  <c r="I42" i="11"/>
  <c r="I22" i="11"/>
  <c r="I21" i="11"/>
  <c r="I44" i="11"/>
  <c r="I41" i="11"/>
  <c r="I45" i="11"/>
  <c r="I30" i="11"/>
  <c r="I57" i="11"/>
  <c r="I58" i="11"/>
  <c r="I59" i="11"/>
  <c r="I60" i="11"/>
  <c r="I51" i="11"/>
  <c r="I63" i="11"/>
  <c r="M3" i="6"/>
  <c r="M44" i="6"/>
  <c r="E6" i="22"/>
  <c r="E2" i="22"/>
  <c r="E3" i="22"/>
  <c r="E4" i="22"/>
  <c r="E5" i="22"/>
  <c r="E7" i="22"/>
  <c r="E8" i="22"/>
  <c r="E9" i="22"/>
  <c r="E10" i="22"/>
  <c r="E12" i="22"/>
  <c r="M4" i="6"/>
  <c r="M5" i="6"/>
  <c r="M6" i="6"/>
  <c r="M7" i="6"/>
  <c r="M8" i="6"/>
  <c r="M9" i="6"/>
  <c r="M10" i="6"/>
  <c r="M11" i="6"/>
  <c r="M12" i="6"/>
  <c r="M14" i="6"/>
  <c r="M15" i="6"/>
  <c r="M16" i="6"/>
  <c r="M17" i="6"/>
  <c r="M19" i="6"/>
  <c r="M20" i="6"/>
  <c r="M21" i="6"/>
  <c r="M22" i="6"/>
  <c r="M23" i="6"/>
  <c r="M24" i="6"/>
  <c r="M25" i="6"/>
  <c r="M26" i="6"/>
  <c r="M27" i="6"/>
  <c r="M28" i="6"/>
  <c r="M29" i="6"/>
  <c r="M30" i="6"/>
  <c r="M31" i="6"/>
  <c r="M32" i="6"/>
  <c r="M33" i="6"/>
  <c r="M34" i="6"/>
  <c r="M35" i="6"/>
  <c r="M36" i="6"/>
  <c r="M38" i="6"/>
  <c r="M39" i="6"/>
  <c r="M40" i="6"/>
  <c r="M41" i="6"/>
  <c r="M42" i="6"/>
  <c r="D39" i="6"/>
  <c r="E39" i="6"/>
  <c r="D40" i="6"/>
  <c r="E40" i="6"/>
  <c r="D42" i="6"/>
  <c r="E42" i="6"/>
  <c r="D38" i="6"/>
  <c r="E38" i="6"/>
  <c r="D20" i="6"/>
  <c r="E20" i="6"/>
  <c r="D21" i="6"/>
  <c r="E21" i="6"/>
  <c r="D22" i="6"/>
  <c r="E22" i="6"/>
  <c r="D23" i="6"/>
  <c r="E23" i="6"/>
  <c r="D24" i="6"/>
  <c r="E24" i="6"/>
  <c r="D25" i="6"/>
  <c r="E25" i="6"/>
  <c r="D26" i="6"/>
  <c r="E26" i="6"/>
  <c r="D27" i="6"/>
  <c r="E27" i="6"/>
  <c r="D28" i="6"/>
  <c r="E28" i="6"/>
  <c r="D29" i="6"/>
  <c r="E29" i="6"/>
  <c r="D30" i="6"/>
  <c r="E30" i="6"/>
  <c r="D31" i="6"/>
  <c r="E31" i="6"/>
  <c r="D32" i="6"/>
  <c r="E32" i="6"/>
  <c r="D33" i="6"/>
  <c r="E33" i="6"/>
  <c r="D34" i="6"/>
  <c r="E34" i="6"/>
  <c r="D35" i="6"/>
  <c r="E35" i="6"/>
  <c r="D36" i="6"/>
  <c r="E36" i="6"/>
  <c r="D19" i="6"/>
  <c r="E19" i="6"/>
  <c r="D15" i="6"/>
  <c r="E15" i="6"/>
  <c r="D16" i="6"/>
  <c r="E16" i="6"/>
  <c r="D17" i="6"/>
  <c r="E17" i="6"/>
  <c r="D14" i="6"/>
  <c r="E14" i="6"/>
  <c r="D4" i="6"/>
  <c r="E4" i="6"/>
  <c r="D5" i="6"/>
  <c r="E5" i="6"/>
  <c r="D6" i="6"/>
  <c r="E6" i="6"/>
  <c r="D7" i="6"/>
  <c r="E7" i="6"/>
  <c r="D8" i="6"/>
  <c r="E8" i="6"/>
  <c r="D9" i="6"/>
  <c r="E9" i="6"/>
  <c r="D10" i="6"/>
  <c r="E10" i="6"/>
  <c r="D11" i="6"/>
  <c r="E11" i="6"/>
  <c r="D12" i="6"/>
  <c r="E12" i="6"/>
  <c r="E3" i="6"/>
  <c r="D3" i="6"/>
  <c r="I29" i="12"/>
  <c r="I30" i="12"/>
  <c r="I31" i="12"/>
  <c r="I32" i="12"/>
  <c r="I33" i="12"/>
  <c r="I34" i="12"/>
  <c r="I35" i="12"/>
  <c r="I36" i="12"/>
  <c r="I37" i="12"/>
  <c r="I38" i="12"/>
  <c r="I39" i="12"/>
  <c r="I40" i="12"/>
  <c r="I41" i="12"/>
  <c r="I42" i="12"/>
  <c r="I43" i="12"/>
  <c r="I44" i="12"/>
  <c r="I45" i="12"/>
  <c r="I46" i="12"/>
  <c r="I47" i="12"/>
  <c r="I48" i="12"/>
  <c r="I49" i="12"/>
  <c r="I50" i="12"/>
  <c r="I51" i="12"/>
  <c r="I52" i="12"/>
  <c r="I53" i="12"/>
  <c r="I54" i="12"/>
  <c r="I55" i="12"/>
  <c r="I56" i="12"/>
  <c r="I57" i="12"/>
  <c r="I58" i="12"/>
  <c r="I59" i="12"/>
  <c r="I60" i="12"/>
  <c r="I61" i="12"/>
  <c r="I62" i="12"/>
  <c r="I63" i="12"/>
  <c r="I64" i="12"/>
  <c r="I65" i="12"/>
  <c r="I66" i="12"/>
  <c r="I67" i="12"/>
  <c r="I68" i="12"/>
  <c r="I69" i="12"/>
  <c r="I70" i="12"/>
  <c r="I71" i="12"/>
  <c r="I72" i="12"/>
  <c r="I73" i="12"/>
  <c r="I74" i="12"/>
  <c r="I75" i="12"/>
  <c r="I76" i="12"/>
  <c r="I77" i="12"/>
  <c r="I78" i="12"/>
  <c r="I79" i="12"/>
  <c r="I80" i="12"/>
  <c r="I81" i="12"/>
  <c r="I82" i="12"/>
  <c r="I83" i="12"/>
  <c r="I84" i="12"/>
  <c r="I85" i="12"/>
  <c r="I86" i="12"/>
  <c r="I87" i="12"/>
  <c r="I88" i="12"/>
  <c r="I89" i="12"/>
  <c r="I90" i="12"/>
  <c r="I91" i="12"/>
  <c r="I92" i="12"/>
  <c r="I93" i="12"/>
  <c r="I94" i="12"/>
  <c r="I95" i="12"/>
  <c r="I96" i="12"/>
  <c r="I97" i="12"/>
  <c r="I98" i="12"/>
  <c r="I99" i="12"/>
  <c r="I100" i="12"/>
  <c r="I101" i="12"/>
  <c r="I102" i="12"/>
  <c r="I103" i="12"/>
  <c r="I104" i="12"/>
  <c r="I105" i="12"/>
  <c r="I106" i="12"/>
  <c r="I28" i="12"/>
  <c r="I24" i="12"/>
  <c r="I25" i="12"/>
  <c r="I26" i="12"/>
  <c r="I23" i="12"/>
  <c r="I20" i="12"/>
  <c r="I21" i="12"/>
  <c r="I19" i="12"/>
  <c r="I15" i="12"/>
  <c r="I16" i="12"/>
  <c r="I17" i="12"/>
  <c r="I14" i="12"/>
  <c r="I10" i="12"/>
  <c r="I11" i="12"/>
  <c r="I12" i="12"/>
  <c r="I9" i="12"/>
  <c r="I4" i="12"/>
  <c r="I5" i="12"/>
  <c r="I6" i="12"/>
  <c r="I7" i="12"/>
  <c r="I3" i="12"/>
  <c r="I108" i="12"/>
  <c r="H108" i="12"/>
  <c r="H27" i="12"/>
  <c r="H22" i="12"/>
  <c r="H18" i="12"/>
  <c r="H13" i="12"/>
  <c r="H8" i="12"/>
  <c r="H2" i="12"/>
  <c r="D103" i="17"/>
  <c r="D3" i="17"/>
  <c r="D4" i="17"/>
  <c r="D5" i="17"/>
  <c r="D6" i="17"/>
  <c r="D7" i="17"/>
  <c r="D8" i="17"/>
  <c r="D9" i="17"/>
  <c r="D10" i="17"/>
  <c r="D11" i="17"/>
  <c r="D12" i="17"/>
  <c r="D13" i="17"/>
  <c r="D14" i="17"/>
  <c r="D15" i="17"/>
  <c r="D16" i="17"/>
  <c r="D17" i="17"/>
  <c r="D18" i="17"/>
  <c r="D19" i="17"/>
  <c r="D20" i="17"/>
  <c r="D21" i="17"/>
  <c r="D22" i="17"/>
  <c r="D23" i="17"/>
  <c r="D24" i="17"/>
  <c r="D25" i="17"/>
  <c r="D26" i="17"/>
  <c r="D27" i="17"/>
  <c r="D28" i="17"/>
  <c r="D29" i="17"/>
  <c r="D30" i="17"/>
  <c r="D31" i="17"/>
  <c r="D32" i="17"/>
  <c r="D33" i="17"/>
  <c r="D34" i="17"/>
  <c r="D35" i="17"/>
  <c r="D36" i="17"/>
  <c r="D37" i="17"/>
  <c r="D38" i="17"/>
  <c r="D39" i="17"/>
  <c r="D40" i="17"/>
  <c r="D41" i="17"/>
  <c r="D42" i="17"/>
  <c r="D43" i="17"/>
  <c r="D44" i="17"/>
  <c r="D45" i="17"/>
  <c r="D46" i="17"/>
  <c r="D47" i="17"/>
  <c r="D48" i="17"/>
  <c r="D49" i="17"/>
  <c r="D50" i="17"/>
  <c r="D51" i="17"/>
  <c r="D52" i="17"/>
  <c r="D53" i="17"/>
  <c r="D54" i="17"/>
  <c r="D55" i="17"/>
  <c r="D56" i="17"/>
  <c r="D57" i="17"/>
  <c r="D58" i="17"/>
  <c r="D59" i="17"/>
  <c r="D60" i="17"/>
  <c r="D61" i="17"/>
  <c r="D62" i="17"/>
  <c r="D63" i="17"/>
  <c r="D64" i="17"/>
  <c r="D65" i="17"/>
  <c r="D66" i="17"/>
  <c r="D67" i="17"/>
  <c r="D68" i="17"/>
  <c r="D69" i="17"/>
  <c r="D70" i="17"/>
  <c r="D71" i="17"/>
  <c r="D72" i="17"/>
  <c r="D73" i="17"/>
  <c r="D74" i="17"/>
  <c r="D75" i="17"/>
  <c r="D76" i="17"/>
  <c r="D77" i="17"/>
  <c r="D78" i="17"/>
  <c r="D79" i="17"/>
  <c r="D80" i="17"/>
  <c r="D81" i="17"/>
  <c r="D82" i="17"/>
  <c r="D83" i="17"/>
  <c r="D84" i="17"/>
  <c r="D85" i="17"/>
  <c r="D86" i="17"/>
  <c r="D87" i="17"/>
  <c r="D88" i="17"/>
  <c r="D89" i="17"/>
  <c r="D90" i="17"/>
  <c r="D91" i="17"/>
  <c r="D92" i="17"/>
  <c r="D93" i="17"/>
  <c r="D94" i="17"/>
  <c r="D95" i="17"/>
  <c r="D96" i="17"/>
  <c r="D97" i="17"/>
  <c r="D98" i="17"/>
  <c r="D99" i="17"/>
  <c r="D100" i="17"/>
  <c r="D101" i="17"/>
  <c r="D2" i="17"/>
  <c r="F32" i="16"/>
  <c r="F22" i="16"/>
  <c r="F25" i="16"/>
  <c r="F26" i="16"/>
  <c r="F27" i="16"/>
  <c r="F28" i="16"/>
  <c r="F29" i="16"/>
  <c r="F30" i="16"/>
  <c r="F24" i="16"/>
  <c r="F3" i="16"/>
  <c r="F4" i="16"/>
  <c r="F5" i="16"/>
  <c r="F6" i="16"/>
  <c r="F7" i="16"/>
  <c r="F8" i="16"/>
  <c r="F9" i="16"/>
  <c r="F10" i="16"/>
  <c r="F11" i="16"/>
  <c r="F12" i="16"/>
  <c r="F13" i="16"/>
  <c r="F14" i="16"/>
  <c r="F15" i="16"/>
  <c r="F16" i="16"/>
  <c r="F17" i="16"/>
  <c r="F18" i="16"/>
  <c r="F19" i="16"/>
  <c r="F20" i="16"/>
  <c r="F21" i="16"/>
  <c r="F2" i="16"/>
  <c r="E16" i="15"/>
  <c r="E3" i="15"/>
  <c r="E4" i="15"/>
  <c r="E5" i="15"/>
  <c r="E6" i="15"/>
  <c r="E7" i="15"/>
  <c r="E8" i="15"/>
  <c r="E9" i="15"/>
  <c r="E10" i="15"/>
  <c r="E11" i="15"/>
  <c r="E12" i="15"/>
  <c r="E13" i="15"/>
  <c r="E14" i="15"/>
  <c r="E2" i="15"/>
  <c r="H9" i="14"/>
  <c r="H3" i="14"/>
  <c r="H4" i="14"/>
  <c r="H5" i="14"/>
  <c r="H6" i="14"/>
  <c r="H7" i="14"/>
  <c r="H2" i="14"/>
  <c r="H10" i="13"/>
  <c r="H3" i="13"/>
  <c r="H4" i="13"/>
  <c r="H5" i="13"/>
  <c r="H6" i="13"/>
  <c r="H7" i="13"/>
  <c r="H8" i="13"/>
  <c r="H2" i="13"/>
  <c r="H13" i="11"/>
  <c r="H2" i="11"/>
  <c r="H46" i="11"/>
  <c r="H23" i="11"/>
  <c r="H18" i="11"/>
  <c r="I16" i="11"/>
  <c r="B34" i="19"/>
  <c r="B32" i="19"/>
  <c r="B29" i="19"/>
  <c r="CZ22" i="19"/>
  <c r="CM22" i="19"/>
  <c r="BL22" i="19"/>
  <c r="CZ21" i="19"/>
  <c r="CM21" i="19"/>
  <c r="BL21" i="19"/>
  <c r="CZ20" i="19"/>
  <c r="CM20" i="19"/>
  <c r="BL20" i="19"/>
  <c r="CZ19" i="19"/>
  <c r="CM19" i="19"/>
  <c r="BL19" i="19"/>
  <c r="CZ18" i="19"/>
  <c r="CM18" i="19"/>
  <c r="BL18" i="19"/>
  <c r="CZ17" i="19"/>
  <c r="CM17" i="19"/>
  <c r="BL17" i="19"/>
  <c r="CZ16" i="19"/>
  <c r="CM16" i="19"/>
  <c r="BL16" i="19"/>
  <c r="CZ15" i="19"/>
  <c r="CM15" i="19"/>
  <c r="BL15" i="19"/>
  <c r="CZ14" i="19"/>
  <c r="CM14" i="19"/>
  <c r="BL14" i="19"/>
  <c r="CZ13" i="19"/>
  <c r="CM13" i="19"/>
  <c r="BL13" i="19"/>
  <c r="CZ12" i="19"/>
  <c r="CM12" i="19"/>
  <c r="BL12" i="19"/>
  <c r="CZ11" i="19"/>
  <c r="CM11" i="19"/>
  <c r="BL11" i="19"/>
  <c r="CZ10" i="19"/>
  <c r="CM10" i="19"/>
  <c r="BL10" i="19"/>
  <c r="CZ9" i="19"/>
  <c r="CM9" i="19"/>
  <c r="BL9" i="19"/>
  <c r="CZ8" i="19"/>
  <c r="CM8" i="19"/>
  <c r="BL8" i="19"/>
  <c r="CZ7" i="19"/>
  <c r="CM7" i="19"/>
  <c r="BL7" i="19"/>
  <c r="CZ6" i="19"/>
  <c r="CM6" i="19"/>
  <c r="BL6" i="19"/>
  <c r="CZ5" i="19"/>
  <c r="CM5" i="19"/>
  <c r="BL5" i="19"/>
  <c r="CZ4" i="19"/>
  <c r="CM4" i="19"/>
  <c r="BL4" i="19"/>
  <c r="CZ3" i="19"/>
  <c r="BL3" i="19"/>
  <c r="F4" i="19"/>
  <c r="F5" i="19"/>
  <c r="F6" i="19"/>
  <c r="F7" i="19"/>
  <c r="F8" i="19"/>
  <c r="F9" i="19"/>
  <c r="F10" i="19"/>
  <c r="F11" i="19"/>
  <c r="F12" i="19"/>
  <c r="F13" i="19"/>
  <c r="F14" i="19"/>
  <c r="F15" i="19"/>
  <c r="F16" i="19"/>
  <c r="F17" i="19"/>
  <c r="F18" i="19"/>
  <c r="F19" i="19"/>
  <c r="F20" i="19"/>
  <c r="F21" i="19"/>
  <c r="F22" i="19"/>
  <c r="F3" i="19"/>
  <c r="E3" i="1"/>
  <c r="E4" i="1"/>
  <c r="E5" i="1"/>
  <c r="E6" i="1"/>
  <c r="E7" i="1"/>
  <c r="E8" i="1"/>
  <c r="E9" i="1"/>
  <c r="E10" i="1"/>
  <c r="E11" i="1"/>
  <c r="E12" i="1"/>
  <c r="E13" i="1"/>
  <c r="E14" i="1"/>
  <c r="E15" i="1"/>
  <c r="E16" i="1"/>
  <c r="E17" i="1"/>
  <c r="E18" i="1"/>
  <c r="E19" i="1"/>
  <c r="E20" i="1"/>
  <c r="E21" i="1"/>
  <c r="E2" i="1"/>
  <c r="E23" i="1"/>
  <c r="E3" i="16"/>
  <c r="E4" i="16"/>
  <c r="E5" i="16"/>
  <c r="E6" i="16"/>
  <c r="E7" i="16"/>
  <c r="E8" i="16"/>
  <c r="E9" i="16"/>
  <c r="E10" i="16"/>
  <c r="E11" i="16"/>
  <c r="E12" i="16"/>
  <c r="E13" i="16"/>
  <c r="E14" i="16"/>
  <c r="E15" i="16"/>
  <c r="E16" i="16"/>
  <c r="E17" i="16"/>
  <c r="E18" i="16"/>
  <c r="E19" i="16"/>
  <c r="E20" i="16"/>
  <c r="E21" i="16"/>
  <c r="E2" i="16"/>
  <c r="D3" i="15"/>
  <c r="D4" i="15"/>
  <c r="D5" i="15"/>
  <c r="D6" i="15"/>
  <c r="D7" i="15"/>
  <c r="D8" i="15"/>
  <c r="D9" i="15"/>
  <c r="D10" i="15"/>
  <c r="D11" i="15"/>
  <c r="D12" i="15"/>
  <c r="D13" i="15"/>
  <c r="D14" i="15"/>
  <c r="D2" i="15"/>
  <c r="G3" i="14"/>
  <c r="G4" i="14"/>
  <c r="G5" i="14"/>
  <c r="G6" i="14"/>
  <c r="G7" i="14"/>
  <c r="G2" i="14"/>
  <c r="F3" i="14"/>
  <c r="F4" i="14"/>
  <c r="F5" i="14"/>
  <c r="F6" i="14"/>
  <c r="F7" i="14"/>
  <c r="F2" i="14"/>
  <c r="G3" i="13"/>
  <c r="G4" i="13"/>
  <c r="G5" i="13"/>
  <c r="G6" i="13"/>
  <c r="G7" i="13"/>
  <c r="G8" i="13"/>
  <c r="G2" i="13"/>
  <c r="F3" i="13"/>
  <c r="F4" i="13"/>
  <c r="F5" i="13"/>
  <c r="F6" i="13"/>
  <c r="F7" i="13"/>
  <c r="F8" i="13"/>
  <c r="F2" i="13"/>
  <c r="G48" i="11"/>
  <c r="F48" i="11"/>
  <c r="I48" i="11"/>
  <c r="G49" i="11"/>
  <c r="F49" i="11"/>
  <c r="I49" i="11"/>
  <c r="G50" i="11"/>
  <c r="F50" i="11"/>
  <c r="I50" i="11"/>
  <c r="G52" i="11"/>
  <c r="F52" i="11"/>
  <c r="I52" i="11"/>
  <c r="G53" i="11"/>
  <c r="F53" i="11"/>
  <c r="I53" i="11"/>
  <c r="G54" i="11"/>
  <c r="F54" i="11"/>
  <c r="I54" i="11"/>
  <c r="G55" i="11"/>
  <c r="F55" i="11"/>
  <c r="I55" i="11"/>
  <c r="G57" i="11"/>
  <c r="F57" i="11"/>
  <c r="G58" i="11"/>
  <c r="F58" i="11"/>
  <c r="G59" i="11"/>
  <c r="F59" i="11"/>
  <c r="G60" i="11"/>
  <c r="F60" i="11"/>
  <c r="G61" i="11"/>
  <c r="F61" i="11"/>
  <c r="I61" i="11"/>
  <c r="G47" i="11"/>
  <c r="F47" i="11"/>
  <c r="I47" i="11"/>
  <c r="G3" i="11"/>
  <c r="F3" i="11"/>
  <c r="I3" i="11"/>
  <c r="F4" i="12"/>
  <c r="G4" i="12"/>
  <c r="F5" i="12"/>
  <c r="G5" i="12"/>
  <c r="F6" i="12"/>
  <c r="G6" i="12"/>
  <c r="F7" i="12"/>
  <c r="G7" i="12"/>
  <c r="F9" i="12"/>
  <c r="G9" i="12"/>
  <c r="F10" i="12"/>
  <c r="G10" i="12"/>
  <c r="F11" i="12"/>
  <c r="G11" i="12"/>
  <c r="F12" i="12"/>
  <c r="G12" i="12"/>
  <c r="F14" i="12"/>
  <c r="G14" i="12"/>
  <c r="F15" i="12"/>
  <c r="G15" i="12"/>
  <c r="F16" i="12"/>
  <c r="G16" i="12"/>
  <c r="F17" i="12"/>
  <c r="G17" i="12"/>
  <c r="F19" i="12"/>
  <c r="G19" i="12"/>
  <c r="F20" i="12"/>
  <c r="G20" i="12"/>
  <c r="F21" i="12"/>
  <c r="G21" i="12"/>
  <c r="F23" i="12"/>
  <c r="G23" i="12"/>
  <c r="F24" i="12"/>
  <c r="G24" i="12"/>
  <c r="F25" i="12"/>
  <c r="G25" i="12"/>
  <c r="F26" i="12"/>
  <c r="G26" i="12"/>
  <c r="F28" i="12"/>
  <c r="G28" i="12"/>
  <c r="F29" i="12"/>
  <c r="G29" i="12"/>
  <c r="F30" i="12"/>
  <c r="G30" i="12"/>
  <c r="F31" i="12"/>
  <c r="G31" i="12"/>
  <c r="F32" i="12"/>
  <c r="G32" i="12"/>
  <c r="F33" i="12"/>
  <c r="G33" i="12"/>
  <c r="F34" i="12"/>
  <c r="G34" i="12"/>
  <c r="F35" i="12"/>
  <c r="G35" i="12"/>
  <c r="F36" i="12"/>
  <c r="G36" i="12"/>
  <c r="F37" i="12"/>
  <c r="G37" i="12"/>
  <c r="F38" i="12"/>
  <c r="G38" i="12"/>
  <c r="F39" i="12"/>
  <c r="G39" i="12"/>
  <c r="F40" i="12"/>
  <c r="G40" i="12"/>
  <c r="F41" i="12"/>
  <c r="G41" i="12"/>
  <c r="F42" i="12"/>
  <c r="G42" i="12"/>
  <c r="F43" i="12"/>
  <c r="G43" i="12"/>
  <c r="F44" i="12"/>
  <c r="G44" i="12"/>
  <c r="F45" i="12"/>
  <c r="G45" i="12"/>
  <c r="F46" i="12"/>
  <c r="G46" i="12"/>
  <c r="F47" i="12"/>
  <c r="G47" i="12"/>
  <c r="F48" i="12"/>
  <c r="G48" i="12"/>
  <c r="F49" i="12"/>
  <c r="G49" i="12"/>
  <c r="F50" i="12"/>
  <c r="G50" i="12"/>
  <c r="F51" i="12"/>
  <c r="G51" i="12"/>
  <c r="F52" i="12"/>
  <c r="G52" i="12"/>
  <c r="F53" i="12"/>
  <c r="G53" i="12"/>
  <c r="F54" i="12"/>
  <c r="G54" i="12"/>
  <c r="F55" i="12"/>
  <c r="G55" i="12"/>
  <c r="F56" i="12"/>
  <c r="G56" i="12"/>
  <c r="F57" i="12"/>
  <c r="G57" i="12"/>
  <c r="F58" i="12"/>
  <c r="G58" i="12"/>
  <c r="F59" i="12"/>
  <c r="G59" i="12"/>
  <c r="F60" i="12"/>
  <c r="G60" i="12"/>
  <c r="F61" i="12"/>
  <c r="G61" i="12"/>
  <c r="F62" i="12"/>
  <c r="G62" i="12"/>
  <c r="F63" i="12"/>
  <c r="G63" i="12"/>
  <c r="F64" i="12"/>
  <c r="G64" i="12"/>
  <c r="F65" i="12"/>
  <c r="G65" i="12"/>
  <c r="F66" i="12"/>
  <c r="G66" i="12"/>
  <c r="F67" i="12"/>
  <c r="G67" i="12"/>
  <c r="F68" i="12"/>
  <c r="G68" i="12"/>
  <c r="F69" i="12"/>
  <c r="G69" i="12"/>
  <c r="F70" i="12"/>
  <c r="G70" i="12"/>
  <c r="F71" i="12"/>
  <c r="G71" i="12"/>
  <c r="F72" i="12"/>
  <c r="G72" i="12"/>
  <c r="F73" i="12"/>
  <c r="G73" i="12"/>
  <c r="F74" i="12"/>
  <c r="G74" i="12"/>
  <c r="F75" i="12"/>
  <c r="G75" i="12"/>
  <c r="F76" i="12"/>
  <c r="G76" i="12"/>
  <c r="F77" i="12"/>
  <c r="G77" i="12"/>
  <c r="F78" i="12"/>
  <c r="G78" i="12"/>
  <c r="F79" i="12"/>
  <c r="G79" i="12"/>
  <c r="F80" i="12"/>
  <c r="G80" i="12"/>
  <c r="F81" i="12"/>
  <c r="G81" i="12"/>
  <c r="F82" i="12"/>
  <c r="G82" i="12"/>
  <c r="F83" i="12"/>
  <c r="G83" i="12"/>
  <c r="F84" i="12"/>
  <c r="G84" i="12"/>
  <c r="F85" i="12"/>
  <c r="G85" i="12"/>
  <c r="F86" i="12"/>
  <c r="G86" i="12"/>
  <c r="F87" i="12"/>
  <c r="G87" i="12"/>
  <c r="F88" i="12"/>
  <c r="G88" i="12"/>
  <c r="F89" i="12"/>
  <c r="G89" i="12"/>
  <c r="F90" i="12"/>
  <c r="G90" i="12"/>
  <c r="F91" i="12"/>
  <c r="G91" i="12"/>
  <c r="F92" i="12"/>
  <c r="G92" i="12"/>
  <c r="F93" i="12"/>
  <c r="G93" i="12"/>
  <c r="F94" i="12"/>
  <c r="G94" i="12"/>
  <c r="F95" i="12"/>
  <c r="G95" i="12"/>
  <c r="F96" i="12"/>
  <c r="G96" i="12"/>
  <c r="F97" i="12"/>
  <c r="G97" i="12"/>
  <c r="F98" i="12"/>
  <c r="G98" i="12"/>
  <c r="F99" i="12"/>
  <c r="G99" i="12"/>
  <c r="F100" i="12"/>
  <c r="G100" i="12"/>
  <c r="F101" i="12"/>
  <c r="G101" i="12"/>
  <c r="F102" i="12"/>
  <c r="G102" i="12"/>
  <c r="F103" i="12"/>
  <c r="G103" i="12"/>
  <c r="F104" i="12"/>
  <c r="G104" i="12"/>
  <c r="F105" i="12"/>
  <c r="G105" i="12"/>
  <c r="F106" i="12"/>
  <c r="G106" i="12"/>
  <c r="G3" i="12"/>
  <c r="F3" i="12"/>
  <c r="G4" i="11"/>
  <c r="F4" i="11"/>
  <c r="I4" i="11"/>
  <c r="G5" i="11"/>
  <c r="F5" i="11"/>
  <c r="I5" i="11"/>
  <c r="G6" i="11"/>
  <c r="F6" i="11"/>
  <c r="I6" i="11"/>
  <c r="G7" i="11"/>
  <c r="F7" i="11"/>
  <c r="I7" i="11"/>
  <c r="G8" i="11"/>
  <c r="F8" i="11"/>
  <c r="I8" i="11"/>
  <c r="G9" i="11"/>
  <c r="F9" i="11"/>
  <c r="I9" i="11"/>
  <c r="G10" i="11"/>
  <c r="F10" i="11"/>
  <c r="I10" i="11"/>
  <c r="G11" i="11"/>
  <c r="F11" i="11"/>
  <c r="I11" i="11"/>
  <c r="G12" i="11"/>
  <c r="F12" i="11"/>
  <c r="I12" i="11"/>
  <c r="G14" i="11"/>
  <c r="F14" i="11"/>
  <c r="I14" i="11"/>
  <c r="G15" i="11"/>
  <c r="F15" i="11"/>
  <c r="I15" i="11"/>
  <c r="G16" i="11"/>
  <c r="F16" i="11"/>
  <c r="G17" i="11"/>
  <c r="F17" i="11"/>
  <c r="I17" i="11"/>
  <c r="G19" i="11"/>
  <c r="F19" i="11"/>
  <c r="I19" i="11"/>
  <c r="G20" i="11"/>
  <c r="F20" i="11"/>
  <c r="G21" i="11"/>
  <c r="F21" i="11"/>
  <c r="G22" i="11"/>
  <c r="F22" i="11"/>
  <c r="G24" i="11"/>
  <c r="F24" i="11"/>
  <c r="I24" i="11"/>
  <c r="G25" i="11"/>
  <c r="F25" i="11"/>
  <c r="I25" i="11"/>
  <c r="G26" i="11"/>
  <c r="F26" i="11"/>
  <c r="I26" i="11"/>
  <c r="G27" i="11"/>
  <c r="F27" i="11"/>
  <c r="I27" i="11"/>
  <c r="G28" i="11"/>
  <c r="F28" i="11"/>
  <c r="I28" i="11"/>
  <c r="G29" i="11"/>
  <c r="F29" i="11"/>
  <c r="I29" i="11"/>
  <c r="G30" i="11"/>
  <c r="F30" i="11"/>
  <c r="G31" i="11"/>
  <c r="F31" i="11"/>
  <c r="I31" i="11"/>
  <c r="G32" i="11"/>
  <c r="F32" i="11"/>
  <c r="I32" i="11"/>
  <c r="G33" i="11"/>
  <c r="F33" i="11"/>
  <c r="I33" i="11"/>
  <c r="G34" i="11"/>
  <c r="F34" i="11"/>
  <c r="I34" i="11"/>
  <c r="G35" i="11"/>
  <c r="F35" i="11"/>
  <c r="I35" i="11"/>
  <c r="G36" i="11"/>
  <c r="F36" i="11"/>
  <c r="I36" i="11"/>
  <c r="G37" i="11"/>
  <c r="F37" i="11"/>
  <c r="I37" i="11"/>
  <c r="G38" i="11"/>
  <c r="F38" i="11"/>
  <c r="I38" i="11"/>
  <c r="G39" i="11"/>
  <c r="F39" i="11"/>
  <c r="I39" i="11"/>
  <c r="G40" i="11"/>
  <c r="F40" i="11"/>
  <c r="I40" i="11"/>
  <c r="G41" i="11"/>
  <c r="F41" i="11"/>
  <c r="G42" i="11"/>
  <c r="F42" i="11"/>
  <c r="L4" i="10"/>
  <c r="M4" i="10"/>
  <c r="L5" i="10"/>
  <c r="M5" i="10"/>
  <c r="L7" i="10"/>
  <c r="M7" i="10"/>
  <c r="L8" i="10"/>
  <c r="M8" i="10"/>
  <c r="L9" i="10"/>
  <c r="M9" i="10"/>
  <c r="L10" i="10"/>
  <c r="M10" i="10"/>
  <c r="L11" i="10"/>
  <c r="M11" i="10"/>
  <c r="L13" i="10"/>
  <c r="M13" i="10"/>
  <c r="L14" i="10"/>
  <c r="M14" i="10"/>
  <c r="L15" i="10"/>
  <c r="M15" i="10"/>
  <c r="L16" i="10"/>
  <c r="M16" i="10"/>
  <c r="L18" i="10"/>
  <c r="M18" i="10"/>
  <c r="M3" i="10"/>
  <c r="L3" i="10"/>
  <c r="K17" i="6"/>
  <c r="L4" i="6"/>
  <c r="L5" i="6"/>
  <c r="L6" i="6"/>
  <c r="L7" i="6"/>
  <c r="L8" i="6"/>
  <c r="L9" i="6"/>
  <c r="L10" i="6"/>
  <c r="L11" i="6"/>
  <c r="L12" i="6"/>
  <c r="L14" i="6"/>
  <c r="L15" i="6"/>
  <c r="L16" i="6"/>
  <c r="L17" i="6"/>
  <c r="L19" i="6"/>
  <c r="L20" i="6"/>
  <c r="L21" i="6"/>
  <c r="L22" i="6"/>
  <c r="L23" i="6"/>
  <c r="L24" i="6"/>
  <c r="L25" i="6"/>
  <c r="L26" i="6"/>
  <c r="L27" i="6"/>
  <c r="L28" i="6"/>
  <c r="L29" i="6"/>
  <c r="L30" i="6"/>
  <c r="L31" i="6"/>
  <c r="L32" i="6"/>
  <c r="L33" i="6"/>
  <c r="L34" i="6"/>
  <c r="L35" i="6"/>
  <c r="L36" i="6"/>
  <c r="L38" i="6"/>
  <c r="L39" i="6"/>
  <c r="L40" i="6"/>
  <c r="L41" i="6"/>
  <c r="L42" i="6"/>
  <c r="K5" i="6"/>
  <c r="K6" i="6"/>
  <c r="K7" i="6"/>
  <c r="K8" i="6"/>
  <c r="K9" i="6"/>
  <c r="K10" i="6"/>
  <c r="K11" i="6"/>
  <c r="K12" i="6"/>
  <c r="K14" i="6"/>
  <c r="K15" i="6"/>
  <c r="K16" i="6"/>
  <c r="K19" i="6"/>
  <c r="K20" i="6"/>
  <c r="K21" i="6"/>
  <c r="K22" i="6"/>
  <c r="K23" i="6"/>
  <c r="K24" i="6"/>
  <c r="K25" i="6"/>
  <c r="K26" i="6"/>
  <c r="K27" i="6"/>
  <c r="K28" i="6"/>
  <c r="K29" i="6"/>
  <c r="K30" i="6"/>
  <c r="K31" i="6"/>
  <c r="K32" i="6"/>
  <c r="K33" i="6"/>
  <c r="K34" i="6"/>
  <c r="K35" i="6"/>
  <c r="K36" i="6"/>
  <c r="K38" i="6"/>
  <c r="K39" i="6"/>
  <c r="K40" i="6"/>
  <c r="K41" i="6"/>
  <c r="K42" i="6"/>
  <c r="K4" i="6"/>
</calcChain>
</file>

<file path=xl/sharedStrings.xml><?xml version="1.0" encoding="utf-8"?>
<sst xmlns="http://schemas.openxmlformats.org/spreadsheetml/2006/main" count="6431" uniqueCount="3259">
  <si>
    <t>Niveau</t>
  </si>
  <si>
    <t>Points d'expérience</t>
  </si>
  <si>
    <t>Bonus de maîtrise</t>
  </si>
  <si>
    <t>Races</t>
  </si>
  <si>
    <t>HALFELIN</t>
  </si>
  <si>
    <t>GNOME</t>
  </si>
  <si>
    <t>Dextérité</t>
  </si>
  <si>
    <t>Intelligence</t>
  </si>
  <si>
    <t>Sagesse</t>
  </si>
  <si>
    <t>Charisme</t>
  </si>
  <si>
    <t>Constitution</t>
  </si>
  <si>
    <t>Force</t>
  </si>
  <si>
    <t>PALADIN</t>
  </si>
  <si>
    <t>Classes</t>
  </si>
  <si>
    <t>Arme</t>
  </si>
  <si>
    <t>VO</t>
  </si>
  <si>
    <t>Dégât</t>
  </si>
  <si>
    <t>Poids</t>
  </si>
  <si>
    <t>Prix</t>
  </si>
  <si>
    <t>Propriétés</t>
  </si>
  <si>
    <t>Armes courantes de corps à corps</t>
  </si>
  <si>
    <t>Quarterstaff</t>
  </si>
  <si>
    <t>1d6 contondant</t>
  </si>
  <si>
    <t>2 kg</t>
  </si>
  <si>
    <t>2 pa</t>
  </si>
  <si>
    <t>Polyvalente (1d8)</t>
  </si>
  <si>
    <t>Dagger</t>
  </si>
  <si>
    <t>1d4 perforant</t>
  </si>
  <si>
    <t>500 g</t>
  </si>
  <si>
    <t>2 po</t>
  </si>
  <si>
    <t>Finesse, légère, lancer (portée 6 m/18 m)</t>
  </si>
  <si>
    <t>Club</t>
  </si>
  <si>
    <t>1d4 contondant</t>
  </si>
  <si>
    <t>1 kg</t>
  </si>
  <si>
    <t>1 pa</t>
  </si>
  <si>
    <t>Légère</t>
  </si>
  <si>
    <t>Handaxe</t>
  </si>
  <si>
    <t>1d6 tranchant</t>
  </si>
  <si>
    <t>5 po</t>
  </si>
  <si>
    <t>Légère, lancer (portée 6 m/18 m)</t>
  </si>
  <si>
    <t>Javelin</t>
  </si>
  <si>
    <t>1d6 perforant</t>
  </si>
  <si>
    <t>5 pa</t>
  </si>
  <si>
    <t>Lancer (portée 9 m/36 m)</t>
  </si>
  <si>
    <t>Spear</t>
  </si>
  <si>
    <t>1,5 kg</t>
  </si>
  <si>
    <t>1 po</t>
  </si>
  <si>
    <t>Lancer (portée 6 m/18 m), polyvalente (1d8)</t>
  </si>
  <si>
    <t>Light hammer</t>
  </si>
  <si>
    <t>Mace</t>
  </si>
  <si>
    <t>-</t>
  </si>
  <si>
    <t>Greatclub</t>
  </si>
  <si>
    <t>1d8 contondant</t>
  </si>
  <si>
    <t>5 kg</t>
  </si>
  <si>
    <t>À deux mains</t>
  </si>
  <si>
    <t>Sickle</t>
  </si>
  <si>
    <t>1d4 tranchant</t>
  </si>
  <si>
    <t>Armes courantes à distance</t>
  </si>
  <si>
    <t>Crossbow, light</t>
  </si>
  <si>
    <t>1d8 perforant</t>
  </si>
  <si>
    <t>2,5 kg</t>
  </si>
  <si>
    <t>25 po</t>
  </si>
  <si>
    <t>Munitions (portée 24 m/96 m), chargement, à deux mains</t>
  </si>
  <si>
    <t>Shortbow</t>
  </si>
  <si>
    <t>Munitions (portée 24 m/96 m), à deux mains</t>
  </si>
  <si>
    <t>Dart</t>
  </si>
  <si>
    <t>100 g</t>
  </si>
  <si>
    <t>5 pc</t>
  </si>
  <si>
    <t>Finesse, lancer (portée 6 m/18 m)</t>
  </si>
  <si>
    <t>Sling</t>
  </si>
  <si>
    <t>Munitions (portée 9 m/36 m)</t>
  </si>
  <si>
    <t>Armes de guerre de corps à corps</t>
  </si>
  <si>
    <t>Scimitar</t>
  </si>
  <si>
    <t>Finesse, légère</t>
  </si>
  <si>
    <t>Glaive</t>
  </si>
  <si>
    <t>1d10 tranchant</t>
  </si>
  <si>
    <t>3 kg</t>
  </si>
  <si>
    <t>20 po</t>
  </si>
  <si>
    <t>Lourde, allonge, à deux mains</t>
  </si>
  <si>
    <t>Greatsword</t>
  </si>
  <si>
    <t>2d6 tranchant</t>
  </si>
  <si>
    <t>50 po</t>
  </si>
  <si>
    <t>Lourde, à deux mains</t>
  </si>
  <si>
    <t>Shortsword</t>
  </si>
  <si>
    <t>10 po</t>
  </si>
  <si>
    <t>Longsword</t>
  </si>
  <si>
    <t>1d8 tranchant</t>
  </si>
  <si>
    <t>15 po</t>
  </si>
  <si>
    <t>Polyvalente (1d10)</t>
  </si>
  <si>
    <t>Flail</t>
  </si>
  <si>
    <t>Whip</t>
  </si>
  <si>
    <t>Finesse, allonge</t>
  </si>
  <si>
    <t>Greataxe</t>
  </si>
  <si>
    <t>1d12 tranchant</t>
  </si>
  <si>
    <t>3,5 kg</t>
  </si>
  <si>
    <t>30 po</t>
  </si>
  <si>
    <t>Battleaxe</t>
  </si>
  <si>
    <t>Halberd</t>
  </si>
  <si>
    <t>Lance</t>
  </si>
  <si>
    <t>1d12 perforant</t>
  </si>
  <si>
    <t>Allonge, spécial</t>
  </si>
  <si>
    <t>Maul</t>
  </si>
  <si>
    <t>2d6 contondant</t>
  </si>
  <si>
    <t>Warhammer</t>
  </si>
  <si>
    <t>Morningstar</t>
  </si>
  <si>
    <t>War pick</t>
  </si>
  <si>
    <t>Pike</t>
  </si>
  <si>
    <t>1d10 perforant</t>
  </si>
  <si>
    <t>9 kg</t>
  </si>
  <si>
    <t>Rapier</t>
  </si>
  <si>
    <t>Finesse</t>
  </si>
  <si>
    <t>Trident</t>
  </si>
  <si>
    <t>Armes de guerre à distance</t>
  </si>
  <si>
    <t>Crossbow, hand</t>
  </si>
  <si>
    <t>75 po</t>
  </si>
  <si>
    <t>Munitions (portée 9 m/36 m), légère, chargement</t>
  </si>
  <si>
    <t>Crossbow, heavy</t>
  </si>
  <si>
    <t>Longbow</t>
  </si>
  <si>
    <t>Munitions (portée 45 m/180 m), lourde, à deux mains</t>
  </si>
  <si>
    <t>Net</t>
  </si>
  <si>
    <t>Spécial, lancer (portée 1,50 m/ 4,50 m)</t>
  </si>
  <si>
    <t>Blowgun</t>
  </si>
  <si>
    <t>1 perforant</t>
  </si>
  <si>
    <t>Munitions (portée 7,50 m/30 m), chargement</t>
  </si>
  <si>
    <t>Munitions (portée 30 m/120 m), lourde, chargement, à deux mains</t>
  </si>
  <si>
    <t>Bâton</t>
  </si>
  <si>
    <t>Dague</t>
  </si>
  <si>
    <t>Sarbacane</t>
  </si>
  <si>
    <t>Filet</t>
  </si>
  <si>
    <t>Arc long</t>
  </si>
  <si>
    <t>Arbalète lourde</t>
  </si>
  <si>
    <t>Arbalète de poing</t>
  </si>
  <si>
    <t>Rapière</t>
  </si>
  <si>
    <t>Pique</t>
  </si>
  <si>
    <t>Pic de guerre</t>
  </si>
  <si>
    <t>Morgenstern</t>
  </si>
  <si>
    <t>Marteau de guerre</t>
  </si>
  <si>
    <t>Maillet</t>
  </si>
  <si>
    <t>Lance d’arçon</t>
  </si>
  <si>
    <t>Hallebarde</t>
  </si>
  <si>
    <t>Hache d'armes</t>
  </si>
  <si>
    <t>Hache à deux mains</t>
  </si>
  <si>
    <t>Fouet</t>
  </si>
  <si>
    <t>Fléau d'armes</t>
  </si>
  <si>
    <t>Épée longue</t>
  </si>
  <si>
    <t>Épée courte</t>
  </si>
  <si>
    <t>Épée à deux mains</t>
  </si>
  <si>
    <t>Coutille</t>
  </si>
  <si>
    <t>Cimeterre</t>
  </si>
  <si>
    <t>Fronde</t>
  </si>
  <si>
    <t>Fléchette</t>
  </si>
  <si>
    <t>Arc court</t>
  </si>
  <si>
    <t>Arbalète légère</t>
  </si>
  <si>
    <t>Serpe</t>
  </si>
  <si>
    <t>Massue</t>
  </si>
  <si>
    <t>Masse d'armes</t>
  </si>
  <si>
    <t>Marteau léger</t>
  </si>
  <si>
    <t>Javeline</t>
  </si>
  <si>
    <t>Hachette</t>
  </si>
  <si>
    <t>Gourdin</t>
  </si>
  <si>
    <t>Génasi</t>
  </si>
  <si>
    <t>La plupart du temps, on considère les autres plans comme des royaumes distants et lointains, mais l’influence planaire peut être ressentie partout dans le monde. Elle se manifeste parfois dans des êtres qui, par le hasard de leur naissance, portent le pouvoir des plans dans leur sang. Les génasis sont ce genre d’êtres, progénitures de génies et de mortels. Les plans élémentaires sont souvent inhospitaliers pour les natifs du plan matériel : terres dévastées, flammes ardentes, cieux infinis et mers interminables rendent les visites dans ces lieux dangereuses, même pour de courtes périodes. Les puissants génies, en revanche, ne font pas face à de telles difficultés lorsqu’ils s’aventurent dans le monde des mortels. Ils s’adaptent facilement au mélange des éléments sur le plan matériel et le visite parfois, de leur propre volonté ou contraint magiquement. Certains génies peuvent prendre l’apparence de mortels et voyager incognito.</t>
  </si>
  <si>
    <t>Durant ces visites, un mortel peut taper dans l’œil d’un génie. Une amitié se crée, une romance nait et parfois des enfants viennent au monde. Ces enfants sont des génasis : des individus liés à deux mondes, mais n’appartenant à aucun. Certains génasis sont le fruit d’une union entrer un mortel et un génie, d’autres ont deux génasis pour parents et quelques rares, qui comptent un génie plus haut dans leur arbre généalogique, manifestent un héritage élémentaire en sommeil depuis des générations. Occasionnellement, des génasis sont le résultat d’une exposition à une poussée d’énergie élémentaire, par des phénomènes tels qu’une éruption en provenance des plans intérieurs ou une convergence planaire. L’énergie élémentaire sature toute créature dans la zone, pouvant altérer suffisamment leur nature que leurs enfants d’une union avec un autre mortel naissent génasis.</t>
  </si>
  <si>
    <t>Héritier du pouvoir élémentaire</t>
  </si>
  <si>
    <t>Les génasis ont un double héritage. Ils ressemblent à des humains mais avec des couleurs de peaux inhabituelles (rouge, verte, bleue ou grise) et quelque chose semble bizarre chez eux. Le sang élémentaire qui coule dans leurs veines se manifeste différemment chez chaque génasi, souvent sous forme de pouvoir magique. La silhouette d’un génasi peut généralement être confondue avec celle d’un humain. Les descendants de la terre ou de l’eau sont un peu plus lourds, ceux de l’air et du feu, plus légers. Un génasi pourra conserver des traits de son parent mortel (les oreilles pointues d’un elfe, la corpulence trapue et les cheveux épais d’un nain, les petites mains et petits pieds d’un halfelin, les très gros yeux des gnomes, etc.).</t>
  </si>
  <si>
    <t>Les génasis n’ont quasiment jamais de contact avec leur parent élémentaire. Les génies ont rarement d’intérêt pour leurs progénitures mortelles, les considérant comme des accidents. Beaucoup ne ressentent absolument rien pour leurs enfants génasis. Certains génasis alors vivent comme des parias, forcés à l’exil à cause de leur apparence inquiétante et leur magie singulière, ou dirigent des barbares humanoïdes et des cultes étranges dans des terres sauvages. D’autres occupent des positions de grande influence, surtout dans des lieux où les êtres élémentaires sont vénérés. Quelques rares génasis quittent le plan matériel pour trouver refuge dans la famille de leur parent génie.</t>
  </si>
  <si>
    <t>Sauvage et confiant</t>
  </si>
  <si>
    <t>Les génasis manquent rarement de confiance, se considérant de taille à franchir quasiment tous les obstacles sur leur chemin. Cela peurt se manifester par une élégante confiance en soi pour un génasi et par de l’arrogance pour un autre. Une telle confiance en soi peut leur faire occulter les risques et leurs grands projets les mènent souvent vers des problèmes. Trop d’échecs peuvent même altérer la perception que les génasis ont d'eux-même, les obligeant constamment à s’améliorer, à parfaire leurs talents et à perfectionner leurs compétences.</t>
  </si>
  <si>
    <t>En tant qu’êtres rares, les génasis peuvent passer leur vie entière sans rencontrer un seul autre être de leur genre. Il n’y a aucune grande ville, ni aucun grand empire génasi. Les génasis appartiennent très rarement à leur propre communauté et adoptent généralement les cultures et sociétés dans lesquelles ils sont nés. Plus leur apparence est étrange, plus ils rencontrent de difficultés. Beaucoup de génasis se fondent dans les populations grouillantes des villes habituées à une grande variété d’individus, là où leurs différences ne font que rarement se lever un sourcil. Ceux vivant sur la frontière, en revanche, rencontrent plus de difficultés. Les gens, dans ces endroits, acceptent beaucoup moins les différences. Parfois, un accueil plutôt froid ou un regard suspicieux sont ce que les génasis peuvent espérer de mieux. Dans les lieux les plus rétrogrades, ils sont confrontés à l’ostracisme, voire même à la violence des gens qui les prennent pour des démons. Face à cette vie difficile, ces génasis cherchent la solitude dans la nature, élisant domicile dans les montagnes ou les forêts, près de lacs ou sous terre.</t>
  </si>
  <si>
    <t>La plupart des génasis de l’air et du feu dans les Royaumes Oubliés sont les descendants de djinns ou d'efrits ayant autrefois régné sur le Calimshan. Lorsque ces dirigeants ont été renversés, leurs enfants planaires furent dispersés. Pendant des milliers d’années, les lignées de ces génasis se sont répandues dans les autres nations. Bien que loin d’être communs, les génasis de l’air et du feu se trouvent plus souvent dans les régions occidentales de Faerûn, le long de la côte depuis Calimshan jusqu’à la Côte des épées au nord et vers le Mitan Occidental à l’est. Certains se trouvent toujours dans leur pays d’origine. Au contraire, les génasis de l’eau et de la terre n’ont pas d’histoire spécifique. Il est difficile pour ces individus de remonter leur ascendance et occasionnellement, ces lignages peuvent sauter une ou deux générations. Beaucoup de génasis de la terre sont originaires du nord et se sont dispersés depuis ces lieux. Les génasis de l’eau proviennent des zones côtières, la plus grande concentration d’entre eux venant des régions entourant la mer des Étoiles déchues. Le continent lointain de Zakhara est seulement connu dans les légendes pour la plupart des habitants de Faerûn. Là-bas, des génies et des lanceurs de sorts concluent des marchés et des génasis peuvent résulter de ces pactes. Ces génasis ont été sources de bonheur et de malheur dans l’histoire de ces terres.</t>
  </si>
  <si>
    <t>Traits</t>
  </si>
  <si>
    <t>HISTORIQUES DE GÉNASIS</t>
  </si>
  <si>
    <t>Chaque sous-race de génasi a son propre tempérament, rendant certains historiques plus appropriés que d’autres.</t>
  </si>
  <si>
    <t>Génasi de l’air</t>
  </si>
  <si>
    <t>En tant que génasi de l’air, vous êtes le descendant d’un djinn. Aussi changeantes que la météo, vos humeurs passent du calme à la sauvagerie et à la violence sans avertissement, mais ces tempêtes ne durent jamais bien longtemps. Les génasis de l’air ont généralement la peau, les yeux et les cheveux de couleur bleue claire. Une faible mais constante brise les accompagne, ébouriffant leurs cheveux et agitant leurs vêtements. Certains génasis de l’air parlent avec une voix soufflée et marquée par un léger écho. Quelques-uns affichent d’étranges motifs sur leur peau ou produisent des cristaux sur leur crane.</t>
  </si>
  <si>
    <t>Se mêler au vent. Vous pouvez lancer le sort lévitation une fois, sans composante matérielle, et vous regagnez la capacité de le relancer ainsi après un repos long. La Constitution est votre caractéristique d'incantation pour ce sort.</t>
  </si>
  <si>
    <t>Génasi de la terre</t>
  </si>
  <si>
    <t>En tant que génasi de la terre, vous êtes le descendant du cruel et avide Dao, bien que vous ne soyez pas nécessairement mauvais. Vous avez hérité d’un certain contrôle sur la terre, d’une force supérieure et d’un pouvoir solide. Vous avez tendance à éviter les décisions irréfléchies, prenant le temps nécessaire pour considérer toutes les options avant de passer à l’action. L’élément de la terre se manifeste différemment d’un individu à l’autre. Certains génasis de la terre ont de la poussière qui émane constamment de leur corps et de la boue s’accroche à leur vêtement, n’arrivant jamais à être propre quelle que soit la fréquence de leurs bains. D’autres sont aussi brillants et polis que des gemmes, leur couleur de peau est brune foncée ou noire et leurs yeux ont l’éclat des agates. Les génasis de la terre peuvent aussi avoir une peau lisse comme le métal, de la couleur du fer terne avec des points de rouilles, de l’aspect de la pierre grossière ou recouverte de minuscules cristaux enchâssés. Les plus impressionnants ont des fissures sur le corps d’où luit une faible lueur.</t>
  </si>
  <si>
    <t>Fusionner avec la pierre. Vous pouvez lancer le sort passage sans trace une fois, sans composante matérielle, et vous regagnez la capacité de le relancer ainsi après un repos long. La Constitution est votre caractéristique d'incantation pour ce sort.</t>
  </si>
  <si>
    <t>Génasi du feu</t>
  </si>
  <si>
    <t>En tant que génasi du feu, vous avez hérité de l’humeur instable et de l’esprit vif de l’efrit. Vous avez tendance à être impatient et impulsif. Plutôt que de cacher votre apparence particulière, vous exultez dans celle-ci. Quasiment tous les génasis du feu ont une température corporelle élevée, comme s’ils brulaient de l’intérieur. Cette impression est renforcée par leur couleur de peau dans les tons rouge flamme, noir comme le charbon ou gris comme la cendre. Les plus proches des humains physiquement auront des cheveux rouge vif, frémissant lors d’émotions extrêmes, alors que des spécimens plus atypiques arboreront de véritables flammes dansantes sur leur tête. La voix d’un génasi du feu peut sonner comme le crépitement d’un feu et leurs yeux flamboient lors qu’ils s’énervent. Certains émettront une légère odeur de souffre.</t>
  </si>
  <si>
    <t>Génasi de l’eau</t>
  </si>
  <si>
    <t>Le clapotis des vagues, les embruns de la mer portés par le vent, les profondeurs océaniques, toutes ces choses sont chères à votre cœur. Vous errez librement et êtes fier de votre indépendance, à tel point que certains vous considèrent comme égoïste. La plupart des génasis de l’eau semblent toujours être à peine sorti d’un bain, avec des perles d’humidités sur leur peau ou dans leurs cheveux. Ils sentent la pluie fraîche ou l’eau claire. Leur peau est communément bleue ou verte et leurs yeux sont souvent très grands et de couleur bleue ou noire. Les cheveux d’un génasi de l’eau flottent librement, se balançant et s’agitant comme s’ils étaient sous l’eau. Certains ont une voix avec des nuances évoquant le chant des baleines ou un ruissellement d’eau.</t>
  </si>
  <si>
    <r>
      <t>Les </t>
    </r>
    <r>
      <rPr>
        <b/>
        <sz val="8"/>
        <color rgb="FF000000"/>
        <rFont val="Calibri"/>
        <family val="2"/>
        <scheme val="minor"/>
      </rPr>
      <t>génasis de l’air</t>
    </r>
    <r>
      <rPr>
        <sz val="8"/>
        <color rgb="FF000000"/>
        <rFont val="Calibri"/>
        <family val="2"/>
        <scheme val="minor"/>
      </rPr>
      <t> sont fiers de leur patrimoine, parfois au point d’être arrogants. Ils peuvent être flamboyants et sont désireux d'avoir un public. Ils restent rarement au même endroit pendant longtemps, toujours à la recherche d'un nouvel espace pour voir et respirer. Les génasis de l'air qui ne vivent pas dans les villes, favorisent des terres ouvertes telles que les plaines, les déserts, et de hautes montagnes. Les historiques adaptés sont : </t>
    </r>
    <r>
      <rPr>
        <sz val="8"/>
        <color rgb="FFB80000"/>
        <rFont val="Calibri"/>
        <family val="2"/>
        <scheme val="minor"/>
      </rPr>
      <t>charlatan</t>
    </r>
    <r>
      <rPr>
        <sz val="8"/>
        <color rgb="FF000000"/>
        <rFont val="Calibri"/>
        <family val="2"/>
        <scheme val="minor"/>
      </rPr>
      <t>, </t>
    </r>
    <r>
      <rPr>
        <sz val="8"/>
        <color rgb="FFB80000"/>
        <rFont val="Calibri"/>
        <family val="2"/>
        <scheme val="minor"/>
      </rPr>
      <t>artiste</t>
    </r>
    <r>
      <rPr>
        <sz val="8"/>
        <color rgb="FF000000"/>
        <rFont val="Calibri"/>
        <family val="2"/>
        <scheme val="minor"/>
      </rPr>
      <t> et </t>
    </r>
    <r>
      <rPr>
        <sz val="8"/>
        <color rgb="FFB80000"/>
        <rFont val="Calibri"/>
        <family val="2"/>
        <scheme val="minor"/>
      </rPr>
      <t>noble</t>
    </r>
    <r>
      <rPr>
        <sz val="8"/>
        <color rgb="FF000000"/>
        <rFont val="Calibri"/>
        <family val="2"/>
        <scheme val="minor"/>
      </rPr>
      <t>.</t>
    </r>
  </si>
  <si>
    <r>
      <t>Les </t>
    </r>
    <r>
      <rPr>
        <b/>
        <sz val="8"/>
        <color rgb="FF000000"/>
        <rFont val="Calibri"/>
        <family val="2"/>
        <scheme val="minor"/>
      </rPr>
      <t>génasis de la terre</t>
    </r>
    <r>
      <rPr>
        <sz val="8"/>
        <color rgb="FF000000"/>
        <rFont val="Calibri"/>
        <family val="2"/>
        <scheme val="minor"/>
      </rPr>
      <t> sont plus retirés et leur connexion à la terre les empêche d'être à l'aise dans la plupart des villes. Leur taille peu commune et leur force les imposent naturellement comme soldats cependant, et, avec leur attitude stoïque, ils peuvent encourager les autres et devenir de grands meneurs d’hommes. Beaucoup de génasis de la terre vivent sous terre, où ils peuvent être dans leur élément favori. Quand ils sortent de leurs grottes, ils peuvent errer dans les collines et les montagnes ou revendiquer de vieilles ruines. Les historiques adaptés sont : </t>
    </r>
    <r>
      <rPr>
        <sz val="8"/>
        <color rgb="FFB80000"/>
        <rFont val="Calibri"/>
        <family val="2"/>
        <scheme val="minor"/>
      </rPr>
      <t>ermite</t>
    </r>
    <r>
      <rPr>
        <sz val="8"/>
        <color rgb="FF000000"/>
        <rFont val="Calibri"/>
        <family val="2"/>
        <scheme val="minor"/>
      </rPr>
      <t>, </t>
    </r>
    <r>
      <rPr>
        <sz val="8"/>
        <color rgb="FFB80000"/>
        <rFont val="Calibri"/>
        <family val="2"/>
        <scheme val="minor"/>
      </rPr>
      <t>sauvageon</t>
    </r>
    <r>
      <rPr>
        <sz val="8"/>
        <color rgb="FF000000"/>
        <rFont val="Calibri"/>
        <family val="2"/>
        <scheme val="minor"/>
      </rPr>
      <t> et </t>
    </r>
    <r>
      <rPr>
        <sz val="8"/>
        <color rgb="FFB80000"/>
        <rFont val="Calibri"/>
        <family val="2"/>
        <scheme val="minor"/>
      </rPr>
      <t>soldat</t>
    </r>
    <r>
      <rPr>
        <sz val="8"/>
        <color rgb="FF000000"/>
        <rFont val="Calibri"/>
        <family val="2"/>
        <scheme val="minor"/>
      </rPr>
      <t>.</t>
    </r>
  </si>
  <si>
    <r>
      <t>Les </t>
    </r>
    <r>
      <rPr>
        <b/>
        <sz val="8"/>
        <color rgb="FF000000"/>
        <rFont val="Calibri"/>
        <family val="2"/>
        <scheme val="minor"/>
      </rPr>
      <t>génasis du feu</t>
    </r>
    <r>
      <rPr>
        <sz val="8"/>
        <color rgb="FF000000"/>
        <rFont val="Calibri"/>
        <family val="2"/>
        <scheme val="minor"/>
      </rPr>
      <t> se créent souvent des problèmes avec leurs tempéraments de feu. Comme leurs cousins, les génasis de l'air, ils affichent parfois leur supériorité sur les gens ordinaires. Mais comme ils veulent aussi que les autres partagent la haute opinion qu’ils ont d'eux-même, ils cherchent constamment à améliorer leur réputation. Les historiques adaptés sont : </t>
    </r>
    <r>
      <rPr>
        <sz val="8"/>
        <color rgb="FFB80000"/>
        <rFont val="Calibri"/>
        <family val="2"/>
        <scheme val="minor"/>
      </rPr>
      <t>criminel</t>
    </r>
    <r>
      <rPr>
        <sz val="8"/>
        <color rgb="FF000000"/>
        <rFont val="Calibri"/>
        <family val="2"/>
        <scheme val="minor"/>
      </rPr>
      <t>, </t>
    </r>
    <r>
      <rPr>
        <sz val="8"/>
        <color rgb="FFB80000"/>
        <rFont val="Calibri"/>
        <family val="2"/>
        <scheme val="minor"/>
      </rPr>
      <t>héros du peuple</t>
    </r>
    <r>
      <rPr>
        <sz val="8"/>
        <color rgb="FF000000"/>
        <rFont val="Calibri"/>
        <family val="2"/>
        <scheme val="minor"/>
      </rPr>
      <t> et </t>
    </r>
    <r>
      <rPr>
        <sz val="8"/>
        <color rgb="FFB80000"/>
        <rFont val="Calibri"/>
        <family val="2"/>
        <scheme val="minor"/>
      </rPr>
      <t>noble</t>
    </r>
    <r>
      <rPr>
        <sz val="8"/>
        <color rgb="FF000000"/>
        <rFont val="Calibri"/>
        <family val="2"/>
        <scheme val="minor"/>
      </rPr>
      <t>.</t>
    </r>
  </si>
  <si>
    <r>
      <t>Les </t>
    </r>
    <r>
      <rPr>
        <b/>
        <sz val="8"/>
        <color rgb="FF000000"/>
        <rFont val="Calibri"/>
        <family val="2"/>
        <scheme val="minor"/>
      </rPr>
      <t>génasis de l'eau</t>
    </r>
    <r>
      <rPr>
        <sz val="8"/>
        <color rgb="FF000000"/>
        <rFont val="Calibri"/>
        <family val="2"/>
        <scheme val="minor"/>
      </rPr>
      <t> ont presque tous une certaine expérience à bord ou à proximité de navires de haute mer. Ils font d'excellents marins et pêcheurs. Comme les génasis de la terre, cependant, les génasi de l'eau préfèrent le calme et la solitude. Les larges rivages sont leur habitat naturel. Ils vont là où ils veulent, font ce qu'ils veulent, et se sentent rarement liés à quoi que ce soit. Les historiques adaptés sont : </t>
    </r>
    <r>
      <rPr>
        <sz val="8"/>
        <color rgb="FFB80000"/>
        <rFont val="Calibri"/>
        <family val="2"/>
        <scheme val="minor"/>
      </rPr>
      <t>ermite</t>
    </r>
    <r>
      <rPr>
        <sz val="8"/>
        <color rgb="FF000000"/>
        <rFont val="Calibri"/>
        <family val="2"/>
        <scheme val="minor"/>
      </rPr>
      <t> et </t>
    </r>
    <r>
      <rPr>
        <sz val="8"/>
        <color rgb="FFB80000"/>
        <rFont val="Calibri"/>
        <family val="2"/>
        <scheme val="minor"/>
      </rPr>
      <t>marin</t>
    </r>
    <r>
      <rPr>
        <sz val="8"/>
        <color rgb="FF000000"/>
        <rFont val="Calibri"/>
        <family val="2"/>
        <scheme val="minor"/>
      </rPr>
      <t>.</t>
    </r>
  </si>
  <si>
    <r>
      <t>Augmentation de caractéristiques</t>
    </r>
    <r>
      <rPr>
        <sz val="11"/>
        <color rgb="FF000000"/>
        <rFont val="Calibri"/>
        <family val="2"/>
        <scheme val="minor"/>
      </rPr>
      <t>. Votre Constitution augmente de 2.</t>
    </r>
  </si>
  <si>
    <r>
      <t>Âge</t>
    </r>
    <r>
      <rPr>
        <sz val="11"/>
        <color rgb="FF000000"/>
        <rFont val="Calibri"/>
        <family val="2"/>
        <scheme val="minor"/>
      </rPr>
      <t>. Les génasis vieillissent au même rythme que les humains et atteignent l’âge adulte vers la fin de l’adolescence. En revanche, ils vivent un peu plus vieux que les humains, jusqu’à 120 ans.</t>
    </r>
  </si>
  <si>
    <r>
      <t>Alignement</t>
    </r>
    <r>
      <rPr>
        <sz val="11"/>
        <color rgb="FF000000"/>
        <rFont val="Calibri"/>
        <family val="2"/>
        <scheme val="minor"/>
      </rPr>
      <t>. Indépendants et autonomes, les génasis tendent vers un alignement neutre.</t>
    </r>
  </si>
  <si>
    <r>
      <t>Taille</t>
    </r>
    <r>
      <rPr>
        <sz val="11"/>
        <color rgb="FF000000"/>
        <rFont val="Calibri"/>
        <family val="2"/>
        <scheme val="minor"/>
      </rPr>
      <t>. Les génasis sont aussi diversifiés que leurs parents mortels mais mesurent généralement une taille similaire à celle des humains, entre 1,50 et 1,80 m. Votre taille est Moyenne.</t>
    </r>
  </si>
  <si>
    <r>
      <t>Vitesse</t>
    </r>
    <r>
      <rPr>
        <sz val="11"/>
        <color rgb="FF000000"/>
        <rFont val="Calibri"/>
        <family val="2"/>
        <scheme val="minor"/>
      </rPr>
      <t>. Votre vitesse de base est de 9 mètres.</t>
    </r>
  </si>
  <si>
    <r>
      <t>Langues</t>
    </r>
    <r>
      <rPr>
        <sz val="11"/>
        <color rgb="FF000000"/>
        <rFont val="Calibri"/>
        <family val="2"/>
        <scheme val="minor"/>
      </rPr>
      <t>. Vous pouvez parler, lire et écrire le commun et le primordial. Le primordial est une langue gutturale avec des syllabes rudes et des consonnes dures.</t>
    </r>
  </si>
  <si>
    <r>
      <t>Sous-races</t>
    </r>
    <r>
      <rPr>
        <sz val="11"/>
        <color rgb="FF000000"/>
        <rFont val="Calibri"/>
        <family val="2"/>
        <scheme val="minor"/>
      </rPr>
      <t>. Quatre principales sous-races de génasis existent dans les mondes de D&amp;D : les génasis de l’air, de la terre, du feu et de l’eau. Choisissez l’une de ces sous-races.</t>
    </r>
  </si>
  <si>
    <r>
      <t>Augmentation de caractéristiques</t>
    </r>
    <r>
      <rPr>
        <sz val="11"/>
        <color rgb="FF000000"/>
        <rFont val="Calibri"/>
        <family val="2"/>
        <scheme val="minor"/>
      </rPr>
      <t>. Votre Dextérité augmente de 1.</t>
    </r>
  </si>
  <si>
    <r>
      <t>Souffle sans fin</t>
    </r>
    <r>
      <rPr>
        <sz val="11"/>
        <color rgb="FF000000"/>
        <rFont val="Calibri"/>
        <family val="2"/>
        <scheme val="minor"/>
      </rPr>
      <t>. Vous pouvez retenir votre respiration indéfiniment tant que vous n’êtes pas incapable d'agir.</t>
    </r>
  </si>
  <si>
    <r>
      <t>Augmentation de caractéristiques</t>
    </r>
    <r>
      <rPr>
        <sz val="11"/>
        <color rgb="FF000000"/>
        <rFont val="Calibri"/>
        <family val="2"/>
        <scheme val="minor"/>
      </rPr>
      <t>. Votre Force augmente de 1.</t>
    </r>
  </si>
  <si>
    <r>
      <t>Marche de la terre</t>
    </r>
    <r>
      <rPr>
        <sz val="11"/>
        <color rgb="FF000000"/>
        <rFont val="Calibri"/>
        <family val="2"/>
        <scheme val="minor"/>
      </rPr>
      <t>. Vous pouvez vous déplacer sur des terrains difficiles faits de pierre ou de terre sans dépenser de mouvement supplémentaire.</t>
    </r>
  </si>
  <si>
    <r>
      <t>Augmentation de caractéristiques</t>
    </r>
    <r>
      <rPr>
        <sz val="11"/>
        <color rgb="FF000000"/>
        <rFont val="Calibri"/>
        <family val="2"/>
        <scheme val="minor"/>
      </rPr>
      <t>. Votre Intelligence augmente de 1.</t>
    </r>
  </si>
  <si>
    <r>
      <t>Vision dans le noir</t>
    </r>
    <r>
      <rPr>
        <sz val="11"/>
        <color rgb="FF000000"/>
        <rFont val="Calibri"/>
        <family val="2"/>
        <scheme val="minor"/>
      </rPr>
      <t>. Vous pouvez voir à 18 mètres dans une lumière faible comme vous verriez avec une lumière vive, et dans le noir comme vous verriez avec une lumière faible. Vos liens avec le plan élémentaire du feu rendent votre vision dans le noir inhabituelle : tout ce que vous voyez dans le noir sera dans une nuance de rouge.</t>
    </r>
  </si>
  <si>
    <r>
      <t>Résistance au feu</t>
    </r>
    <r>
      <rPr>
        <sz val="11"/>
        <color rgb="FF000000"/>
        <rFont val="Calibri"/>
        <family val="2"/>
        <scheme val="minor"/>
      </rPr>
      <t>. Vous avez la résistance aux dégâts de feu.</t>
    </r>
  </si>
  <si>
    <r>
      <t>Augmentation de caractéristiques</t>
    </r>
    <r>
      <rPr>
        <sz val="11"/>
        <color rgb="FF000000"/>
        <rFont val="Calibri"/>
        <family val="2"/>
        <scheme val="minor"/>
      </rPr>
      <t>. Votre Sagesse augmente de 1.</t>
    </r>
  </si>
  <si>
    <r>
      <t>Résistance à l’acide</t>
    </r>
    <r>
      <rPr>
        <sz val="11"/>
        <color rgb="FF000000"/>
        <rFont val="Calibri"/>
        <family val="2"/>
        <scheme val="minor"/>
      </rPr>
      <t>. Vous avez la résistance aux dégâts d’acide.</t>
    </r>
  </si>
  <si>
    <r>
      <t>Amphibien</t>
    </r>
    <r>
      <rPr>
        <sz val="11"/>
        <color rgb="FF000000"/>
        <rFont val="Calibri"/>
        <family val="2"/>
        <scheme val="minor"/>
      </rPr>
      <t>. Vous pouvez respirer aussi bien dans l'air que sous l'eau.</t>
    </r>
  </si>
  <si>
    <r>
      <t>Nage</t>
    </r>
    <r>
      <rPr>
        <sz val="11"/>
        <color rgb="FF000000"/>
        <rFont val="Calibri"/>
        <family val="2"/>
        <scheme val="minor"/>
      </rPr>
      <t>. Votre vitesse de nage est de 9 mètres.</t>
    </r>
  </si>
  <si>
    <r>
      <t>Atteindre le brasier</t>
    </r>
    <r>
      <rPr>
        <sz val="11"/>
        <color rgb="FF000000"/>
        <rFont val="Calibri"/>
        <family val="2"/>
        <scheme val="minor"/>
      </rPr>
      <t>. Vous pouvez lancer le sort mineur </t>
    </r>
    <r>
      <rPr>
        <sz val="11"/>
        <color rgb="FFB80000"/>
        <rFont val="Calibri"/>
        <family val="2"/>
        <scheme val="minor"/>
      </rPr>
      <t>production de flamme</t>
    </r>
    <r>
      <rPr>
        <sz val="11"/>
        <color rgb="FF000000"/>
        <rFont val="Calibri"/>
        <family val="2"/>
        <scheme val="minor"/>
      </rPr>
      <t>. Une fois le niveau 3 atteint, vous pouvez lancer le sort </t>
    </r>
    <r>
      <rPr>
        <sz val="11"/>
        <color rgb="FFB80000"/>
        <rFont val="Calibri"/>
        <family val="2"/>
        <scheme val="minor"/>
      </rPr>
      <t>mains brûlantes</t>
    </r>
    <r>
      <rPr>
        <sz val="11"/>
        <color rgb="FF000000"/>
        <rFont val="Calibri"/>
        <family val="2"/>
        <scheme val="minor"/>
      </rPr>
      <t> une fois comme un sort de niveau 1 et vous regagnez la capacité de le relancer ainsi après un repos long. La Constitution est votre caractéristique d'incantation pour ce sort.</t>
    </r>
  </si>
  <si>
    <r>
      <t>Appeler la vague</t>
    </r>
    <r>
      <rPr>
        <sz val="11"/>
        <color rgb="FF000000"/>
        <rFont val="Calibri"/>
        <family val="2"/>
        <scheme val="minor"/>
      </rPr>
      <t>. Vous pouvez lancer le sort mineur </t>
    </r>
    <r>
      <rPr>
        <sz val="11"/>
        <color rgb="FFB80000"/>
        <rFont val="Calibri"/>
        <family val="2"/>
        <scheme val="minor"/>
      </rPr>
      <t>façonnage de l’eau</t>
    </r>
    <r>
      <rPr>
        <sz val="11"/>
        <color rgb="FF000000"/>
        <rFont val="Calibri"/>
        <family val="2"/>
        <scheme val="minor"/>
      </rPr>
      <t>. Une fois le niveau 3 atteint, vous pouvez lancer le sort </t>
    </r>
    <r>
      <rPr>
        <sz val="11"/>
        <color rgb="FFB80000"/>
        <rFont val="Calibri"/>
        <family val="2"/>
        <scheme val="minor"/>
      </rPr>
      <t>création ou destruction d’eau</t>
    </r>
    <r>
      <rPr>
        <sz val="11"/>
        <color rgb="FF000000"/>
        <rFont val="Calibri"/>
        <family val="2"/>
        <scheme val="minor"/>
      </rPr>
      <t> une fois comme un sort de niveau 2 et vous regagnez la capacité de le relancer ainsi après un repos long. La Constitution est votre caractéristique d'incantation pour ce sort.</t>
    </r>
  </si>
  <si>
    <t>Moine</t>
  </si>
  <si>
    <t>Ses paumes floues alors qu'elles dévient une pluie de flèches, une demi-elfe saute par-dessus la barricade et se jette au beau milieu des rangs d'hobgobelins massés de l'autre côté. Elle tournoie parmi eux, les frappant dans les côtes et les envoyant tituber, jusqu'à ce qu'elle se retrouve la dernière debout. Prenant une profonde inspiration, un humain recouvert de tatouages se met en position de combat. Alors que les premiers orques qui chargent l'atteignent, il souffle, et un déferlement de flammes jaillit de sa bouche, submergeant ses ennemis. Se déplaçant aussi silencieusement que la nuit, une halfeline toute vêtue de noir s'enfonce dans l'ombre d'une arcade et émerge d'une autre nappe d'ombre sur un balcon, à un jet de pierre de distance. Elle glisse sa lame hors de son fourreau enveloppé de tissus et passe par la fenêtre de la chambre du prince tyrannique, tellement vulnérable dans les bras de Morphée.</t>
  </si>
  <si>
    <t>Quelle que soit leur discipline, les moines sont unis dans leur aptitude à exploiter magiquement l'énergie qui parcourt leur corps. Canalisée en une remarquable démonstration de prouesse martiale ou en une subtile augmentation de capacité défensive et de vitesse, cette énergie imprègne tout ce que fait le moine.</t>
  </si>
  <si>
    <t>La magie du Ki</t>
  </si>
  <si>
    <t>Les moines font des études approfondies sur une énergie magique que la plupart des traditions monastiques appellent le ki. Cette énergie est un des aspects de la magie qui baigne le multivers, et plus particulièrement sa composante qui s'écoule au travers des êtres vivants. Les moines exploitent ce pouvoir qui est en eux pour créer des effets magiques et surpasser les capacités physiques de leur corps, certaines de leurs attaques spéciales pouvant entraver le flux du ki de leur adversaire. En utilisant cette énergie, les moines canalisent une force et une vitesse inouïes dans leurs attaques à mains nues. Tandis qu'ils gagnent en expérience, leur entraînement martial et leur maîtrise du ki leur confèrent plus de pouvoir sur leur corps et celui de leurs adversaires.</t>
  </si>
  <si>
    <t>Entrainement et ascétisme</t>
  </si>
  <si>
    <t>De petits cloîtres fortifiés parsèment les paysages des mondes de D&amp;D, médiocres refuges aux tumultes de la vie ordinaire et où le temps semble s'être arrêté. Les moines qui y vivent recherchent la perfection de l'être grâce à la contemplation et à un entraînement rigoureux. Nombreux sont ceux qui entrent au monastère en étant enfant, envoyés vivre là-bas lorsque leurs parents sont morts, lorsque la nourriture venait à manquer chez eux, ou en retour d'actes de générosité prodigués à leur famille par les moines. Certains moines vivent entièrement à part des populations environnantes, séparés de tout ce qui pourrait freiner leurs progrès spirituels. D'autres ont fait vœux d'isolement, n'émergeant que pour servir d'espion ou d'assassin sur ordre de leur supérieur, d'un noble commanditaire, ou de toute autre puissance mortelle ou divine.</t>
  </si>
  <si>
    <t>La majorité des moines ne fuient pas leurs voisins, effectuant des visites fréquentes dans les villes et villages alentours, et échangeant leurs services contre de la nourriture et d'autres biens. Étant des combattants polyvalents, les moines finissent souvent par protéger ces voisins des monstres et des tyrans. Pour un moine, devenir un aventurier signifie laisser un style de vie structuré et communautaire pour devenir un moine errant. Cela peut être une transition difficile, et les moines ne s'y engagent pas à la légère. Ceux qui quittent leur cloître prennent leur travail très au sérieux, abordant leurs aventures comme des tests personnels de leurs progrès physiques et spirituels. En règle générale, les moines se soucient peu des richesses matérielles et sont portés par le désir d'accomplir une plus grande mission que simplement abattre des monstres et piller leur trésor.</t>
  </si>
  <si>
    <t>Créer un moine</t>
  </si>
  <si>
    <t>Lorsque vous créez un moine, pensez aux liens qui l'unissent au monastère où il a appris ses disciplines et passé ses années de formation. Était-il un orphelin ou un enfant abandonné sur le parvis du monastère ? Ses parents l'avaient-ils promis au monastère en remerciement des bons soins dispensés par les moines ? Est-il entré dans une vie de réclusion pour cacher un crime qu'il a commis ? Ou a-t-il choisi cette vie monastique de lui-même ? Déterminez également le pourquoi de son départ. Est-ce que le dirigeant du monastère l'a choisi pour une mission particulièrement importante en dehors du cloître ? Peut-être a-t-il été mis à la porte après avoir violé les règles de la communauté. Est-il parti avec angoisse, ou était-il heureux de s'en aller ? Y a-t-il quelque chose qu'il espère accomplir à l'extérieur du monastère ? Est-il désireux de retourner de chez lui ?</t>
  </si>
  <si>
    <t>En conséquence de la vie ordonnée d'une communauté monastique et de la discipline requise pour maîtriser le ki, les moines sont presque toujours d'alignement loyal.</t>
  </si>
  <si>
    <t>Création rapide</t>
  </si>
  <si>
    <t>Vous pouvez créer un moine rapidement en suivant ces quelques suggestions. En premier lieu, faites de la Dextérité votre plus haute valeur de caractéristique, suivie par la Sagesse. Ensuite, choisissez l'historique ermite.</t>
  </si>
  <si>
    <t>Capacités de classe</t>
  </si>
  <si>
    <t>Points de vie</t>
  </si>
  <si>
    <r>
      <t>DV</t>
    </r>
    <r>
      <rPr>
        <sz val="11"/>
        <color rgb="FF000000"/>
        <rFont val="Verdana"/>
        <family val="2"/>
      </rPr>
      <t> : 1d8 par niveau de moine</t>
    </r>
  </si>
  <si>
    <r>
      <t>pv au niveau 1</t>
    </r>
    <r>
      <rPr>
        <sz val="11"/>
        <color rgb="FF000000"/>
        <rFont val="Verdana"/>
        <family val="2"/>
      </rPr>
      <t> : 8 + votre modificateur de Constitution</t>
    </r>
  </si>
  <si>
    <r>
      <t>pv aux niveaux suivants</t>
    </r>
    <r>
      <rPr>
        <sz val="11"/>
        <color rgb="FF000000"/>
        <rFont val="Verdana"/>
        <family val="2"/>
      </rPr>
      <t> : 1d8 (ou 5) + votre modificateur de Constitution</t>
    </r>
  </si>
  <si>
    <t>Maîtrises</t>
  </si>
  <si>
    <r>
      <t>Armures</t>
    </r>
    <r>
      <rPr>
        <sz val="11"/>
        <color rgb="FF000000"/>
        <rFont val="Verdana"/>
        <family val="2"/>
      </rPr>
      <t> : aucune</t>
    </r>
  </si>
  <si>
    <r>
      <t>Armes</t>
    </r>
    <r>
      <rPr>
        <sz val="11"/>
        <color rgb="FF000000"/>
        <rFont val="Verdana"/>
        <family val="2"/>
      </rPr>
      <t> : armes courantes, épée courte</t>
    </r>
  </si>
  <si>
    <r>
      <t>Outils</t>
    </r>
    <r>
      <rPr>
        <sz val="11"/>
        <color rgb="FF000000"/>
        <rFont val="Verdana"/>
        <family val="2"/>
      </rPr>
      <t> : un outil d'artisan ou un instrument de musique de votre choix</t>
    </r>
  </si>
  <si>
    <r>
      <t>Jets de sauvegarde</t>
    </r>
    <r>
      <rPr>
        <sz val="11"/>
        <color rgb="FF000000"/>
        <rFont val="Verdana"/>
        <family val="2"/>
      </rPr>
      <t> : Force, Dextérité</t>
    </r>
  </si>
  <si>
    <r>
      <t>Compétences</t>
    </r>
    <r>
      <rPr>
        <sz val="11"/>
        <color rgb="FF000000"/>
        <rFont val="Verdana"/>
        <family val="2"/>
      </rPr>
      <t> : choisissez deux compétences parmi Acrobaties, Athlétisme, Discrétion, Histoire, Perspicacité et Religion</t>
    </r>
  </si>
  <si>
    <t>Équipement</t>
  </si>
  <si>
    <t>Vous commencez avec l'équipement suivant, en plus de l'équipement accordé par votre historique :</t>
  </si>
  <si>
    <t>• (a) une épée courte ou (b) n'importe quelle arme courante</t>
  </si>
  <si>
    <t>• (a) un sac d'exploration souterraine ou (b) un sac d'explorateur</t>
  </si>
  <si>
    <t>• 10 fléchettes</t>
  </si>
  <si>
    <t>Ki</t>
  </si>
  <si>
    <t>Capacités</t>
  </si>
  <si>
    <t>1d4</t>
  </si>
  <si>
    <t>Défense sans armure, Arts martiaux</t>
  </si>
  <si>
    <t>Ki, Déplacement sans armure</t>
  </si>
  <si>
    <t>Tradition monastique, Parade de projectiles</t>
  </si>
  <si>
    <t>Amélioration de caractéristiques, Chute ralentie</t>
  </si>
  <si>
    <t>1d6</t>
  </si>
  <si>
    <t>Attaque supplémentaire, Frappe étourdissante</t>
  </si>
  <si>
    <t>Frappes de ki, Capacité de la tradition monastique</t>
  </si>
  <si>
    <t>Dérobade, Tranquillité de l'esprit</t>
  </si>
  <si>
    <t>Amélioration de caractéristiques</t>
  </si>
  <si>
    <t>Déplacement sans armure amélioré</t>
  </si>
  <si>
    <t>Pureté du corps</t>
  </si>
  <si>
    <t>1d8</t>
  </si>
  <si>
    <t>Capacité de la tradition monastique</t>
  </si>
  <si>
    <t>Langage du soleil et de la lune</t>
  </si>
  <si>
    <t>Âme de diamant</t>
  </si>
  <si>
    <t>Jeunesse éternelle</t>
  </si>
  <si>
    <t>1d10</t>
  </si>
  <si>
    <t>Corps vide</t>
  </si>
  <si>
    <t>Perfection de l'être</t>
  </si>
  <si>
    <t>Défense sans armure</t>
  </si>
  <si>
    <t>Dès le niveau 1, tant que vous n'êtes équipé ni d'une armure, ni d'un bouclier, votre CA est égale à 10 + votre modificateur de Dextérité + votre modificateur de Sagesse.</t>
  </si>
  <si>
    <t>Arts martiaux</t>
  </si>
  <si>
    <t>Au niveau 1, votre pratique des arts martiaux vous donne la maîtrise des styles de combat utilisant les attaques à mains nues et les armes de moine, qui sont l'épée courte et toutes les armes de corps à corps courantes qui n'ont ni la propriété à deux mains, ni la propriété lourde. Vous gagnez les avantages suivants lorsque vous êtes à mains nues ou ne maniez que des armes de moine et que vous n'êtes équipé ni d'armure ni de bouclier :</t>
  </si>
  <si>
    <t>Vous pouvez utiliser la Dextérité à la place de la Force aux jets d'attaque et de dégâts de vos attaques à mains nues et avec des armes de moine.</t>
  </si>
  <si>
    <t>Vous pouvez lancer un d4 à la place des dégâts normaux de votre attaque à mains nues ou de vos armes de moine. Ce dé change lorsque vous gagnez des niveaux de moine, comme indiqué dans la colonne Arts martiaux de la table ci-dessus.</t>
  </si>
  <si>
    <t>Lorsque vous utilisez l'action Attaquer avec une attaque à mains nues ou une arme de moine au cours de votre tour, vous pouvez effectuer une attaque à mains nues au prix d'une action bonus. Par exemple, si vous prenez l'action Attaque et attaquez avec un bâton, vous pouvez également effectuer une attaque à mains nues avec votre action bonus, à la condition que vous n'ayez pas déjà utilisé votre action bonus pour ce tour.</t>
  </si>
  <si>
    <t>Certains monastères utilisent des versions spéciales des armes de moine. Par exemple, vous pourriez utiliser un gourdin dont les deux manches en bois sont reliés par une chaîne de fer (cette arme est alors appelée un nunchaku) ou bien une serpe possédant une lame plus courte et plus droite (on parle alors de kama). Quel que soit le nom que vous utilisiez pour votre arme de moine, vous pouvez utiliser les statistiques de jeu données à l'arme dans le chapitre Armes.</t>
  </si>
  <si>
    <t>À partir du niveau 2, votre entrainement vous permet d'exploiter cette mystérieuse énergie qu'est le ki. Votre accès à cette énergie est représenté par un nombre de points ki. Votre niveau de moine détermine le nombre de points ki que vous possédez, comme indiqué dans la colonne Ki de la table ci-dessus. Vous pouvez dépenser ces points pour déclencher diverses capacités ki. Vous débutez en connaissant trois de ces capacités ki : Déluge de coups, Défense patiente et Déplacement aérien. Vous apprendrez de nouvelles capacités ki en gagnant des niveaux de moine.</t>
  </si>
  <si>
    <t>Lorsque vous dépensez un point ki, il n'est plus disponible jusqu'à ce que vous finissiez un repos court ou long, à la fin desquels vous récupérez tous les points ki utilisés. Vous devez passer au moins 30 minutes de votre repos à méditer pour pouvoir regagner vos points ki. Plusieurs de vos capacités ki nécessitent que votre cible effectue un jet de sauvegarde pour résister à leurs effets. Le DD du jet de sauvegarde est calculé ainsi :</t>
  </si>
  <si>
    <r>
      <t>DD du jet de sauvegarde du ki</t>
    </r>
    <r>
      <rPr>
        <sz val="11"/>
        <color rgb="FF000000"/>
        <rFont val="Verdana"/>
        <family val="2"/>
      </rPr>
      <t> = 8 + votre bonus de maîtrise + votre modificateur de Sagesse</t>
    </r>
  </si>
  <si>
    <t>Défense patiente</t>
  </si>
  <si>
    <t>Vous pouvez dépenser 1 point ki pour utiliser l'action Esquiver via une action bonus au cours de votre tour.</t>
  </si>
  <si>
    <t>Déluge de coups</t>
  </si>
  <si>
    <t>Immédiatement après avoir utilisé une action Attaquer au cours de votre tour, vous pouvez dépenser 1 point ki pour effectuer deux attaques à mains nues via une action bonus.</t>
  </si>
  <si>
    <t>Déplacement aérien</t>
  </si>
  <si>
    <t>Vous pouvez dépenser 1 point ki pour utiliser l'action Se Désengager ou l'action Foncer via une action bonus au cours de votre tour, de plus votre distance de saut est doublée pour le tour.</t>
  </si>
  <si>
    <t>Déplacement sans armure</t>
  </si>
  <si>
    <t>À partir du niveau 2, votre vitesse augmente de 3 mètres tant que vous n'êtes équipé ni d'une armure, ni d'un bouclier. Ce bonus augmente lorsque vous atteignez certains niveaux de moine, comme indiqué sur la table du moine ci-dessus. Au niveau 9, vous gagnez la capacité de vous déplacer, durant votre tour, le long de parois verticales et à la surface des liquides sans que vous ne tombiez au cours de votre mouvement.</t>
  </si>
  <si>
    <t>Tradition monastique</t>
  </si>
  <si>
    <t>Au niveau 3, vous vous engagez dans une tradition monastique : la voie de la main ouverte, la voie de l'ombre ou la voie des quatre éléments. Ces voies sont détaillées à la fin de la description de la classe. Votre tradition vous confère des capacités au niveau 3 ainsi qu'aux niveaux 6, 11 et 17.</t>
  </si>
  <si>
    <t>Parade de projectiles</t>
  </si>
  <si>
    <t>À partir du niveau 3, vous pouvez utiliser votre réaction pour dévier ou attraper les projectiles lorsque vous êtes touché lors d'une attaque à distance avec une arme. Lorsque vous choisissez d'utiliser la parade de projectiles, les dégâts que vous subissez de l'attaque sont réduits de 1d10 + votre modificateur de Dextérité + votre niveau de moine. Si vous réduisez les dégâts à 0, vous pouvez attraper le projectile s'il est suffisamment petit pour que vous puissiez le tenir à une main et si bien sûr vous avez une main de libre. Si vous attrapez le projectile de cette façon, vous pouvez dépenser 1 point ki pour effectuer une attaque à distance avec cette arme ou cette munition (portée 6/18 mètres) ; cette attaque fait partie de votre réaction. Vous effectuez cette attaque avec votre bonus de maîtrise, que vous maîtrisiez ou non l'arme en question, et le projectile compte comme une arme de moine pour cette attaque.</t>
  </si>
  <si>
    <t>Au niveau 4, puis par la suite aux niveaux 8, 12, 16 et 19, vous pouvez augmenter une valeur de caractéristique de votre choix de +2, ou bien augmenter deux valeurs de caractéristique de votre choix de +1. Vous ne pouvez cependant pas augmenter une caractéristique au-delà de 20 par ce biais.</t>
  </si>
  <si>
    <t>Chute ralentie</t>
  </si>
  <si>
    <t>Dès le niveau 4, vous pouvez utiliser votre réaction lorsque vous tombez pour réduire les dégâts consécutifs à une chute d'un montant égal à cinq fois votre niveau de moine.</t>
  </si>
  <si>
    <t>Attaque supplémentaire</t>
  </si>
  <si>
    <t>À partir du niveau 5, vous pouvez attaquer deux fois, au lieu d'une, lorsque vous utiliser une action Attaquer lors de votre tour.</t>
  </si>
  <si>
    <t>Frappe étourdissante</t>
  </si>
  <si>
    <t>À partir du niveau 5, vous pouvez perturber le flux du ki du corps de votre adversaire. Lorsque vous touchez une autre créature lors d'une attaque au corps à corps avec une arme, vous pouvez dépenser 1 point ki pour tenter d'effectuer une frappe étourdissante. La cible doit réussir un jet de sauvegarde de Constitution sous peine d'être étourdie jusqu'à la fin de votre prochain tour.</t>
  </si>
  <si>
    <t>Frappes de ki</t>
  </si>
  <si>
    <t>À partir du niveau 6, vos attaques à mains nues sont considérées comme des attaques magiques pour ce qui est de vaincre la résistance et l'immunité aux attaques et dégâts non-magiques.</t>
  </si>
  <si>
    <t>Dérobade</t>
  </si>
  <si>
    <r>
      <t>Au niveau 7, votre agilité instinctive vous permet d'esquiver certains effets de zone, comme le souffle d'un dragon bleu ou le sort </t>
    </r>
    <r>
      <rPr>
        <i/>
        <sz val="11"/>
        <color rgb="FF000000"/>
        <rFont val="Inherit"/>
      </rPr>
      <t>boule de feu</t>
    </r>
    <r>
      <rPr>
        <sz val="11"/>
        <color rgb="FF000000"/>
        <rFont val="Verdana"/>
        <family val="2"/>
      </rPr>
      <t>. Lorsque vous êtes sujet à un effet qui vous autorise un jet de sauvegarde de Dextérité pour ne subir que la moitié de ses dégâts initiaux, vous ne subissez aucun dégât si vous réussissez votre jet de sauvegarde, et seulement la moitié des dégâts si vous l'échouez.</t>
    </r>
  </si>
  <si>
    <t>Tranquillité de l'esprit</t>
  </si>
  <si>
    <t>À partir du niveau 7, vous pouvez utiliser votre action pour mettre fin à un effet qui vous affecte et vous inflige la condition charmé ou effrayé.</t>
  </si>
  <si>
    <t>Au niveau 10, votre maîtrise du flux de ki qui vous parcourt vous immunise aux maladies et aux poisons.</t>
  </si>
  <si>
    <t>À partir du niveau 13, vous apprenez à entrer en contact avec le ki d'autres consciences, ce qui vous permet de comprendre toutes les langues parlées. De plus, toute créature qui peut comprendre un langage peut comprendre ce que vous dites.</t>
  </si>
  <si>
    <t>Dès le niveau 14, votre maîtrise du ki vous confère la maîtrise de tous les jets de sauvegarde. De plus, lorsque vous effectuez un jet de sauvegarde et l'échouez, vous pouvez dépenser 1 point ki pour le retenter ; vous devez prendre ce second résultat.</t>
  </si>
  <si>
    <t>Au niveau 15, votre ki vous sustente, ce qui fait que vous ne souffrez plus des affres de la vieillesse, et vous ne pouvez plus être vieilli par magie. Vous pouvez cependant toujours mourir de vieillesse. Enfin, vous n'avez plus besoin de manger ni de boire.</t>
  </si>
  <si>
    <t>À partir du niveau 18, vous pouvez utiliser votre action pour dépenser 4 points ki et ainsi devenir invisible pendant 1 minute. Au cours de cette période, vous obtenez également la résistance à tous les dégâts, à l'exception des dégâts de force. De plus, vous pouvez dépenser 8 points de ki pour lancer le sort projection astral, sans avoir besoin des composantes matérielles. De cette manière, vous ne pouvez pas prendre d'autres créatures avec vous.</t>
  </si>
  <si>
    <t>Au niveau 20, lorsque vous lancez l'initiative et n'avez plus de points de ki disponibles, vous regagnez 4 points ki.</t>
  </si>
  <si>
    <t>♦</t>
  </si>
  <si>
    <t>Traditions monastiques</t>
  </si>
  <si>
    <t>On retrouve trois principales traditions monastiques dans les différents monastères disséminés à travers le multivers. Mais la plupart de ces monastères n'en pratiquent qu'une seule, et seuls quelques-uns honorent les trois, instruisant chaque moine selon son aptitude et son intérêt. Toutefois ces trois traditions reposent sur les mêmes techniques de base, et ne divergent que lorsque l'étudiant commence à réellement développer ses capacités. C'est pourquoi un moine n'a besoin de choisir une tradition qu'après avoir atteint le niveau 3.</t>
  </si>
  <si>
    <t>Voie de la main ouverte</t>
  </si>
  <si>
    <t>ORDRES MONASTIQUES</t>
  </si>
  <si>
    <t>Les mondes de D&amp;D regroupent une multitude de monastères et de traditions monastiques. Dans des terres au parfum de culture asiatique, comme Shou Lung dans l'est lointain des Royaumes Oubliés, ces monastères sont associés à des traditions philosophiques et à la pratique des arts martiaux. L'école de la Main de Fer, l'école des Cinq Étoiles, l'école du Poing du Nord et l'école de l'Étoile du sud de Shou Lung enseignent différentes approches des disciplines physiques, mentales et spirituelles du moine. Nombre de ces monastères se sont propagés jusqu'aux territoires de l'ouest de Faerûn, en particulier aux endroits avec de grandes communautés d'immigrés shou, comme le Thesk et Port-ponant.</t>
  </si>
  <si>
    <t>D'autres traditions monastiques sont associées à des divinités qui enseignent les valeurs de l'excellence physique et de la discipline mentale. Dans les Royaumes Oubliés, l'ordre de la Lune noire est composé de moines vénérant Shar (déesse de l'égarement), qui entretiennent des communautés secrètes au creux de collines perdues, dans d'étroites ruelles et dans des refuges souterrains. Les monastères d'Ilmater (dieu de l'endurance) tirent leur nom de fleurs, et leurs ordres chérissent le nom des héros de leur foi ; les Disciples de Saint Sollars le Double-Martyre résident au monastère de la Rose Jaune près de la Damarie.</t>
  </si>
  <si>
    <t>Les moines de la voie de la main ouverte sont les maîtres ultimes du combat d'arts martiaux, qu'il soit à mains nues ou non. Ils apprennent des techniques pour pousser et faire tomber leurs opposants, manipulent le ki pour soigner leurs blessures, et pratiquent une méditation avancée qui les protège de tout dommage.</t>
  </si>
  <si>
    <t>Technique de la main ouverte</t>
  </si>
  <si>
    <t>Dès que vous choisissez cette tradition au niveau 3, vous pouvez manipuler le ki de votre ennemi tout en utilisant le vôtre. À chaque fois que vous touchez une créature avec l'une des attaques offertes par Déluge de coups, vous pouvez affliger votre cible de l'un des effets suivants :</t>
  </si>
  <si>
    <t>Elle doit réussir un jet de sauvegarde de Dextérité sous peine de tomber à terre.</t>
  </si>
  <si>
    <t>Elle doit réussir un jet de sauvegarde de Force. En cas d'échec, vous pouvez la repousser de 4,50 mètres.</t>
  </si>
  <si>
    <t>Elle ne peut utiliser de réaction jusqu'à la fin de votre prochain tour.</t>
  </si>
  <si>
    <t>Intégrité physique</t>
  </si>
  <si>
    <t>Au niveau 6, vous gagnez la capacité de vous soigner vous-même. Par une action, vous pouvez récupérer un nombre de points de vie égal à trois fois votre niveau de moine. Vous devez terminer un repos long avant de pouvoir utiliser de nouveau cette capacité.</t>
  </si>
  <si>
    <t>Tranquillité</t>
  </si>
  <si>
    <t>À partir du niveau 11, vous pouvez entrer dans une méditation spéciale qui vous enveloppe dans une aura de paix. À la fin d'un repos long, vous gagnez l'effet du sort sanctuaire jusqu'au début de votre prochain repos long (le sort peut se terminer prématurément comme n'importe quel sort de sanctuaire). Le DD de sauvegarde pour ce sort est égal à 8 + votre modificateur de Sagesse + votre bonus de maîtrise.</t>
  </si>
  <si>
    <t>Paume frémissante</t>
  </si>
  <si>
    <t>Au niveau 17, vous gagnez la capacité de transmettre des vibrations létales au corps de quelqu'un. Lorsque vous touchez une créature avec une attaque à mains nues, vous pouvez dépenser 3 points ki pour déclencher ces vibrations imperceptibles, qui restent en place un nombre de jour égal à votre niveau de moine. Les vibrations sont inoffensives tant que vous n'utilisez pas d'action pour les arrêter. Pour ce faire, vous et votre cible devez vous trouver dans le même plan d'existence. Lorsque vous utilisez cette action, la créature doit effectuer un jet de sauvegarde de Constitution. Si elle l'échoue, elle tombe à 0 point de vie. Si elle réussit, elle subit 10d10 dégâts nécrotiques. Vous ne pouvez affliger de cet effet qu'une seule créature à la fois. Vous pouvez choisir de mettre fin aux vibrations de manière inoffensive pour la cible, et ce sans dépenser d'action.</t>
  </si>
  <si>
    <t>Voie de l'ombre</t>
  </si>
  <si>
    <t>Les moines de la voie de l'ombre suivent une tradition qui valorise la discrétion et les subterfuges. Ces moines peuvent être appelés des ninjas ou des danseurs fantômes, et ils servent en tant qu'espions ou assassins. Parfois, les membres d'un monastère ninja sont les membres d'une même famille, formant un clan soudé par la promesse de cacher et protéger les secrets de leur art et leurs missions. D'autres monastères ressemblent d'avantage à des guildes de voleurs, qui louent leurs services aux nobles, aux riches marchands, ou à n'importe qui capable de payer leurs honoraires. Peu regardant sur la méthode, les responsables de ces monastères comptent sur une obéissance aveugle de leurs élèves.</t>
  </si>
  <si>
    <t>Arts de l'ombre</t>
  </si>
  <si>
    <r>
      <t>Dès que vous choisissez cette voie au niveau 3, vous pouvez utiliser votre ki pour reproduire les effets de certains sorts. Par une action, vous pouvez dépenser 2 points ki pour lancer </t>
    </r>
    <r>
      <rPr>
        <i/>
        <sz val="11"/>
        <color rgb="FFB80000"/>
        <rFont val="Inherit"/>
      </rPr>
      <t>ténèbres</t>
    </r>
    <r>
      <rPr>
        <sz val="11"/>
        <color rgb="FF000000"/>
        <rFont val="Verdana"/>
        <family val="2"/>
      </rPr>
      <t>, </t>
    </r>
    <r>
      <rPr>
        <i/>
        <sz val="11"/>
        <color rgb="FFB80000"/>
        <rFont val="Inherit"/>
      </rPr>
      <t>vision dans le noir</t>
    </r>
    <r>
      <rPr>
        <sz val="11"/>
        <color rgb="FF000000"/>
        <rFont val="Verdana"/>
        <family val="2"/>
      </rPr>
      <t>, </t>
    </r>
    <r>
      <rPr>
        <i/>
        <sz val="11"/>
        <color rgb="FFB80000"/>
        <rFont val="Inherit"/>
      </rPr>
      <t>passage sans trace</t>
    </r>
    <r>
      <rPr>
        <sz val="11"/>
        <color rgb="FF000000"/>
        <rFont val="Verdana"/>
        <family val="2"/>
      </rPr>
      <t> ou </t>
    </r>
    <r>
      <rPr>
        <i/>
        <sz val="11"/>
        <color rgb="FFB80000"/>
        <rFont val="Inherit"/>
      </rPr>
      <t>silence</t>
    </r>
    <r>
      <rPr>
        <sz val="11"/>
        <color rgb="FF000000"/>
        <rFont val="Verdana"/>
        <family val="2"/>
      </rPr>
      <t>, sans avoir besoin de fournir les composantes matérielles. De plus, vous gagnez le sort mineur </t>
    </r>
    <r>
      <rPr>
        <i/>
        <sz val="11"/>
        <color rgb="FFB80000"/>
        <rFont val="Inherit"/>
      </rPr>
      <t>illusion mineure</t>
    </r>
    <r>
      <rPr>
        <sz val="11"/>
        <color rgb="FF000000"/>
        <rFont val="Verdana"/>
        <family val="2"/>
      </rPr>
      <t> si vous ne le connaissez pas déjà.</t>
    </r>
  </si>
  <si>
    <t>Pas de l'ombre</t>
  </si>
  <si>
    <t>Au niveau 6, vous gagnez la capacité de vous déplacer d'ombres en ombres. Lorsque vous êtes dans une zone de lumière faible ou de ténèbres, par une action bonus vous pouvez vous téléporter jusqu'à 18 mètres dans un espace inoccupé que vous pouvez voir et qui se trouve également dans une lumière faible ou dans les ténèbres. Vous avez ensuite l'avantage à la première attaque de corps à corps que vous effectuez avant la fin de votre tour.</t>
  </si>
  <si>
    <t>Linceul d'ombre</t>
  </si>
  <si>
    <t>Au niveau 11, vous avez appris à ne faire qu'un avec les ombres. Lorsque vous vous trouvez dans une zone de lumière faible ou de ténèbres, vous pouvez utiliser votre action pour devenir invisible. Vous restez invisible jusqu'à ce que vous effectuiez une attaque, lanciez un sort, ou soyez dans une zone de lumière vive.</t>
  </si>
  <si>
    <t>Opportuniste</t>
  </si>
  <si>
    <t>Au niveau 17, vous pouvez exploiter l'inattention que vous porte une créature au moment où elle est frappée par une attaque. Lorsqu'une créature située dans un rayon de 1,50 mètre autour de vous est touchée par une attaque effectuée par une autre créature que vous, vous pouvez utiliser votre réaction pour effectuer une attaque de corps à corps contre cette créature.</t>
  </si>
  <si>
    <t>Voie des quatre éléments</t>
  </si>
  <si>
    <t>Vous suivez une tradition monastique qui vous apprend à exploiter les éléments. Lorsque vous concentrez votre ki, vous pouvez entrer en connexion avec les forces créatrices et plier les quatre éléments à votre volonté, les maniant comme de véritables extensions de votre propre corps. Certains membres de cette tradition se consacrent à un seul élément, mais d'autres combinent les éléments ensembles. De nombreux moines de cette tradition tatouent leur corps avec des représentations de leurs pouvoirs ki, dont les plus communes sont des dragons enroulés, mais aussi des phénix, des poissons, des plantes, des montagnes et des vagues auréolées d'écume.</t>
  </si>
  <si>
    <t>Disciple des éléments</t>
  </si>
  <si>
    <t>Lorsque vous choisissez cette tradition au niveau 3, vous apprenez des techniques magiques qui exploitent le pouvoir des quatre éléments. Une technique requiert que vous dépensiez des points ki à chaque fois que vous l'utilisez.</t>
  </si>
  <si>
    <t>Vous connaissez la technique Lien élémentaire et une autre technique de la section suivante. Vous apprenez une nouvelle technique élémentaire de votre choix aux niveau 6, 11 et 17. Chaque fois que vous apprenez une nouvelle technique élémentaire, vous pouvez également remplacer l'une de celles que vous avez déjà apprise par une technique différente.</t>
  </si>
  <si>
    <r>
      <t>Lancement de sorts élémentaires</t>
    </r>
    <r>
      <rPr>
        <sz val="11"/>
        <color rgb="FF000000"/>
        <rFont val="Verdana"/>
        <family val="2"/>
      </rPr>
      <t>. Certaines disciplines élémentaires vous permettent de lancer des sorts. Pour lancer l'un de ces sorts, vous utilisez son temps d'incantation ainsi que les autres règles qui s'appliquent à ce sort, mais vous n'avez pas besoin d'avoir les composantes matérielles qu'il nécessite en temps normal. Lorsque vous atteignez le niveau 5 de moine, vous pouvez dépenser des points ki supplémentaires pour augmenter le niveau d'un sort de technique élémentaire que vous lancez, à condition que le sort puisse voir son effet amélioré lorsqu'il est lancé à un niveau supérieur, comme pour le sort </t>
    </r>
    <r>
      <rPr>
        <i/>
        <sz val="11"/>
        <color rgb="FF000000"/>
        <rFont val="Inherit"/>
      </rPr>
      <t>mains brûlantes</t>
    </r>
    <r>
      <rPr>
        <sz val="11"/>
        <color rgb="FF000000"/>
        <rFont val="Verdana"/>
        <family val="2"/>
      </rPr>
      <t>. Le niveau du sort augmente de 1 pour chaque point ki supplémentaire que vous dépensez. Par exemple, si vous êtes un moine de niveau 5 et utilisez le Toucher des cendres ravageuses pour lancer</t>
    </r>
    <r>
      <rPr>
        <i/>
        <sz val="11"/>
        <color rgb="FF000000"/>
        <rFont val="Inherit"/>
      </rPr>
      <t> mains brûlantes</t>
    </r>
    <r>
      <rPr>
        <sz val="11"/>
        <color rgb="FF000000"/>
        <rFont val="Verdana"/>
        <family val="2"/>
      </rPr>
      <t>, vous pouvez dépenser 3 points ki pour le lancer comme un sort de niveau 2 (le coût de base de la technique est de 2 points ki, auquel vous rajoutez 1 point ki pour passer le sort niveau 2). Le nombre maximum de points ki que vous pouvez dépenser pour lancer un sort de cette façon (en comptant le coût initial en points ki ainsi que toute dépense de ki supplémentaire que vous effectuez pour augmenter le niveau du sort) est déterminé par votre niveau de moine, comme indiqué dans la table ci-dessous.</t>
    </r>
  </si>
  <si>
    <t>Niveaux</t>
  </si>
  <si>
    <t>de moine</t>
  </si>
  <si>
    <t>Maximum de points</t>
  </si>
  <si>
    <t>ki par sort</t>
  </si>
  <si>
    <t>13-16</t>
  </si>
  <si>
    <t>17-20</t>
  </si>
  <si>
    <t>Disciplines élémentaires</t>
  </si>
  <si>
    <t>Les disciplines élémentaires sont présentées par ordre alphabétique. Si l'une d'elles requiert un niveau, vous devez avoir ce niveau dans la classe de moine pour pouvoir l'apprendre.</t>
  </si>
  <si>
    <t>Chevauchée du vent (niveau 11 requis). Vous pouvez dépenser 4 points ki pour lancer le sort vol, en vous ciblant.</t>
  </si>
  <si>
    <r>
      <t>Crochets du serpent de feu</t>
    </r>
    <r>
      <rPr>
        <sz val="11"/>
        <color rgb="FF000000"/>
        <rFont val="Verdana"/>
        <family val="2"/>
      </rPr>
      <t>. Lorsque vous utilisez l'action Attaquer durant votre tour, vous pouvez dépenser 1 point ki pour créer des vrilles de flammes qui prolongent vos poings et vos pieds. Votre allonge avec vos attaques à mains nues augmente de 3 mètres pour cette action, ainsi que pour le reste du tour. Si vous touchez lors d'une telle attaque, vous infligez des dégâts de feu à la place de dégâts contondants, et si vous dépensez 1 point ki lorsque votre attaque touche, elle inflige également 1d10 dégâts de feu supplémentaires.</t>
    </r>
  </si>
  <si>
    <t>Défense de la montagne éternelle (niveau 17 requis). Vous pouvez dépenser 5 points ki pour lancer sur vous-même le sort peau de pierre.</t>
  </si>
  <si>
    <r>
      <t>Façonnage de la rivière</t>
    </r>
    <r>
      <rPr>
        <sz val="11"/>
        <color rgb="FF000000"/>
        <rFont val="Verdana"/>
        <family val="2"/>
      </rPr>
      <t>. Par une action, vous pouvez dépenser 1 point ki pour choisir une zone de glace ou d'eau, large de 9 mètres de côté maximum, se trouvant à 36 mètres de vous. Vous pouvez changer l'eau dans la zone en glace, et vice versa, et vous pouvez remodeler la glace dans la zone de la façon dont vous le souhaitez. Vous pouvez augmenter ou réduire le niveau d'élévation de la glace, créer ou remplir une tranchée, ériger ou abattre un mur, ou créer un pilier. L'ampleur de tous ces changements ne peut pas dépasser la moitié de la plus grande dimension de la zone ciblée. Par exemple, si vous ciblez une surface carrée de 9 mètres de côté, vous pouvez créer un pilier allant jusqu'à 4,50 mètres de haut, augmenter ou réduire le niveau d'élévation de ce carré de 4,50 mètres, creuser une tranchée profonde de 4,50 mètres, etc. Vous ne pouvez pas modeler la glace de sorte à créer un piège ou à bloquer une créature dans la zone.</t>
    </r>
  </si>
  <si>
    <t>Flammes du phénix (niveau 11 requis). Vous pouvez dépenser 4 points ki pour lancer le sort boule de feu.</t>
  </si>
  <si>
    <r>
      <t>Forme brumeuse (niveau 11 requis)</t>
    </r>
    <r>
      <rPr>
        <sz val="11"/>
        <color rgb="FF000000"/>
        <rFont val="Verdana"/>
        <family val="2"/>
      </rPr>
      <t>. Vous pouvez dépenser 4 points ki pour lancer sur vous-même le sort </t>
    </r>
    <r>
      <rPr>
        <i/>
        <sz val="11"/>
        <color rgb="FF000000"/>
        <rFont val="Inherit"/>
      </rPr>
      <t>forme gazeuse</t>
    </r>
    <r>
      <rPr>
        <sz val="11"/>
        <color rgb="FF000000"/>
        <rFont val="Verdana"/>
        <family val="2"/>
      </rPr>
      <t>.</t>
    </r>
  </si>
  <si>
    <r>
      <t>Fouet d'eau</t>
    </r>
    <r>
      <rPr>
        <sz val="11"/>
        <color rgb="FF000000"/>
        <rFont val="Verdana"/>
        <family val="2"/>
      </rPr>
      <t>. Vous pouvez dépenser 2 points ki par une action pour créer un fouet d'eau qui bouscule et tire une créature pour la déséquilibrer. Une créature que vous pouvez voir, située à 9 mètres ou moins de vous, doit effectuer un jet de sauvegarde de Dextérité. En cas d'échec, la créature subit 3d10 dégâts contondants, plus 1d10 dégâts contondants supplémentaires pour chaque point ki supplémentaire que vous dépensez, et vous pouvez soit la faire tomber à terre, soit la tirer de 7,50 mètres vers vous. Si elle réussit son jet de sauvegarde, la créature ne subit que la moitié des dégâts, et vous ne la tirez ni ne la faites tomber par terre.</t>
    </r>
  </si>
  <si>
    <t>Frappe incandescente écrasante. Vous pouvez dépenser 2 points ki pour lancer le sort mains brûlantes.</t>
  </si>
  <si>
    <t>Gong du sommet (niveau 6 requis). Vous pouvez dépenser 3 points ki pour lancer le sort fracassement.</t>
  </si>
  <si>
    <r>
      <t>Lien élémentaire</t>
    </r>
    <r>
      <rPr>
        <sz val="11"/>
        <color rgb="FF000000"/>
        <rFont val="Verdana"/>
        <family val="2"/>
      </rPr>
      <t>. Vous pouvez utiliser votre action pour contrôler brièvement les forces élémentaires dans un rayon de 9 mètres autour de vous, provoquant l'un des effets suivants de votre choix :</t>
    </r>
  </si>
  <si>
    <t>Créer un effet sensoriel inoffensif et instantané en relation avec l'air, la terre, le feu ou l'eau, comme une pluie d'étincelles, une bouffée d'air, un jet de brume éparse ou un léger frémissement de pierres.</t>
  </si>
  <si>
    <t>Allumer ou éteindre instantanément une bougie, une torche ou un petit feu de camp.</t>
  </si>
  <si>
    <t>Refroidir ou réchauffer jusqu'à 500 g de matière non-vivante pour 1 heure.</t>
  </si>
  <si>
    <t>Modeler le feu, la terre, l'eau ou la brume (pour un volume maximal équivalent à un cube de 30 cm d'arêtes) pour lui donner une forme grossière de votre choix pendant 1 minute.</t>
  </si>
  <si>
    <t>Poigne du vent du nord (niveau 6 requis). Vous pouvez dépenser 3 points ki pour lancer immobilisation de personne.</t>
  </si>
  <si>
    <r>
      <t>Poing de l'air</t>
    </r>
    <r>
      <rPr>
        <sz val="11"/>
        <color rgb="FF000000"/>
        <rFont val="Verdana"/>
        <family val="2"/>
      </rPr>
      <t>. Vous pouvez créer un souffle d'air compact qui frappe tel un gigantesque poing. Par une action, vous pouvez dépenser 2 points ki et choisir une créature dans les 9 mètres autour de vous. Cette créature doit effectuer un jet de sauvegarde de Force. Si elle l'échoue, la créature subit 3d10 dégâts contondants, ainsi que 1d10 dégâts contondants pour chaque point ki supplémentaire que vous dépensez, et vous pouvez repousser la créature sur 6 mètres et la jeter à terre. Si elle réussit son jet de sauvegarde, la créature ne subit que la moitié des dégâts, et n'est ni repoussée ni mise à terre.</t>
    </r>
  </si>
  <si>
    <t>Poing des quatre tonnerres. Vous pouvez dépenser 2 points ki pour lancer le sort onde de choc.</t>
  </si>
  <si>
    <t>Rivière de la flamme affamée (niveau 17 requis). Vous pouvez dépenser 5 points ki pour lancer le sort mur de feu.</t>
  </si>
  <si>
    <t>Ruée des esprits du vent. Vous pouvez dépenser 2 points ki pour lancer le sort bourrasque.</t>
  </si>
  <si>
    <t>Souffle de l'hiver (niveau 17 requis). Vous pouvez dépenser 6 points ki pour lancer cône de froid.</t>
  </si>
  <si>
    <t>Vague de terre grondante (niveau 17 requis). Vous pouvez dépenser 6 points ki pour lancer le sort mur de pierre.</t>
  </si>
  <si>
    <t>Bonus de maitrise</t>
  </si>
  <si>
    <t>Arts Martiaux</t>
  </si>
  <si>
    <t>Mouvement sans armure</t>
  </si>
  <si>
    <t>5-8</t>
  </si>
  <si>
    <t>9-12</t>
  </si>
  <si>
    <t>ELF</t>
  </si>
  <si>
    <t>HUMAN</t>
  </si>
  <si>
    <t>DWARF</t>
  </si>
  <si>
    <t>HALF_ELF</t>
  </si>
  <si>
    <t>HALF_ORC</t>
  </si>
  <si>
    <t>DRAGON_BORN</t>
  </si>
  <si>
    <t>TIEFFLING</t>
  </si>
  <si>
    <t>AARAKOCRA</t>
  </si>
  <si>
    <t>GENASI</t>
  </si>
  <si>
    <t>DEPTH_GNOME</t>
  </si>
  <si>
    <t>GOLIATH</t>
  </si>
  <si>
    <t>BARBARIAN</t>
  </si>
  <si>
    <t>BARD</t>
  </si>
  <si>
    <t>CLERK</t>
  </si>
  <si>
    <t>DRUID</t>
  </si>
  <si>
    <t>SORCERER</t>
  </si>
  <si>
    <t>WARRIOR</t>
  </si>
  <si>
    <t>MAGICIAN</t>
  </si>
  <si>
    <t>WIZARD</t>
  </si>
  <si>
    <t>MONK</t>
  </si>
  <si>
    <t>PROWLER</t>
  </si>
  <si>
    <t>WILY</t>
  </si>
  <si>
    <t>Elf</t>
  </si>
  <si>
    <t>Halfelin</t>
  </si>
  <si>
    <t>Human</t>
  </si>
  <si>
    <t>Dwarf</t>
  </si>
  <si>
    <t>Half-Elf</t>
  </si>
  <si>
    <t>Half-Orc</t>
  </si>
  <si>
    <t>Dragon Born</t>
  </si>
  <si>
    <t>Gnome</t>
  </si>
  <si>
    <t>Tieffling</t>
  </si>
  <si>
    <t>Aarakocra</t>
  </si>
  <si>
    <t>Genasi</t>
  </si>
  <si>
    <t>Depth Gnome</t>
  </si>
  <si>
    <t>Goliath</t>
  </si>
  <si>
    <t>Humain</t>
  </si>
  <si>
    <t>Nain</t>
  </si>
  <si>
    <t>Demi-Elfe</t>
  </si>
  <si>
    <t>Demi-Orque</t>
  </si>
  <si>
    <t>Drakéide</t>
  </si>
  <si>
    <t>Tieffelin</t>
  </si>
  <si>
    <t>Aarakocra *</t>
  </si>
  <si>
    <t>Génasi *</t>
  </si>
  <si>
    <t>Gnome des profondeurs *</t>
  </si>
  <si>
    <t>Goliath *</t>
  </si>
  <si>
    <t>Barbarian</t>
  </si>
  <si>
    <t>Bard</t>
  </si>
  <si>
    <t>Clerk</t>
  </si>
  <si>
    <t>Druid</t>
  </si>
  <si>
    <t>Sorcerer</t>
  </si>
  <si>
    <t>Warrior</t>
  </si>
  <si>
    <t>Magician</t>
  </si>
  <si>
    <t>Monk</t>
  </si>
  <si>
    <t>Paladin</t>
  </si>
  <si>
    <t>Prowler</t>
  </si>
  <si>
    <t>Wily</t>
  </si>
  <si>
    <t>Wizard</t>
  </si>
  <si>
    <t>Barbare</t>
  </si>
  <si>
    <t>Barde</t>
  </si>
  <si>
    <t>Clerc</t>
  </si>
  <si>
    <t>Druide</t>
  </si>
  <si>
    <t>Ensorceleur</t>
  </si>
  <si>
    <t>Guerrier</t>
  </si>
  <si>
    <t>Magicien</t>
  </si>
  <si>
    <t>Rôdeur</t>
  </si>
  <si>
    <t>Roublard</t>
  </si>
  <si>
    <t>Sorcier</t>
  </si>
  <si>
    <t>Elfe</t>
  </si>
  <si>
    <t>0 g</t>
  </si>
  <si>
    <t>C_DIS</t>
  </si>
  <si>
    <t>Vitesse</t>
  </si>
  <si>
    <t>Sous-Races</t>
  </si>
  <si>
    <t>Race</t>
  </si>
  <si>
    <t>Haut-Elfe</t>
  </si>
  <si>
    <t>High-Elf</t>
  </si>
  <si>
    <t>HIGH_ELF</t>
  </si>
  <si>
    <t>Elfe des bois</t>
  </si>
  <si>
    <t>Wooden Elf</t>
  </si>
  <si>
    <t>WOODEN_ELF</t>
  </si>
  <si>
    <t>Drow</t>
  </si>
  <si>
    <t>Elfe noir</t>
  </si>
  <si>
    <t>DROW</t>
  </si>
  <si>
    <t>Id</t>
  </si>
  <si>
    <t>Halfelin pied-léger</t>
  </si>
  <si>
    <t>Light-foot Halfelin</t>
  </si>
  <si>
    <t>LIGHT_FOOT_HALFELIN</t>
  </si>
  <si>
    <t>ROBUST_HALFELIN</t>
  </si>
  <si>
    <t>Halfelin Robuste</t>
  </si>
  <si>
    <t>Robust Halfelin</t>
  </si>
  <si>
    <t>Nain des collines</t>
  </si>
  <si>
    <t>Nain des montagnes</t>
  </si>
  <si>
    <t>Gnome des forêts</t>
  </si>
  <si>
    <t>Forests Gnome</t>
  </si>
  <si>
    <t>Hills Dwarf</t>
  </si>
  <si>
    <t>Mountains Dwarf</t>
  </si>
  <si>
    <t>MONTAINS_DWARF</t>
  </si>
  <si>
    <t>HILLS_DWARF</t>
  </si>
  <si>
    <t>FORESTS_GNOME</t>
  </si>
  <si>
    <t>Gnome des roches</t>
  </si>
  <si>
    <t>Rocks Gnome</t>
  </si>
  <si>
    <t>ROCKS_GNOME</t>
  </si>
  <si>
    <t>AIR_GENASI</t>
  </si>
  <si>
    <t>Génasi de l'air</t>
  </si>
  <si>
    <t>Air Genasi</t>
  </si>
  <si>
    <t>EARTH_GENASI</t>
  </si>
  <si>
    <t>Earth Genasi</t>
  </si>
  <si>
    <t>FIRE_GENASI</t>
  </si>
  <si>
    <t>Fire Genasi</t>
  </si>
  <si>
    <t>WATER_GENASI</t>
  </si>
  <si>
    <t>Génasi de l'eau</t>
  </si>
  <si>
    <t>Water Genasi</t>
  </si>
  <si>
    <t>Armure</t>
  </si>
  <si>
    <t>CA</t>
  </si>
  <si>
    <t>Discrétion</t>
  </si>
  <si>
    <t>Armures légères</t>
  </si>
  <si>
    <t>  Matelassée</t>
  </si>
  <si>
    <t>Padded</t>
  </si>
  <si>
    <t>Désavantage</t>
  </si>
  <si>
    <t>4 kg</t>
  </si>
  <si>
    <t>  Cuir</t>
  </si>
  <si>
    <t>Leather</t>
  </si>
  <si>
    <t>  Cuir clouté</t>
  </si>
  <si>
    <t>Studded leather</t>
  </si>
  <si>
    <t>6,5 kg</t>
  </si>
  <si>
    <t>45 po</t>
  </si>
  <si>
    <t>Armures intermédiaires</t>
  </si>
  <si>
    <t>  Peau</t>
  </si>
  <si>
    <t>Hide</t>
  </si>
  <si>
    <t>6 kg</t>
  </si>
  <si>
    <t>  Chemise de mailles</t>
  </si>
  <si>
    <t>Chain shirt</t>
  </si>
  <si>
    <t>10 kg</t>
  </si>
  <si>
    <t>  Écailles</t>
  </si>
  <si>
    <t>Scale mail</t>
  </si>
  <si>
    <t>22,5 kg</t>
  </si>
  <si>
    <t>  Cuirasse</t>
  </si>
  <si>
    <t>Breastplate</t>
  </si>
  <si>
    <t>400 po</t>
  </si>
  <si>
    <t>  Demi-plate</t>
  </si>
  <si>
    <t>Half plate</t>
  </si>
  <si>
    <t>20 kg</t>
  </si>
  <si>
    <t>750 po</t>
  </si>
  <si>
    <t>Armures lourdes</t>
  </si>
  <si>
    <t>  Broigne</t>
  </si>
  <si>
    <t>Ring mail</t>
  </si>
  <si>
    <t>  Cotte de mailles</t>
  </si>
  <si>
    <t>Chain mail</t>
  </si>
  <si>
    <t>27,5 kg</t>
  </si>
  <si>
    <t>  Clibanion</t>
  </si>
  <si>
    <t>Splint</t>
  </si>
  <si>
    <t>30 kg</t>
  </si>
  <si>
    <t>200 po</t>
  </si>
  <si>
    <t>  Harnois</t>
  </si>
  <si>
    <t>Plate</t>
  </si>
  <si>
    <t>32,5 kg</t>
  </si>
  <si>
    <t>1500 po</t>
  </si>
  <si>
    <t>Bouclier</t>
  </si>
  <si>
    <t>  Bouclier</t>
  </si>
  <si>
    <t>Shield</t>
  </si>
  <si>
    <t>Objet</t>
  </si>
  <si>
    <t>Instruments de musique</t>
  </si>
  <si>
    <t>Musical instrument</t>
  </si>
  <si>
    <t>  Chalemie</t>
  </si>
  <si>
    <t>  Shawm</t>
  </si>
  <si>
    <t>  Cor</t>
  </si>
  <si>
    <t>  Horn</t>
  </si>
  <si>
    <t>3 po</t>
  </si>
  <si>
    <t>  Cornemuse</t>
  </si>
  <si>
    <t>  Bagpipes</t>
  </si>
  <si>
    <t>  Flûte</t>
  </si>
  <si>
    <t>  Flute </t>
  </si>
  <si>
    <t>  Flûte de pan</t>
  </si>
  <si>
    <t>  Pan flute</t>
  </si>
  <si>
    <t>12 po</t>
  </si>
  <si>
    <t>  Luth</t>
  </si>
  <si>
    <t>  Lute</t>
  </si>
  <si>
    <t>35 po</t>
  </si>
  <si>
    <t>  Lyre</t>
  </si>
  <si>
    <t>  Tambour</t>
  </si>
  <si>
    <t>  Drum</t>
  </si>
  <si>
    <t>6 po</t>
  </si>
  <si>
    <t>  Tympanon</t>
  </si>
  <si>
    <t>  Dulcimer</t>
  </si>
  <si>
    <t>  Viole</t>
  </si>
  <si>
    <t>  Viol</t>
  </si>
  <si>
    <t>Jeux</t>
  </si>
  <si>
    <t>Gaming set</t>
  </si>
  <si>
    <t>  Dés</t>
  </si>
  <si>
    <t>  Dice set</t>
  </si>
  <si>
    <t>  Jeu d'échecs draconiques</t>
  </si>
  <si>
    <t>  Dragonchess set </t>
  </si>
  <si>
    <t>250 g</t>
  </si>
  <si>
    <t>  Jeu de cartes</t>
  </si>
  <si>
    <t>  Playing card set</t>
  </si>
  <si>
    <t>  Jeu des Dragons</t>
  </si>
  <si>
    <t>  Three-Dragon Ante set</t>
  </si>
  <si>
    <t>Poisoner's kit </t>
  </si>
  <si>
    <t>Herbalism kit </t>
  </si>
  <si>
    <t>Forgery kit </t>
  </si>
  <si>
    <t>Disguise kit </t>
  </si>
  <si>
    <t>Outils d'artisan</t>
  </si>
  <si>
    <t>Artisan's tools</t>
  </si>
  <si>
    <t>  Matériel d'alchimiste</t>
  </si>
  <si>
    <t>  Alchemist's supplies</t>
  </si>
  <si>
    <t>  Matériel de brasseur</t>
  </si>
  <si>
    <t>  Brewer's supplies</t>
  </si>
  <si>
    <t>4,5 kg</t>
  </si>
  <si>
    <t>  Matériel de calligraphe</t>
  </si>
  <si>
    <t>  Calligrapher's supplies</t>
  </si>
  <si>
    <t>  Matériel de peintre</t>
  </si>
  <si>
    <t>  Painter's supplies</t>
  </si>
  <si>
    <t>  Outils de bijoutier</t>
  </si>
  <si>
    <t>  Jeweler's tools</t>
  </si>
  <si>
    <t>  Outils de bricoleur</t>
  </si>
  <si>
    <t>  Tinker's tools</t>
  </si>
  <si>
    <t>  Outils de cartographe</t>
  </si>
  <si>
    <t>  Cartographer's tools</t>
  </si>
  <si>
    <t>  Outils de charpentier</t>
  </si>
  <si>
    <t>  Carpenter's tools</t>
  </si>
  <si>
    <t>8 po</t>
  </si>
  <si>
    <t>  Outils de cordonnier</t>
  </si>
  <si>
    <t>  Cobblers' tools</t>
  </si>
  <si>
    <t>  Outils de forgeron</t>
  </si>
  <si>
    <t>  Smith's tools</t>
  </si>
  <si>
    <t>  Outils de maçon</t>
  </si>
  <si>
    <t>  Mason's tools</t>
  </si>
  <si>
    <t>  Outils de menuisier</t>
  </si>
  <si>
    <t>  Woodcarver's tools</t>
  </si>
  <si>
    <t>  Outils de potier</t>
  </si>
  <si>
    <t>  Potter's tools</t>
  </si>
  <si>
    <t>  Outils de souffleur de verre</t>
  </si>
  <si>
    <t>  Glassblower's tools</t>
  </si>
  <si>
    <t>  Outils de tanneur</t>
  </si>
  <si>
    <t>  Leatherworker's tools </t>
  </si>
  <si>
    <t>  Outils de tisserand</t>
  </si>
  <si>
    <t>  Weaver's tools</t>
  </si>
  <si>
    <t>  Ustensiles de cuisinier</t>
  </si>
  <si>
    <t>  Cook's utensils</t>
  </si>
  <si>
    <t>Navigator's tools </t>
  </si>
  <si>
    <t>Thieves' tools </t>
  </si>
  <si>
    <t>Vehicles (land)</t>
  </si>
  <si>
    <t>*</t>
  </si>
  <si>
    <t>Vehicles (water)</t>
  </si>
  <si>
    <t>Kits</t>
  </si>
  <si>
    <t>Véhicules</t>
  </si>
  <si>
    <t>Vehicles</t>
  </si>
  <si>
    <t>MUSIC</t>
  </si>
  <si>
    <t>GAME</t>
  </si>
  <si>
    <t>KIT</t>
  </si>
  <si>
    <t>ARTISAN</t>
  </si>
  <si>
    <t>VEHICLE</t>
  </si>
  <si>
    <t xml:space="preserve">  Outils de navigateur</t>
  </si>
  <si>
    <t xml:space="preserve">  Outils de voleur</t>
  </si>
  <si>
    <t xml:space="preserve">  Véhicules (terrestres)</t>
  </si>
  <si>
    <t xml:space="preserve">  Véhicules (aquatiques)</t>
  </si>
  <si>
    <t xml:space="preserve">  Kit de déguisement</t>
  </si>
  <si>
    <t xml:space="preserve">  Kit de contrefaçon</t>
  </si>
  <si>
    <t xml:space="preserve">  Kit d'herboriste</t>
  </si>
  <si>
    <t xml:space="preserve">  Kit d'empoisonneur</t>
  </si>
  <si>
    <t>Acide (fiole)</t>
  </si>
  <si>
    <t>Acid</t>
  </si>
  <si>
    <t>Antidote (fiole)</t>
  </si>
  <si>
    <t>Antitoxin</t>
  </si>
  <si>
    <t>Balance de marchand</t>
  </si>
  <si>
    <t>Scale, Merchant’s</t>
  </si>
  <si>
    <t>Bélier portatif</t>
  </si>
  <si>
    <t>Ram, Portable</t>
  </si>
  <si>
    <t>4 po</t>
  </si>
  <si>
    <t>17,5 kg</t>
  </si>
  <si>
    <t>Billes (sac de 1000)</t>
  </si>
  <si>
    <t>Ball Bearings</t>
  </si>
  <si>
    <t>Boite d'allume-feu</t>
  </si>
  <si>
    <t>Tinderbox</t>
  </si>
  <si>
    <t>Bougie</t>
  </si>
  <si>
    <t>Candle</t>
  </si>
  <si>
    <t>1 pc</t>
  </si>
  <si>
    <t>Boulier</t>
  </si>
  <si>
    <t>Abacus</t>
  </si>
  <si>
    <t>Bouteille en verre</t>
  </si>
  <si>
    <t>Bottle, glass</t>
  </si>
  <si>
    <t>Cadenas</t>
  </si>
  <si>
    <t>Lock</t>
  </si>
  <si>
    <t>Carquois</t>
  </si>
  <si>
    <t>Quiver</t>
  </si>
  <si>
    <t>Chaîne (3 m)</t>
  </si>
  <si>
    <t>Chain</t>
  </si>
  <si>
    <t>Chevalière</t>
  </si>
  <si>
    <t>Signet ring</t>
  </si>
  <si>
    <t>Chausse-trappes (sac de 20)</t>
  </si>
  <si>
    <t>Caltrops</t>
  </si>
  <si>
    <t>Cire à cacheter</t>
  </si>
  <si>
    <t>Sealing wax</t>
  </si>
  <si>
    <t>Cloche</t>
  </si>
  <si>
    <t>Bell</t>
  </si>
  <si>
    <t>Coffre</t>
  </si>
  <si>
    <t>Chest</t>
  </si>
  <si>
    <t>12,5 kg</t>
  </si>
  <si>
    <t>Corde en chanvre (15 m)</t>
  </si>
  <si>
    <t>Rope, hempen</t>
  </si>
  <si>
    <t>Corde en soie (15 m)</t>
  </si>
  <si>
    <t>Rope, silk</t>
  </si>
  <si>
    <t>Couverture</t>
  </si>
  <si>
    <t>Blanket</t>
  </si>
  <si>
    <t>Craie (un morceau)</t>
  </si>
  <si>
    <t>Chalk</t>
  </si>
  <si>
    <t>Cruche ou pichet</t>
  </si>
  <si>
    <t>Jug or pitcher</t>
  </si>
  <si>
    <t>2 pc</t>
  </si>
  <si>
    <t>Eau bénite (flasque)</t>
  </si>
  <si>
    <t>Holy Water</t>
  </si>
  <si>
    <t>Échelle (3 m)</t>
  </si>
  <si>
    <t>Ladder</t>
  </si>
  <si>
    <t>Encre (bouteille de 30 ml)</t>
  </si>
  <si>
    <t>Ink</t>
  </si>
  <si>
    <t>Équipement d’escalade</t>
  </si>
  <si>
    <t>Climber’s Kit</t>
  </si>
  <si>
    <t>Étui à carreaux</t>
  </si>
  <si>
    <t>Case, Crossbow Bolt</t>
  </si>
  <si>
    <t>Étui à cartes ou parchemins</t>
  </si>
  <si>
    <t>Case, Map or Scroll</t>
  </si>
  <si>
    <t>Feu grégeois (flasque)</t>
  </si>
  <si>
    <t>Alchemist’s Fire</t>
  </si>
  <si>
    <t>Fiole (10 cl)</t>
  </si>
  <si>
    <t>Vial</t>
  </si>
  <si>
    <t>Flasque ou chope (50 cl)</t>
  </si>
  <si>
    <t>Flask</t>
  </si>
  <si>
    <t>Focaliseur arcanique</t>
  </si>
  <si>
    <t>Wand</t>
  </si>
  <si>
    <t>Staff</t>
  </si>
  <si>
    <t>Crystal</t>
  </si>
  <si>
    <t>Orb</t>
  </si>
  <si>
    <t>Rod</t>
  </si>
  <si>
    <t>Focaliseur druidique</t>
  </si>
  <si>
    <t>Yew wand</t>
  </si>
  <si>
    <t>Wooden staff</t>
  </si>
  <si>
    <t>Sprig of mistletoe</t>
  </si>
  <si>
    <t>Totem</t>
  </si>
  <si>
    <t>Gamelle</t>
  </si>
  <si>
    <t>Mess Kit</t>
  </si>
  <si>
    <t>Gourde (pleine)</t>
  </si>
  <si>
    <t>Waterskin</t>
  </si>
  <si>
    <t>Grappin</t>
  </si>
  <si>
    <t>Grappling hook</t>
  </si>
  <si>
    <t>Grimoire</t>
  </si>
  <si>
    <t>Spellbook</t>
  </si>
  <si>
    <t>Huile (flasque)</t>
  </si>
  <si>
    <t>Oil</t>
  </si>
  <si>
    <t>Lampe</t>
  </si>
  <si>
    <t>Lamp</t>
  </si>
  <si>
    <t>Lanterne à capote</t>
  </si>
  <si>
    <t>Lantern, hooded</t>
  </si>
  <si>
    <t>Lanterne sourde</t>
  </si>
  <si>
    <t>Lantern, bullseye</t>
  </si>
  <si>
    <t>Livre</t>
  </si>
  <si>
    <t>Book</t>
  </si>
  <si>
    <t>Longue-vue</t>
  </si>
  <si>
    <t>Spyglass</t>
  </si>
  <si>
    <t>1000 po</t>
  </si>
  <si>
    <t>Loupe</t>
  </si>
  <si>
    <t>Magnifying Glass</t>
  </si>
  <si>
    <t>100 po</t>
  </si>
  <si>
    <t>Marteau</t>
  </si>
  <si>
    <t>Hammer</t>
  </si>
  <si>
    <t>Marteau de forgeron</t>
  </si>
  <si>
    <t>Hammer, sledge</t>
  </si>
  <si>
    <t>Matériel de pêche</t>
  </si>
  <si>
    <t>Fishing Tackle</t>
  </si>
  <si>
    <t>Menottes</t>
  </si>
  <si>
    <t>Manacles</t>
  </si>
  <si>
    <t>Miroir en acier</t>
  </si>
  <si>
    <t>Mirror, steel</t>
  </si>
  <si>
    <t>Munitions</t>
  </si>
  <si>
    <t>Blowgun needles</t>
  </si>
  <si>
    <t>Sling bullets</t>
  </si>
  <si>
    <t>4 pc</t>
  </si>
  <si>
    <t>750 g</t>
  </si>
  <si>
    <t>Crossbow bolts</t>
  </si>
  <si>
    <t>Arrows</t>
  </si>
  <si>
    <t>Palan</t>
  </si>
  <si>
    <t>Block and tackle</t>
  </si>
  <si>
    <t>Panier</t>
  </si>
  <si>
    <t>Basket</t>
  </si>
  <si>
    <t>4 pa</t>
  </si>
  <si>
    <t>Papier (une feuille)</t>
  </si>
  <si>
    <t>Paper</t>
  </si>
  <si>
    <t>Parchemin (une feuille)</t>
  </si>
  <si>
    <t>Parchment</t>
  </si>
  <si>
    <t>Parfum (fiole)</t>
  </si>
  <si>
    <t>Perfum</t>
  </si>
  <si>
    <t>Pelle</t>
  </si>
  <si>
    <t>Shovel</t>
  </si>
  <si>
    <t>Perche (3 m)</t>
  </si>
  <si>
    <t>Pole</t>
  </si>
  <si>
    <t>Pied-de-biche</t>
  </si>
  <si>
    <t>Crowbar</t>
  </si>
  <si>
    <t>Piège à mâchoires</t>
  </si>
  <si>
    <t>Hunting Trap</t>
  </si>
  <si>
    <t>Pierre à aiguiser</t>
  </si>
  <si>
    <t>Whetstone</t>
  </si>
  <si>
    <t>Pioche de mineur</t>
  </si>
  <si>
    <t>Pick, miner's</t>
  </si>
  <si>
    <t>Piton</t>
  </si>
  <si>
    <t>Plume d’écriture</t>
  </si>
  <si>
    <t>Ink pen</t>
  </si>
  <si>
    <t>Pointes en fer (10)</t>
  </si>
  <si>
    <t>Spikes, iron</t>
  </si>
  <si>
    <t>Poison (fiole)</t>
  </si>
  <si>
    <t>Poison</t>
  </si>
  <si>
    <t>Pot en fer</t>
  </si>
  <si>
    <t>Pot, iron</t>
  </si>
  <si>
    <t>Potion de soins</t>
  </si>
  <si>
    <t>Potion of Healing</t>
  </si>
  <si>
    <t>Rations (1 jour)</t>
  </si>
  <si>
    <t>Rations</t>
  </si>
  <si>
    <t>Robes</t>
  </si>
  <si>
    <t>Sablier</t>
  </si>
  <si>
    <t>Hourglass</t>
  </si>
  <si>
    <t>Sac</t>
  </si>
  <si>
    <t>Sack</t>
  </si>
  <si>
    <t>Sac à dos</t>
  </si>
  <si>
    <t>Backpack</t>
  </si>
  <si>
    <t>Sac de couchage</t>
  </si>
  <si>
    <t>Bedroll</t>
  </si>
  <si>
    <t>Sacoche</t>
  </si>
  <si>
    <t>Pouch</t>
  </si>
  <si>
    <t>Sacoche à composantes</t>
  </si>
  <si>
    <t>Component Pouch</t>
  </si>
  <si>
    <t>Savon</t>
  </si>
  <si>
    <t>Soap</t>
  </si>
  <si>
    <t>Seau</t>
  </si>
  <si>
    <t>Bucket</t>
  </si>
  <si>
    <t>Sifflet</t>
  </si>
  <si>
    <t>Signal whistle</t>
  </si>
  <si>
    <t>Symbole sacré</t>
  </si>
  <si>
    <t>Amulet</t>
  </si>
  <si>
    <t>Emblem</t>
  </si>
  <si>
    <t>Reliquary</t>
  </si>
  <si>
    <t>Tente</t>
  </si>
  <si>
    <t>Tent</t>
  </si>
  <si>
    <t>Tonneau</t>
  </si>
  <si>
    <t>Barrel</t>
  </si>
  <si>
    <t>35 kg</t>
  </si>
  <si>
    <t>Torche</t>
  </si>
  <si>
    <t>Torch</t>
  </si>
  <si>
    <t>Trousse de soins</t>
  </si>
  <si>
    <t>Healer’s Kit</t>
  </si>
  <si>
    <t>Vêtements, communs</t>
  </si>
  <si>
    <t>Clothes, common</t>
  </si>
  <si>
    <t>Vêtements, costume</t>
  </si>
  <si>
    <t>Clothes, costume</t>
  </si>
  <si>
    <t>Vêtements, fins</t>
  </si>
  <si>
    <t>Clothes, fine</t>
  </si>
  <si>
    <t>Vêtements, voyage</t>
  </si>
  <si>
    <t>Clothes, traveler’s</t>
  </si>
  <si>
    <t>Divers</t>
  </si>
  <si>
    <t>Branche de gui</t>
  </si>
  <si>
    <t>Baguette d'if</t>
  </si>
  <si>
    <t>Baguette</t>
  </si>
  <si>
    <t>Boule de cristal</t>
  </si>
  <si>
    <t>Orbe</t>
  </si>
  <si>
    <t>Sceptre</t>
  </si>
  <si>
    <t>Flèches (20)</t>
  </si>
  <si>
    <t>Carreaux d'arbalète (20)</t>
  </si>
  <si>
    <t>Billes de fronde (20)</t>
  </si>
  <si>
    <t>Aiguilles de sarbacane (50)</t>
  </si>
  <si>
    <t>Reliquaire</t>
  </si>
  <si>
    <t>Emblème</t>
  </si>
  <si>
    <t>Amulette</t>
  </si>
  <si>
    <t>Vêtements</t>
  </si>
  <si>
    <t>Clothes</t>
  </si>
  <si>
    <t>ARCANE_FOCUSER</t>
  </si>
  <si>
    <t>DRUIDIC_FOCUSER</t>
  </si>
  <si>
    <t>AMMUNITION</t>
  </si>
  <si>
    <t>SACRED_SYMBOL</t>
  </si>
  <si>
    <t>CLOTHES</t>
  </si>
  <si>
    <t>VARIOUS</t>
  </si>
  <si>
    <t>Barding</t>
  </si>
  <si>
    <t>x4</t>
  </si>
  <si>
    <t>x2</t>
  </si>
  <si>
    <t>Carriage</t>
  </si>
  <si>
    <t>300 kg</t>
  </si>
  <si>
    <t>Chariot</t>
  </si>
  <si>
    <t>250 po</t>
  </si>
  <si>
    <t>50 kg</t>
  </si>
  <si>
    <t>Wagon</t>
  </si>
  <si>
    <t>200 kg</t>
  </si>
  <si>
    <t>Cart</t>
  </si>
  <si>
    <t>100 kg</t>
  </si>
  <si>
    <t>Stabling</t>
  </si>
  <si>
    <t>Saddlebags</t>
  </si>
  <si>
    <t>Feed</t>
  </si>
  <si>
    <t>Bit and bridle</t>
  </si>
  <si>
    <t>Selle</t>
  </si>
  <si>
    <t>7,5 kg</t>
  </si>
  <si>
    <t>60 po</t>
  </si>
  <si>
    <t>15 kg</t>
  </si>
  <si>
    <t>Sled</t>
  </si>
  <si>
    <t>150 kg</t>
  </si>
  <si>
    <t>SADDLE</t>
  </si>
  <si>
    <t>Saddle</t>
  </si>
  <si>
    <t xml:space="preserve">  Barde</t>
  </si>
  <si>
    <t xml:space="preserve">  Carrosse</t>
  </si>
  <si>
    <t xml:space="preserve">  Char</t>
  </si>
  <si>
    <t xml:space="preserve">  Chariot</t>
  </si>
  <si>
    <t xml:space="preserve">  Charrette</t>
  </si>
  <si>
    <t xml:space="preserve">  Écurie (par jour)</t>
  </si>
  <si>
    <t xml:space="preserve">  Fontes</t>
  </si>
  <si>
    <t xml:space="preserve">  Fourrage (par jour)</t>
  </si>
  <si>
    <t xml:space="preserve">  Mors et bride</t>
  </si>
  <si>
    <t xml:space="preserve">  Traîneau</t>
  </si>
  <si>
    <t>  Selle d'équitation</t>
  </si>
  <si>
    <t>  Selle de bât</t>
  </si>
  <si>
    <t>  Selle militaire</t>
  </si>
  <si>
    <t>  Selle exotique</t>
  </si>
  <si>
    <t>Riding saddle</t>
  </si>
  <si>
    <t>Pack saddle</t>
  </si>
  <si>
    <t>Exotic saddle</t>
  </si>
  <si>
    <t>Military saddle</t>
  </si>
  <si>
    <t>Montures</t>
  </si>
  <si>
    <t>Coût</t>
  </si>
  <si>
    <t>Âne ou mule</t>
  </si>
  <si>
    <t>12 m</t>
  </si>
  <si>
    <t>210 kg</t>
  </si>
  <si>
    <t>Chameau</t>
  </si>
  <si>
    <t>15 m</t>
  </si>
  <si>
    <t>240 kg</t>
  </si>
  <si>
    <t>Cheval de guerre</t>
  </si>
  <si>
    <t>18 m</t>
  </si>
  <si>
    <t>270 kg</t>
  </si>
  <si>
    <t>Cheval de selle</t>
  </si>
  <si>
    <t>Cheval de trait</t>
  </si>
  <si>
    <t>Éléphant</t>
  </si>
  <si>
    <t>660 kg</t>
  </si>
  <si>
    <t>Molosse</t>
  </si>
  <si>
    <t>95 kg</t>
  </si>
  <si>
    <t>Poney</t>
  </si>
  <si>
    <t>115 kg</t>
  </si>
  <si>
    <t>Capacitéde charge</t>
  </si>
  <si>
    <t>Bateaux</t>
  </si>
  <si>
    <t>Barque</t>
  </si>
  <si>
    <t>Rowboat</t>
  </si>
  <si>
    <t>2,25 km/h</t>
  </si>
  <si>
    <t>Bateau à fond plat</t>
  </si>
  <si>
    <t>Keelboat</t>
  </si>
  <si>
    <t>3 000 po</t>
  </si>
  <si>
    <t>1,5 km/h</t>
  </si>
  <si>
    <t>Bateau à voiles</t>
  </si>
  <si>
    <t>Sailing ship</t>
  </si>
  <si>
    <t>10 000 po</t>
  </si>
  <si>
    <t>3 km/h</t>
  </si>
  <si>
    <t>Drakkar</t>
  </si>
  <si>
    <t>Longship</t>
  </si>
  <si>
    <t>4,5 km/h</t>
  </si>
  <si>
    <t>Galère</t>
  </si>
  <si>
    <t>Galley</t>
  </si>
  <si>
    <t>30 000 po</t>
  </si>
  <si>
    <t>6 km/h</t>
  </si>
  <si>
    <t>Navire de guerre</t>
  </si>
  <si>
    <t>Warship</t>
  </si>
  <si>
    <t>25 000 po</t>
  </si>
  <si>
    <t>3,75 km/h</t>
  </si>
  <si>
    <t>Biens</t>
  </si>
  <si>
    <t>500 g de blé</t>
  </si>
  <si>
    <t>500 g de farine ou 1 poulet</t>
  </si>
  <si>
    <t>500 g de sel</t>
  </si>
  <si>
    <t>500 g de fer ou 1 m² de toile</t>
  </si>
  <si>
    <t>500 g de cuivre ou 1 m² de tissu en coton</t>
  </si>
  <si>
    <t>500 g de gingembre ou 1 chèvre</t>
  </si>
  <si>
    <t>500 g de cannelle ou de poivre, ou 1 mouton</t>
  </si>
  <si>
    <t>500 g de clous de girofle ou 1 cochon</t>
  </si>
  <si>
    <t>500 g d'argent ou 1 m² de lin</t>
  </si>
  <si>
    <t>1 m² de soie ou 1 vache</t>
  </si>
  <si>
    <t>500 g de safran ou 1 boeuf</t>
  </si>
  <si>
    <t>500 g d'or</t>
  </si>
  <si>
    <t>500 po</t>
  </si>
  <si>
    <t>500 g de platine</t>
  </si>
  <si>
    <t>7 pc</t>
  </si>
  <si>
    <t>8 pa</t>
  </si>
  <si>
    <t>3 pc</t>
  </si>
  <si>
    <t>6 pc</t>
  </si>
  <si>
    <t>3 pa</t>
  </si>
  <si>
    <t>  Fin (bouteille)</t>
  </si>
  <si>
    <t>HOSTEL</t>
  </si>
  <si>
    <t>MEAL</t>
  </si>
  <si>
    <t xml:space="preserve">  Banquet (par personne)</t>
  </si>
  <si>
    <t>FOOD</t>
  </si>
  <si>
    <t>DRINK</t>
  </si>
  <si>
    <t>  Vin Ordinaire (pichet)</t>
  </si>
  <si>
    <t xml:space="preserve">  Pain, miche</t>
  </si>
  <si>
    <t xml:space="preserve">  Fromage, gros morceau</t>
  </si>
  <si>
    <t xml:space="preserve">  Viande, gros morceau</t>
  </si>
  <si>
    <t>  Chope de bière</t>
  </si>
  <si>
    <t>  Cruche de bière</t>
  </si>
  <si>
    <t>  Repas Sordide</t>
  </si>
  <si>
    <t>  Repas Aristocratique</t>
  </si>
  <si>
    <t>  Repas Riche</t>
  </si>
  <si>
    <t>  Repas Confortable</t>
  </si>
  <si>
    <t>  Repas Modeste</t>
  </si>
  <si>
    <t>  Repas Pauvre</t>
  </si>
  <si>
    <t>  Auberge Sordide</t>
  </si>
  <si>
    <t>  Auberge Pauvre</t>
  </si>
  <si>
    <t>  Auberge Modeste</t>
  </si>
  <si>
    <t>  Auberge Confortable</t>
  </si>
  <si>
    <t>  Auberge Riche</t>
  </si>
  <si>
    <t>  Auberge Aristocratique</t>
  </si>
  <si>
    <t>  Non qualifié</t>
  </si>
  <si>
    <t>2 pa par jour</t>
  </si>
  <si>
    <t>  Qualifié</t>
  </si>
  <si>
    <t>2 po par jour</t>
  </si>
  <si>
    <t>2 pc par 1,5 kilomètre</t>
  </si>
  <si>
    <t>  En ville</t>
  </si>
  <si>
    <t>  Entre deux villes</t>
  </si>
  <si>
    <t>3 pc par 1,5 kilomètre</t>
  </si>
  <si>
    <t>1 pa par 1,5 kilomètre</t>
  </si>
  <si>
    <t>HIRING</t>
  </si>
  <si>
    <t xml:space="preserve">  Messager</t>
  </si>
  <si>
    <t>TRANSPORT</t>
  </si>
  <si>
    <t xml:space="preserve">  Péage routier ou porte</t>
  </si>
  <si>
    <t xml:space="preserve">  Voyage en bateau</t>
  </si>
  <si>
    <t>Service</t>
  </si>
  <si>
    <t>d100</t>
  </si>
  <si>
    <t>Babiole</t>
  </si>
  <si>
    <t>Une main de gobelin momifiée</t>
  </si>
  <si>
    <t>Un morceau de cristal qui brille faiblement au clair de lune</t>
  </si>
  <si>
    <t>Une pièce d'or d'une terre inconnue</t>
  </si>
  <si>
    <t>Un journal écrit dans une langue que vous ne connaissez pas</t>
  </si>
  <si>
    <t>Un anneau de cuivre qui ne ternit pas</t>
  </si>
  <si>
    <t>Une vieille pièce d'échecs en verre</t>
  </si>
  <si>
    <t>Une paire de dés en osselet, chacun portant le symbole d'un crâne sur la face qui montrerait normalement le 6</t>
  </si>
  <si>
    <t>Une petite idole représentant une créature cauchemardesque qui vous donne des rêves troublants quand vous dormez près d'elle</t>
  </si>
  <si>
    <t>Un collier en corde duquel pendent quatre doigts elfes momifiés</t>
  </si>
  <si>
    <t>L'acte d'une parcelle de terrain d'un domaine que vous ne connaissez pas</t>
  </si>
  <si>
    <t>Un bloc de 30 grammes d'un matériau inconnu</t>
  </si>
  <si>
    <t>Une petite poupée de chiffon piquée avec des aiguilles</t>
  </si>
  <si>
    <t>Une dent d'une bête inconnue</t>
  </si>
  <si>
    <t>Une énorme écaille, peut-être d'un dragon</t>
  </si>
  <si>
    <t>Une plume vert clair</t>
  </si>
  <si>
    <t>Une vieille carte de divination portant votre portrait</t>
  </si>
  <si>
    <t>Un orbe en verre rempli de fumée qui se déplace</t>
  </si>
  <si>
    <t>Un oeuf de 30 grammes avec une coque rouge vif</t>
  </si>
  <si>
    <t>Une pipe qui fait des bulles</t>
  </si>
  <si>
    <t>Un pot en verre contenant un morceau de chair bizarre qui flotte dans un liquide salé</t>
  </si>
  <si>
    <t>Une petite boîte à musique de gnome qui joue une chanson qui vous rappelle vaguement votre enfance</t>
  </si>
  <si>
    <t>Une petite statuette en bois d'un halfelin béat</t>
  </si>
  <si>
    <t>Un orbe en cuivre gravé de runes étranges</t>
  </si>
  <si>
    <t>Un disque de pierre multicolore</t>
  </si>
  <si>
    <t>Une petite icône d'argent représentant un corbeau</t>
  </si>
  <si>
    <t>Un sac contenant quarante-sept dents humanoïdes, dont l'une est cariée</t>
  </si>
  <si>
    <t>Un fragment d'obsidienne qui se sent toujours chaud au toucher</t>
  </si>
  <si>
    <t>Une griffe osseuse d'un dragon suspendue à un collier de cuir lisse</t>
  </si>
  <si>
    <t>Une paire de vieilles chaussettes</t>
  </si>
  <si>
    <t>Un livre blanc dont les pages refusent de retenir l'encre, la craie, la graphite ou toute autre substance ou marquage</t>
  </si>
  <si>
    <t>Un badge en argent qui représente une étoile à cinq branches</t>
  </si>
  <si>
    <t>Un couteau qui appartenait à un parent</t>
  </si>
  <si>
    <t>Un flacon de verre rempli de rognures d'ongles</t>
  </si>
  <si>
    <t>Un dispositif métallique et rectangulaire avec deux petites coupes en métal à une extrémité et qui jette des étincelles lorsqu'il est mouillé</t>
  </si>
  <si>
    <t>Un gant blanc pailleté aux dimensions d'un humain</t>
  </si>
  <si>
    <t>Une veste avec une centaine de minuscules poches</t>
  </si>
  <si>
    <t>Un petit bloc de pierre léger</t>
  </si>
  <si>
    <t>Un petit dessin qui représente le portrait d'un gobelin</t>
  </si>
  <si>
    <t>Un flacon de verre vide qui sent le parfum lorsqu'il est ouvert</t>
  </si>
  <si>
    <t>Une pierre précieuse qui ressemble à un morceau de charbon pour tout le monde, sauf pour vous</t>
  </si>
  <si>
    <t>Un morceau de tissu d'une vieille bannière</t>
  </si>
  <si>
    <t>Un insigne de grade d'un légionnaire perdu</t>
  </si>
  <si>
    <t>Une cloche en argent minuscule et sans battant</t>
  </si>
  <si>
    <t>Un canari mécanique à l'intérieur d'une lampe de gnome</t>
  </si>
  <si>
    <t>Un petit coffre avec de nombreux pieds sculptés sur le fond</t>
  </si>
  <si>
    <t>Une pixie morte à l'intérieur d'une bouteille en verre transparent</t>
  </si>
  <si>
    <t>Une boîte métallique qui n'a pas d'ouverture mais qui sonne comme si elle était remplie de liquide, de sable, d'araignées ou de verre brisé (au choix)</t>
  </si>
  <si>
    <t>Un orbe de verre rempli d'eau, dans lequel nage un poisson rouge mécanique</t>
  </si>
  <si>
    <t>Une cuillère d'argent avec un M gravé sur le manche</t>
  </si>
  <si>
    <t>Un sifflet en bois de couleur or</t>
  </si>
  <si>
    <t>Un scarabée mort de la taille de votre main</t>
  </si>
  <si>
    <t>Deux soldats de plomb, l'un avec la tête manquante</t>
  </si>
  <si>
    <t>Une petite boîte remplie de boutons de différentes tailles</t>
  </si>
  <si>
    <t>Une bougie qui ne peut pas être allumée</t>
  </si>
  <si>
    <t>Une petite cage sans porte</t>
  </si>
  <si>
    <t>Une vieille clé</t>
  </si>
  <si>
    <t>Une carte au trésor indéchiffrable</t>
  </si>
  <si>
    <t>Une poigne d'épée brisée</t>
  </si>
  <si>
    <t>Une patte de lapin</t>
  </si>
  <si>
    <t>Un œil de verre</t>
  </si>
  <si>
    <t>Un camée (pendentif) sculpté à l'image d'une personne hideuse</t>
  </si>
  <si>
    <t>Un crâne en argent de la taille d'une pièce de monnaie</t>
  </si>
  <si>
    <t>Un masque d'albâtre</t>
  </si>
  <si>
    <t>Une pyramide de bâtonnets d'encens noir qui sent très mauvais</t>
  </si>
  <si>
    <t>Un bonnet de nuit qui, lorsqu'il est porté, vous donne des rêves agréables</t>
  </si>
  <si>
    <t>Une chausse-trappe unique fabriquée à partir d'un os</t>
  </si>
  <si>
    <t>Un cadre de monocle en or sans la lentille</t>
  </si>
  <si>
    <t>Un cube de 2 centimètres de côté, avec chaque face peinte d'une couleur différente</t>
  </si>
  <si>
    <t>Un bouton de porte en cristal</t>
  </si>
  <si>
    <t>Un petit paquet rempli de poussière rose</t>
  </si>
  <si>
    <t>Un fragment d'une belle chanson, écrite avec des notes de musique sur deux morceaux de parchemin</t>
  </si>
  <si>
    <t>Une boucle d'oreille en forme de goutte d'argent faite à partir d'une vraie larme</t>
  </si>
  <si>
    <t>La coquille d'un oeuf peint avec des scènes de misère humaine d'un détail troublant</t>
  </si>
  <si>
    <t>Un éventail qui, une fois déplié, montre un chat endormi</t>
  </si>
  <si>
    <t>Un ensemble de tubes d'os</t>
  </si>
  <si>
    <t>Un trèfle à quatre feuilles à l'intérieur d'un livre qui traite des bonnes manières et de l'étiquette</t>
  </si>
  <si>
    <t>Une feuille de parchemin sur laquelle est dessiné un engin mécanique complexe</t>
  </si>
  <si>
    <t>Un fourreau orné dans lequel à ce jour aucune lame ne rentre</t>
  </si>
  <si>
    <t>Une invitation à une fête où un assassinat a eu lieu</t>
  </si>
  <si>
    <t>Un pentacle de bronze avec la gravure d'une tête de rat au centre</t>
  </si>
  <si>
    <t>Un mouchoir violet brodé avec le nom d'un puissant archimage</t>
  </si>
  <si>
    <t>La moitié du plan d'un temple, d'un château, ou d'une autre structure</t>
  </si>
  <si>
    <t>Un peu de tissu plié qui, une fois déplié, se transforme en un élégant chapeau</t>
  </si>
  <si>
    <t>Un récépissé de dépôt dans une banque d'une ville très éloignée</t>
  </si>
  <si>
    <t>Un journal avec sept pages manquantes</t>
  </si>
  <si>
    <t>Une tabatière en argent vide et portant une inscription sur le dessus qui dit « rêves »</t>
  </si>
  <si>
    <t>Un symbole sacré en fer et consacré à un dieu inconnu</t>
  </si>
  <si>
    <t>Un livre qui raconte l'histoire de l'ascension et la chute d'un héros légendaire, avec le dernier chapitre manquant</t>
  </si>
  <si>
    <t>Un flacon de sang de dragon</t>
  </si>
  <si>
    <t>Une ancienne flèche de conception elfique</t>
  </si>
  <si>
    <t>Une aiguille qui ne se plie pas</t>
  </si>
  <si>
    <t>Une broche ornée de conception naine</t>
  </si>
  <si>
    <t>Une bouteille de vin vide portant une jolie étiquette qui dit « Le magicien des vins, Cuvée du Dragon Rouge, 331422-W »</t>
  </si>
  <si>
    <t>Un couvercle avec une mosaïque multicolore en surface</t>
  </si>
  <si>
    <t>Une souris pétrifiée</t>
  </si>
  <si>
    <t>Un drapeau de pirate noir orné d'un crâne et des os croisés d'un dragon</t>
  </si>
  <si>
    <t>Un petit crabe ou araignée mécanique qui se déplace quand il n'est pas observé</t>
  </si>
  <si>
    <t>Un pot de verre contenant du lard avec une étiquette qui dit « Graisse de griffon »</t>
  </si>
  <si>
    <t>Une boîte en bois avec un fond en céramique qui contient un ver vivant avec une tête à chaque extrémité de son corps</t>
  </si>
  <si>
    <t>Une urne en métal contenant les cendres d'un héros</t>
  </si>
  <si>
    <t>Bâton d'arcane</t>
  </si>
  <si>
    <t>Bâton druidique</t>
  </si>
  <si>
    <t>ACOLYTE</t>
  </si>
  <si>
    <t>Nom</t>
  </si>
  <si>
    <t>Compétences</t>
  </si>
  <si>
    <t>Objets</t>
  </si>
  <si>
    <t>CHARLATAN</t>
  </si>
  <si>
    <t>NOBLE</t>
  </si>
  <si>
    <t>SAUVAGEON</t>
  </si>
  <si>
    <t>Acolyte</t>
  </si>
  <si>
    <t>Artisan De Guilde</t>
  </si>
  <si>
    <t>Artiste</t>
  </si>
  <si>
    <t>Charlatan</t>
  </si>
  <si>
    <t>Criminel</t>
  </si>
  <si>
    <t>Enfant Des Rues</t>
  </si>
  <si>
    <t>Ermite</t>
  </si>
  <si>
    <t>Héros Du Peuple</t>
  </si>
  <si>
    <t>Marin</t>
  </si>
  <si>
    <t>Noble</t>
  </si>
  <si>
    <t>Sage</t>
  </si>
  <si>
    <t>Sauvageon</t>
  </si>
  <si>
    <t>Soldat</t>
  </si>
  <si>
    <t>Voyageur *</t>
  </si>
  <si>
    <t>Captif *</t>
  </si>
  <si>
    <t>Idiot Du Village *</t>
  </si>
  <si>
    <t>Chasseur De Primes</t>
  </si>
  <si>
    <t>Tourmenté</t>
  </si>
  <si>
    <t>"Perspicacité", "Religion"</t>
  </si>
  <si>
    <t>"Perspicacité", "Persuasion"</t>
  </si>
  <si>
    <t>"Escamotage", "Tromperie"</t>
  </si>
  <si>
    <t>"Discrétion", "Tromperie"</t>
  </si>
  <si>
    <t>"Discrétion", "Escamotage"</t>
  </si>
  <si>
    <t>"Médecine", "Religion"</t>
  </si>
  <si>
    <t>"Dressage", "Survie"</t>
  </si>
  <si>
    <t>"Athlétisme", "Perception"</t>
  </si>
  <si>
    <t>"Histoire", "Persuasion"</t>
  </si>
  <si>
    <t>"Arcanes", "Histoire"</t>
  </si>
  <si>
    <t>"Athlétisme", "Survie"</t>
  </si>
  <si>
    <t>"Athlétisme", "Intimidation"</t>
  </si>
  <si>
    <t>"Survie", "Persuasion"</t>
  </si>
  <si>
    <t>"Nature", "Survie"</t>
  </si>
  <si>
    <t>"Discrétion", "Représentation"</t>
  </si>
  <si>
    <t>"Acrobatie", "Représentation"</t>
  </si>
  <si>
    <t>DV</t>
  </si>
  <si>
    <t>Rages</t>
  </si>
  <si>
    <t>Dégâts</t>
  </si>
  <si>
    <t>Rage, Défense sans armure</t>
  </si>
  <si>
    <t>Attaque téméraire, Sens du danger</t>
  </si>
  <si>
    <t>Voie primitive</t>
  </si>
  <si>
    <t>Attaque supplémentaire, Déplacement rapide</t>
  </si>
  <si>
    <t>Capacité de voie</t>
  </si>
  <si>
    <t>Instinct sauvage</t>
  </si>
  <si>
    <t>Critique brutal (1 dé)</t>
  </si>
  <si>
    <t>Rage implacable</t>
  </si>
  <si>
    <t>Critique brutal (2 dés)</t>
  </si>
  <si>
    <t>Rage ininterrompue</t>
  </si>
  <si>
    <t>Critique brutal (3 dés)</t>
  </si>
  <si>
    <t>Puissance indomptable</t>
  </si>
  <si>
    <t>Champion primitif</t>
  </si>
  <si>
    <t>Incantations, Inspiration bardique (d6)</t>
  </si>
  <si>
    <t>Touche-à-tout, Chant de repos (d6)</t>
  </si>
  <si>
    <t>Collège bardique, Expertise</t>
  </si>
  <si>
    <t>Inspiration bardique (d8), Source d'inspiration</t>
  </si>
  <si>
    <t>Contre charme, Capacité de collège bardique</t>
  </si>
  <si>
    <t>Chant de repos (d8)</t>
  </si>
  <si>
    <t>Inspiration bardique (d10), Expertise, Secrets magiques</t>
  </si>
  <si>
    <t>Chant de repos (d10)</t>
  </si>
  <si>
    <t>Secrets magiques, Capacité de collège bardique</t>
  </si>
  <si>
    <t>Inspiration bardique (d12)</t>
  </si>
  <si>
    <t>Chant de repos (d12)</t>
  </si>
  <si>
    <t>Secrets magiques</t>
  </si>
  <si>
    <t>Inspiration supérieure</t>
  </si>
  <si>
    <t>Incantations, Domaine divin</t>
  </si>
  <si>
    <t>Canalisation d’énergie divine (1), Capacité de domaine divin</t>
  </si>
  <si>
    <t>Destruction des morts-vivants (FP 1/2)</t>
  </si>
  <si>
    <t>Canalisation d’énergie divine (2), Capacité de domaine divin</t>
  </si>
  <si>
    <t>Intervention divine</t>
  </si>
  <si>
    <t>Destruction des morts-vivants (FP 2)</t>
  </si>
  <si>
    <t>Destruction des morts-vivants (FP 3)</t>
  </si>
  <si>
    <t>Destruction des morts-vivants (FP 4), Capacité de domaine divin</t>
  </si>
  <si>
    <t>Canalisation d’énergie divine (3)</t>
  </si>
  <si>
    <t>Intervention divine améliorée</t>
  </si>
  <si>
    <t>Druidique, Incantations</t>
  </si>
  <si>
    <t>Forme sauvage, Cercle druidique</t>
  </si>
  <si>
    <t>Forme sauvage améliorée, Amélioration de caractéristiques</t>
  </si>
  <si>
    <t>Capacité de cercle druidique</t>
  </si>
  <si>
    <t>Jeunesse éternelle, Incantation animale</t>
  </si>
  <si>
    <t>Archidruide</t>
  </si>
  <si>
    <t>Incantations, Origine magique</t>
  </si>
  <si>
    <t>Source de magie</t>
  </si>
  <si>
    <t>Métamagie</t>
  </si>
  <si>
    <t>Capacité de l'origine magique</t>
  </si>
  <si>
    <t>Restauration magique</t>
  </si>
  <si>
    <t>Points de sorcellerie</t>
  </si>
  <si>
    <t>Style de combat, Second souffle</t>
  </si>
  <si>
    <t>Sursaut (1)</t>
  </si>
  <si>
    <t>Archétype martial</t>
  </si>
  <si>
    <t>Attaque supplémentaire (1)</t>
  </si>
  <si>
    <t>Capacité de l'archétype martial</t>
  </si>
  <si>
    <t>Indomptable (1)</t>
  </si>
  <si>
    <t>Attaque supplémentaire (2)</t>
  </si>
  <si>
    <t>Indomptable (2)</t>
  </si>
  <si>
    <t>Sursaut (2), Indomptable (3)</t>
  </si>
  <si>
    <t>Attaque supplémentaire (3)</t>
  </si>
  <si>
    <t>Incantations, Récupération arcanique</t>
  </si>
  <si>
    <t>Tradition arcanique</t>
  </si>
  <si>
    <t>Capacité de la tradition arcanique</t>
  </si>
  <si>
    <t>Maîtrise des sorts</t>
  </si>
  <si>
    <t>Sorts de prédilection</t>
  </si>
  <si>
    <t>Sens divin, Imposition des mains</t>
  </si>
  <si>
    <t>Style de combat, Incantations, Châtiment divin</t>
  </si>
  <si>
    <t>Santé divine, Serment sacré</t>
  </si>
  <si>
    <t>Aura de protection</t>
  </si>
  <si>
    <t>Capacité de serment sacré</t>
  </si>
  <si>
    <t>Aura de courage</t>
  </si>
  <si>
    <t>Châtiment divin amélioré</t>
  </si>
  <si>
    <t>Contact purifiant</t>
  </si>
  <si>
    <t>Amélioration des auras</t>
  </si>
  <si>
    <t>Ennemi juré, Explorateur-né</t>
  </si>
  <si>
    <t>Style de combat, Incantations</t>
  </si>
  <si>
    <t>Archétype de rôdeur, Sens primitifs</t>
  </si>
  <si>
    <t>Amélioration de l'Ennemi juré et de l'Explorateur-né</t>
  </si>
  <si>
    <t>Capacité de l'archétype de rôdeur</t>
  </si>
  <si>
    <t>Amélioration de caractéristiques, Traversée des terrains</t>
  </si>
  <si>
    <t>Amélioration de l'Explorateur-né, Camouflage naturel</t>
  </si>
  <si>
    <t>Amélioration de l'Ennemi juré, Disparition</t>
  </si>
  <si>
    <t>Sens sauvages</t>
  </si>
  <si>
    <t>Tueur d'ennemis</t>
  </si>
  <si>
    <t>Expertise, Attaque sournoise, Jargon des voleurs</t>
  </si>
  <si>
    <t>Ruse</t>
  </si>
  <si>
    <t>2d6</t>
  </si>
  <si>
    <t>Archétype de roublard</t>
  </si>
  <si>
    <t>3d6</t>
  </si>
  <si>
    <t>Esquive instinctive</t>
  </si>
  <si>
    <t>Expertise</t>
  </si>
  <si>
    <t>4d6</t>
  </si>
  <si>
    <t>5d6</t>
  </si>
  <si>
    <t>Capacité de l'archétype de roublard</t>
  </si>
  <si>
    <t>6d6</t>
  </si>
  <si>
    <t>Talent</t>
  </si>
  <si>
    <t>7d6</t>
  </si>
  <si>
    <t>Ouïe fine</t>
  </si>
  <si>
    <t>8d6</t>
  </si>
  <si>
    <t>Esprit impénétrable</t>
  </si>
  <si>
    <t>9d6</t>
  </si>
  <si>
    <t>Insaisissable</t>
  </si>
  <si>
    <t>10d6</t>
  </si>
  <si>
    <t>Coup de chance</t>
  </si>
  <si>
    <t>Attaque sournoise</t>
  </si>
  <si>
    <t>Patron d'Outremonde, Magie de pacte</t>
  </si>
  <si>
    <t>Invocations occultes</t>
  </si>
  <si>
    <t>Faveur de pacte</t>
  </si>
  <si>
    <t>Capacité de patron d'Outremonde</t>
  </si>
  <si>
    <t>Arcanum mystique (niveau 6)</t>
  </si>
  <si>
    <t>Arcanum mystique (niveau 7)</t>
  </si>
  <si>
    <t>Arcanum mystique (niveau 8)</t>
  </si>
  <si>
    <t>Arcanum mystique (niveau 9)</t>
  </si>
  <si>
    <t>Maître de l'occulte</t>
  </si>
  <si>
    <t>Niveau d'emplacement</t>
  </si>
  <si>
    <t>Invocations connues</t>
  </si>
  <si>
    <t>Emplacements de sort</t>
  </si>
  <si>
    <t>Sorts connus</t>
  </si>
  <si>
    <t>Sorts mineurs connus</t>
  </si>
  <si>
    <t>Amélioration de caractéristiques, Capacité de domaine divin,Destruction des morts-vivants (FP 1)</t>
  </si>
  <si>
    <t>Sorts mineur connus</t>
  </si>
  <si>
    <t>Points Spéciaux</t>
  </si>
  <si>
    <t>Attaque bonus</t>
  </si>
  <si>
    <t>Sorcellerie</t>
  </si>
  <si>
    <t>Rage</t>
  </si>
  <si>
    <t>Arts-Martiaux</t>
  </si>
  <si>
    <t>HERMIT</t>
  </si>
  <si>
    <t>ARTIST</t>
  </si>
  <si>
    <t>CRIMINAL</t>
  </si>
  <si>
    <t>STREETS_CHILD</t>
  </si>
  <si>
    <t>MARINE</t>
  </si>
  <si>
    <t>WISE</t>
  </si>
  <si>
    <t>SOLDIER</t>
  </si>
  <si>
    <t>CAPTIVE</t>
  </si>
  <si>
    <t>VILLAGE_IDIOT</t>
  </si>
  <si>
    <t>TRAVELER</t>
  </si>
  <si>
    <t>BOUNTY_HUNTER</t>
  </si>
  <si>
    <t>TORMENTED</t>
  </si>
  <si>
    <t>PEOPLE_HERO</t>
  </si>
  <si>
    <t>GUILD_ARTISAN</t>
  </si>
  <si>
    <t>Bonus CA</t>
  </si>
  <si>
    <t>Max bonus CA</t>
  </si>
  <si>
    <t>SubRaces</t>
  </si>
  <si>
    <t>Historics</t>
  </si>
  <si>
    <t>WeaponCategories</t>
  </si>
  <si>
    <t>ArmorCategories</t>
  </si>
  <si>
    <t>ObjectCategories</t>
  </si>
  <si>
    <t>EquipmentCategories</t>
  </si>
  <si>
    <t>HostelCategories</t>
  </si>
  <si>
    <t>ServiceCategories</t>
  </si>
  <si>
    <t>Weapons</t>
  </si>
  <si>
    <t>Armors</t>
  </si>
  <si>
    <t>Objects</t>
  </si>
  <si>
    <t>Equipments</t>
  </si>
  <si>
    <t>Mounts</t>
  </si>
  <si>
    <t>Ships</t>
  </si>
  <si>
    <t>Wares</t>
  </si>
  <si>
    <t>HostelServices</t>
  </si>
  <si>
    <t>Services</t>
  </si>
  <si>
    <t>Trinkets</t>
  </si>
  <si>
    <t>Levels</t>
  </si>
  <si>
    <t>Caracteristics</t>
  </si>
  <si>
    <t>Skills</t>
  </si>
  <si>
    <t>Capacities</t>
  </si>
  <si>
    <t>"Ash": {
    "Id":"Ash",
    "Name":"Ash",
    "SubRace":"WOODEN_ELF",
    "Gender":"♂",
    "Class":"BARD",
    "ChargeCapacity": 20000,
    "MasterBonus": 2,
    "Skills": ["Eloquence", "Etiquette", "Narcotique", "Négociation", "Noblesse", "Représentation"],
    "MasterWeapons": [],
    "MasterArmors": [],
    "MasterObjects": [],
    "Historic": "HERMIT",
    "Alignment": "Neutre",
    "Age": 26,
    "Height": 176,
    "Weight": 68000,
    "Eyes": "Saphir",
    "Skin": "Bleu clair",
    "Hairs": "Mi-longs blancs bleutés",
    "PersonnalityTraits": "Serein",
    "Ideals": "Logique",
    "Links": "L'ordre de son monastère",
    "Defects": "Instable et sanguinaire",
    "History": "Sa mère, séduite par un génie ayant pris forme humaine, l'a abandonné à la naissance aux portes d'un monastère aux centre d'un forêt par sa mère lorsqu'elle à découvert à quoi elle avait donné naissance.",
    "Languages": ["Commun", "Primodrial", "Sylvain"],
    "XP": 900,
    "Level": 3,
    "MaxHP": 24,
    "HP": 24,
    "AC": 10,
    "Strength" : 10,
    "Constitution" : 10,
    "Dexterity" : 10,
    "Intelligence" : 10,
    "Wisdom" : 10,
    "Charisma" : 10,
    "WeaponRight": "Rapière",
    "WeaponLeft": "",
    "Armor": "",
    "Money": 1000,
    "Objects": ["Herboriste", "Cartographe"]
   },
   "Saphir": {
    "Id":"Saphir",
    "Name":"Saphir",
    "SubRace":"AIR_GENASI",
    "Gender":"♂",
    "Class":"MONK",
    "ChargeCapacity": 20000,
    "MasterBonus": 2,
    "Skills": ["Acrobatie", "Discrétion", "Médecine", "Religion"],
    "MasterWeapons": [],
    "MasterArmors": [],
    "MasterObjects": [],
    "Historic": "HERMIT",
    "Alignment": "Neutre",
    "Age": 26,
    "Height": 176,
    "Weight": 68000,
    "Eyes": "Saphir",
    "Skin": "Bleu clair",
    "Hairs": "Mi-longs blancs bleutés",
    "PersonnalityTraits": "Serein",
    "Ideals": "Logique",
    "Links": "L'ordre de son monastère",
    "Defects": "Instable et sanguinaire",
    "History": "Sa mère, séduite par un génie ayant pris forme humaine, l'a abandonné à la naissance aux portes d'un monastère aux centre d'un forêt par sa mère lorsqu'elle à découvert à quoi elle avait donné naissance.",
    "Languages": ["Commun", "Primodrial", "Sylvain"],
    "XP": 900,
    "Level": 3,
    "MaxHP": 24,
    "HP": 24,
    "AC": 10,
    "Strength" : 12,
    "Constitution" : 17,
    "Dexterity" : 21,
    "Intelligence" : 14,
    "Wisdom" : 19,
    "Charisma" : 14,
    "WeaponRight": "Bâton",
    "WeaponLeft": "",
    "Armor": "",
    "Money": 1000,
    "Objects": ["Herboriste", "Cartographe"],
    "Specials": 2,
    "Spells": {
   "1":3,
   "2":2,
   "3":0,
   "4":0,
   "5":0,
   "6":0,
   "7":0,
   "8":0,
   "9":0}
   },
   "Sorwen": {
    "Id":"Sorwen",
    "Name":"Sorwen",
    "SubRace":"ELF",
    "Gender":"♂",
    "Class":"WARRIOR",
    "ChargeCapacity": 20000,
    "MasterBonus": 2,
    "Skills": ["Acrobatie", "Discrétion", "Médecine", "Religion"],
    "MasterWeapons": [],
    "MasterArmors": [],
    "MasterObjects": [],
    "Historic": "HERMIT",
    "Alignment": "Neutre",
    "Age": 26,
    "Height": 176,
    "Weight": 68000,
    "Eyes": "Saphir",
    "Skin": "Bleu clair",
    "Hairs": "Mi-longs blancs bleutés",
    "PersonnalityTraits": "Serien",
    "Ideals": "Logique",
    "Links": "L'ordre de son monastère",
    "Defects": "Instable et sanguinaire",
    "History": "Sa mère, séduite par un génie ayant pris forme humaine, l'a abandonné à la naissance aux portes d'un monastère aux centre d'un forêt par sa mère lorsqu'elle à découvert à quoi elle avait donné naissance.",
    "Languages": ["Commun", "Primodrial", "Sylvain"],
    "XP": 900,
    "Level": 3,
    "MaxHP": 24,
    "HP": 24,
    "AC": 10,
    "Strength" : 10,
    "Constitution" : 10,
    "Dexterity" : 10,
    "Intelligence" : 10,
    "Wisdom" : 10,
    "Charisma" : 10,
    "WeaponRight": "Épée à deux mains",
    "WeaponLeft": "Épée à deux mains",
    "Armor": "",
    "Money": 1000,
    "Objects": ["Herboriste", "Cartographe"]</t>
  </si>
  <si>
    <t>Characters</t>
  </si>
  <si>
    <t>"C_MEL": {"Code": "C_MEL", "Name": "Armes courantes de corps à corps"},
   "C_DIS": {"Code": "C_DIS","Name": "Armes courantes à distance"},
   "W_MEL": {"Code": "W_MEL","Name": "Armes de guerre de corps à corps"},
   "W_DIS": {"Code": "W_DIS","Name": "Armes de guerre à distance"}</t>
  </si>
  <si>
    <t>"LIGHT": {"Code": "LIGHT", "Name": "Armures légères"},
   "MID": {"Code": "MID","Name": "Armures intermédiaires"},
   "HEAVY": {"Code": "HEAVY","Name": "Armures lourdes"},
   "SHIELD": {"Code": "SHIELD","Name": "Boucliers"}</t>
  </si>
  <si>
    <t>"HOSTEL": {"Code": "HOSTEL", "Name": "Auberge"},
   "MEAL": {"Code": "MEAL", "Name": "Repas (par jour)"},
   "FOOD": {"Code": "FOOD", "Name": "Nourriture"},
   "DRINK": {"Code": "DRINK", "Name": "Boisson"}</t>
  </si>
  <si>
    <t>"HIRING": {"Code": "HIRING", "Name": "Embauche"},
   "TRANSPORT": {"Code": "TRANSPORT", "Name": "Transport"}</t>
  </si>
  <si>
    <t>"FOR": {
    "Code": "FOR",
    "Name": "Force",
    "OV": "Strength"
   },
   "CON": {
    "Code": "CON",
    "Name": "Constitution",
    "OV": "Constitution"
   },
   "DEX": {
    "Code": "DEX",
    "Name": "Dextérité",
    "OV": "Dexterity"
   },
   "INT": {
    "Code": "INT",
    "Name": "Intelligence",
    "OV": "Intelligence"
   },
   "SAG": {
    "Code": "SAG",
    "Name": "Sagesse",
    "OV": "Wisdom"
   },
   "CHA": {
    "Code": "CHA",
    "Name": "Charisme",
    "OV": "Charisma"
   }</t>
  </si>
  <si>
    <t>"Acrobatie": {  "Caracteristic": "DEX",
  "Name": "Acrobatie"
    },
   "Ambidextrie": {  "Caracteristic": "DEX",
  "Name": "Ambidextrie"
    },
   "Apnée": {  "Caracteristic": "CON",
  "Name": "Apnée"
    },
   "Arnaque": {  "Caracteristic": "INT",
  "Name": "Arnaque"
    },
   "Arcane": {  "Caracteristic": "INT",
  "Name": "Arcane"
    },
   "Assasinat": {  "Caracteristic": "DEX",
  "Name": "Assasinat"
    },
   "Athlétisme": {  "Caracteristic": "FOR",
  "Name": "Athlétisme"
    },
   "Audition": {  "Caracteristic": "SAG",
  "Name": "Audition"
    },
   "Bagarre": {  "Caracteristic": "FOR",
  "Name": "Bagarre"
    },
   "Baratineur": {  "Caracteristic": "CHA",
  "Name": "Baratineur"
    },
   "Bravoure": {  "Caracteristic": "CHA",
  "Name": "Bravoure"
    },
   "Bricolage": {  "Caracteristic": "INT",
  "Name": "Bricolage"
    },
   "Brise liens": {  "Caracteristic": "CON",
  "Name": "Brise liens"
    },
   "Chance": {  "Caracteristic": "SAG",
  "Name": "Chance"
    },
   "Chasse": {  "Caracteristic": "SAG",
  "Name": "Chasse"
    },
   "Matrise des nœuds": {  "Caracteristic": "INT",
  "Name": "Matrise des nœuds"
    },
   "Corruption": {  "Caracteristic": "INT",
  "Name": "Corruption"
    },
   "Crochetage": {  "Caracteristic": "DEX",
  "Name": "Crochetage"
    },
   "(Dé)cryptage": {  "Caracteristic": "INT",
  "Name": "(Dé)cryptage"
    },
   "Cuisine": {  "Caracteristic": "INT",
  "Name": "Cuisine"
    },
   "Déguisement": {  "Caracteristic": "CHA",
  "Name": "Déguisement"
    },
   "Désamorçage": {  "Caracteristic": "SAG",
  "Name": "Désamorçage"
    },
   "Détection d'émotions": {  "Caracteristic": "SAG",
  "Name": "Détection d'émotions"
    },
   "Diplomatie": {  "Caracteristic": "CHA",
  "Name": "Diplomatie"
    },
   "Discrétion": {  "Caracteristic": "DEX",
  "Name": "Discrétion"
    },
   "Dissimulation": {  "Caracteristic": "DEX",
  "Name": "Dissimulation"
    },
   "Donjonnerie": {  "Caracteristic": "INT",
  "Name": "Donjonnerie"
    },
   "Dressage": {  "Caracteristic": "SAG",
  "Name": "Dressage"
    },
   "Eloquence": {  "Caracteristic": "CHA",
  "Name": "Eloquence"
    },
   "Equilibre": {  "Caracteristic": "DEX",
  "Name": "Equilibre"
    },
   "Escalade": {  "Caracteristic": "CON",
  "Name": "Escalade"
    },
   "Escamotage": {  "Caracteristic": "DEX",
  "Name": "Escamotage"
    },
   "Espionnage": {  "Caracteristic": "SAG",
  "Name": "Espionnage"
    },
   "Estimation": {  "Caracteristic": "INT",
  "Name": "Estimation"
    },
   "Etiquette": {  "Caracteristic": "CON",
  "Name": "Etiquette"
    },
   "Exploration": {  "Caracteristic": "SAG",
  "Name": "Exploration"
    },
   "Fouille": {  "Caracteristic": "SAG",
  "Name": "Fouille"
    },
   "Fuite": {  "Caracteristic": "CON",
  "Name": "Fuite"
    },
   "Géographie": {  "Caracteristic": "INT",
  "Name": "Géographie"
    },
   "Herboristerie": {  "Caracteristic": "SAG",
  "Name": "Herboristerie"
    },
   "Histoire": {  "Caracteristic": "INT",
  "Name": "Histoire"
    },
   "Identification": {  "Caracteristic": "INT",
  "Name": "Identification"
    },
   "Imitation": {  "Caracteristic": "INT",
  "Name": "Imitation"
    },
   "Intimidation": {  "Caracteristic": "CHA",
  "Name": "Intimidation"
    },
   "Intuition": {  "Caracteristic": "SAG",
  "Name": "Intuition"
    },
   "Investigation": {  "Caracteristic": "INT",
  "Name": "Investigation"
    },
   "Jeu": {  "Caracteristic": "INT",
  "Name": "Jeu"
    },
   "Langue": {  "Caracteristic": "INT",
  "Name": "Langue"
    },
   "Lecture labiale": {  "Caracteristic": "SAG",
  "Name": "Lecture labiale"
    },
   "Loi": {  "Caracteristic": "INT",
  "Name": "Loi"
    },
   "Médecine": {  "Caracteristic": "INT",
  "Name": "Médecine"
    },
   "Méfiance": {  "Caracteristic": "SAG",
  "Name": "Méfiance"
    },
   "Mémorisation": {  "Caracteristic": "INT",
  "Name": "Mémorisation"
    },
   "Narcotique": {  "Caracteristic": "INT",
  "Name": "Narcotique"
    },
   "Natation": {  "Caracteristic": "FOR",
  "Name": "Natation"
    },
   "Nature": {  "Caracteristic": "INT",
  "Name": "Nature"
    },
   "Navigation": {  "Caracteristic": "INT",
  "Name": "Navigation"
    },
   "Négociation": {  "Caracteristic": "CHA",
  "Name": "Négociation"
    },
   "Noblesse": {  "Caracteristic": "INT",
  "Name": "Noblesse"
    },
   "Noyade": {  "Caracteristic": "CON",
  "Name": "Noyade"
    },
   "Observation": {  "Caracteristic": "SAG",
  "Name": "Observation"
    },
   "Odorat": {  "Caracteristic": "SAG",
  "Name": "Odorat"
    },
   "Orientation": {  "Caracteristic": "SAG",
  "Name": "Orientation"
    },
   "Pêche": {  "Caracteristic": "SAG",
  "Name": "Pêche"
    },
   "Perspicacité": {  "Caracteristic": "SAG",
  "Name": "Perspicacité"
    },
   "Persuasion": {  "Caracteristic": "CHA",
  "Name": "Persuasion"
    },
   "Pistage": {  "Caracteristic": "SAG",
  "Name": "Pistage"
    },
   "Poison": {  "Caracteristic": "INT",
  "Name": "Poison"
    },
   "Premiers secours": {  "Caracteristic": "INT",
  "Name": "Premiers secours"
    },
   "Réflexe": {  "Caracteristic": "DEX",
  "Name": "Réflexe"
    },
   "Religion": {  "Caracteristic": "INT",
  "Name": "Religion"
    },
   "Représentation": {  "Caracteristic": "CHA",
  "Name": "Représentation"
    },
   "Sabotage": {  "Caracteristic": "SAG",
  "Name": "Sabotage"
    },
   "Saut": {  "Caracteristic": "FOR",
  "Name": "Saut"
    },
   "Soin animaux": {  "Caracteristic": "SAG",
  "Name": "Soin animaux"
    },
   "Suffocation": {  "Caracteristic": "CON",
  "Name": "Suffocation"
    },
   "Torture": {  "Caracteristic": "CON",
  "Name": "Torture"
    },
   "Tromperie": {  "Caracteristic": "CHA",
  "Name": "Tromperie"
    },
   "Utilisation d'objets magiques": {  "Caracteristic": "INT",
  "Name": "Utilisation d'objets magiques"
    },
   "Vigilance": {  "Caracteristic": "SAG",
  "Name": "Vigilance"
    }</t>
  </si>
  <si>
    <t>DEX</t>
  </si>
  <si>
    <t>Sort</t>
  </si>
  <si>
    <t>BBE</t>
  </si>
  <si>
    <t>Niv</t>
  </si>
  <si>
    <t>École</t>
  </si>
  <si>
    <t>Incantation</t>
  </si>
  <si>
    <t>Concentration</t>
  </si>
  <si>
    <t>Rituel</t>
  </si>
  <si>
    <t>Description</t>
  </si>
  <si>
    <t>Source</t>
  </si>
  <si>
    <t>Absorption des éléments</t>
  </si>
  <si>
    <t>Absorb Elements</t>
  </si>
  <si>
    <t>abjuration</t>
  </si>
  <si>
    <t>1 réaction</t>
  </si>
  <si>
    <t>Le lanceur a la résistance aux dégâts reçus et inflige 1d6 dégâts extra du même type à sa prochaine attaque (dégâts/niv).</t>
  </si>
  <si>
    <t>Xanathar´s Guide to Everything</t>
  </si>
  <si>
    <t>Agrandir/Rétrécir</t>
  </si>
  <si>
    <t>Enlarge/Reduce</t>
  </si>
  <si>
    <t>transmutation</t>
  </si>
  <si>
    <t>1 action</t>
  </si>
  <si>
    <t>Double ou réduit de moitié la taille d'une créature (JdS de Con) ou d'un objet.</t>
  </si>
  <si>
    <t>Player´s Handbook (SRD)</t>
  </si>
  <si>
    <t>Aide</t>
  </si>
  <si>
    <t>Aid</t>
  </si>
  <si>
    <t>Jusqu'à 3 créatures augmentent leurs pv actuels et pv max de 5 (+5 pv/niv).</t>
  </si>
  <si>
    <t>Alarme</t>
  </si>
  <si>
    <t>Alarm</t>
  </si>
  <si>
    <t>1 minute</t>
  </si>
  <si>
    <t>Alerte le lanceur ou active une alarme si une créature de taille TP ou supérieure pénètre dans un cube surveillé de 6 m.</t>
  </si>
  <si>
    <t>Allié planaire</t>
  </si>
  <si>
    <t>Planar Ally</t>
  </si>
  <si>
    <t>invocation</t>
  </si>
  <si>
    <t>10 minutes</t>
  </si>
  <si>
    <t>Invoque un céleste, un élémentaire ou un fiélon qui aidera le lanceur contre paiement (1000 po/h, sacrifice, quête, etc).</t>
  </si>
  <si>
    <t>Amélioration de caractéristique</t>
  </si>
  <si>
    <t>Enhance Ability</t>
  </si>
  <si>
    <t>La cible gagne l'avantage aux jets d'une caractéristique prédéfinie, plus d'éventuels autres bonus (+1 créature/niv).</t>
  </si>
  <si>
    <t>Amélioration de compétences</t>
  </si>
  <si>
    <t>Skill Empowerment</t>
  </si>
  <si>
    <t>La cible double son bonus de maîtrise pour une compétence.</t>
  </si>
  <si>
    <t>Amis</t>
  </si>
  <si>
    <t>Friends</t>
  </si>
  <si>
    <t>enchantement</t>
  </si>
  <si>
    <t>Le lanceur obtient l'avantage aux jets de Charisme contre une créature choisie qui ne lui est pas hostile.</t>
  </si>
  <si>
    <t>Player´s Handbook (BR)</t>
  </si>
  <si>
    <t>Amitié avec les animaux</t>
  </si>
  <si>
    <t>Animal Friendship</t>
  </si>
  <si>
    <t>Une bête d'Intelligence 3 ou moins doit réussir un JdS de Sag. ou être charmée (+1 bête/niv).</t>
  </si>
  <si>
    <t>Animation d'objets</t>
  </si>
  <si>
    <t>Animation des objets</t>
  </si>
  <si>
    <t>Animate Objects</t>
  </si>
  <si>
    <t>Anime jusqu'à 10 objets non magiques et contrôle leurs actions jusqu'à 150 m (+2 objets/niv).</t>
  </si>
  <si>
    <t>Animation des morts</t>
  </si>
  <si>
    <t>Animate Dead</t>
  </si>
  <si>
    <t>nécromancie</t>
  </si>
  <si>
    <t>Crée un squelette à partir d'os ou un zombi à partir d'un cadavre, qui est sous le contrôle du lanceur (+2 créatures/niv).</t>
  </si>
  <si>
    <t>Apaisement des émotions</t>
  </si>
  <si>
    <t>Calm Emotions</t>
  </si>
  <si>
    <t>Les créatures dans un rayon de 6 m doivent réussir un JdS de Cha. ou ne plus être charmées/effrayées, ou être indifférentes.</t>
  </si>
  <si>
    <t>Apparence trompeuse</t>
  </si>
  <si>
    <t>Seeming</t>
  </si>
  <si>
    <t>illusion</t>
  </si>
  <si>
    <t>Change l'apparence physique et vestimentaire de cibles (JdS si non consentante).</t>
  </si>
  <si>
    <t>Appel de familier</t>
  </si>
  <si>
    <t>Find Familiar</t>
  </si>
  <si>
    <t>1 heure</t>
  </si>
  <si>
    <t>Invoque un petit animal qui obéit au lanceur du sort et qui partage ses sens avec lui par télépathie.</t>
  </si>
  <si>
    <t>Appel de la foudre</t>
  </si>
  <si>
    <t>Call Lightning</t>
  </si>
  <si>
    <t>Les créatures dans un rayon de 1,50 m doivent réussir un JdS de Dex. ou subir 3d10 dégâts de foudre (dégâts/niv) à chaque tour.</t>
  </si>
  <si>
    <t>Appel de monture</t>
  </si>
  <si>
    <t>Trouver une monture</t>
  </si>
  <si>
    <t>Find Steed</t>
  </si>
  <si>
    <t>Invoque un esprit sous la forme d'un destrier (cheval, élan, etc) lié par télépathie au lanceur.</t>
  </si>
  <si>
    <t>Appel de monture supérieure</t>
  </si>
  <si>
    <t>Trouver une monture supérieure</t>
  </si>
  <si>
    <t>Find Greater Steed</t>
  </si>
  <si>
    <t>Invoque un esprit sous la forme d'un destrier (griffon, pégase, etc) lié par télépathie au lanceur.</t>
  </si>
  <si>
    <t>Arme élémentaire</t>
  </si>
  <si>
    <t>Elemental Weapon</t>
  </si>
  <si>
    <t>Une arme devient magique avec +1 aux jets d'attaque et +1d4 de dégâts extra d'un type à choisir (bonus et dégâts/niv).</t>
  </si>
  <si>
    <t>Player´s Handbook</t>
  </si>
  <si>
    <t>Arme magique</t>
  </si>
  <si>
    <t>Magic Weapon</t>
  </si>
  <si>
    <t>1 action bonus</t>
  </si>
  <si>
    <t>Transforme une arme en arme magique +1 à l'attaque et aux dégâts (bonus de +2 ou +3/niv).</t>
  </si>
  <si>
    <t>Arme sacrée</t>
  </si>
  <si>
    <t>Holy Weapon</t>
  </si>
  <si>
    <t>évocation</t>
  </si>
  <si>
    <t>L'arme cible brille, inflige 2d8 dégâts radiants supplémentaires et peut exploser sur un rayon de 9 m (JdS ou 4d8 radiants).</t>
  </si>
  <si>
    <t>Arme spirituelle</t>
  </si>
  <si>
    <t>Spiritual Weapon</t>
  </si>
  <si>
    <t>Si l'attaque avec un sort touche, inflige 1d8+Mod.Carac dégâts de force (dégâts/niv). Une action bonus permet une autre attaque.</t>
  </si>
  <si>
    <t>Armure d'Agathys</t>
  </si>
  <si>
    <t>Armor of Agathys</t>
  </si>
  <si>
    <t>Le lanceur gagne 5pv temporaires et une créature qui le touche au corps à corps subit 5 dégâts de froid à (+5 pv et dégâts/niv).</t>
  </si>
  <si>
    <t>Armure de mage</t>
  </si>
  <si>
    <t>Armure du mage</t>
  </si>
  <si>
    <t>Mage Armor</t>
  </si>
  <si>
    <t>La cible, si elle est consentante et ne porte pas d'armure, obtient une CA de 13+Mod.Dex.</t>
  </si>
  <si>
    <t>Arrêt du temps</t>
  </si>
  <si>
    <t>Time Stop</t>
  </si>
  <si>
    <t>Arrête le temps durant 1d4+1 tours pour tout le monde sauf pour le lanceur.</t>
  </si>
  <si>
    <t>Aspersion d'acide</t>
  </si>
  <si>
    <t>Aspersion acide</t>
  </si>
  <si>
    <t>Acid Splash</t>
  </si>
  <si>
    <t>1 ou 2 créatures dans un rayon de 1,50 m doivent réussir un JdS de Dex. ou subir 1d6 dégâts d'acide (dégâts/niv).</t>
  </si>
  <si>
    <t>Assassin imaginaire</t>
  </si>
  <si>
    <t>Phantasmal Killer</t>
  </si>
  <si>
    <t>La cible doit réussir un JdS de Sag. ou être effrayée puis subir 4d10 dégâts psychiques (dégâts/niv) à chacun de ses tours.</t>
  </si>
  <si>
    <t>Assistance</t>
  </si>
  <si>
    <t>Guidance</t>
  </si>
  <si>
    <t>divination</t>
  </si>
  <si>
    <t>La cible peut ajouter 1d4 à un jet de caractéristique de son choix.</t>
  </si>
  <si>
    <t>Attraction terrestre</t>
  </si>
  <si>
    <t>Earthbind</t>
  </si>
  <si>
    <t>La cible à 90 m doit réussir un JdS de For. ou sa vitesse de vol est réduite à 0 (descend à 18 m/round).</t>
  </si>
  <si>
    <t>Aube</t>
  </si>
  <si>
    <t>Dawn</t>
  </si>
  <si>
    <t>Les créatures dans un cylindre de 9 x 12 m doivent réussir un JdS de Con. ou subir 4d10 dégâts radiants.</t>
  </si>
  <si>
    <t>Augure</t>
  </si>
  <si>
    <t>Augury</t>
  </si>
  <si>
    <t>Le lanceur obtient un présage concernant le résultat d'une action dans les 30 prochaines min (fortune, péril, les deux ou rien).</t>
  </si>
  <si>
    <t>Aura de pureté</t>
  </si>
  <si>
    <t>Aura of Purity</t>
  </si>
  <si>
    <t>Les créatures dans un rayon de 9 m ne peuvent tomber malade, ont la résistance au poison et l'avantage à certains JdS.</t>
  </si>
  <si>
    <t>Aura de vie</t>
  </si>
  <si>
    <t>Aura of Life</t>
  </si>
  <si>
    <t>Les créatures dans un rayon de 9 m ont la résistance aux dégâts nécrotiques et regagnent automatiquement 1 pv une fois à 0 pv.</t>
  </si>
  <si>
    <t>Aura de vitalité</t>
  </si>
  <si>
    <t>Aura of Vitality</t>
  </si>
  <si>
    <t>La cible dans un rayon de 9 m récupère 2d6 pv.</t>
  </si>
  <si>
    <t>Aura du croisé</t>
  </si>
  <si>
    <t>Crusader's Mantle</t>
  </si>
  <si>
    <t>Les créatures non hostiles dans un rayon de 9 m infligent 1d4 dégâts radiants extra lorsqu'ils touchent avec une arme.</t>
  </si>
  <si>
    <t>Aura magique de Nystul</t>
  </si>
  <si>
    <t>Nystul's Magic Aura</t>
  </si>
  <si>
    <t>Révèle de fausses informations au sujet d'une créature ou d'un objet qui serait la cible d'un sort de divination.</t>
  </si>
  <si>
    <t>Aura sacrée</t>
  </si>
  <si>
    <t>Holy Aura</t>
  </si>
  <si>
    <t>Les cibles dans un rayon de 9 m ont l'avantage aux JdS. Les autres créatures ont un désavantage à l'attaque contre ces cibles.</t>
  </si>
  <si>
    <t>Bagou</t>
  </si>
  <si>
    <t>Glibness</t>
  </si>
  <si>
    <t>Donne 15 à un jet de Charisme et masque les mensonges lors d'une détection magique.</t>
  </si>
  <si>
    <t>Baies nourricières</t>
  </si>
  <si>
    <t>Goodberry</t>
  </si>
  <si>
    <t>Crée jusqu'à 10 baies qui redonnent 1 pv chacune et gardent leur pouvoir durant 24 heures.</t>
  </si>
  <si>
    <t>Bannissement</t>
  </si>
  <si>
    <t>Banishment</t>
  </si>
  <si>
    <t>La cible doit réussir un JdS de Cha. ou être envoyée sur un demi-plan non-dangereux (+1 créature/niv).</t>
  </si>
  <si>
    <t>Barrière de lames</t>
  </si>
  <si>
    <t>Blade Barrier</t>
  </si>
  <si>
    <t>Crée un mur de 30 x 6 x 1,50 m qui confère un abri important (3/4) et peut infliger 6d10 dégâts tranchants si on le traverse.</t>
  </si>
  <si>
    <t>Bénédiction</t>
  </si>
  <si>
    <t>Bless</t>
  </si>
  <si>
    <t>Jusqu'à 3 cibles peuvent ajouter 1d4 à leur jet d'attaque ou de sauvegarde (+1 créature/niv).</t>
  </si>
  <si>
    <t>Blessure</t>
  </si>
  <si>
    <t>Inflict Wounds</t>
  </si>
  <si>
    <t>Si l'attaque touche, inflige subit 3d10 dégâts nécrotiques (dégâts/niv).</t>
  </si>
  <si>
    <t>Bosquet des druides</t>
  </si>
  <si>
    <t>Druid Grove</t>
  </si>
  <si>
    <t>Protège une zone de 27 x 27 x 27 m par un brouillard, des lianes, des arbres animés, ou autres effets.</t>
  </si>
  <si>
    <t>Bouche magique</t>
  </si>
  <si>
    <t>Magic Mouth</t>
  </si>
  <si>
    <t>Crée une bouche magique qui répétera un message de 25 mots max lorsqu'une condition de déclenchement est remplie.</t>
  </si>
  <si>
    <t>En réaction, la lanceur gagne un bonus de +5 à la CA et ne prend aucun dégât du sort projectile magique.</t>
  </si>
  <si>
    <t>Bouclier de feu</t>
  </si>
  <si>
    <t>Fire Shield</t>
  </si>
  <si>
    <t>Le lanceur obtient la résistance aux dégâts de froid ou de feu, et fait subir 2d8 dégâts aux attaquants à 1,50 m qui touchent.</t>
  </si>
  <si>
    <t>Bouclier de la foi</t>
  </si>
  <si>
    <t>Shield of Faith</t>
  </si>
  <si>
    <t>La cible obtient un bonus de +2 de CA.</t>
  </si>
  <si>
    <t>Boule de feu</t>
  </si>
  <si>
    <t>Fireball</t>
  </si>
  <si>
    <t>Les créatures dans un rayon de 6 m doivent réussir un JdS de Dex. ou subir 8d6 dégâts de feu (dégâts/niv).</t>
  </si>
  <si>
    <t>Boule de feu à retardement</t>
  </si>
  <si>
    <t>Boule de feu à explosion retardée</t>
  </si>
  <si>
    <t>Delayed Blast Fireball</t>
  </si>
  <si>
    <t>Les créatures dans une shpère de 6 m de rayon doivent réussir un JdS de Dex. ou subir 12d6 dégâts de feu (dégâts/niv).</t>
  </si>
  <si>
    <t>Bourrasque</t>
  </si>
  <si>
    <t>Gust of Wind</t>
  </si>
  <si>
    <t>Les créatures sur une ligne de 18 x 3 m doivent réussir un JdS de For. ou être repoussées de 4,50 m.</t>
  </si>
  <si>
    <t>Cage de force</t>
  </si>
  <si>
    <t>Forcecage</t>
  </si>
  <si>
    <t>Crée une cage de 6 m ou une boite de 3 m de force magique qui emprisonne une créature. Évasion possible par magie uniquement.</t>
  </si>
  <si>
    <t>Cage des âmes</t>
  </si>
  <si>
    <t>Soul Cage</t>
  </si>
  <si>
    <t>1 reaction</t>
  </si>
  <si>
    <t>Vole une âme pour gagner des pv, lui poser des questions, obtenir l'avantage à un dé ou voir un lieu qu'elle connaissait.</t>
  </si>
  <si>
    <t>Carquois magique</t>
  </si>
  <si>
    <t>Swift Quiver</t>
  </si>
  <si>
    <t>Fait qu'un carquois produise constamment des munitions non magiques, permettant 2 attaques par round en action bonus.</t>
  </si>
  <si>
    <t>Catapulte</t>
  </si>
  <si>
    <t>Catapult</t>
  </si>
  <si>
    <t>La cible doit réussir un JdS de Dex. ou subir 3d8 dégâts contondants d'un objet de 2,5 kg max (+2,5 kg et +1d8/niv).</t>
  </si>
  <si>
    <t>Blindness/Deafness</t>
  </si>
  <si>
    <t>La cible doit réussir un JdS de Con. ou devenir aveuglée ou assourdie (+1 créature/niv).</t>
  </si>
  <si>
    <t>Cercle de mort</t>
  </si>
  <si>
    <t>Circle of Death</t>
  </si>
  <si>
    <t>Les créatures dans une sphère de 18 m de rayon doivent réussir un JdS de Con. ou subir 8d6 dégâts nécrotiques (dégâts/niv).</t>
  </si>
  <si>
    <t>Cercle de pouvoir</t>
  </si>
  <si>
    <t>Circle of Power</t>
  </si>
  <si>
    <t>Les créatures amicales dans un rayon de 9 m ont l'avantage aux JdS contre les sorts et autres effets magiques.</t>
  </si>
  <si>
    <t>Cercle de téléportation</t>
  </si>
  <si>
    <t>Teleportation Circle</t>
  </si>
  <si>
    <t>Crée un cercle permettant à quiconque d’être téléporté vers un autre cercle de téléportation connu du lanceur.</t>
  </si>
  <si>
    <t>Cercle magique</t>
  </si>
  <si>
    <t>Magic Circle</t>
  </si>
  <si>
    <t>Crée un cylindre de 6 x 6 m qui protège des célestes, élémentaires, fées, fiélons et/ou morts-vivants (+1 h/niv).</t>
  </si>
  <si>
    <t>Cérémonie</t>
  </si>
  <si>
    <t>Ceremony</t>
  </si>
  <si>
    <t>Célèbre un rite religieux (bénir de l'eau, octroyer un bonus à la CA, aux JdS, au jets de carac, etc).</t>
  </si>
  <si>
    <t>Chaîne d'éclairs</t>
  </si>
  <si>
    <t>Chain Lightning</t>
  </si>
  <si>
    <t>Jusqu'à 4 cibles différentes doivent réussir un JdS de Dex. ou subir 10d8 dégâts de foudre (+1 cible/niv).</t>
  </si>
  <si>
    <t>Champ antimagie</t>
  </si>
  <si>
    <t>Antimagic Field</t>
  </si>
  <si>
    <t>Crée une sphère de 3 m de rayon dans laquelle les sorts et les objets magiques ne fonctionnent plus.</t>
  </si>
  <si>
    <t>Changement de forme</t>
  </si>
  <si>
    <t>Shapechange</t>
  </si>
  <si>
    <t>Le lanceur prend la forme d'une créature qu'il a déjà vue d'un FP égal ou inférieur à son niveau.</t>
  </si>
  <si>
    <t>Changement de plan</t>
  </si>
  <si>
    <t>Plane Shift</t>
  </si>
  <si>
    <t>Le lanceur et jusqu'à 8 créatures sont transportés dans un autre plan d'existence, ou une créature est bannie (JdS de Cha).</t>
  </si>
  <si>
    <t>Charme-monstre</t>
  </si>
  <si>
    <t>Charm Monster</t>
  </si>
  <si>
    <t>La cible doit réussir un JdS de Sag. ou être charmée par le lanceur (+1 créature/niv).</t>
  </si>
  <si>
    <t>Charme-personne</t>
  </si>
  <si>
    <t>Charm Person</t>
  </si>
  <si>
    <t>La cible humanoïde doit réussir un JdS de Sag. ou être charmée par le lanceur (+1 créature/niv).</t>
  </si>
  <si>
    <t>Châtiment ardent</t>
  </si>
  <si>
    <t>Frappe ardente</t>
  </si>
  <si>
    <t>Searing Smite</t>
  </si>
  <si>
    <t>Si l'attaque touche, inflige 1d6 dégâts de feu extra et enflamme la cible (dégâts/niv).</t>
  </si>
  <si>
    <t>Châtiment assommant</t>
  </si>
  <si>
    <t>Frappe assommante</t>
  </si>
  <si>
    <t>Staggering Smite</t>
  </si>
  <si>
    <t>Si l'attaque touche, inflige 4d6 dégâts psychiques extra et la cible doit réussir un JdS de Sag. ou avoir un désavantage.</t>
  </si>
  <si>
    <t>Châtiment aveuglant</t>
  </si>
  <si>
    <t>Frappe aveuglante</t>
  </si>
  <si>
    <t>Blinding Smite</t>
  </si>
  <si>
    <t>Si l'attaque touche, inflige 3d8 dégâts radiants extra et la cible doit réussir un JdS de Con. ou être aveuglée.</t>
  </si>
  <si>
    <t>Châtiment colérique</t>
  </si>
  <si>
    <t>Frappe colérique</t>
  </si>
  <si>
    <t>Wrathful Smite</t>
  </si>
  <si>
    <t>Si l'attaque touche, inflige 1d6 dégâts psychiques extra et la cible doit réussir un JdS de Sag. ou être effrayée.</t>
  </si>
  <si>
    <t>Châtiment de bannissement</t>
  </si>
  <si>
    <t>Frappe du bannissement</t>
  </si>
  <si>
    <t>Banishing Smite</t>
  </si>
  <si>
    <t>Si l'attaque avec une arme touche, inflige 5d10 dégâts de force extra. Une cible réduite à 50 pv ou moins est bannie.</t>
  </si>
  <si>
    <t>Châtiment lumineux</t>
  </si>
  <si>
    <t>Frappe lumineuse</t>
  </si>
  <si>
    <t>Branding Smite</t>
  </si>
  <si>
    <t>Si l'attaque avec une arme touche, inflige 2d6 dégâts radiants extra et la cible émet une lumière faible sur 1,50m (dégâts/niv).</t>
  </si>
  <si>
    <t>Châtiment tonitruant</t>
  </si>
  <si>
    <t>Frappe tonitruante</t>
  </si>
  <si>
    <t>Thunderous Smite</t>
  </si>
  <si>
    <t>Si l'attaque touche, inflige 2d6 dégâts de tonnerre extra, et la cible doit réussir un JdS de For. ou tomber à terre.</t>
  </si>
  <si>
    <t>Chien de garde de Mordenkainen</t>
  </si>
  <si>
    <t>Mordenkainen's Faithful Hound</t>
  </si>
  <si>
    <t>Invoque un chien de garde invisible qui aboie à l'approche de créatures et les attaque (4d8 dégâts perforants).</t>
  </si>
  <si>
    <t>Clairvoyance</t>
  </si>
  <si>
    <t>Crée un détecteur invisible dans un lieu familier à 1,5 km ou moins, permettant de voir ou d'entendre (au choix, modifiable).</t>
  </si>
  <si>
    <t>Clignotement</t>
  </si>
  <si>
    <t>Blink</t>
  </si>
  <si>
    <t>Le lanceur a 50% de chance de passer dans le plan éthéré, puis il revient dans l'espace qu'il occupait au tour suivant.</t>
  </si>
  <si>
    <t>Clone</t>
  </si>
  <si>
    <t>Crée en 120 jours le double inerte d'une créature vivante. Si la créature originale meurt, son âme est transférée dans le clone.</t>
  </si>
  <si>
    <t>Coffre secret de Léomund</t>
  </si>
  <si>
    <t>Leomund's Secret Chest</t>
  </si>
  <si>
    <t>Cache un coffre (90 x 60 x 60 cm) et son contenu dans le plan éthéré.</t>
  </si>
  <si>
    <t>Collet</t>
  </si>
  <si>
    <t>Snare</t>
  </si>
  <si>
    <t>Crée un piège magique (JdS de Dex. ou la créature de taille P à G est hissée en l'air).</t>
  </si>
  <si>
    <t>Colonne de flamme</t>
  </si>
  <si>
    <t>Flame Strike</t>
  </si>
  <si>
    <t>Les créatures dans un cylindre de 6 x 12 m doivent réussir un JdS de Dex. ou subir 4d6 de feu et 4d6 radiants (dégâts/niv).</t>
  </si>
  <si>
    <t>Communication à distance</t>
  </si>
  <si>
    <t>Envoi de message</t>
  </si>
  <si>
    <t>Sending</t>
  </si>
  <si>
    <t>Envoie un message de 25 mots à une créature familière, quelle que soit la distance ou le plan. Elle peut y répondre.</t>
  </si>
  <si>
    <t>Communication avec les animaux</t>
  </si>
  <si>
    <t>Speak with Animals</t>
  </si>
  <si>
    <t>Le lanceur communique avec des bêtes qui peuvent ainsi partager des informations ou aider.</t>
  </si>
  <si>
    <t>Communication avec les morts</t>
  </si>
  <si>
    <t>Speak with Dead</t>
  </si>
  <si>
    <t>Permet à un cadavre qui possède encore une bouche et n'est pas un mort-vivant de répondre à 5 questions du lanceur.</t>
  </si>
  <si>
    <t>Communication avec les plantes</t>
  </si>
  <si>
    <t>Speak with Plants</t>
  </si>
  <si>
    <t>Le lanceur peut communiquer avec des plantes à 9 m, et transforme un terrain difficile en un terrain ordinaire ou l'inverse.</t>
  </si>
  <si>
    <t>Communion</t>
  </si>
  <si>
    <t>Commune</t>
  </si>
  <si>
    <t>Permet d'obtenir d'une entité divine les réponses (oui ou non) à 3 questions.</t>
  </si>
  <si>
    <t>Communion avec la nature</t>
  </si>
  <si>
    <t>Commune with Nature</t>
  </si>
  <si>
    <t>Le lanceur obtient 3 informations sur le territoire alentour. Ne fonctionne pas dans les donjons ou les villes.</t>
  </si>
  <si>
    <t>Compréhension des langues</t>
  </si>
  <si>
    <t>Comprehend Languages</t>
  </si>
  <si>
    <t>Le lanceur comprend toutes les langues parlées ou écrites (1 min/page). Ne décode pas les messages secrets.</t>
  </si>
  <si>
    <t>Compulsion</t>
  </si>
  <si>
    <t>Les cibles à 9 m doivent réussir un JdS de Sag. ou se déplacer dans une direction indiquée.</t>
  </si>
  <si>
    <t>Cône de froid</t>
  </si>
  <si>
    <t>Cone of Cold</t>
  </si>
  <si>
    <t>Les créatures dans un cône de 18 m doivent réussir un JdS de Con. ou subir 8d8 dégâts de froid (dégâts/niv).</t>
  </si>
  <si>
    <t>Confusion</t>
  </si>
  <si>
    <t>Les créatures dans un rayon de 3 m doivent réussir un JdS de Sag. ou ne plus pouvoir agir normalement (+1,50 m de rayon/niv).</t>
  </si>
  <si>
    <t>Contact avec un autre plan</t>
  </si>
  <si>
    <t>Contacter un autre plan</t>
  </si>
  <si>
    <t>Contact Other Plane</t>
  </si>
  <si>
    <t>Contacte une entité extérieure afin de lui poser 5 questions si un JdS d'Int. est réussi. Sinon, 6d6 dégâts psychiques.</t>
  </si>
  <si>
    <t>Contact glacial</t>
  </si>
  <si>
    <t>Chill Touch</t>
  </si>
  <si>
    <t>Si l'attaque avec un sort touche, inflige 1d8 dégâts nécrotiques (dégâts/niv) et la cible ne peut récupérer ses pv de suite.</t>
  </si>
  <si>
    <t>Contagion</t>
  </si>
  <si>
    <t>Si l'attaque avec un sort touche, la cible est infectée d'une maladie à choisir parmi les 6 proposées.</t>
  </si>
  <si>
    <t>Contamination</t>
  </si>
  <si>
    <t>Harm</t>
  </si>
  <si>
    <t>La cible doit réussir un JdS de Con. ou subir 14d6 dégâts nécrotiques. Le sort ne peut pas la tuer toutefois.</t>
  </si>
  <si>
    <t>Contrat</t>
  </si>
  <si>
    <t>Entrave planaire</t>
  </si>
  <si>
    <t>Planar Binding</t>
  </si>
  <si>
    <t>La cible (céleste, élémentaire, fée ou fiélon) doit réussir un JdS de Cha. ou servir le lanceur (durée/niv).</t>
  </si>
  <si>
    <t>Contresort</t>
  </si>
  <si>
    <t>Counterspell</t>
  </si>
  <si>
    <t>En réaction, fait échouer un sort de niveau 3 ou inférieur. Jet de Carac.Inc pour un sort de niveau 4 ou supérieur (seuil/niv).</t>
  </si>
  <si>
    <t>Contrôle de l'eau</t>
  </si>
  <si>
    <t>Control Water</t>
  </si>
  <si>
    <t>Contrôle l'eau dans un cube de 30 m (provoquer une crue, scinder l'eau, diriger le courant, créer un tourbillon).</t>
  </si>
  <si>
    <t>Contrôle des flammes</t>
  </si>
  <si>
    <t>Control Flames</t>
  </si>
  <si>
    <t>Contrôle les feux non magiques pour les allumer, éteindre, faire grossir, faire apparaître des formes simples, etc.</t>
  </si>
  <si>
    <t>Contrôle des vents</t>
  </si>
  <si>
    <t>Control Winds</t>
  </si>
  <si>
    <t>Contrôle l'air dans un cube de 30 m et produit un effet (Rafales, Écrasement ou Ascension).</t>
  </si>
  <si>
    <t>Contrôle du climat</t>
  </si>
  <si>
    <t>Control Weather</t>
  </si>
  <si>
    <t>Modifie progressivement les conditions climatiques en extérieur (précipitation, température et force du vent).</t>
  </si>
  <si>
    <t>Convocations instantanées de Drawmij</t>
  </si>
  <si>
    <t>Drawmij's Instant Summons</t>
  </si>
  <si>
    <t>Marque un objet de 5 kg max et permet par la suite de le téléporter dans la main du lanceur, où qu'il soit, s'il n'est pas tenu.</t>
  </si>
  <si>
    <t>Coquille antivie</t>
  </si>
  <si>
    <t>Antilife Shell</t>
  </si>
  <si>
    <t>Empêche les créatures autres que morts-vivants et créatures artificielles de pénétrer dans un rayon de 3 m.</t>
  </si>
  <si>
    <t>Corde enchantée</t>
  </si>
  <si>
    <t>Rope Trick</t>
  </si>
  <si>
    <t>Fait se dresser verticalement une corde qui donne dans un espace extradimensionnel qui peut contenir 8 créatures de taille M.</t>
  </si>
  <si>
    <t>Cordon de flèches</t>
  </si>
  <si>
    <t>Cordon of Arrows</t>
  </si>
  <si>
    <t>4 munitions infligent 1d6 dégâts perforants si la cible rate un JdS de Dex. (nbre de munitions/niv).</t>
  </si>
  <si>
    <t>Couleurs dansantes</t>
  </si>
  <si>
    <t>Color Spray</t>
  </si>
  <si>
    <t>6d10 pv de créatures sont éblouies par ordre croissant de leurs pv actuels (+2d10 pv/niv).</t>
  </si>
  <si>
    <t>Coup au but</t>
  </si>
  <si>
    <t>Viser juste</t>
  </si>
  <si>
    <t>True Strike</t>
  </si>
  <si>
    <t>Le lanceur obtient l'avantage à son prochain jet d'attaque contre une cible.</t>
  </si>
  <si>
    <t>Coup de tonnerre</t>
  </si>
  <si>
    <t>Thunderclap</t>
  </si>
  <si>
    <t>Les créatures dans un rayon de 1,50 m doivent réussir un JdS de Con. ou subir 1d6 dégâts tonnerre (dégâts/niv).</t>
  </si>
  <si>
    <t>Couronne d'étoiles</t>
  </si>
  <si>
    <t>Crown of Stars</t>
  </si>
  <si>
    <t>Si l'attaque avec un sort touche, 7 atomes infligent chacun 4d12 dégâts radiants (+1 atome/niv).</t>
  </si>
  <si>
    <t>Couronne du dément</t>
  </si>
  <si>
    <t>Crown of Madness</t>
  </si>
  <si>
    <t>La cible doit réussir un JdS de Sag. ou être charmée. Elle peut alors attaquer une cible désignée par le lanceur.</t>
  </si>
  <si>
    <t>Couteau de glace</t>
  </si>
  <si>
    <t>Ice Knife</t>
  </si>
  <si>
    <t>Si l'attaque avec un sort touche, inflige 1d10 dégâts perforants + JdS de Dex. ou 2d6 dégâts de froid (dégâts/niv) à 1,50 m.</t>
  </si>
  <si>
    <t>Création</t>
  </si>
  <si>
    <t>Creation</t>
  </si>
  <si>
    <t>Crée un objet non vivant fait de matières végétales ou minérales et pas plus grand qu'un cube de 1,50 m (+1,50 m/niv).</t>
  </si>
  <si>
    <t>Création d'homoncule</t>
  </si>
  <si>
    <t>Create Homunculus</t>
  </si>
  <si>
    <t>Crée un homunculus auquel le lanceur peut transférer ses points de vie jusqu'à son prochain repos long.</t>
  </si>
  <si>
    <t>Création de mort-vivant</t>
  </si>
  <si>
    <t>Create Undead</t>
  </si>
  <si>
    <t>Jusqu'à 3 cadavres humanoïdes M ou P deviennent une goule qui obéit au lanceur durant 24 h (nbre et type de créatures/niv).</t>
  </si>
  <si>
    <t>Création de nourriture et d'eau</t>
  </si>
  <si>
    <t>Create Food and Water</t>
  </si>
  <si>
    <t>Crée 22,5 kilos de nourriture et 120 litres d'eau, suffisant pour 15 personnes durant 24 heures.</t>
  </si>
  <si>
    <t>Création ou destruction d'eau</t>
  </si>
  <si>
    <t>Create or Destroy Water</t>
  </si>
  <si>
    <t>Crée ou détruit jusqu'à 40 litres d'eau (+40 litres/niv).</t>
  </si>
  <si>
    <t>Croissance d'épines</t>
  </si>
  <si>
    <t>Spike Growth</t>
  </si>
  <si>
    <t>Les créatures dans un rayon de 6 m (terrain difficile) subissent 2d4 dégâts perforants pour chaque 1,50 m de déplacement.</t>
  </si>
  <si>
    <t>Croissance végétale</t>
  </si>
  <si>
    <t>Plant Growth</t>
  </si>
  <si>
    <t>1 action ou 8 heures</t>
  </si>
  <si>
    <t>Les plantes dans la zone croissent avec vigueur, ou sur une année les plantes produisent deux fois plus de nourriture.</t>
  </si>
  <si>
    <t>Danse irrésistible d'Otto</t>
  </si>
  <si>
    <t>Otto's Irresistible Dance</t>
  </si>
  <si>
    <t>La cible doit réussir un JdS de Sag. ou danser (désavantage aux JdS de Dex. et à l'attaque).</t>
  </si>
  <si>
    <t>Danse Macabre</t>
  </si>
  <si>
    <t>Jusqu'à 5 corps de taille M ou P deviennent des zombies ou des squelettes sous le contrôle du lanceur (+2 corps/niv).</t>
  </si>
  <si>
    <t>Déblocage</t>
  </si>
  <si>
    <t>Knock</t>
  </si>
  <si>
    <t>Déverrouille ou débloque 1 objet (porte, coffre, cadenas, menottes, etc) ou supprime le sort verrou magique pour 10 minutes.</t>
  </si>
  <si>
    <t>Décharge occulte</t>
  </si>
  <si>
    <t>Explosion occulte</t>
  </si>
  <si>
    <t>Eldritch Blast</t>
  </si>
  <si>
    <t>Si l'attaque avec un sort touche, inflige 1d10 dégâts de force (nbre de rayons/niv).</t>
  </si>
  <si>
    <t>Déguisement</t>
  </si>
  <si>
    <t>Disguise Self</t>
  </si>
  <si>
    <t>Modifie l'apparence du lanceur (son physique et son équipement) grâce à une illusion.</t>
  </si>
  <si>
    <t>Délivrance des malédictions</t>
  </si>
  <si>
    <t>Lever une malédiction</t>
  </si>
  <si>
    <t>Remove Curse</t>
  </si>
  <si>
    <t>Met fin à toutes les malédictions affligeant une créature ou un objet.</t>
  </si>
  <si>
    <t>Déluge d'énergie négative</t>
  </si>
  <si>
    <t>Negative Energy Flood</t>
  </si>
  <si>
    <t>La cible doit réussir un JdS de Con. ou subir 5d12 dégâts nécrotiques. Morte, la cible devient un zombie.</t>
  </si>
  <si>
    <t>Demi-plan</t>
  </si>
  <si>
    <t>Demiplane</t>
  </si>
  <si>
    <t>Crée une porte qui conduit à un demi-plan (cube de 9 m). Les créatures encore dans le demi-plan à la fin du sort sont piégées.</t>
  </si>
  <si>
    <t>Désintégration</t>
  </si>
  <si>
    <t>Disintegrate</t>
  </si>
  <si>
    <t>La cible doit réussir un JdS de Dex. ou subir 10d6+40 dégâts de force (dégâts/niv). Un objet de taille G est désintégré.</t>
  </si>
  <si>
    <t>Détection de la magie</t>
  </si>
  <si>
    <t>Detect Magic</t>
  </si>
  <si>
    <t>Le lanceur détecte toutes émanations magiques dans un rayon de 9 m et en détermine l'école.</t>
  </si>
  <si>
    <t>Détection des pensées</t>
  </si>
  <si>
    <t>Detect Thoughts</t>
  </si>
  <si>
    <t>Le lanceur détecte les pensées superficielles d'une créature à 9 m, et les plus approfondies si la cible rate un JdS de Sag.</t>
  </si>
  <si>
    <t>Détection du mal et du bien</t>
  </si>
  <si>
    <t>Detect Evil and Good</t>
  </si>
  <si>
    <t>Le lanceur détecte et localise aberration, céleste, élémentaire, fée, fiélon ou mort-vivant dans un rayon de 9 m.</t>
  </si>
  <si>
    <t>Détection du poison et des maladies</t>
  </si>
  <si>
    <t>Detect Poison and Disease</t>
  </si>
  <si>
    <t>Le lanceur détecte et identifie poisons, créatures venimeuses et maladies à 9 mètres.</t>
  </si>
  <si>
    <t>Disque flottant de Tenser</t>
  </si>
  <si>
    <t>Tenser's Floating Disk</t>
  </si>
  <si>
    <t>Crée un plateau flottant de 90 cm de diamètre qui peut supporter jusqu'à 250 kg et suit le lanceur.</t>
  </si>
  <si>
    <t>Dissimulation</t>
  </si>
  <si>
    <t>Séquestration</t>
  </si>
  <si>
    <t>Sequester</t>
  </si>
  <si>
    <t>Protège une créature consentante (qui devient invisible et inconsciente) ou un objet contre les sorts de divination.</t>
  </si>
  <si>
    <t>Dissipation de la magie</t>
  </si>
  <si>
    <t>Dispel Magic</t>
  </si>
  <si>
    <t>Met fin aux sorts de niveau 3 ou inférieur sur une cible. Jet de Carac.Inc pour les sorts de niveau 4 ou supérieur (seuil/niv).</t>
  </si>
  <si>
    <t>Dissipation du mal et du bien</t>
  </si>
  <si>
    <t>Dispel Evil and Good</t>
  </si>
  <si>
    <t>Met fin à une condition (charmée, effrayée ou possédée) ou renvoie une créature sur son plan d'origine (JdS de Cha).</t>
  </si>
  <si>
    <t>Diversion</t>
  </si>
  <si>
    <t>Scatter</t>
  </si>
  <si>
    <t>Jusqu'à 5 créatures sont téléportées (JdS de Sag. si non consentantes) dans un rayon de 36 m.</t>
  </si>
  <si>
    <t>Divination</t>
  </si>
  <si>
    <t>Le lanceur obtient une réponse fiable à 1 question au sujet d'un évènement à venir dans les 7 prochains jours.</t>
  </si>
  <si>
    <t>Doigt de mort</t>
  </si>
  <si>
    <t>Finger of Death</t>
  </si>
  <si>
    <t>La cible doit réussir un JdS de Con. ou subir 7d8+30 dégâts nécrotiques. Si elle meurt elle devient un zombi contrôlé.</t>
  </si>
  <si>
    <t>Domination d'humanoïde</t>
  </si>
  <si>
    <t>Dominer un humanoïde</t>
  </si>
  <si>
    <t>Dominate Person</t>
  </si>
  <si>
    <t>Un humanoïde doit réussir un JdS de Sag. ou être charmé et obéir au lanceur (durée/niv).</t>
  </si>
  <si>
    <t>Domination de bête</t>
  </si>
  <si>
    <t>Dominer une bête</t>
  </si>
  <si>
    <t>Dominate Beast</t>
  </si>
  <si>
    <t>Une bête à 18 m doit réussir un JdS de Sag. ou être charmé et obéir au lanceur (durée/niv).</t>
  </si>
  <si>
    <t>Domination de monstre</t>
  </si>
  <si>
    <t>Dominer un monstre</t>
  </si>
  <si>
    <t>Dominate Monster</t>
  </si>
  <si>
    <t>La cible doit réussir un JdS de Sag. ou être charmée et obéir au lanceur (durée/niv).</t>
  </si>
  <si>
    <t>Double illusoire</t>
  </si>
  <si>
    <t>Tromperie</t>
  </si>
  <si>
    <t>Mislead</t>
  </si>
  <si>
    <t>Le lanceur devient invisible et crée un double qui se déplace, agit et parle. Le lanceur peut voir et entendre via ce double.</t>
  </si>
  <si>
    <t>Dragon illusoire</t>
  </si>
  <si>
    <t>Illusory Dragon</t>
  </si>
  <si>
    <t>Les créatures qui voient le dragon illusoire de taille TG doivent réussir un JdS de Sag. ou être effrayées durant 1 min.</t>
  </si>
  <si>
    <t>Druidisme</t>
  </si>
  <si>
    <t>Druidcraft</t>
  </si>
  <si>
    <t>Permet d'obtenir divers effets mineurs en rapport avec la nature (prévision météo, floraison, effet sensoriel, etc).</t>
  </si>
  <si>
    <t>Duel forcé</t>
  </si>
  <si>
    <t>Compelled Duel</t>
  </si>
  <si>
    <t>La cible doit réussir un JdS de Sag. ou avoir un désavantage à ses jets d'attaque contre d'autres créatures que le lanceur.</t>
  </si>
  <si>
    <t>Éclair</t>
  </si>
  <si>
    <t>Lightning Bolt</t>
  </si>
  <si>
    <t>Les créatures sur une ligne de 30 x 1,50 m doivent réussir un JdS de Dex. ou subir 8d6 dégâts de foudre (dégâts/niv).</t>
  </si>
  <si>
    <t>Éclair de chaos</t>
  </si>
  <si>
    <t>Chaos Bolt</t>
  </si>
  <si>
    <t>Si l'attaque touche, inflige 2d8 + 1d6 dégâts de type variable (dégâts/niv). Rebond si double 8.</t>
  </si>
  <si>
    <t>Éclair de sorcière</t>
  </si>
  <si>
    <t>Carreau ensorcelé</t>
  </si>
  <si>
    <t>Witch Bolt</t>
  </si>
  <si>
    <t>Si l'attaque avec un sort touche, inflige 1d12 dégâts de foudre (dégâts/niv) à chaque round.</t>
  </si>
  <si>
    <t>Éclair traçant</t>
  </si>
  <si>
    <t>Balisage</t>
  </si>
  <si>
    <t>Guiding Bolt</t>
  </si>
  <si>
    <t>Si l'attaque avec un sort touche, inflige 4d6 dégâts radiants (dégâts/niv) et le prochain jet d'attaque aura l'avantage.</t>
  </si>
  <si>
    <t>Éclat du soleil</t>
  </si>
  <si>
    <t>Sunburst</t>
  </si>
  <si>
    <t>Les créatures dans un rayon de 18 m doivent réussir un JdS de Con. ou subir 12d6 dégâts radiants et être aveuglées 1 min.</t>
  </si>
  <si>
    <t>Écrire dans le ciel</t>
  </si>
  <si>
    <t>Skywrite</t>
  </si>
  <si>
    <t>Crée jusqu'à 10 mots dans les nuages.</t>
  </si>
  <si>
    <t>Embrasement</t>
  </si>
  <si>
    <t>Create Bonfire</t>
  </si>
  <si>
    <t>Les créatures dans un cube de 1,50 m doivent réussir un JdS de Dex. ou subir 1d8 dégâts de feu (dégâts/niv).</t>
  </si>
  <si>
    <t>Emprisonnement</t>
  </si>
  <si>
    <t>Imprisonment</t>
  </si>
  <si>
    <t>La cible à 9 m doit réussir un JdS de Sag. ou être retenue prisonnière. La forme est à choisir parmi 6 options.</t>
  </si>
  <si>
    <t>Enchevêtrement</t>
  </si>
  <si>
    <t>Entangle</t>
  </si>
  <si>
    <t>Les créatures dans un carré de 6 m (terrain difficile) doivent réussir un JdS de For. ou être entravées.</t>
  </si>
  <si>
    <t>Énervation</t>
  </si>
  <si>
    <t>Enervation</t>
  </si>
  <si>
    <t>La cible doit réussir un JdS de Dex. ou subir 4d8 dégâts nécrotiques à chaque round (+1d8/niv).</t>
  </si>
  <si>
    <t>Ennemi subconscient</t>
  </si>
  <si>
    <t>Étrangeté</t>
  </si>
  <si>
    <t>Weird</t>
  </si>
  <si>
    <t>Les créatures dans un rayon de 9 m doivent réussir un JdS de Sag. ou être effrayées et subir 4d10 psychiques à leur tour.</t>
  </si>
  <si>
    <t>Ennemis à foison</t>
  </si>
  <si>
    <t>Enemies Abound</t>
  </si>
  <si>
    <t xml:space="preserve">La cible doit réussir un JdS d'Int. ou ne plus pouvoir distinguer amis et ennemis </t>
  </si>
  <si>
    <t>Envoûtement</t>
  </si>
  <si>
    <t>Enthrall</t>
  </si>
  <si>
    <t>Les cibles doivent réussir un JdS de Sag. ou avoir un désavantage aux jets de Sagesse (Perception) contre d'autres créatures.</t>
  </si>
  <si>
    <t>Épée de Mordenkainen</t>
  </si>
  <si>
    <t>Mordenkainen's Sword</t>
  </si>
  <si>
    <t>Si l'attaque avec un sort touche, inflige 3d10 dégâts de force. L'épée peut se déplacer.</t>
  </si>
  <si>
    <t>Épine mentale</t>
  </si>
  <si>
    <t>Mind Spike</t>
  </si>
  <si>
    <t>La cible doit réussir un JdS de Sag. ou subir 3d8 dégâts psychiques (dégâts/niv).</t>
  </si>
  <si>
    <t>Éruption de terre</t>
  </si>
  <si>
    <t>Erupting Earth</t>
  </si>
  <si>
    <t>Les créatures dans un cube de 6 m (terrain difficile) doivent réussir un JdS de Dex. ou subir 3d12 contondants (dégâts/niv).</t>
  </si>
  <si>
    <t>Esprit faible</t>
  </si>
  <si>
    <t>Feeblemind</t>
  </si>
  <si>
    <t>La cible subit 4d6 dégâts psychiques et doit réussir un JdS d'Int. ou son Charisme et son Intelligence tombent à 1.</t>
  </si>
  <si>
    <t>Esprit guérisseur</t>
  </si>
  <si>
    <t>Healing Spirit</t>
  </si>
  <si>
    <t>Les créatures au contact de l'esprit créé récupèrent 1d6 pv (+1d6 pv/niv).</t>
  </si>
  <si>
    <t>Mind Blank</t>
  </si>
  <si>
    <t>La cible est immunisée contre les dégâts psychiques, la lecture des pensées, les sorts de divination et la condition charmé.</t>
  </si>
  <si>
    <t>Esprits gardiens</t>
  </si>
  <si>
    <t>Spirit Guardians</t>
  </si>
  <si>
    <t>Les cibles dans un rayon de 4,50 m doivent réussir un JdS de Sag. ou subir 3d8 dégâts radiants ou nécrotiques (dégâts/niv).</t>
  </si>
  <si>
    <t>Éveil</t>
  </si>
  <si>
    <t>Awaken</t>
  </si>
  <si>
    <t>8 heures</t>
  </si>
  <si>
    <t>Donne à une bête ou à une plante (Intelligence 3 max) la capacité de parler et des sens humains durant 30 jours.</t>
  </si>
  <si>
    <t>Explosion de lames</t>
  </si>
  <si>
    <t>Sword Burst</t>
  </si>
  <si>
    <t>Les créatures dans un rayon de 1,50 m doivent réussir un JdS de Dex. ou subir 1d6 de force (dégâts/niv).</t>
  </si>
  <si>
    <t>Sword Coast Adventurer´s Guide</t>
  </si>
  <si>
    <t>Fabrication</t>
  </si>
  <si>
    <t>Fabricate</t>
  </si>
  <si>
    <t>Convertit des matériaux bruts en objets simples de taille G ou inférieure de la même matière.</t>
  </si>
  <si>
    <t>Façonnage de l'eau</t>
  </si>
  <si>
    <t>Modeler l'eau</t>
  </si>
  <si>
    <t>Shape Water</t>
  </si>
  <si>
    <t>Contrôle l'eau pour obtenir divers effets mineurs comme changer sa couleur, la faire geler, changer le sens du courant, etc.</t>
  </si>
  <si>
    <t>Façonnage de la pierre</t>
  </si>
  <si>
    <t>Stone Shape</t>
  </si>
  <si>
    <t>Donne à un bloc de pierre de 1,50 m de côté n'importe quelle forme, ou y crée une ouverture.</t>
  </si>
  <si>
    <t>Façonnage de la terre</t>
  </si>
  <si>
    <t>Modeler la terre</t>
  </si>
  <si>
    <t>Mold Earth</t>
  </si>
  <si>
    <t>Contrôle la terre où la pierre pour la creuser, créer des formes, la transformer en terrain difficile, etc.</t>
  </si>
  <si>
    <t>Faim inextinguible de Hadar</t>
  </si>
  <si>
    <t>Appétit d'Hadar</t>
  </si>
  <si>
    <t>Hunger of Hadar</t>
  </si>
  <si>
    <t>Les créatures dans une sphère de 6 m de rayon subissent 2d6 de froid et doivent réussir un JdS de Dex. ou subir 2d6 d'acide.</t>
  </si>
  <si>
    <t>Faveur divine</t>
  </si>
  <si>
    <t>Divine Favor</t>
  </si>
  <si>
    <t>Si une attaque avec une arme touche, inflige 1d4 dégâts radiants extra.</t>
  </si>
  <si>
    <t>Festin des héros</t>
  </si>
  <si>
    <t>Heroes' Feast</t>
  </si>
  <si>
    <t>Produit un festin pour 12 convives qui guérit des maladies, immunise au poison et augmente les pv de 2d10 durant 24h.</t>
  </si>
  <si>
    <t>Feuille morte</t>
  </si>
  <si>
    <t>Léger comme une plume</t>
  </si>
  <si>
    <t>Feather Fall</t>
  </si>
  <si>
    <t>Jusqu'à 5 créatures tombent à une vitesse de 18 mètres par round et ne subissent pas de dégâts de chute si le sort est actif.</t>
  </si>
  <si>
    <t>Flambée d'Aganazzar</t>
  </si>
  <si>
    <t>Aganazzar's Scorcher</t>
  </si>
  <si>
    <t>Les créatures sur une ligne de 9 x 1,50 m doivent réussir un JdS de Dex. ou subir 3d8 dégâts de feu (dégâts/niv).</t>
  </si>
  <si>
    <t>Flamme éternelle</t>
  </si>
  <si>
    <t>Continual Flame</t>
  </si>
  <si>
    <t>Crée une flamme qui produit une lumière équivalente à celle d'une torche, mais qui ne dégage aucune chaleur.</t>
  </si>
  <si>
    <t>Flamme sacrée</t>
  </si>
  <si>
    <t>Sacred Flame</t>
  </si>
  <si>
    <t>La cible doit réussir un JdS de Dex. ou subir 1d8 dégâts radiant (dégâts/niv).</t>
  </si>
  <si>
    <t>Fléau</t>
  </si>
  <si>
    <t>Bane</t>
  </si>
  <si>
    <t>Jusqu'à 3 cibles doivent réussir un JdS de Cha. ou soustraire 1d4 à l'attaque ou à la sauvegarde (+1 créature/niv).</t>
  </si>
  <si>
    <t>Fléau d'insectes</t>
  </si>
  <si>
    <t>Insect Plague</t>
  </si>
  <si>
    <t>Les créatures dans une sphère de 6 m de rayon doivent réussir un JdS de Con. ou subir 4d10 dégâts perforants (dégâts/niv).</t>
  </si>
  <si>
    <t>Fléau élémentaire</t>
  </si>
  <si>
    <t>Elemental Bane</t>
  </si>
  <si>
    <t>La cible doit réussir un JdS de Con. ou subir 2d6 dégâts extra d'un type de dégâts spécifique (+1 cible/niv).</t>
  </si>
  <si>
    <t>Flèche acide de Melf</t>
  </si>
  <si>
    <t>Melf's Acid Arrow</t>
  </si>
  <si>
    <t>Si l'attaque avec un sort touche, inflige 4d4 dégâts d'acide, puis 2d4 dégâts d'acide au round suivant (dégâts/niv).</t>
  </si>
  <si>
    <t>Flèche de foudre</t>
  </si>
  <si>
    <t>Lightning Arrow</t>
  </si>
  <si>
    <t>Si l'attaque touche, inflige 4d8 de foudre. Les créatures à 3 m ou moins doivent réussir un JdS de Dex. ou subir 2d8 de foudre.</t>
  </si>
  <si>
    <t>Flèches enflammées</t>
  </si>
  <si>
    <t>Flame Arrows</t>
  </si>
  <si>
    <t>12 flèches/carreaux infligent 1d6 dégâts de feu extra (+2 munitions/niv).</t>
  </si>
  <si>
    <t>Flétrissement</t>
  </si>
  <si>
    <t>Blight</t>
  </si>
  <si>
    <t>La cible doit réussir un JdS de Con. ou subir 8d8 dégâts nécrotiques (dégâts/niv).</t>
  </si>
  <si>
    <t>Flétrissure épouvantable d'Abi-Dalzim</t>
  </si>
  <si>
    <t>Épouvantable flétrissure d'Abi-Dalzim</t>
  </si>
  <si>
    <t>Abi-Dalzim's Horrid Wilting</t>
  </si>
  <si>
    <t>Les créatures dans un cube de 9 m doivent réussir un JdS de Con. ou subir 12d8 dégâts nécrotiques. Les plantes meurent.</t>
  </si>
  <si>
    <t>Flou</t>
  </si>
  <si>
    <t>Blur</t>
  </si>
  <si>
    <t>Le corps du lanceur devient flou et les créatures qui l'attaquent ont un désavantage au jet d'attaque contre lui.</t>
  </si>
  <si>
    <t>Force fantasmagorique</t>
  </si>
  <si>
    <t>Phantasmal Force</t>
  </si>
  <si>
    <t>La cible doit réussir un JdS d'Int. ou percevoir comme réel un objet ou une créature crée par le lanceur (avec son).</t>
  </si>
  <si>
    <t>Forme éthérée</t>
  </si>
  <si>
    <t>Etherealness</t>
  </si>
  <si>
    <t>Le lanceur est projetté dans le plan éthéré (nbre de créatures/niv).</t>
  </si>
  <si>
    <t>Forme gazeuse</t>
  </si>
  <si>
    <t>Gaseous Form</t>
  </si>
  <si>
    <t>La cible se transforme en nuage, obtient une vitesse de vol de 3 m et peut passer par de petits trous.</t>
  </si>
  <si>
    <t>Formes animales</t>
  </si>
  <si>
    <t>Animal Shapes</t>
  </si>
  <si>
    <t>Les cibles consentantes à 9 m se transforment en bêtes de FP 4 ou inférieur.</t>
  </si>
  <si>
    <t>Forteresse majestueuse</t>
  </si>
  <si>
    <t>Mighty Fortress</t>
  </si>
  <si>
    <t>Fait apparaitre une forteresse de pierre sur une surface de 36 x 36 m pour 7 jours.</t>
  </si>
  <si>
    <t>Fou rire de Tasha</t>
  </si>
  <si>
    <t>Tasha's Hideous Laughter</t>
  </si>
  <si>
    <t>La cible doit réussir un JdS de Sag. ou être prise d'une intense crise de fou rire, tomber à terre et être incapable d'agir.</t>
  </si>
  <si>
    <t>Fouet épineux</t>
  </si>
  <si>
    <t>Thorn Whip</t>
  </si>
  <si>
    <t>Si l'attaque touche, inflige 1d6 dégâts perforant et tire la cible (taille G max) sur 3 m (dégâts/niv).</t>
  </si>
  <si>
    <t>Fouet foudroyant</t>
  </si>
  <si>
    <t>Fouet électrique</t>
  </si>
  <si>
    <t>Lightning Lure</t>
  </si>
  <si>
    <t>La cible doit réussir un JdS de For. ou subir 1d8 dégâts de foudre (dégâts/niv) et être poussée de 3 m.</t>
  </si>
  <si>
    <t>Fracassement</t>
  </si>
  <si>
    <t>Briser</t>
  </si>
  <si>
    <t>Shatter</t>
  </si>
  <si>
    <t>Les créatures dans une sphère de 3 m de rayon doivent réussir un JdS de Con. ou subir 3d8 dégâts de tonnerre (dégâts/niv).</t>
  </si>
  <si>
    <t>Frappe du vent d'acier</t>
  </si>
  <si>
    <t>Steel Wind Strike</t>
  </si>
  <si>
    <t>Si l'attaque avec un sort touche, inflige 6d10 dégâts de force à 5 créatures, puis le lanceur se téléporte.</t>
  </si>
  <si>
    <t>Frappe du zéphyr</t>
  </si>
  <si>
    <t>Zephyr Strike</t>
  </si>
  <si>
    <t>Le mouvement du lanceur (+9 m) ne provoque pas d'AO et il obtient l'avantage à un jet d'attaque qui inflige 1d8 de force extra.</t>
  </si>
  <si>
    <t>Frappe piégeante</t>
  </si>
  <si>
    <t>Frappe piégeuse</t>
  </si>
  <si>
    <t>Ensnaring Strike</t>
  </si>
  <si>
    <t>La cible doit réussir un JdS de For. ou être entravée et subir 1d6 dégâts perforants (dégâts/niv).</t>
  </si>
  <si>
    <t>Frayeur</t>
  </si>
  <si>
    <t>Cause Fear</t>
  </si>
  <si>
    <t>La cible doit réussir un JdS de Sag. ou être effrayée (nbre de cibles/niv).</t>
  </si>
  <si>
    <t>Fureur de la nature</t>
  </si>
  <si>
    <t>Wrath of Nature</t>
  </si>
  <si>
    <t>Anime arbres, roches et plantes dans un cube de 18 x 18 x 18 m.</t>
  </si>
  <si>
    <t>Fusion dans la pierre</t>
  </si>
  <si>
    <t>Meld into Stone</t>
  </si>
  <si>
    <t>Le lanceur peut pénétrer dans la pierre.</t>
  </si>
  <si>
    <t>Gardien de la foi</t>
  </si>
  <si>
    <t>Guardian of Faith</t>
  </si>
  <si>
    <t>Les créatures hostiles dans un rayon de 3 m autour du gardien créé doivent réussir un JdS de Dex. ou subir 20 dégâts radiants.</t>
  </si>
  <si>
    <t>Gardien de la nature</t>
  </si>
  <si>
    <t>Guardian of Nature</t>
  </si>
  <si>
    <t>Transforme le lanceur en Bête primaire (+3 m, vision dans le noir,...) ou en Grand arbre (+10 pv, avantage à certains jets,...).</t>
  </si>
  <si>
    <t>Gelure</t>
  </si>
  <si>
    <t>Frostbite</t>
  </si>
  <si>
    <t>La cible doit réussir un JdS de Con. ou subir 1d6 dégâts de froid et avoir un désavantage à l'attaque (dégâts/niv).</t>
  </si>
  <si>
    <t>Glas funèbre</t>
  </si>
  <si>
    <t>Sonner le glas</t>
  </si>
  <si>
    <t>Toll the Dead</t>
  </si>
  <si>
    <t>La cible doit réussir un JdS de Sag. ou subir 1d8 ou 1d12 dégâts nécrotiques (dégâts/niv).</t>
  </si>
  <si>
    <t>Globe d'invulnérabilité</t>
  </si>
  <si>
    <t>Globe of Invulnerability</t>
  </si>
  <si>
    <t>Bloque les sorts de niveau 5 ou inférieur dans un rayon de 3 m (seuil/niv).</t>
  </si>
  <si>
    <t>Glyphe de protection</t>
  </si>
  <si>
    <t>Glyph of Warding</t>
  </si>
  <si>
    <t>Un glyphe sur un objet inflige 5d8 dégâts dans un rayon de 4,50 m (dégâts/niv) ou lance un sort niv 3 (niv/niv) si déclenché.</t>
  </si>
  <si>
    <t>Gourdin magique</t>
  </si>
  <si>
    <t>Shillelagh</t>
  </si>
  <si>
    <t>Rend magique une arme en bois. Ses dégâts sont des d8 et le lanceur peut utiliser sa carac d'incantation au lieu de la Force.</t>
  </si>
  <si>
    <t>Graisse</t>
  </si>
  <si>
    <t>Grease</t>
  </si>
  <si>
    <t>Les créatures dans un carré de 3 m (terrain difficile) doivent réussir un JdS de Dex. pour ne pas tomber.</t>
  </si>
  <si>
    <t>Grande foulée</t>
  </si>
  <si>
    <t>Longstrider</t>
  </si>
  <si>
    <t>La cible obtient une vitesse augmentée de 3 m (+1 créature/niv).</t>
  </si>
  <si>
    <t>Grêle d'épines</t>
  </si>
  <si>
    <t>Hail of Thorns</t>
  </si>
  <si>
    <t>Les créatures dans un rayon de 1,50 m doivent réussir un JdS de Dex. ou subir 1d10 dégâts perforants (dégâts/niv).</t>
  </si>
  <si>
    <t>Guérison</t>
  </si>
  <si>
    <t>Heal</t>
  </si>
  <si>
    <t>1 créature récupère 70 pv et est guérie des maladies, de l'aveuglement et de la surdité (+10 pv/niv).</t>
  </si>
  <si>
    <t>Guérison de groupe</t>
  </si>
  <si>
    <t>Mass Heal</t>
  </si>
  <si>
    <t>Plusieurs créatures récupèrent un total de 700 pv et sont guéries des maladies, de l'aveuglement et de la surdité.</t>
  </si>
  <si>
    <t>Hâte</t>
  </si>
  <si>
    <t>Haste</t>
  </si>
  <si>
    <t>La cible voit sa vitesse doublée. Elle gagne aussi un bonus de +2 à la CA, l'avantage aux JdS de Dex. et 1 action extra.</t>
  </si>
  <si>
    <t>Héroïsme</t>
  </si>
  <si>
    <t>Heroism</t>
  </si>
  <si>
    <t>La cible est immunisée contre la condition effrayé et gagne Mod.Carac.Inc pv temporaires/round (+1 créatures/niv).</t>
  </si>
  <si>
    <t>Hurlement psychique</t>
  </si>
  <si>
    <t>Psychic Scream</t>
  </si>
  <si>
    <t>Jusqu'à 10 créatures doivent réussir un JdS d'Int. ou subir 14d6 dégâts psychiques.</t>
  </si>
  <si>
    <t>Identification</t>
  </si>
  <si>
    <t>Identify</t>
  </si>
  <si>
    <t>Le lanceur obtient les propriétés d'un objet magique (lien, charges) ou est informé si un sort affecte un objet ou une créature.</t>
  </si>
  <si>
    <t>Illusion mineure</t>
  </si>
  <si>
    <t>Minor Illusion</t>
  </si>
  <si>
    <t>Crée l'illusion d'un son ou d'une image immobile pas plus grande qu'un cube de 1,50 m.</t>
  </si>
  <si>
    <t>Illusion programmée</t>
  </si>
  <si>
    <t>Programmed Illusion</t>
  </si>
  <si>
    <t>Crée l'image d'un objet ou d'une créature animée, avec sons, durant 5 min, suite à un déclencheur.</t>
  </si>
  <si>
    <t>Image majeure</t>
  </si>
  <si>
    <t>Major Image</t>
  </si>
  <si>
    <t>Crée l'image d'un objet ou d'une créature animée, avec sons et odeurs (sans concentration/niv).</t>
  </si>
  <si>
    <t>Image miroir</t>
  </si>
  <si>
    <t>Mirror Image</t>
  </si>
  <si>
    <t>Crée 3 duplicatas illusoires du lanceur qui possèdent chacun une CA de 10+Mod.Dex et sont détruits s'ils sont touchés.</t>
  </si>
  <si>
    <t>Image silencieuse</t>
  </si>
  <si>
    <t>Silent Image</t>
  </si>
  <si>
    <t>Crée l'image d'un objet ou d'une créature (sans son et de la taille d'un cube de 4,50 m max) et permet de la faire bouger.</t>
  </si>
  <si>
    <t>Immobilisation de monstre</t>
  </si>
  <si>
    <t>Immobiliser un monstre</t>
  </si>
  <si>
    <t>Hold Monster</t>
  </si>
  <si>
    <t>La cible doit réussir un JdS de Sag. ou être paralysée (+1 créature/niv).</t>
  </si>
  <si>
    <t>Immobilisation de personne</t>
  </si>
  <si>
    <t>Immobiliser un humanoïde</t>
  </si>
  <si>
    <t>Hold Person</t>
  </si>
  <si>
    <t>Immolation</t>
  </si>
  <si>
    <t>La cible à 27 m doit réussir un JdS de Dex. ou subir 8d6 dégâts de feu et 4d6 dégâts de feu par la suite.</t>
  </si>
  <si>
    <t>Infestation</t>
  </si>
  <si>
    <t>La cible doit réussir un JdS de Con. ou subir 1d6 dégâts de poison et se déplacer de 1,50 m au hasard (dégâts/niv).</t>
  </si>
  <si>
    <t>Injonction</t>
  </si>
  <si>
    <t>Command</t>
  </si>
  <si>
    <t>La cible doit réussir un JdS de Sag. ou suivre votre ordre comme Approche, Lâche, Fuis, Tombe, Halte, etc (+1 créature/niv).</t>
  </si>
  <si>
    <t>Insecte géant</t>
  </si>
  <si>
    <t>Giant Insect</t>
  </si>
  <si>
    <t>Transforme des insectes (de 10 mille-pattes à 1 scorpion) en créatures géantes qui obéissent aux ordres du lanceur.</t>
  </si>
  <si>
    <t>Interdiction</t>
  </si>
  <si>
    <t>Forbiddance</t>
  </si>
  <si>
    <t>Empêche de se téléporter dans la zone protégée et inflige 5d10 dégâts radiants ou nécrotiques à certains types de créatures.</t>
  </si>
  <si>
    <t>Inversion de la gravité</t>
  </si>
  <si>
    <t>Reverse Gravity</t>
  </si>
  <si>
    <t>Inverse la gravité dans un cylindre de 30 x 30 m.</t>
  </si>
  <si>
    <t>Invisibilité</t>
  </si>
  <si>
    <t>Invisibility</t>
  </si>
  <si>
    <t>La cible devient invisible 1 heure ou jusqu'à ce qu'elle attaque ou lance un sort (+1 créature/niv).</t>
  </si>
  <si>
    <t>Invisibilité supérieure</t>
  </si>
  <si>
    <t>Greater Invisibility</t>
  </si>
  <si>
    <t>La cible devient invisible durant 1 minute.</t>
  </si>
  <si>
    <t>Invocation d'animaux</t>
  </si>
  <si>
    <t>Invoquer des animaux</t>
  </si>
  <si>
    <t>Conjure Animals</t>
  </si>
  <si>
    <t>Invoque de 1 bête FP 2 à 8 bêtes FP 1/4 amicales (nbre de créatures/niv).</t>
  </si>
  <si>
    <t>Invocation d'élémentaire</t>
  </si>
  <si>
    <t>Invoquer un élémentaire</t>
  </si>
  <si>
    <t>Conjure Elemental</t>
  </si>
  <si>
    <t>Invoque 1 élémentaire FP 5 amical (FP +1/niv).</t>
  </si>
  <si>
    <t>Invocation d'élémentaires mineurs</t>
  </si>
  <si>
    <t>Invoquer des élémentaires mineurs</t>
  </si>
  <si>
    <t>Conjure Minor Elementals</t>
  </si>
  <si>
    <t>Invoque de 1 élémentaire FP 2 à 8 élémentaires FP 1/4 amicaux (nbre de créatures/niv).</t>
  </si>
  <si>
    <t>Invocation d'êtres des bois</t>
  </si>
  <si>
    <t>Invoquer des êtres des bois</t>
  </si>
  <si>
    <t>Conjure Woodland Beings</t>
  </si>
  <si>
    <t>Invoque de 1 fée FP 2 à 8 fées FP 1/4 amicales (nbre de créatures/niv).</t>
  </si>
  <si>
    <t>Invocation de céleste</t>
  </si>
  <si>
    <t>Invoquer un céleste</t>
  </si>
  <si>
    <t>Conjure Celestial</t>
  </si>
  <si>
    <t>Invoque 1 céleste FP 4 amical (FP +1/niv).</t>
  </si>
  <si>
    <t>Invocation de démon supérieur</t>
  </si>
  <si>
    <t>Summon Greater Demon</t>
  </si>
  <si>
    <t>Invoque de 1 démon FP 5 qui obéit aux ordres du lanceur (FP +1/niv).</t>
  </si>
  <si>
    <t>Invocation de démons inférieurs</t>
  </si>
  <si>
    <t>Summon Lesser Demons</t>
  </si>
  <si>
    <t>Invoque de 2 démons FP 1 à 8 démons FP 1/4 hostiles (nbre de créatures/niv).</t>
  </si>
  <si>
    <t>Invocation de fée</t>
  </si>
  <si>
    <t>Invoquer une fée</t>
  </si>
  <si>
    <t>Conjure Fey</t>
  </si>
  <si>
    <t>Invoque 1 fée FP 6 amicale (FP +1/niv).</t>
  </si>
  <si>
    <t>Invocation de tir de barrage</t>
  </si>
  <si>
    <t>Invoquer un tir de barrage</t>
  </si>
  <si>
    <t>Conjure Barrage</t>
  </si>
  <si>
    <t>Les créatures dans un cône de 18 m doivent réussir un JdS de Dex. ou subir 3d8 dégâts de l'arme/la munition utilisée.</t>
  </si>
  <si>
    <t>Invocation de volée de projectiles</t>
  </si>
  <si>
    <t>Invoquer une volée de projectiles</t>
  </si>
  <si>
    <t>Conjure Volley</t>
  </si>
  <si>
    <t>Les créatures dans un cylindre de 12 x 6 m doivent réussir un JdS de Dex. ou subir 8d8 dégâts de l'arme/la munition choisie.</t>
  </si>
  <si>
    <t>Invocation infernale</t>
  </si>
  <si>
    <t>Infernal Calling</t>
  </si>
  <si>
    <t>Invoque 1 diable FP 6 hostile (+1 FP/niv)</t>
  </si>
  <si>
    <t>Invulnérabilité</t>
  </si>
  <si>
    <t>Invulnerability</t>
  </si>
  <si>
    <t>Le lanceur gagne l'immunité à tous les dégàts.</t>
  </si>
  <si>
    <t>Labyrinthe</t>
  </si>
  <si>
    <t>Maze</t>
  </si>
  <si>
    <t>Bannit une créature dans un demi-plan labyrinthique. Jet d'Intelligence pour s'évader avant la fin du sort.</t>
  </si>
  <si>
    <t>Lame aux flammes vertes</t>
  </si>
  <si>
    <t>Green-Flame Blade</t>
  </si>
  <si>
    <t>Si une attaque avec une arme touche, inflige aussi des dégâts de feu égaux au Mod.Carac.Inc à une autre créature (dégâts/niv).</t>
  </si>
  <si>
    <t>Lame d'ombres</t>
  </si>
  <si>
    <t>Shadow Blade</t>
  </si>
  <si>
    <t>Crée une arme qui inflige 2d8 dégâts psychiques avec les propriétés finesse, légère et lancer (dégâts/niv).</t>
  </si>
  <si>
    <t>Lame de feu</t>
  </si>
  <si>
    <t>Flame Blade</t>
  </si>
  <si>
    <t>Si l'attaque avec un sort touche, inflige 3d6 dégâts de feu (dégâts/niv). Émet une lumière vive sur 3 m et faible sur 3 m extra.</t>
  </si>
  <si>
    <t>Lame tonnante</t>
  </si>
  <si>
    <t>Booming Blade</t>
  </si>
  <si>
    <t>Si une attaque avec une arme touche, inflige 1d8 dégâts de tonnerre si la cible bouge (dégâts/niv).</t>
  </si>
  <si>
    <t>Langues</t>
  </si>
  <si>
    <t>Tongues</t>
  </si>
  <si>
    <t>La cible comprend et parle toutes les langues parlées qu'elle entend.</t>
  </si>
  <si>
    <t>Légende</t>
  </si>
  <si>
    <t>Legend Lore</t>
  </si>
  <si>
    <t>Le lanceur obtient des informations sur une personne, un lieu ou un objet sous forme de contes ou d'histoires.</t>
  </si>
  <si>
    <t>Lenteur</t>
  </si>
  <si>
    <t>Slow</t>
  </si>
  <si>
    <t>Jusqu'à 6 cibles doivent réussir un JdS de Sag. ou avoir leur vitesse et leurs actions réduites, -2 en CA et aux JdS de Dex.</t>
  </si>
  <si>
    <t>Lévitation</t>
  </si>
  <si>
    <t>Levitate</t>
  </si>
  <si>
    <t>1 créature ou objet de moins de 250 kg s'élève verticalement jusqu'à 6 m et reste en lévitation.</t>
  </si>
  <si>
    <t>Liane agrippeuse</t>
  </si>
  <si>
    <t>Grasping Vine</t>
  </si>
  <si>
    <t>La cible doit réussir un JdS de Dex. ou être tirée sur 6 m par la liane.</t>
  </si>
  <si>
    <t>Liberté de mouvement</t>
  </si>
  <si>
    <t>Freedom of Movement</t>
  </si>
  <si>
    <t>La cible n'est pas affectée dans ses mouvements par un terrain difficile, un sort ou de l'eau.</t>
  </si>
  <si>
    <t>Lien avec une bête</t>
  </si>
  <si>
    <t>Lien avec les bêtes</t>
  </si>
  <si>
    <t>Beast Bond</t>
  </si>
  <si>
    <t>Crée un lien télépathique avec une bête pour pouvoir communiquer avec elle.</t>
  </si>
  <si>
    <t>Lien de protection</t>
  </si>
  <si>
    <t>Warding Bond</t>
  </si>
  <si>
    <t>La cible gagne +1 à la CA, +1 aux JdS et la résistance à tous les dégâts, mais le lanceur partage ses dégâts.</t>
  </si>
  <si>
    <t>Lien télépathique de Rary</t>
  </si>
  <si>
    <t>Rary's Telepathic Bond</t>
  </si>
  <si>
    <t>Crée un lien télépathique entre un maximum de 8 personnes dans un rayon de 9 m pendant 1 heure.</t>
  </si>
  <si>
    <t>Localisation d'animaux ou de plantes</t>
  </si>
  <si>
    <t>Localiser des animaux ou des plantes</t>
  </si>
  <si>
    <t>Locate Animals or Plants</t>
  </si>
  <si>
    <t>Donne la direction et la distance à laquelle se trouve un type de bête ou de plante dans un rayon de 7,5 km.</t>
  </si>
  <si>
    <t>Localisation d'objet</t>
  </si>
  <si>
    <t>Localiser un objet</t>
  </si>
  <si>
    <t>Locate Object</t>
  </si>
  <si>
    <t>Le lanceur sent la direction dans laquelle se trouve un objet familier, dans un rayon de 300 m.</t>
  </si>
  <si>
    <t>Localisation de créature</t>
  </si>
  <si>
    <t>Localiser une créature</t>
  </si>
  <si>
    <t>Locate Creature</t>
  </si>
  <si>
    <t>Le lanceur ressent la direction dans laquelle se trouve une créature familière dans un rayon de 300 m.</t>
  </si>
  <si>
    <t>Lueur d'espoir</t>
  </si>
  <si>
    <t>Beacon of Hope</t>
  </si>
  <si>
    <t>Les cibles gagnent l'avantage aux JdS de Sag. et aux JdS contre la mort, et récupèrent le maximum de pv lors d'une guérison.</t>
  </si>
  <si>
    <t>Lueurs féeriques</t>
  </si>
  <si>
    <t>Faerie Fire</t>
  </si>
  <si>
    <t>Les créatures dans un cube de 6 m doivent réussir un JdS de Dex. ou octroyer l'avantage contre elles à l'attaque.</t>
  </si>
  <si>
    <t>Lumière</t>
  </si>
  <si>
    <t>Light</t>
  </si>
  <si>
    <t>Fait qu'un objet émette une lumière vive sur 6 m et une lumière faible sur 6 m supplémentaires.</t>
  </si>
  <si>
    <t>Lumière du jour</t>
  </si>
  <si>
    <t>Daylight</t>
  </si>
  <si>
    <t>Crée une sphère qui emet une lumière vive sur 18 m et une lumière faible sur 18 m supplémentaires.</t>
  </si>
  <si>
    <t>Lumières dansantes</t>
  </si>
  <si>
    <t>Dancing Lights</t>
  </si>
  <si>
    <t>Crée jusqu'à 4 lumières de la taille d'une torche qui émettent une lumière faible sur 3 m et qu'on peut déplacer jusqu'à 18 m.</t>
  </si>
  <si>
    <t>Maelström</t>
  </si>
  <si>
    <t>Maelstrom</t>
  </si>
  <si>
    <t>Les créatures dans un rayon de 9 m doivent réussir un JdS de For. ou subir 6d6 dégâts contondants et être tirées vers le centre.</t>
  </si>
  <si>
    <t>Main de Bigby</t>
  </si>
  <si>
    <t>Bigby's Hand</t>
  </si>
  <si>
    <t>Crée une main de taille G et de Force 26 qui peut frapper (4d8 dégâts de force), pousser, agripper ou protéger (dégâts/niv).</t>
  </si>
  <si>
    <t>Main de mage</t>
  </si>
  <si>
    <t>Main du mage</t>
  </si>
  <si>
    <t>Mage Hand</t>
  </si>
  <si>
    <t>Crée une main spectrale qui peut dans un rayon de 9 m manipuler un objet, ouvrir une porte, saisir un objet, etc.</t>
  </si>
  <si>
    <t>Mains brûlantes</t>
  </si>
  <si>
    <t>Burning Hands</t>
  </si>
  <si>
    <t>Les créatures dans un cône de 4,50 m doivent réussir un JdS de Dex. ou subir 3d6 dégâts de feu (dégâts/niv).</t>
  </si>
  <si>
    <t>Malédiction</t>
  </si>
  <si>
    <t>Jeter une malédiction</t>
  </si>
  <si>
    <t>Bestow curse</t>
  </si>
  <si>
    <t>La cible doit réussir un JdS de Sag. ou subir un effet comme un désavantage à un jet ou perdre une action (durée/niv).</t>
  </si>
  <si>
    <t>Maléfice</t>
  </si>
  <si>
    <t>Hex</t>
  </si>
  <si>
    <t>Si une attaque touche, inflige 1d6 dégâts nécrotiques extra. Désavantage à un jet de carac choisi (durée/niv).</t>
  </si>
  <si>
    <t>Manoir somptueux de Mordenkainen</t>
  </si>
  <si>
    <t>Mordenkainen's Magnificent Mansion</t>
  </si>
  <si>
    <t>Crée un manoir extradimensionnel qui peut abriter le lanceur et d'autres créatures et possède tout le confort.</t>
  </si>
  <si>
    <t>Marche sur l'eau</t>
  </si>
  <si>
    <t>Water Walk</t>
  </si>
  <si>
    <t>Jusqu'à 10 créatures peuvent se déplacer sur une surface liquide (eau, acide, boue, lave, etc) comme si c'était un sol normal.</t>
  </si>
  <si>
    <t>Marche sur le vent</t>
  </si>
  <si>
    <t>Wind Walk</t>
  </si>
  <si>
    <t>Le lanceur et 10 créatures sont transformés en vapeur (vitesse de vol de 90 m et résistance aux dégâts d'armes non magiques).</t>
  </si>
  <si>
    <t>Marque du chasseur</t>
  </si>
  <si>
    <t>Hunter's Mark</t>
  </si>
  <si>
    <t>La cible subit 1d6 dégâts extra et le lanceur a l'avantage aux jets de Sagesse (Perception/Survie) pour la trouver (durée/niv).</t>
  </si>
  <si>
    <t>Mauvais oeil</t>
  </si>
  <si>
    <t>Eyebite</t>
  </si>
  <si>
    <t>La cible dans un rayon de 18 m doit réussir un JdS de Sag. ou subir un des effets suivants : sommeil, panique ou fièvre.</t>
  </si>
  <si>
    <t>Message</t>
  </si>
  <si>
    <t>Le lanceur murmure un message à une créature à 36 m qui sera la seule à l'entendre. Elle pourra répondre de la même façon.</t>
  </si>
  <si>
    <t>Messager animal</t>
  </si>
  <si>
    <t>Animal Messenger</t>
  </si>
  <si>
    <t>Une bête de taille TP va livrer un message de 25 mots à une cible (+48 h/niv).</t>
  </si>
  <si>
    <t>Métal brûlant</t>
  </si>
  <si>
    <t>Chauffer le métal</t>
  </si>
  <si>
    <t>Heat Metal</t>
  </si>
  <si>
    <t>Les créatures en contact avec l'objet en métal subissent 2d8 dégâts de feu (dégâts/niv).</t>
  </si>
  <si>
    <t>Métamorphose</t>
  </si>
  <si>
    <t>Polymorph</t>
  </si>
  <si>
    <t>Transforme une cible en une nouvelle forme de bête de FP/niveau au plus égal au FP/niveau de la cible.</t>
  </si>
  <si>
    <t>Métamorphose de groupe</t>
  </si>
  <si>
    <t>Métamorphose de masse</t>
  </si>
  <si>
    <t>Mass Polymorph</t>
  </si>
  <si>
    <t>Transforme jusqu'à 10 créatures en nouvelles formes de bêtes de FP/niveau au plus égal au FP/niveau de la cible.</t>
  </si>
  <si>
    <t>Métamorphose suprême</t>
  </si>
  <si>
    <t>True Polymorph</t>
  </si>
  <si>
    <t>Transforme une créature ou un objet en une nouvelle forme (créature &lt;-&gt; objet) de FP/niv au plus égal au FP/niv de la créa</t>
  </si>
  <si>
    <t>Minuscules météores de Melf</t>
  </si>
  <si>
    <t>Melf's Minute Meteors</t>
  </si>
  <si>
    <t>Les créatures à 1,50 m doivent réussir un JdS de Dex. ou subir 2d6 dégâts de feu pour chacune des 6 météores (+2 météores/niv).</t>
  </si>
  <si>
    <t>Mirage</t>
  </si>
  <si>
    <t>Mirage Arcane</t>
  </si>
  <si>
    <t>Transforme l'apparence (à la vue, à l'ouïe, à l'odorat et au toucher) d'un carré de 1,5 km.</t>
  </si>
  <si>
    <t>Mission</t>
  </si>
  <si>
    <t>Coercition mystique</t>
  </si>
  <si>
    <t>Geas</t>
  </si>
  <si>
    <t>La cible doit réussir un JdS de Sag. ou être charmée et subir 5d10 dégâts psychiques si elle n'obéit pas (durée/niv).</t>
  </si>
  <si>
    <t>Modification d'apparence</t>
  </si>
  <si>
    <t>Modifier son apparence</t>
  </si>
  <si>
    <t>Alter Self</t>
  </si>
  <si>
    <t>Donne une nouvelle forme suivant l'option choisie (Adaptation aquatique, Changement d'apparence ou Armes naturelles).</t>
  </si>
  <si>
    <t>Modification de mémoire</t>
  </si>
  <si>
    <t>Modify Memory</t>
  </si>
  <si>
    <t>La cible doit réussir un JdS de Sag. ou être charmée et sa mémoire altérée (ancienneté des souvenirs/niv).</t>
  </si>
  <si>
    <t>Monture fantôme</t>
  </si>
  <si>
    <t>Phantom Steed</t>
  </si>
  <si>
    <t>Crée une créature semi-réelle de taille G ressemblant à un cheval et tout le nécessaire pour la monter.</t>
  </si>
  <si>
    <t>Moquerie cruelle</t>
  </si>
  <si>
    <t>Vicious Mockery</t>
  </si>
  <si>
    <t>La cible doit réussir un JdS de Sag. ou subir 1d4 dégâts psychiques et avoir un désavantage à sa prochaine attaque (dégâts/niv).</t>
  </si>
  <si>
    <t>Mort simulée</t>
  </si>
  <si>
    <t>Feindre la mort</t>
  </si>
  <si>
    <t>Feign Death</t>
  </si>
  <si>
    <t>La cible consentante passe pour morte auprès de toute personne ne faisant pas une inspection approfondie.</t>
  </si>
  <si>
    <t>Mot de guérison</t>
  </si>
  <si>
    <t>Healing Word</t>
  </si>
  <si>
    <t>1 créature récupère 1d4+Mod.Carac pv (+1d4 pv/niv).</t>
  </si>
  <si>
    <t>Mot de guérison de groupe</t>
  </si>
  <si>
    <t>Mass Healing Word</t>
  </si>
  <si>
    <t>Jusqu'à 6 créatures récupèrent 1d4+Mod.Carac pv (+1d4 pv/niv).</t>
  </si>
  <si>
    <t>Mot de pouvoir douloureux</t>
  </si>
  <si>
    <t>Power Word Pain</t>
  </si>
  <si>
    <t>La cible (100 pv max) a sa vitesse réduite à 3 m, un désavantage aux d20 et doit faire un JdS de Con. pour lancer des sorts.</t>
  </si>
  <si>
    <t>Mot de pouvoir étourdissant</t>
  </si>
  <si>
    <t>Power Word Stun</t>
  </si>
  <si>
    <t>La cible (150 pv max) est étourdie jusqu'à ce qu'elle réussisse un JdS de Con.</t>
  </si>
  <si>
    <t>Mot de pouvoir guérisseur</t>
  </si>
  <si>
    <t>Power Word Heal</t>
  </si>
  <si>
    <t>evocation</t>
  </si>
  <si>
    <t>La cible récupère tous ses points de vie et perd les conditions charmé, effrayé, paralysé et étourdi.</t>
  </si>
  <si>
    <t>Mot de pouvoir mortel</t>
  </si>
  <si>
    <t>Power Word Kill</t>
  </si>
  <si>
    <t>La cible (100 pv max) meurt !</t>
  </si>
  <si>
    <t>Mot de radiance</t>
  </si>
  <si>
    <t>Word of Radiance</t>
  </si>
  <si>
    <t>Les créatures dans un rayon de 1,50 m doivent réussir un JdS de Con. ou subir 1d6 dégâts radiants (dégâts/niv).</t>
  </si>
  <si>
    <t>Mot de rappel</t>
  </si>
  <si>
    <t>Mot de retour</t>
  </si>
  <si>
    <t>Word of Recall</t>
  </si>
  <si>
    <t>Le lanceur et jusqu'à 5 autres créatures sont téléportés dans un sanctuaire préalablement choisi.</t>
  </si>
  <si>
    <t>Motif hypnotique</t>
  </si>
  <si>
    <t>Hypnotic Pattern</t>
  </si>
  <si>
    <t>Les créatures dans un cube de 9 m doivent réussir un JdS de Sag. ou être charmées et incapables d'agir, avec une vitesse de 0.</t>
  </si>
  <si>
    <t>Mur d'eau</t>
  </si>
  <si>
    <t>Wall of Water</t>
  </si>
  <si>
    <t>Crée un mur d'eau de 9 m x 3 m x 30 cm qui donne un désavantage aux attaques à distance et réduit les dégâts de feu.</t>
  </si>
  <si>
    <t>Mur d'épines</t>
  </si>
  <si>
    <t>Wall of Thorns</t>
  </si>
  <si>
    <t>Crée un mur de broussailles de 18 x 3 x 1,50 m qui ralentit les mouvements et peut infliger 7d8 dégâts tranchants (dégâts/niv).</t>
  </si>
  <si>
    <t>Mur de feu</t>
  </si>
  <si>
    <t>Wall of Fire</t>
  </si>
  <si>
    <t>Crée un mur de feu de 18 m x 6 m x 30 cm. Les créatures dans ou à 3 m du mur d'un côté subissent 5d8 dégâts de feu (dégâts/niv).</t>
  </si>
  <si>
    <t>Mur de force</t>
  </si>
  <si>
    <t>Wall of Force</t>
  </si>
  <si>
    <t>Crée un mur de force infranchissable physiquement (dix panneaux de 3 m) immunisé à tous les types de dégâts.</t>
  </si>
  <si>
    <t>Mur de glace</t>
  </si>
  <si>
    <t>Wall of Ice</t>
  </si>
  <si>
    <t>Crée un mur de glace (dix panneaux de 3 m) qui peut être détruit et peut infliger 5d6 de froid si on le traverse (dégâts/niv).</t>
  </si>
  <si>
    <t>Mur de lumière</t>
  </si>
  <si>
    <t>Wall of Light</t>
  </si>
  <si>
    <t>Crée un mur de lumière de 18 x 3 x 1,50 m qui peut infliger 4d8 dégâts radiants à une cible à chaque tour (dégâts/niv).</t>
  </si>
  <si>
    <t>Mur de pierre</t>
  </si>
  <si>
    <t>Wall of Stone</t>
  </si>
  <si>
    <t>Crée un mur de pierre non magique de (dix panneaux de 3 m) qui peut être détruit.</t>
  </si>
  <si>
    <t>Mur de sable</t>
  </si>
  <si>
    <t>Wall of Sand</t>
  </si>
  <si>
    <t>Crée un mur de sable de 9 x 3 x 3 m qui bloque la vue (aveuglé) mais pas les mouvements.</t>
  </si>
  <si>
    <t>Mur de vent</t>
  </si>
  <si>
    <t>Wind Wall</t>
  </si>
  <si>
    <t>Crée un mur de vent de 15 m x 4,50 m x 30 cm. Flèches et carreaux sont détournés.</t>
  </si>
  <si>
    <t>Mur prismatique</t>
  </si>
  <si>
    <t>Prismatic Wall</t>
  </si>
  <si>
    <t>Crée un mur de plusieurs couches qui infligent des effets et dégâts différents suivant la couche.</t>
  </si>
  <si>
    <t>Murmures dissonants</t>
  </si>
  <si>
    <t>Dissonant Whispers</t>
  </si>
  <si>
    <t>La cible doit réussir un JdS de Sag. ou subir 3d6 dégâts psychiques et s'éloigner (dégâts/niv).</t>
  </si>
  <si>
    <t>Nappe de brouillard</t>
  </si>
  <si>
    <t>Fog Cloud</t>
  </si>
  <si>
    <t>Rend la visibilité nulle dans une sphère de 6 m de rayon (+6 m/niv).</t>
  </si>
  <si>
    <t>Non-détection</t>
  </si>
  <si>
    <t>Nondetection</t>
  </si>
  <si>
    <t>Protège une créature ou un objet de toute divination ou détection magique.</t>
  </si>
  <si>
    <t>Nuage incendiaire</t>
  </si>
  <si>
    <t>Incendiary Cloud</t>
  </si>
  <si>
    <t>Les créatures dans une sphère de 6 m de rayon doivent réussir un JdS de Dex. ou subir 10d8 dégâts de feu.</t>
  </si>
  <si>
    <t>Nuage mortel</t>
  </si>
  <si>
    <t>Cloudkill</t>
  </si>
  <si>
    <t>Les créatures dans une sphère de 6 m de rayon doivent réussir un JdS de Con. ou subir 5d8 dégâts de poison (dégâts/niv).</t>
  </si>
  <si>
    <t>Nuage puant</t>
  </si>
  <si>
    <t>Stinking Cloud</t>
  </si>
  <si>
    <t>Les créatures dans une sphère de 6 m de rayon doivent réussir un JdS de Con. ou être prises de nausée et perdre leur action.</t>
  </si>
  <si>
    <t>Nuée de boules de neige de Snilloc</t>
  </si>
  <si>
    <t>Snilloc's Snowball Swarm</t>
  </si>
  <si>
    <t>Les créatures dans une sphère de 1,50 m de rayon doivent réussir un JdS de Dex. ou subir 3d6 dégâts de froid (dégâts/niv).</t>
  </si>
  <si>
    <t>Nuée de dagues</t>
  </si>
  <si>
    <t>Cloud of Daggers</t>
  </si>
  <si>
    <t>Les créatures dans un cube de 1,50 m subissent automatiquement 4d4 dégâts tranchants (dégâts/niv).</t>
  </si>
  <si>
    <t>Nuée de météores</t>
  </si>
  <si>
    <t>Meteor Swarm</t>
  </si>
  <si>
    <t>Les créatures dans un rayon de 12 m doivent réussir un JdS de Dex. ou subir 20d6 dégâts de feu et 20d6 dégâts contondants.</t>
  </si>
  <si>
    <t>Oeil magique</t>
  </si>
  <si>
    <t>Arcane Eye</t>
  </si>
  <si>
    <t>Crée un oeil invisible avec vision dans le noir qui envoie au lanceur l'image mentale de ce qu'il voit.</t>
  </si>
  <si>
    <t>Ombre d'égarement</t>
  </si>
  <si>
    <t>Shadow of Moil</t>
  </si>
  <si>
    <t>Le lanceur obtient la résistance aux dommages radiants et inflige 2d8 dégâts nécrotiques aux créatures qui le touchent.</t>
  </si>
  <si>
    <t>Onde de choc</t>
  </si>
  <si>
    <t>Vague tonnante</t>
  </si>
  <si>
    <t>Thunderwave</t>
  </si>
  <si>
    <t>Les créatures dans un cube de 4,50 m doivent réussir un JdS de Con. ou subir 2d8 dégâts de tonnerre (dégâts/niv).</t>
  </si>
  <si>
    <t>Orbe chromatique</t>
  </si>
  <si>
    <t>Chromatic Orb</t>
  </si>
  <si>
    <t>Si l'attaque avec un sort touche, inflige 3d8 dégâts d'un type préalablement déterminé (dégâts/niv).</t>
  </si>
  <si>
    <t>Ossements de la Terre</t>
  </si>
  <si>
    <t>Bones of the Earth</t>
  </si>
  <si>
    <t>Crée jusqu'à 6 piliers de pierre verticaux de 1,50 x 9 m (+2 piliers/niv). Possibilité d'écraser des créatures au plafond.</t>
  </si>
  <si>
    <t>Parole divine</t>
  </si>
  <si>
    <t>Divine Word</t>
  </si>
  <si>
    <t>Les cibles doivent réussir un JdS de Cha. ou subir un effet (assourdi, aveuglé, etc). Certaines créatures sont bannies.</t>
  </si>
  <si>
    <t>Pas brumeux</t>
  </si>
  <si>
    <t>Misty Step</t>
  </si>
  <si>
    <t>Le lanceur est téléporté jusqu'à 9 mètres.</t>
  </si>
  <si>
    <t>Pas de tonnerre</t>
  </si>
  <si>
    <t>Thunder Step</t>
  </si>
  <si>
    <t>Le lanceur se téleporte et les créatures dans un rayon de 3 m doivent réussir un JdS de Con. ou subir 3d10 dégâts de tonnerre.</t>
  </si>
  <si>
    <t>Pas lointain</t>
  </si>
  <si>
    <t>Far Step</t>
  </si>
  <si>
    <t>Téléporte le lanceur à 18 m à chaque round par une action bonus.</t>
  </si>
  <si>
    <t>Passage par les arbres</t>
  </si>
  <si>
    <t>Tree Stride</t>
  </si>
  <si>
    <t>La lanceur peut passer d'un arbre à un autre arbre de la même espèce (150 m max entre les deux) en utilisant 1,50 m.</t>
  </si>
  <si>
    <t>Passage sans trace</t>
  </si>
  <si>
    <t>Pass without Trace</t>
  </si>
  <si>
    <t>Le lanceur et ses alliés à 9 m ont un bonus de +10 aux jets de Dextérité (Discrétion) et ils ne laissent ni piste ni trace.</t>
  </si>
  <si>
    <t>Passe-muraille</t>
  </si>
  <si>
    <t>Passwall</t>
  </si>
  <si>
    <t>Ouvre un passage de 1,50 x 2,50 x 6 m à travers de la pierre, du bois ou du plâtre.</t>
  </si>
  <si>
    <t>Pattes d'araignée</t>
  </si>
  <si>
    <t>Spider Climb</t>
  </si>
  <si>
    <t>La cible peut se déplacer le long de surfaces verticales tout en laissant ses mains libres et gagne une vitesse d'escalade.</t>
  </si>
  <si>
    <t>Peau d'écorce</t>
  </si>
  <si>
    <t>Barkskin</t>
  </si>
  <si>
    <t>La cible obtient une CA de 16 minimum.</t>
  </si>
  <si>
    <t>Peau de pierre</t>
  </si>
  <si>
    <t>Stoneskin</t>
  </si>
  <si>
    <t>La cible obtient la résistante aux dégâts non magiques contondants, perforants et tranchants.</t>
  </si>
  <si>
    <t>Perturbations synaptiques</t>
  </si>
  <si>
    <t>Synaptic Static</t>
  </si>
  <si>
    <t>Les créatures dans un rayon de 6 m doivent réussir un JdS d'Int. ou subir 8d6 dégâts psychiques.</t>
  </si>
  <si>
    <t>Petite hutte de Léomund</t>
  </si>
  <si>
    <t>Leomund's Tiny Hut</t>
  </si>
  <si>
    <t>Crée un dôme de 3 m de rayon qui peut abriter et protéger 9 créatures de taille M avec le lanceur.</t>
  </si>
  <si>
    <t>Pétrification</t>
  </si>
  <si>
    <t>Flesh to Stone</t>
  </si>
  <si>
    <t>La cible à 18 m doit réussir un JdS de Con. ou être entravée, voire pétrifiée après 3 échecs.</t>
  </si>
  <si>
    <t>Peur</t>
  </si>
  <si>
    <t>Fear</t>
  </si>
  <si>
    <t>Les créatures dans un cône de 9 m doivent réussir un JdS de Sag. ou lâcher ce qu'elles tiennent, être effrayées et s'enfuir.</t>
  </si>
  <si>
    <t>Pierre magique</t>
  </si>
  <si>
    <t>Magic Stone</t>
  </si>
  <si>
    <t>Jusqu'à 3 cailloux infligent 1d6 + Mod.Carac.Inc dégâts contondant si l'attaque avec un sort touche.</t>
  </si>
  <si>
    <t>Poigne électrique</t>
  </si>
  <si>
    <t>Shocking Grasp</t>
  </si>
  <si>
    <t>Si l'attaque avec un sort touche, inflige 1d8 dégâts de foudre (dégâts/niv) et la cible ne peut pas prendre de réaction.</t>
  </si>
  <si>
    <t>Poigne terreuse de Maximilien</t>
  </si>
  <si>
    <t>Maximilian's Earthen Grasp</t>
  </si>
  <si>
    <t>La cible doit réussir un JdS de For. ou subir 2d6 dégâts contondants et être entravée.</t>
  </si>
  <si>
    <t>Portail</t>
  </si>
  <si>
    <t>Gate</t>
  </si>
  <si>
    <t>Crée un portail vers un autre plan. Permet aussi d'invoquer une créature d'un autre plan.</t>
  </si>
  <si>
    <t>Portail magique</t>
  </si>
  <si>
    <t>Arcane Gate</t>
  </si>
  <si>
    <t>Crée 2 portails séparés de 150 m max et permet de passer de l'un à l'autre de manière transparente.</t>
  </si>
  <si>
    <t>Porte dimensionnelle</t>
  </si>
  <si>
    <t>Dimension Door</t>
  </si>
  <si>
    <t>Le lanceur et une autre créature de même taille sont téléportés à un maximum de 150 mètres.</t>
  </si>
  <si>
    <t>Prémonition</t>
  </si>
  <si>
    <t>Foresight</t>
  </si>
  <si>
    <t>1 créature voit son futur proche, ne peut être surprise et a l'avantage à ses jets. Les attaque contre elle ont un désavantage.</t>
  </si>
  <si>
    <t>Préservation des morts</t>
  </si>
  <si>
    <t>Doux repos</t>
  </si>
  <si>
    <t>Gentle Repose</t>
  </si>
  <si>
    <t>Protège un cadavre du pourrissement ou de devenir un mort-vivant.</t>
  </si>
  <si>
    <t>Prestidigitation</t>
  </si>
  <si>
    <t>Tour de magie (effet sensoriel, allume une torche, nettoie un objet, réchauffe, fait apparaître un symbole, crée une babiole).</t>
  </si>
  <si>
    <t>Prévoyance</t>
  </si>
  <si>
    <t>Contingence</t>
  </si>
  <si>
    <t>Contingency</t>
  </si>
  <si>
    <t>Conditionne l'activation d'un sort de niveau 5 ou inférieur qui peut cibler le lanceur.</t>
  </si>
  <si>
    <t>Prière de guérison</t>
  </si>
  <si>
    <t>Prière de soins</t>
  </si>
  <si>
    <t>Prayer of Healing</t>
  </si>
  <si>
    <t>Jusqu'à 6 créatures récupèrent 2d8+Mod.Carac pv (+1d8 pv/niv).</t>
  </si>
  <si>
    <t>Prison mentale</t>
  </si>
  <si>
    <t>Mental Prison</t>
  </si>
  <si>
    <t>La cible doit réussir un JdS d'Int. ou subir 5d10 dégâts psychiques et se croire entouré par des flammes ou autre danger.</t>
  </si>
  <si>
    <t>Production de flamme</t>
  </si>
  <si>
    <t>Produire une flamme</t>
  </si>
  <si>
    <t>Produce Flame</t>
  </si>
  <si>
    <t>Si l'attaque avec un sort touche, inflige 1d8 dégâts de feu (dégâts/niv). Émet une lumière vive sur 3 m et faible sur 3 m extra.</t>
  </si>
  <si>
    <t>Projectile magique</t>
  </si>
  <si>
    <t>Magic Missile</t>
  </si>
  <si>
    <t>3 projectiles infligent automatiquement 1d4+1 dégâts de force chacun à une ou plusieurs créatures (+1 projectile/niv).</t>
  </si>
  <si>
    <t>Projection astrale</t>
  </si>
  <si>
    <t>Astral Projection</t>
  </si>
  <si>
    <t>Le lanceur et jusqu'à 8 créatures sont projetés dans le plan Astral.</t>
  </si>
  <si>
    <t>Projection d'image</t>
  </si>
  <si>
    <t>Image projetée</t>
  </si>
  <si>
    <t>Project Image</t>
  </si>
  <si>
    <t>Crée un double du lanceur qui l'imite, se déplace et émet des sons. Le lanceur peut voir et entendre à travers ce double.</t>
  </si>
  <si>
    <t>Protection contre la mort</t>
  </si>
  <si>
    <t>Death Ward</t>
  </si>
  <si>
    <t>Lorsque la cible tombera pour la première fois à 0 pv, elle repassera automatiquement à 1 pv.</t>
  </si>
  <si>
    <t>Protection contre le mal et le bien</t>
  </si>
  <si>
    <t>Protection from Evil and Good</t>
  </si>
  <si>
    <t>La cible est protégée (désavantage à l'attaque) des aberrations, célestes, élémentaires, fées, fiélons et morts-vivants.</t>
  </si>
  <si>
    <t>Protection contre le poison</t>
  </si>
  <si>
    <t>Protection from Poison</t>
  </si>
  <si>
    <t>Neutralise 1 poison d'une créature, donne l'avantage aux JdS pour ne pas être empoisonné et la résistance aux dégâts de poison.</t>
  </si>
  <si>
    <t>Protection contre les armes</t>
  </si>
  <si>
    <t>Blade Ward</t>
  </si>
  <si>
    <t>Le lanceur obtient la résistance contre les dégâts contondants, tranchants et perforants infligés par des attaques avec arme.</t>
  </si>
  <si>
    <t>Protection contre une énergie</t>
  </si>
  <si>
    <t>Protection contre l'énergie</t>
  </si>
  <si>
    <t>Protection from Energy</t>
  </si>
  <si>
    <t>La cible obtient la résistance à un type de dégâts (acide, froid, feu, foudre ou tonnerre).</t>
  </si>
  <si>
    <t>Protection primordiale</t>
  </si>
  <si>
    <t>Primordial Ward</t>
  </si>
  <si>
    <t>Le lanceur obtient la résistance aux dégâts d'acide, de froid, de feu, de foudre et de tonnerre ou l'immunité à un seul type.</t>
  </si>
  <si>
    <t>Protections et sceaux</t>
  </si>
  <si>
    <t>Guards and Wards</t>
  </si>
  <si>
    <t>Crée une défense magique qui protège un carré de 15 m. Possibilité de définir un mot de passe pour immuniser des individus.</t>
  </si>
  <si>
    <t>Purification de nourriture et d'eau</t>
  </si>
  <si>
    <t>Purification de la nourriture et de l'eau</t>
  </si>
  <si>
    <t>Purify Food and Drink</t>
  </si>
  <si>
    <t>Purifie et enlève tous poisons et maladies de nourriture et boissons non magiques dans une sphère de 1,50 m de rayon.</t>
  </si>
  <si>
    <t>Pyrotechnie</t>
  </si>
  <si>
    <t>Pyrotechnics</t>
  </si>
  <si>
    <t>Cible des flammes à 18 m et les fait exploser (JdS de Con. ou aveuglée) ou échapper une épaisse fumée (visibilité nulle).</t>
  </si>
  <si>
    <t>Rafale de vent</t>
  </si>
  <si>
    <t>Gust</t>
  </si>
  <si>
    <t>Contrôle l'air afin de déplacer des objets ou des créatures (taille M max) ou de créer des effets sensoriels inoffensifs.</t>
  </si>
  <si>
    <t>Rappel à la vie</t>
  </si>
  <si>
    <t>Relever les morts</t>
  </si>
  <si>
    <t>Raise Dead</t>
  </si>
  <si>
    <t>Ramène à la vie (1 pv) une créature morte depuis moins de 10 jours. Ne restaure pas les parties du corps amputées.</t>
  </si>
  <si>
    <t>Rayon affaiblissant</t>
  </si>
  <si>
    <t>Ray of Enfeeblement</t>
  </si>
  <si>
    <t>Si l'attaque avec un sort touche, la cible n'inflige que la moitié des dégâts avec une arme qui utilise la Force (JdS de Con).</t>
  </si>
  <si>
    <t>Rayon ardent</t>
  </si>
  <si>
    <t>Scorching Ray</t>
  </si>
  <si>
    <t>Si les attaques touchent, 3 rayons infligent chacun 2d6 dégâts de feu (+1 rayon/niv).</t>
  </si>
  <si>
    <t>Rayon de givre</t>
  </si>
  <si>
    <t>Ray of Frost</t>
  </si>
  <si>
    <t>Si l'attaque avec un sort touche, inflige 1d8 dégâts de froid (dégâts/niv) et la vitesse de la cible est réduite de 3 m.</t>
  </si>
  <si>
    <t>Rayon de lune</t>
  </si>
  <si>
    <t>Moonbeam</t>
  </si>
  <si>
    <t>Les créatures dans un cylindre de 3 x 12 m doivent réussir un JdS de Con. ou subir 2d10 dégâts radiants (dégâts/niv).</t>
  </si>
  <si>
    <t>Rayon de soleil</t>
  </si>
  <si>
    <t>Sunbeam</t>
  </si>
  <si>
    <t>Les créatures sur une ligne de 1,50 x 18 m doivent réussir un JdS de Con. ou subir 6d8 radiants et être aveuglées.</t>
  </si>
  <si>
    <t>Rayon empoisonné</t>
  </si>
  <si>
    <t>Ray of Sickness</t>
  </si>
  <si>
    <t>Si l'attaque touche, inflige 2d8 dégâts de poison (dégâts/niv) et la cible peut être empoisonnée (JdS de Con).</t>
  </si>
  <si>
    <t>Rayonnement écoeurant</t>
  </si>
  <si>
    <t>Sickening Radiance</t>
  </si>
  <si>
    <t>Les créatures dans un rayon de 9 m doivent réussir un JdS de Con. ou subir 4d10 dégâts radiants et un niveau d'épuisement.</t>
  </si>
  <si>
    <t>Rayons prismatiques</t>
  </si>
  <si>
    <t>Embruns prismatiques</t>
  </si>
  <si>
    <t>Prismatic Spray</t>
  </si>
  <si>
    <t>Les créatures dans un cône de 18 m doivent réussir un JdS de Dex. ou subir 10d6 dégâts d'un type déterminé au hasard.</t>
  </si>
  <si>
    <t>Raz-de-marée</t>
  </si>
  <si>
    <t>Tidal Wave</t>
  </si>
  <si>
    <t>Les créatures dans une zone de 9 x 3 x 3 m doivent réussir un JdS de Dex. ou subir 4d8 dégâts contondants et tomber à terre.</t>
  </si>
  <si>
    <t>Réanimation</t>
  </si>
  <si>
    <t>Revigorer</t>
  </si>
  <si>
    <t>Revivify</t>
  </si>
  <si>
    <t>Ramène à 1 pv une créature morte depuis 1 minute ou moins (sauf vieillesse).</t>
  </si>
  <si>
    <t>Régénération</t>
  </si>
  <si>
    <t>Regenerate</t>
  </si>
  <si>
    <t>La cible récupère 4d8+15 pv puis 1 pv par round et ses membres sectionnés repoussent.</t>
  </si>
  <si>
    <t>Réincarnation</t>
  </si>
  <si>
    <t>Reincarnate</t>
  </si>
  <si>
    <t>Réincarne l'âme d'un humanoïde mort depuis 10 jours max. La race du nouveau corps est déterminée au hasard.</t>
  </si>
  <si>
    <t>Réparation</t>
  </si>
  <si>
    <t>Mending</t>
  </si>
  <si>
    <t>Répare fissure, déchirure, fêlure d'un objet (maillon de chaîne cassé, clé brisée, accroc sur un manteau, fuite d'une gourde).</t>
  </si>
  <si>
    <t>Repli expéditif</t>
  </si>
  <si>
    <t>Expeditious Retreat</t>
  </si>
  <si>
    <t>Le lanceur peut effectuer l'action Foncer en utilisant une action bonus.</t>
  </si>
  <si>
    <t>Représailles infernales</t>
  </si>
  <si>
    <t>Hellish Rebuke</t>
  </si>
  <si>
    <t>La cible doit réussir un JdS de Dex. ou subir 2d10 dégâts de feu (dégâts/niv).</t>
  </si>
  <si>
    <t>Antipathy/Sympathy</t>
  </si>
  <si>
    <t>Attire ou répulse (JdS de Sag. pour ne pas être attiré ou effrayé) une sorte de créature désignée dans un rayon de 18 m.</t>
  </si>
  <si>
    <t>Résistance</t>
  </si>
  <si>
    <t>Resistance</t>
  </si>
  <si>
    <t>La cible peut ajouter 1d4 à un jet de sauvegarde de son choix.</t>
  </si>
  <si>
    <t>Respiration aquatique</t>
  </si>
  <si>
    <t>Water Breathing</t>
  </si>
  <si>
    <t>Jusqu'à 10 créatures obtiennent la capacité de respirer sous l'eau.</t>
  </si>
  <si>
    <t>Restauration partielle</t>
  </si>
  <si>
    <t>Restauration inférieure</t>
  </si>
  <si>
    <t>Lesser Restoration</t>
  </si>
  <si>
    <t>Met fin à une maladie ou à une condition (aveuglé, assourdi, paralysé ou empoisonné) sur 1 créature.</t>
  </si>
  <si>
    <t>Restauration supérieure</t>
  </si>
  <si>
    <t>Greater Restoration</t>
  </si>
  <si>
    <t>Met fin à une condition (charmé, pétrification), à une malédiction, à une réduction de carac ou de pv, ou à un niv d'épuisement.</t>
  </si>
  <si>
    <t>Résurrection</t>
  </si>
  <si>
    <t>Resurrection</t>
  </si>
  <si>
    <t>Ramène à la vie (pv max) une créature morte depuis moins de 100 ans (sauf vieillesse). Restaure les parties du corps amputées.</t>
  </si>
  <si>
    <t>Résurrection suprême</t>
  </si>
  <si>
    <t>True Resurrection</t>
  </si>
  <si>
    <t>Ramène à la vie (pv max) une créature morte depuis moins de 200 ans (sauf vieillesse), même si le corps original n'existe plus.</t>
  </si>
  <si>
    <t>Rêve</t>
  </si>
  <si>
    <t>Dream</t>
  </si>
  <si>
    <t>Façonne les rêves d'une créature qui dort et peut faire subir 3d6 dégâts psychiques en cas d'échec à un JdS de Sag.</t>
  </si>
  <si>
    <t>Sacre de la glace</t>
  </si>
  <si>
    <t>Investiture of Ice</t>
  </si>
  <si>
    <t>Les créatures dans un cône de 4,50 m doivent réussir un JdS de Con. ou subir 4d6 dégâts de froid. Immunité et résistance.</t>
  </si>
  <si>
    <t>Sacre de la pierre</t>
  </si>
  <si>
    <t>Investiture of Stone</t>
  </si>
  <si>
    <t>Les créatures dans un rayon de 4,50 m doivent réussir un JdS de Dex. ou tomber à terre. Résistance et traverser la terre/pierre.</t>
  </si>
  <si>
    <t>Sacre des flammes</t>
  </si>
  <si>
    <t>Investiture of Flame</t>
  </si>
  <si>
    <t>Les créatures sur une ligne de 4,50 m doivent réussir un JdS de Dex. ou subir 4d8 dégâts de feu. Immunité et résistance.</t>
  </si>
  <si>
    <t>Sacre du vent</t>
  </si>
  <si>
    <t>Investiture of Wind</t>
  </si>
  <si>
    <t>Les créatures dans un cube de 4,50 m doivent réussir un JdS de Con. ou subir 2d10 dégâts contondants. Vitesse de vol 18 m.</t>
  </si>
  <si>
    <t>Sanctification</t>
  </si>
  <si>
    <t>Hallow</t>
  </si>
  <si>
    <t>24 heures</t>
  </si>
  <si>
    <t>Empêche célestes, élémentaires, fiélons, fées et morts-vivants d'entrer dans un rayon de 18 m et protège/handicape les cibles.</t>
  </si>
  <si>
    <t>Sanctuaire</t>
  </si>
  <si>
    <t>Sanctuary</t>
  </si>
  <si>
    <t>La cible a droit à un JdS de Sag. pour éviter les attaques ou les sorts ofensifs qui la visent en particulier.</t>
  </si>
  <si>
    <t>Sanctuaire privé de Mordenkainen</t>
  </si>
  <si>
    <t>Mordenkainen's Private Sanctum</t>
  </si>
  <si>
    <t>Crée un cube sécurisé jusqu'à 30 m de côté. Le type de protection est à choisir (+30 m de côté/niv).</t>
  </si>
  <si>
    <t>Saut</t>
  </si>
  <si>
    <t>Jump</t>
  </si>
  <si>
    <t>La cible obtient une distance de saut multipliée par 3.</t>
  </si>
  <si>
    <t>Sauvagerie primitive</t>
  </si>
  <si>
    <t>Primal Savagery</t>
  </si>
  <si>
    <t>Si l'attaque au corps à corps avec un sort touche, inflige 1d10 dégâts d'acide (dégâts/niv).</t>
  </si>
  <si>
    <t>Scrutation</t>
  </si>
  <si>
    <t>Scrying</t>
  </si>
  <si>
    <t>Permet de voir et entendre une créature spécifique (on peut aussi cibler un lieu) sur le même plan (JdS de Sag).</t>
  </si>
  <si>
    <t>Secousse sismique</t>
  </si>
  <si>
    <t>Earth Tremor</t>
  </si>
  <si>
    <t>Les créatures dans un rayon de 3m doivent réussir un JdS de Dex. ou subir 1d6 dégâts contondants et tomber à terre (dégâts/niv).</t>
  </si>
  <si>
    <t>Sens animal</t>
  </si>
  <si>
    <t>Beast Sense</t>
  </si>
  <si>
    <t>Le lanceur peut voir/entendre/sentir à travers les sens d'une bête consentante.</t>
  </si>
  <si>
    <t>Sens de l'orientation</t>
  </si>
  <si>
    <t>Trouver un chemin</t>
  </si>
  <si>
    <t>Find the Path</t>
  </si>
  <si>
    <t>Détermine le chemin physique le plus court et le plus direct pour atteindre une destination connue.</t>
  </si>
  <si>
    <t>Sens des pièges</t>
  </si>
  <si>
    <t>Trouver les pièges</t>
  </si>
  <si>
    <t>Find Traps</t>
  </si>
  <si>
    <t>Le lanceur sent tous pièges dans un rayon de 36 m, mais le sort donne pas leur localisation.</t>
  </si>
  <si>
    <t>Serviteur invisible</t>
  </si>
  <si>
    <t>Unseen Servant</t>
  </si>
  <si>
    <t>Crée un serviteur invisible qui exécute des tâches simples (rapporter qq chose, nettoyer, entretenir un feu, servir, etc).</t>
  </si>
  <si>
    <t>Serviteur miniature</t>
  </si>
  <si>
    <t>Tiny Servant</t>
  </si>
  <si>
    <t>Transforme un objet de taille TP en une créature avec bras et jambes qui obéit au lanceur (+2 objets/niv).</t>
  </si>
  <si>
    <t>Sieste</t>
  </si>
  <si>
    <t>Catnap</t>
  </si>
  <si>
    <t>3 créatures consentantes tombent inconcientes et bénéficient d'un repos court (+1 créature/niv).</t>
  </si>
  <si>
    <t>Silence</t>
  </si>
  <si>
    <t>Bloque tous les sons dans une sphère de 6m de rayon.</t>
  </si>
  <si>
    <t>Simulacre</t>
  </si>
  <si>
    <t>Simulacrum</t>
  </si>
  <si>
    <t>12 heures</t>
  </si>
  <si>
    <t>Crée un double d'une bête ou d'un humanoïde avec les mêmes capacités, la moitié des pv et sans équipement.</t>
  </si>
  <si>
    <t>Simulacre de vie</t>
  </si>
  <si>
    <t>False Life</t>
  </si>
  <si>
    <t>Le lanceur gagne 1d4+4 pv temporaires (+5 pv/niv).</t>
  </si>
  <si>
    <t>Soins</t>
  </si>
  <si>
    <t>Soin des blessures</t>
  </si>
  <si>
    <t>Cure Wounds</t>
  </si>
  <si>
    <t>1 créature récupère 1d8+Mod.Carac pv (+1d8 pv/niv).</t>
  </si>
  <si>
    <t>Soins de groupe</t>
  </si>
  <si>
    <t>Soin des blessures de groupe</t>
  </si>
  <si>
    <t>Mass Cure Wounds</t>
  </si>
  <si>
    <t>Jusqu'à 6 créatures récupèrent 3d8+Mod.Carac.Inc pv (+1d8 pv/niv).</t>
  </si>
  <si>
    <t>Sommeil</t>
  </si>
  <si>
    <t>Sleep</t>
  </si>
  <si>
    <t>5d8 pv de créatures s'endorment, par ordre croissant de leurs pv actuels (+2d8 pv/niv).</t>
  </si>
  <si>
    <t>Souffle du dragon</t>
  </si>
  <si>
    <t>Dragon's Breath</t>
  </si>
  <si>
    <t>Émet un cône de 4,50 m qui inflige 3d6 dégâts d'acide, froid, feu, foudre ou poison en cas d'échec à un JdS de Dex (dégâts/niv).</t>
  </si>
  <si>
    <t>Souhait</t>
  </si>
  <si>
    <t>Wish</t>
  </si>
  <si>
    <t>Duplique un sort de niveau 8 ou inférieur sans composantes, ou crée un autre effet à la discrétion du MD.</t>
  </si>
  <si>
    <t>Sphère aqueuse</t>
  </si>
  <si>
    <t>Watery Sphere</t>
  </si>
  <si>
    <t>Jusqu'à 4 créatures de taille M ou 1 de taille G dans un rayon de 3 m doivent réussir un JdS de For. ou être entravées.</t>
  </si>
  <si>
    <t>Sphère de feu</t>
  </si>
  <si>
    <t>Flaming Sphere</t>
  </si>
  <si>
    <t>Les créatures à 3 m d'une sphère de 3 m de diamètre doivent réussir un JdS de Dex. ou subir 2d6 dégâts de feu (dégâts/niv).</t>
  </si>
  <si>
    <t>Sphère de tempête</t>
  </si>
  <si>
    <t>Storm Sphere</t>
  </si>
  <si>
    <t>Les créatures dans une sphère de 6 m de rayon doivent réussir un JdS de For. ou subir 2d6 dégâts contondants (dégâts/niv).</t>
  </si>
  <si>
    <t>Sphère de vitriol</t>
  </si>
  <si>
    <t>Vitriolic Sphere</t>
  </si>
  <si>
    <t>Les créatures à 6 m doivent réussir un JdS de Dex. ou subir 10d4 dégâts d'acide (dégâts/niv) puis 5d4 dégâts d'acide à son tour.</t>
  </si>
  <si>
    <t>Sphère glaciale d'Otiluke</t>
  </si>
  <si>
    <t>Sphère glacée d'Otiluke</t>
  </si>
  <si>
    <t>Otiluke's Freezing Sphere</t>
  </si>
  <si>
    <t>Les créatures dans une sphère de 18 m de rayon doivent réussir un JdS de Con. ou subir 10d6 dégâts de froid (dégâts/niv).</t>
  </si>
  <si>
    <t>Sphère résiliente d'Otiluke</t>
  </si>
  <si>
    <t>Otiluke's Resilient Sphere</t>
  </si>
  <si>
    <t>La cible de taille G ou inférieure doit réussir un JdS de Dex. ou être emprisonnée pour la durée du sort.</t>
  </si>
  <si>
    <t>Stabilisation</t>
  </si>
  <si>
    <t>Épargner les mourants</t>
  </si>
  <si>
    <t>Spare the Dying</t>
  </si>
  <si>
    <t>1 créature vivante à 0 point de vie est immédiatement stabilisée.</t>
  </si>
  <si>
    <t>Suggestion</t>
  </si>
  <si>
    <t>La cible doit réussir un JdS de Sag. ou suivre la suggestion que lui donne le lanceur en une ou deux phrases.</t>
  </si>
  <si>
    <t>Suggestion de groupe</t>
  </si>
  <si>
    <t>Mass Suggestion</t>
  </si>
  <si>
    <t>Jusqu'à 12 cibles doivent réussir un JdS de Sag. ou suivre la suggestion que leur donne le lanceur (durée/niv).</t>
  </si>
  <si>
    <t>Symbole</t>
  </si>
  <si>
    <t>Symbol</t>
  </si>
  <si>
    <t>Défini le déclencheur et l'effet d'un glyphe sur un objet (mort, discorde, peur, désespoir, démence, douleur, sommeil, etc).</t>
  </si>
  <si>
    <t>Télékinésie</t>
  </si>
  <si>
    <t>Telekinesis</t>
  </si>
  <si>
    <t>Déplace une créature (taille TG max) ou un objet (jusqu'à 500 kg) par la pensée en cas de jet d'opposition réussi.</t>
  </si>
  <si>
    <t>Télépathie</t>
  </si>
  <si>
    <t>Telepathy</t>
  </si>
  <si>
    <t>Communique par télépathie avec une créature connue et consentante sur le même plan d'existence.</t>
  </si>
  <si>
    <t>Téléportation</t>
  </si>
  <si>
    <t>Teleport</t>
  </si>
  <si>
    <t>Le lanceur et 8 créatures sont téléportés n'importe où sur le même plan. Risque d'échec selon la familiarité de la destination.</t>
  </si>
  <si>
    <t>Tempête de feu</t>
  </si>
  <si>
    <t>Fire Storm</t>
  </si>
  <si>
    <t>Les créatures dans dix cubes de 3 m doivent réussir un JdS de Dex. ou subir 7d10 dégâts de feu.</t>
  </si>
  <si>
    <t>Tempête de grêle</t>
  </si>
  <si>
    <t>Ice Storm</t>
  </si>
  <si>
    <t>Les créatures dans un cylindre de 12 x 12 m doivent réussir un JdS de Dex. ou subir 2d8 dégâts contondants et 4d6 de froid.</t>
  </si>
  <si>
    <t>Tempête de neige</t>
  </si>
  <si>
    <t>Sleet Storm</t>
  </si>
  <si>
    <t>Les créatures dans un cylindre de 12 x 6 m (visibilité nulle) doivent réussir un JdS de Dex. ou tomber à terre.</t>
  </si>
  <si>
    <t>Tempête vengeresse</t>
  </si>
  <si>
    <t>Storm of Vengeance</t>
  </si>
  <si>
    <t>Les créatures dans un rayon de 108 m doivent réussir un JdS de Con. ou être assourdies et subir divers dégâts et effets.</t>
  </si>
  <si>
    <t>Temple des dieux</t>
  </si>
  <si>
    <t>Temple of the Gods</t>
  </si>
  <si>
    <t>Fait apparaitre un temple dédié à un dieu sur une surface de 36 x 36 m pour 1 jour.</t>
  </si>
  <si>
    <t>Ténèbres</t>
  </si>
  <si>
    <t>Darkness</t>
  </si>
  <si>
    <t>Remplit une sphère de 4,50 m de rayon de ténèbres magiques.</t>
  </si>
  <si>
    <t>Ténèbres oppressantes</t>
  </si>
  <si>
    <t>Maddening Darkness</t>
  </si>
  <si>
    <t>Les créatures dans une sphère de ténèbres de 18 m de rayon doivent réussir un JdS de Sag. ou subir 8d8 dégâts psychiques.</t>
  </si>
  <si>
    <t>Tentacules de Hadar</t>
  </si>
  <si>
    <t>Tentacules d'Hadar</t>
  </si>
  <si>
    <t>Arms of Hadar</t>
  </si>
  <si>
    <t>Les créatures dans un rayon de 3 m doivent réussir un JdS de For. ou subir 2d6 dégâts nécrotiques (dégâts/niv).</t>
  </si>
  <si>
    <t>Tentacules noirs d'Evard</t>
  </si>
  <si>
    <t>Evard's Black Tentacles</t>
  </si>
  <si>
    <t>Les créatures dans un carré de 6 m doivent réussir un JdS de Dex. ou subir 3d6 dégâts contondants et être entravées.</t>
  </si>
  <si>
    <t>Terraformage</t>
  </si>
  <si>
    <t>Déplacer la terre</t>
  </si>
  <si>
    <t>Move Earth</t>
  </si>
  <si>
    <t>Façonne la terre, le sable ou l'argile, mais pas la pierre (élever, abaisser, aplatir, etc) d'un carré de 12 m en 10 min.</t>
  </si>
  <si>
    <t>Terrain hallucinatoire</t>
  </si>
  <si>
    <t>Hallucinatory Terrain</t>
  </si>
  <si>
    <t>Fait paraître un terrain naturel pour un autre type (par exemple une route devient un marais ou une crevasse).</t>
  </si>
  <si>
    <t>Texte illusoire</t>
  </si>
  <si>
    <t>Illusory Script</t>
  </si>
  <si>
    <t>Rédige un message secret qui ne peut être lu que par une cible désignée ou une créature qui possède vision véritable.</t>
  </si>
  <si>
    <t>Thaumaturgie</t>
  </si>
  <si>
    <t>Thaumaturgy</t>
  </si>
  <si>
    <t>Crée divers effets mineurs visant à impressionner ou distraire des créatures.</t>
  </si>
  <si>
    <t>Toile d'araignée</t>
  </si>
  <si>
    <t>Web</t>
  </si>
  <si>
    <t>Crée un cube de 6 m de toiles d'araignées collantes (terrain difficile) qui peuvent entraver des créatures (JdS de Dex).</t>
  </si>
  <si>
    <t>Toucher du vampire</t>
  </si>
  <si>
    <t>Caresse du vampire</t>
  </si>
  <si>
    <t>Vampiric Touch</t>
  </si>
  <si>
    <t>Si l'attaque avec un sort touche, inflige 3d6 dégâts nécrotiques (dégâts/niv) et le lanceur récupère 50% de ces pv .</t>
  </si>
  <si>
    <t>Tourbillon</t>
  </si>
  <si>
    <t>Whirlwind</t>
  </si>
  <si>
    <t>Les créatures dans un cylindre de 3 x 9 m doivent réussir un JdS de Dex. ou subir 10d6 dégâts contondants.</t>
  </si>
  <si>
    <t>Tourbillon de poussière</t>
  </si>
  <si>
    <t>Dust Devil</t>
  </si>
  <si>
    <t>Les créatures dans un rayon de 1,50 m doivent réussir un JdS de For. ou subir 1d8 dégâts contondants (dégâts/niv).</t>
  </si>
  <si>
    <t>Trait de feu</t>
  </si>
  <si>
    <t>Fire Bolt</t>
  </si>
  <si>
    <t>Si l'attaque avec un sort touche, inflige 1d10 dégâts de feu (dégâts/niv). Un objet peut prendre feu.</t>
  </si>
  <si>
    <t>Transfert de vie</t>
  </si>
  <si>
    <t>Life Transference</t>
  </si>
  <si>
    <t>Le lanceur subit 4d8 dégâts nécrotiques et une autre créature récupère 2 fois le montant (+1d8 pv/niv).</t>
  </si>
  <si>
    <t>Transformation de Tenser</t>
  </si>
  <si>
    <t>Tenser's Transformation</t>
  </si>
  <si>
    <t>La lanceur gagne 50 pv, l'avantage aux jets d'attaque, 2d12 extra de dégâts de force, des maîtrises martiales et deux attaques.</t>
  </si>
  <si>
    <t>Transmutation de la pierre</t>
  </si>
  <si>
    <t>Transmute Rock</t>
  </si>
  <si>
    <t>Transforme un cube de 12 m de roche en boue ou de boue en roche.</t>
  </si>
  <si>
    <t>Transport par les plantes</t>
  </si>
  <si>
    <t>Transport végétal</t>
  </si>
  <si>
    <t>Transport via Plants</t>
  </si>
  <si>
    <t>Le lanceur peut passer d'une plante à une autre plante (taille G ou supérieure) en utilisant 1,50 m.</t>
  </si>
  <si>
    <t>Tremblement de terre</t>
  </si>
  <si>
    <t>Earthquake</t>
  </si>
  <si>
    <t>Les créatures dans un rayon de 30 m doivent réussir un JdS de Dex. ou tomber à terre. Cause des dégâts aux structures.</t>
  </si>
  <si>
    <t>Tsunami</t>
  </si>
  <si>
    <t>Les créatures dans une zone de 90 x 90 x 15 m doivent réussir un JdS de For. ou subir 6d10 dégâts contondants.</t>
  </si>
  <si>
    <t>Urne magique</t>
  </si>
  <si>
    <t>Possession</t>
  </si>
  <si>
    <t>Magic Jar</t>
  </si>
  <si>
    <t>Le lanceur projette son âme dans une urne pour ensuite retourner dans son corps ou posséder le corps d'un humanoïde.</t>
  </si>
  <si>
    <t>Vague destructrice</t>
  </si>
  <si>
    <t>Destructive Wave</t>
  </si>
  <si>
    <t>Les cibles dans un rayon de 9 m doivent réussir un JdS de Con. ou subir 5d6 de tonnerre et 5d6 radiants ou nécrotiques.</t>
  </si>
  <si>
    <t>Vaporisation de poison</t>
  </si>
  <si>
    <t>Bouffée de poison</t>
  </si>
  <si>
    <t>Poison Spray</t>
  </si>
  <si>
    <t>La cible doit réussir un JdS de Con. ou subir 1d12 dégâts de poison (dégâts/niv).</t>
  </si>
  <si>
    <t>Vent protecteur</t>
  </si>
  <si>
    <t>Warding Wind</t>
  </si>
  <si>
    <t>Crée un vent fort (30 km/h) dans un rayon de 3 m (rend sourd, éteint les flammes, dissipe le gaz, terrain difficile, etc).</t>
  </si>
  <si>
    <t>Verrou magique</t>
  </si>
  <si>
    <t>Arcane Lock</t>
  </si>
  <si>
    <t>Verrouille un objet (porte, fenêtre, coffre, etc) et le lanceur peut définir un mot de passe pour supprimer le sort 1 minute.</t>
  </si>
  <si>
    <t>Vision dans le noir</t>
  </si>
  <si>
    <t>Darkvision</t>
  </si>
  <si>
    <t>La cible peut voir dans le noir à 18 mètres.</t>
  </si>
  <si>
    <t>Vision suprême</t>
  </si>
  <si>
    <t>True Seeing</t>
  </si>
  <si>
    <t>La cible obtient vision véritable, voit les portes secrètes magiques et dans le plan éthéré.</t>
  </si>
  <si>
    <t>Voir l'invisible</t>
  </si>
  <si>
    <t>See Invisibility</t>
  </si>
  <si>
    <t>Le lanceur voit les créatures ou objets invisibles, et dans le plan éthéré.</t>
  </si>
  <si>
    <t>Vol</t>
  </si>
  <si>
    <t>Fly</t>
  </si>
  <si>
    <t>La cible obtient une vitesse de vol de 18 mètres (+1 créature/niv).</t>
  </si>
  <si>
    <t>Zone de vérité</t>
  </si>
  <si>
    <t>Zone of Truth</t>
  </si>
  <si>
    <t>Les créatures dans une sphère de 4,50 m de rayon doivent réussir un JdS de Cha. ou ne pas pouvoir mentir.</t>
  </si>
  <si>
    <t>Types de dégât</t>
  </si>
  <si>
    <t>C_MEL</t>
  </si>
  <si>
    <t>W_MEL</t>
  </si>
  <si>
    <t>W_DIS</t>
  </si>
  <si>
    <t>Catégories d'armes</t>
  </si>
  <si>
    <t>Armes maitrisées</t>
  </si>
  <si>
    <t>"C_MEL", "C_DIS"</t>
  </si>
  <si>
    <t>"Épée courte"</t>
  </si>
  <si>
    <t>Catégorie d'armure</t>
  </si>
  <si>
    <t>"Arbalète de poing", "Épée courte", "Épée longue",  "Rapière"</t>
  </si>
  <si>
    <t>"Dague", "Fléchette", "Fronde", "Bâton", "Arbalète légère"</t>
  </si>
  <si>
    <t>"Gourdin", "Dague", "Fléchette", "Javeline", "Masse d'armes", "Bâton", "Cimeterre", "Fronde", "Serpe", "Lance"</t>
  </si>
  <si>
    <t>"C_MEL", "C_DIS", "W_MEL", "W_DIS"</t>
  </si>
  <si>
    <t>1_LIGHT</t>
  </si>
  <si>
    <t>2_MID</t>
  </si>
  <si>
    <t>3_HEAVY</t>
  </si>
  <si>
    <t>0_SHIELD</t>
  </si>
  <si>
    <t>Loyal bon</t>
  </si>
  <si>
    <t>Neutre bon </t>
  </si>
  <si>
    <t>Chaotique bon</t>
  </si>
  <si>
    <t>Loyal neutre</t>
  </si>
  <si>
    <t>Chaotique neutre</t>
  </si>
  <si>
    <t>Loyal mauvais</t>
  </si>
  <si>
    <t>Chaotique mauvais</t>
  </si>
  <si>
    <t>Neutre mauvais</t>
  </si>
  <si>
    <t>Neutre</t>
  </si>
  <si>
    <t>On peut compter sur ces créatures pour faire le bien dans le sens ou la société l'entend. Les dragons d'or, les paladins et la plupart des nains sont d'alignement loyal bon.</t>
  </si>
  <si>
    <t>Ces individus agissent conformément à la loi, aux traditions ou suivants des codes personnels. Beaucoup de moines et quelques magiciens sont d'alignement loyal neutre.</t>
  </si>
  <si>
    <t>Ces créatures agissent selon leur conscience, et ont peu d'égard pour ce que les autres attendent. Les dragons de cuivre, de nombreux elfes et les licornes sont d'alignement chaotique bon.</t>
  </si>
  <si>
    <t>Ces personnes font du mieux qu'elles peuvent pour aider les autres, en fonction de leurs besoins toutefois. Beaucoup des créatures célestes, certains géants des nuages et la plupart des gnomes sont neutre bon.</t>
  </si>
  <si>
    <t>Ces créatures suivent leurs caprices, pensant à leur liberté personnelle avant tout. Beaucoup de barbares, de roublards et de bardes sont d'alignement chaotique neutre.</t>
  </si>
  <si>
    <t>Neutre est l'alignement de ceux qui préfèrent rester à l'écart des questions morales et ne prennent pas parti, faisant ce qui leur semble le mieux à un moment donné. Les hommes-lézards, la plupart des druides et beaucoup d'humains sont neutres.</t>
  </si>
  <si>
    <t>Ces créatures font méthodiquement ce qu'elles veulent, dans les limites d'un code de tradition, de la loyauté ou d'un ordre. Les diables, les dragons bleus et les hobgobelins sont d'alignement loyal mauvais.</t>
  </si>
  <si>
    <t>Neutre mauvais est l'alignement de ceux qui font ce qu'ils veulent, sans aucune compassion ni aucun scrupule. Beaucoup d'elfes noirs, certains géants des nuages?, et les yugoloths sont d'alignement neutre mauvais.</t>
  </si>
  <si>
    <t>Ces créatures agissent avec une violence arbitraire, stimulées par la cupidité, la haine ou la soif de sang. Les démons, les dragons rouges et les orques sont d'alignement chaotique mauvais.</t>
  </si>
  <si>
    <t>Alignments</t>
  </si>
  <si>
    <t>Races typiques</t>
  </si>
  <si>
    <t>Écriture</t>
  </si>
  <si>
    <t>Commun</t>
  </si>
  <si>
    <t>Humains</t>
  </si>
  <si>
    <t>Elfique</t>
  </si>
  <si>
    <t>Elfes</t>
  </si>
  <si>
    <t>Géant</t>
  </si>
  <si>
    <t>Ogres, géants</t>
  </si>
  <si>
    <t>Gnomes</t>
  </si>
  <si>
    <t>Gobelin</t>
  </si>
  <si>
    <t>Gobelinoïdes</t>
  </si>
  <si>
    <t>Halfelins</t>
  </si>
  <si>
    <t>Nains</t>
  </si>
  <si>
    <t>Orque</t>
  </si>
  <si>
    <t>Orques</t>
  </si>
  <si>
    <t>Type</t>
  </si>
  <si>
    <t>STANDARD</t>
  </si>
  <si>
    <t>Abyssal</t>
  </si>
  <si>
    <t>Démons</t>
  </si>
  <si>
    <t>Infernal</t>
  </si>
  <si>
    <t>Céleste</t>
  </si>
  <si>
    <t>Célestes</t>
  </si>
  <si>
    <t>Commun des profondeurs</t>
  </si>
  <si>
    <t>Créatures de l'Outreterre</t>
  </si>
  <si>
    <t>Draconique</t>
  </si>
  <si>
    <t>Dragons, drakéides</t>
  </si>
  <si>
    <t>Diables</t>
  </si>
  <si>
    <t>Primordial</t>
  </si>
  <si>
    <t>Élémentaires</t>
  </si>
  <si>
    <t>Profond</t>
  </si>
  <si>
    <t>Beholders, flagelleurs mentaux</t>
  </si>
  <si>
    <t>Sylvain</t>
  </si>
  <si>
    <t>Créatures féeriques</t>
  </si>
  <si>
    <t>EXOTIC</t>
  </si>
  <si>
    <t>Languages</t>
  </si>
  <si>
    <t>Résistances</t>
  </si>
  <si>
    <t>Jets de sauvegardes</t>
  </si>
  <si>
    <t>WHITE_DRAGON</t>
  </si>
  <si>
    <t>BLUE_DRAGON</t>
  </si>
  <si>
    <t>BLACK_DRAGON</t>
  </si>
  <si>
    <t>RED_DRAGON</t>
  </si>
  <si>
    <t>GREEN_DRAGON</t>
  </si>
  <si>
    <t>BRASS_DRAGON</t>
  </si>
  <si>
    <t>SILVER_DRAGON</t>
  </si>
  <si>
    <t>BRONZE_DRAGON</t>
  </si>
  <si>
    <t>COPPER_DRAGON</t>
  </si>
  <si>
    <t>GOLD_DRAGON</t>
  </si>
  <si>
    <t>Drakéide - Ascendence dragon blanc</t>
  </si>
  <si>
    <t>Drakéide - Ascendence dragon bleu</t>
  </si>
  <si>
    <t>Drakéide - Ascendence dragon noir</t>
  </si>
  <si>
    <t>Drakéide - Ascendence dragon rouge</t>
  </si>
  <si>
    <t>Drakéide - Ascendence dragon vert</t>
  </si>
  <si>
    <t>Drakéide - Ascendence dragon Airain</t>
  </si>
  <si>
    <t>Drakéide - Ascendence dragon argent</t>
  </si>
  <si>
    <t>Drakéide - Ascendence dragon bronze</t>
  </si>
  <si>
    <t>Drakéide - Ascendence dragon cuivre</t>
  </si>
  <si>
    <t>Drakéide - Ascendence dragon or</t>
  </si>
  <si>
    <t>Dragon Born - Ascending white dragon</t>
  </si>
  <si>
    <t>Dragon Born - Ascending blue dragon</t>
  </si>
  <si>
    <t>Dragon Born - Ascending black dragon</t>
  </si>
  <si>
    <t>Dragon Born - Ascending red dragon</t>
  </si>
  <si>
    <t>Dragon Born - Ascending green dragon</t>
  </si>
  <si>
    <t>Dragon Born - Ascending brass dragon</t>
  </si>
  <si>
    <t>Dragon Born - Ascending silver dragon</t>
  </si>
  <si>
    <t>Dragon Born - Ascending bronze dragon</t>
  </si>
  <si>
    <t>Dragon Born - Ascending copper dragon</t>
  </si>
  <si>
    <t>Dragon Born - Ascending gold dragon</t>
  </si>
  <si>
    <t>"Cold"</t>
  </si>
  <si>
    <t>"1_LIGHT", "2_MID"</t>
  </si>
  <si>
    <t>"1_LIGHT"</t>
  </si>
  <si>
    <t>"1_LIGHT", "2_MID",  "0_SHIELD"</t>
  </si>
  <si>
    <t>"1_LIGHT", "2_MID", "3_HEAVY", "0_SHIELD"</t>
  </si>
  <si>
    <t>"FOR", "CON"</t>
  </si>
  <si>
    <t>"FOR", "DEX"</t>
  </si>
  <si>
    <t>"DEX", "CHA"</t>
  </si>
  <si>
    <t>"DEX", "INT"</t>
  </si>
  <si>
    <t>"SAG", "CHA"</t>
  </si>
  <si>
    <t>"INT", "SAG"</t>
  </si>
  <si>
    <t>"CON", "CHA"</t>
  </si>
  <si>
    <t>Avantages de sauvegardes</t>
  </si>
  <si>
    <t>1_LB</t>
  </si>
  <si>
    <t>2_NB</t>
  </si>
  <si>
    <t>3_CB</t>
  </si>
  <si>
    <t>4_LN</t>
  </si>
  <si>
    <t>5_NB</t>
  </si>
  <si>
    <t>6_CN</t>
  </si>
  <si>
    <t>7_LM</t>
  </si>
  <si>
    <t>8_NM</t>
  </si>
  <si>
    <t>9_CM</t>
  </si>
  <si>
    <t>"COMMON"</t>
  </si>
  <si>
    <t>"COMMON", "AARAKOCRA", "AIR"</t>
  </si>
  <si>
    <t>"COMMON", "GIANT"</t>
  </si>
  <si>
    <t>"COMMON", "PRIMARY"</t>
  </si>
  <si>
    <t>"COMMON", "INFERNAL"</t>
  </si>
  <si>
    <t>"COMMON", "GNOME"</t>
  </si>
  <si>
    <t>"COMMON", "DRACONIC"</t>
  </si>
  <si>
    <t>"COMMON", "ORC"</t>
  </si>
  <si>
    <t>"COMMON", "ELVISH"</t>
  </si>
  <si>
    <t>"DWARF"</t>
  </si>
  <si>
    <t>"COMMON", "HALFELIN"</t>
  </si>
  <si>
    <t>Code</t>
  </si>
  <si>
    <t>COMMON</t>
  </si>
  <si>
    <t>ELVISH</t>
  </si>
  <si>
    <t>GIANT</t>
  </si>
  <si>
    <t>GOBLIN</t>
  </si>
  <si>
    <t>ORC</t>
  </si>
  <si>
    <t>ABYSSAL</t>
  </si>
  <si>
    <t>INFERNAL</t>
  </si>
  <si>
    <t>CELESTIAL</t>
  </si>
  <si>
    <t>DEPTH_COMMON</t>
  </si>
  <si>
    <t>DRACONIC</t>
  </si>
  <si>
    <t>PRIMARY</t>
  </si>
  <si>
    <t>DEEP</t>
  </si>
  <si>
    <t>SILVAN</t>
  </si>
  <si>
    <t>"DEPTH_COMMON"</t>
  </si>
  <si>
    <t>AIR</t>
  </si>
  <si>
    <t>Aérien</t>
  </si>
  <si>
    <t>"POISON"</t>
  </si>
  <si>
    <t>"CHARME"</t>
  </si>
  <si>
    <t>"FEAR"</t>
  </si>
  <si>
    <t>"INT", "SAG", "CHA"</t>
  </si>
  <si>
    <t>"FIRE"</t>
  </si>
  <si>
    <t>"ACID"</t>
  </si>
  <si>
    <t>"LIGHTNING"</t>
  </si>
  <si>
    <t>"COLD"</t>
  </si>
  <si>
    <t>"Kit d'herboriste"</t>
  </si>
  <si>
    <t>Objets maîtrisé</t>
  </si>
  <si>
    <t>"Grimoire"</t>
  </si>
  <si>
    <t>"Outils de voleur"</t>
  </si>
  <si>
    <t>Objets maîtrisés</t>
  </si>
  <si>
    <t>Argent</t>
  </si>
  <si>
    <t>"Symbole sacré","Livre de prières", "5 bâtons d'encens", "Habits de cérémonie","Vêtements communs"</t>
  </si>
  <si>
    <t>"Lettre de recommandation de votre guilde", "Vêtements de voyage"</t>
  </si>
  <si>
    <t>"Kit de déguisement"</t>
  </si>
  <si>
    <t>"Cadeau d'un admirateur (une lettre d'amour, une mèche de cheveux, une babiole)", "Costume"</t>
  </si>
  <si>
    <t>"Kit de déguisement", "Kit de contrefaçon"</t>
  </si>
  <si>
    <t>"Kit de déguisement", "Vêtements fins"</t>
  </si>
  <si>
    <t>"Kit de déguisement", "Outils de voleur"</t>
  </si>
  <si>
    <t>"Petit couteau", "Carte de la ville dans laquelle vous avez grandi", "Souris domestiquée", "Souvenir de vos parents", "Vêtements communs"</t>
  </si>
  <si>
    <t>"Kit d'herboriste", "Etui à parchemin remplis de notes sur vos études ou vos prières", "Couverture pour l'hiver", "Vêtements communs"</t>
  </si>
  <si>
    <t>"Véhicules (terrestres)"</t>
  </si>
  <si>
    <t>"Pelle", "Pot en fer", "Vêtements communs"</t>
  </si>
  <si>
    <t>"Outils de navigateur", "Véhicules (aquatiques)"</t>
  </si>
  <si>
    <t>"Corde en soie (15 m.)", "Porte bonheur", "Vêtements communs"</t>
  </si>
  <si>
    <t>"Vêtements fins", "Chevalière", "Lettre de noblesse"</t>
  </si>
  <si>
    <t>"Bouteille d'encre noire", "Plume", "Petit couteau", "Lettre d'un collègue mort posant une question à laquelle vous n'avez pas encore été en mesure de répondre", "Vêtements communs"</t>
  </si>
  <si>
    <t>"Piège à mâchoires", "Trophée d'animal que vous avez tué", "Vêtements de voyage "</t>
  </si>
  <si>
    <t>"Insigne de grade", "Trophée pris sur un ennemi mort (une dague, une lame brisée, un morceau de bannière)", "Jjeu de dés en os ou un jeu de cartes", "Vêtements communs"</t>
  </si>
  <si>
    <t>"Vêtements appropriés à votre fonction"</t>
  </si>
  <si>
    <t>"Vêtements communs", "Babiole ayant une signification particulière pour vous"</t>
  </si>
  <si>
    <t>0 pa</t>
  </si>
  <si>
    <t>"Bâton de marche", "Souvenir venu d’un pays lointain", "Livre rempli de notes sur vos périples ou de dessins", "Bouteille d'encre", "Plune", "Vêtements de voyage"</t>
  </si>
  <si>
    <t>"Vêtements communs", "Bougie", "Gamelle", "Couverture"</t>
  </si>
  <si>
    <t>"Sifflet", "Vêtements communs rapiécés", "Bourse contenant de jolis cailloux et un autre objet au choix"</t>
  </si>
  <si>
    <t>"Pied-de-biche", "Vêtements communs sombres avec une capuche"</t>
  </si>
  <si>
    <t>VEHICLE_RELATIVE</t>
  </si>
  <si>
    <t>"Véhicules (terrestres)", "Barde", "Carrosse", "Char", "Chariot", "Charrette", "Traîneau"</t>
  </si>
  <si>
    <t>Altérations</t>
  </si>
  <si>
    <t>Name</t>
  </si>
  <si>
    <t>Altéré</t>
  </si>
  <si>
    <t>ALCOHOL</t>
  </si>
  <si>
    <t>Alcool</t>
  </si>
  <si>
    <t>Alcoolisé</t>
  </si>
  <si>
    <t>DRUG</t>
  </si>
  <si>
    <t>Narcotique</t>
  </si>
  <si>
    <t>Drogué</t>
  </si>
  <si>
    <t>POISON</t>
  </si>
  <si>
    <t>Empoisonné</t>
  </si>
  <si>
    <t>Une créature empoisonnée a un désavantage aux jets d'attaque et aux jets de caractéristique.</t>
  </si>
  <si>
    <t>STRESS</t>
  </si>
  <si>
    <t>Stress</t>
  </si>
  <si>
    <t>Stressé</t>
  </si>
  <si>
    <t>ACID</t>
  </si>
  <si>
    <t>Acide</t>
  </si>
  <si>
    <t>Acidifié</t>
  </si>
  <si>
    <t>FIRE</t>
  </si>
  <si>
    <t>Feu</t>
  </si>
  <si>
    <t>Brûlé</t>
  </si>
  <si>
    <t>LIGHTNING</t>
  </si>
  <si>
    <t>Foudre</t>
  </si>
  <si>
    <t>Foudroyé</t>
  </si>
  <si>
    <t>COLD</t>
  </si>
  <si>
    <t>Froid</t>
  </si>
  <si>
    <t>Gelé</t>
  </si>
  <si>
    <t>BEWITCHMENT</t>
  </si>
  <si>
    <t>Envoutement</t>
  </si>
  <si>
    <t>Envouté</t>
  </si>
  <si>
    <t>FEAR</t>
  </si>
  <si>
    <t>Effrayé</t>
  </si>
  <si>
    <t>Une créature effrayée a un désavantage aux jets de caractéristique et aux jets d'attaque tant que la source de sa peur est dans sa ligne de vue.\nLa créature ne peut se rapprocher volontairement de la source de sa peur.</t>
  </si>
  <si>
    <t>PROVOCATION</t>
  </si>
  <si>
    <t>Provocation</t>
  </si>
  <si>
    <t>Provoqué</t>
  </si>
  <si>
    <t>CHARM</t>
  </si>
  <si>
    <t>Charme</t>
  </si>
  <si>
    <t>Charmé</t>
  </si>
  <si>
    <t>Une créature charmée ne peut pas attaquer le charmeur ou le cibler avec des capacités ou des effets magiques nuisibles.\nLe charmeur a l'avantage à ses jets de caractéristique pour interagir socialement avec la créature.</t>
  </si>
  <si>
    <t>PRONE</t>
  </si>
  <si>
    <t>Chute</t>
  </si>
  <si>
    <t>À terre</t>
  </si>
  <si>
    <t>La seule option de mouvement possible pour une créature à terre est de ramper, à moins qu'elle ne se relève et mette alors un terme à la condition.\nLa créature a un désavantage aux jets d'attaque.\nUn jet d'attaque contre la créature a l'avantage si l'attaquant est à 1,50 mètre ou moins de la créature. Sinon, le jet d'attaque a un désavantage.</t>
  </si>
  <si>
    <t>GRAPPLING</t>
  </si>
  <si>
    <t>Agripper</t>
  </si>
  <si>
    <t xml:space="preserve">Agrippé </t>
  </si>
  <si>
    <t>La vitesse d'une créature agrippée passe à 0, et elle ne peut bénéficier d'aucun bonus à sa vitesse.\nLa condition prend fin si la créature qui agrippe est incapable d'agir (voir la condition).\nLa condition se termine également si un effet met la créature agrippée hors de portée de la créature ou de l'effet qui l'agrippe, comme par exemple lorsqu'une créature est projetée par le sort onde de choc.</t>
  </si>
  <si>
    <t>DEAFENED</t>
  </si>
  <si>
    <t>Assourdissement</t>
  </si>
  <si>
    <t xml:space="preserve">Assourdi </t>
  </si>
  <si>
    <t>Une créature assourdie n'entend pas et rate automatiquement tout jet de caractéristique qui nécessite l’ouïe.</t>
  </si>
  <si>
    <t>BLINDED</t>
  </si>
  <si>
    <t>Aveuglement</t>
  </si>
  <si>
    <t>Aveuglé </t>
  </si>
  <si>
    <t>Une créature aveuglée ne voit pas et rate automatiquement tout jet de caractéristique qui nécessite la vue.\nLes jets d'attaque contre la créature ont l'avantage, et les jets d'attaque de la créature ont un désavantage.</t>
  </si>
  <si>
    <t>RESTRAINED</t>
  </si>
  <si>
    <t>Entrave</t>
  </si>
  <si>
    <t xml:space="preserve">Entravé </t>
  </si>
  <si>
    <t>La vitesse d'une créature entravée passe à 0, et elle ne peut bénéficier d'aucun bonus à sa vitesse.\nLes jets d'attaque contre la créature ont l'avantage, et les jets d'attaque de la créature ont un désavantage.\nLa créature a un désavantage à ses jets de sauvegarde de Dextérité.</t>
  </si>
  <si>
    <t>STUNNED</t>
  </si>
  <si>
    <t>Etourdissement</t>
  </si>
  <si>
    <t xml:space="preserve">Étourdi </t>
  </si>
  <si>
    <t>Une créature étourdie est incapable d'agir (voir la condition), ne peut plus bouger et parle de manière hésitante.\nLa créature rate automatiquement ses jets de sauvegarde de Force et de Dextérité.\nLes jets d'attaque contre la créature ont l'avantage.</t>
  </si>
  <si>
    <t>INCAPACITATED</t>
  </si>
  <si>
    <t>Incapacité</t>
  </si>
  <si>
    <t>Incapable d'agir</t>
  </si>
  <si>
    <t>Une créature incapable d'agir ne peut effectuer aucune action ni aucune réaction.</t>
  </si>
  <si>
    <t>UNCONSCIOUS</t>
  </si>
  <si>
    <t>Evanouissement</t>
  </si>
  <si>
    <t>Inconscient</t>
  </si>
  <si>
    <t>Une créature inconsciente est incapable d'agir (voir la condition), ne peut plus bouger ni parler, et n'est plus consciente de ce qui se passe autour d'elle.\nLa créature lâche ce qu'elle tenait et tombe à terre.\nLa créature rate automatiquement ses jets de sauvegarde de Force et de Dextérité.\nLes jets d'attaque contre la créature ont l'avantage.\nToute attaque qui touche la créature est un coup critique si l'attaquant est à 1,50 mètre ou moins de la créature.</t>
  </si>
  <si>
    <t>INVISIBLE</t>
  </si>
  <si>
    <t>Invisible</t>
  </si>
  <si>
    <t>Une créature invisible ne peut être vue sans l'aide de la magie ou un sens particulier. En ce qui concerne le fait de se cacher, la créature est considérée dans une zone à visibilité nulle. L'emplacement de la créature peut être détecté par un bruit qu'elle fait ou par les traces qu'elle laisse.\nLes jets d'attaque contre la créature ont un désavantage, et les jets d'attaque de la créature ont l'avantage.</t>
  </si>
  <si>
    <t>PETRIFIED</t>
  </si>
  <si>
    <t xml:space="preserve">Pétrifié </t>
  </si>
  <si>
    <t>Une créature pétrifiée est transformée, ainsi que tout objet non magique qu'elle porte, en une substance inanimée solide (généralement en pierre). Son poids est multiplié par dix et son vieillissement cesse.\nLa créature est incapable d'agir (voir la condition), ne peut plus bouger ni parler, et n'est plus consciente de ce qui se passe autour d'elle.\nLes jets d'attaque contre la créature ont l'avantage.\nLa créature rate automatiquement ses jets de sauvegarde de Force et de Dextérité.\nLa créature obtient la résistance contre tous les types de dégâts.\nLa créature est immunisée contre le poison et la maladie, mais un poison ou une maladie déjà dans son organisme est seulement suspendu, pas neutralisé.</t>
  </si>
  <si>
    <t>Alterations</t>
  </si>
  <si>
    <t>Spells</t>
  </si>
  <si>
    <t>Catégorie</t>
  </si>
  <si>
    <t>true</t>
  </si>
  <si>
    <t>false</t>
  </si>
  <si>
    <t>Substance</t>
  </si>
  <si>
    <t>Position</t>
  </si>
  <si>
    <t>Elément</t>
  </si>
  <si>
    <t>Contexte</t>
  </si>
  <si>
    <t>Magie</t>
  </si>
  <si>
    <t>Sens</t>
  </si>
  <si>
    <t>AlterationCategories</t>
  </si>
  <si>
    <t>1_SUBSTANCE</t>
  </si>
  <si>
    <t>2_ELEMENT</t>
  </si>
  <si>
    <t>3_CONTEXT</t>
  </si>
  <si>
    <t>5_SENSE</t>
  </si>
  <si>
    <t>4_MAGIC</t>
  </si>
  <si>
    <t>6_POSITION</t>
  </si>
  <si>
    <t>Sauvable</t>
  </si>
  <si>
    <t>null</t>
  </si>
  <si>
    <t>Spécialisation</t>
  </si>
  <si>
    <t>Niveau de spécialisation</t>
  </si>
  <si>
    <t>Collège  bardique</t>
  </si>
  <si>
    <t>Domaine divin</t>
  </si>
  <si>
    <t>Cercle druidique</t>
  </si>
  <si>
    <t>Origine magique</t>
  </si>
  <si>
    <t>Style de combat</t>
  </si>
  <si>
    <t>Spécialisation multiple</t>
  </si>
  <si>
    <t>Tradiction arcanique</t>
  </si>
  <si>
    <t>Patron d'Outremonde</t>
  </si>
  <si>
    <t>CON</t>
  </si>
  <si>
    <t>SAG</t>
  </si>
  <si>
    <t>AmureBonus CA</t>
  </si>
  <si>
    <t>Bouclier Bonus CA</t>
  </si>
  <si>
    <t>Classe</t>
  </si>
  <si>
    <t>Voie du berserker</t>
  </si>
  <si>
    <t>Voie du guerrier totem</t>
  </si>
  <si>
    <t>Collège du savoir</t>
  </si>
  <si>
    <t>Collège de la vaillance</t>
  </si>
  <si>
    <t>Domaine de la duperie</t>
  </si>
  <si>
    <t>Domaine de la guerre</t>
  </si>
  <si>
    <t>Domaine de la lumière</t>
  </si>
  <si>
    <t>Domaine de la nature</t>
  </si>
  <si>
    <t>Domaine du savoir</t>
  </si>
  <si>
    <t>Domaine de la tempête</t>
  </si>
  <si>
    <t>Domaine de la vie</t>
  </si>
  <si>
    <t>Domaine de la forge</t>
  </si>
  <si>
    <t>BERSERKER</t>
  </si>
  <si>
    <t>TOTEM_WARRIOR</t>
  </si>
  <si>
    <t>BRAVERY_SCHOOL</t>
  </si>
  <si>
    <t>DECEPTION_FIELD</t>
  </si>
  <si>
    <t>WAR_FIELD</t>
  </si>
  <si>
    <t>LIGHT_FIELD</t>
  </si>
  <si>
    <t>NATURE_FIELD</t>
  </si>
  <si>
    <t>KNOWLEDGE_FIELD</t>
  </si>
  <si>
    <t>KNOWLEDGE_SCHOOL</t>
  </si>
  <si>
    <t>STORM_FIELD</t>
  </si>
  <si>
    <t>LIFE_FIELD</t>
  </si>
  <si>
    <t>FORGE_FIELD</t>
  </si>
  <si>
    <t>Cercle de la terre</t>
  </si>
  <si>
    <t>Cercle de la lune</t>
  </si>
  <si>
    <t>EARTH_GROUP</t>
  </si>
  <si>
    <t>MOON_GROUP</t>
  </si>
  <si>
    <t>Lignée draconique</t>
  </si>
  <si>
    <t>Magie sauvage</t>
  </si>
  <si>
    <t>WILD_MAGIC</t>
  </si>
  <si>
    <t>Archerie</t>
  </si>
  <si>
    <t>Arme à deux mains</t>
  </si>
  <si>
    <t>Combat à deux armes</t>
  </si>
  <si>
    <t>Défense</t>
  </si>
  <si>
    <t>Duel</t>
  </si>
  <si>
    <t>Protection</t>
  </si>
  <si>
    <t>WARRIOR_ARCHERY</t>
  </si>
  <si>
    <t>WARRIOR_TWO_HAND_WEAPON</t>
  </si>
  <si>
    <t>WARRIOR_TWO_HAND_FIGHT</t>
  </si>
  <si>
    <t>WARRIOR_DEFENSE</t>
  </si>
  <si>
    <t>WARRIOR_DUEL</t>
  </si>
  <si>
    <t>WARRIOR_PROTECTION</t>
  </si>
  <si>
    <t>Abjuration</t>
  </si>
  <si>
    <t>Enchantement</t>
  </si>
  <si>
    <t>Evocation</t>
  </si>
  <si>
    <t>Illusion</t>
  </si>
  <si>
    <t>Invocation</t>
  </si>
  <si>
    <t xml:space="preserve">Nécromancie </t>
  </si>
  <si>
    <t>Transmutation</t>
  </si>
  <si>
    <t>OPENED_HAND_WAY</t>
  </si>
  <si>
    <t>SHADOW_WAY</t>
  </si>
  <si>
    <t>ELEMENTS_WAY</t>
  </si>
  <si>
    <t>PALADIN_TWO_HAND_WEAPON</t>
  </si>
  <si>
    <t>PALADIN_DEFENSE</t>
  </si>
  <si>
    <t>PALADIN_DUEL</t>
  </si>
  <si>
    <t>PALADIN_PROTECTION</t>
  </si>
  <si>
    <t>PROWLER_ARCHERY</t>
  </si>
  <si>
    <t>PROWLER_TWO_HAND_FIGHT</t>
  </si>
  <si>
    <t>PROWLER_DEFENSE</t>
  </si>
  <si>
    <t>PROWLER_DUEL</t>
  </si>
  <si>
    <t>DIVINATION</t>
  </si>
  <si>
    <t>ENCHANTMENT</t>
  </si>
  <si>
    <t>EVOCATION</t>
  </si>
  <si>
    <t>INVOCATION</t>
  </si>
  <si>
    <t>NECROMANCY</t>
  </si>
  <si>
    <t>TRANSMUTATION</t>
  </si>
  <si>
    <t>Assassin</t>
  </si>
  <si>
    <t>Voleur</t>
  </si>
  <si>
    <t>Escroc arcanique</t>
  </si>
  <si>
    <t>Conspirateur</t>
  </si>
  <si>
    <t>ASSASSIN</t>
  </si>
  <si>
    <t>ROBBER</t>
  </si>
  <si>
    <t>ARCANE_SWINDLER</t>
  </si>
  <si>
    <t>CONSPIRATOR</t>
  </si>
  <si>
    <t>Archifée</t>
  </si>
  <si>
    <t>Fiélon</t>
  </si>
  <si>
    <t>Grand Ancien</t>
  </si>
  <si>
    <t>ARCHFAIRY</t>
  </si>
  <si>
    <t>FIENDISH</t>
  </si>
  <si>
    <t>GREAT_OLD</t>
  </si>
  <si>
    <t>Specialisations</t>
  </si>
  <si>
    <t>"BARD"</t>
  </si>
  <si>
    <t>"CLERK"</t>
  </si>
  <si>
    <t>"BARD", "CLERK"</t>
  </si>
  <si>
    <t xml:space="preserve"> "CLERK"</t>
  </si>
  <si>
    <t>"BARD",  "CLERK"</t>
  </si>
  <si>
    <t>"CLERK", "DRUID"</t>
  </si>
  <si>
    <t>"DRUID"</t>
  </si>
  <si>
    <t>"BARD", "DRUID"</t>
  </si>
  <si>
    <t>"BARD", "CLERK", "DRUID"</t>
  </si>
  <si>
    <t>"BARD",  "CLERK", "DRUID"</t>
  </si>
  <si>
    <t xml:space="preserve"> "CLERK", "DRUID"</t>
  </si>
  <si>
    <t>"SORCERER"</t>
  </si>
  <si>
    <t>"DRUID", "SORCERER"</t>
  </si>
  <si>
    <t>"BARD", "CLERK", "DRUID", "SORCERER"</t>
  </si>
  <si>
    <t xml:space="preserve"> "CLERK", "DRUID", "SORCERER"</t>
  </si>
  <si>
    <t>"BARD", "SORCERER", "MAGICIAN"</t>
  </si>
  <si>
    <t>"SORCERER", "MAGICIAN"</t>
  </si>
  <si>
    <t>"DRUID", "SORCERER", "MAGICIAN"</t>
  </si>
  <si>
    <t>"BARD", "DRUID", "SORCERER", "MAGICIAN"</t>
  </si>
  <si>
    <t>"MAGICIAN"</t>
  </si>
  <si>
    <t>"BARD", "CLERK", "SORCERER", "MAGICIAN"</t>
  </si>
  <si>
    <t>"BARD", "CLERK", "DRUID", "SORCERER", "MAGICIAN"</t>
  </si>
  <si>
    <t>"DRUID", "MAGICIAN"</t>
  </si>
  <si>
    <t>"BARD", "MAGICIAN"</t>
  </si>
  <si>
    <t>"BARD", "DRUID", "MAGICIAN"</t>
  </si>
  <si>
    <t xml:space="preserve"> "CLERK", "MAGICIAN"</t>
  </si>
  <si>
    <t>"BARD",  "CLERK", "DRUID", "MAGICIAN"</t>
  </si>
  <si>
    <t>"BARD",  "CLERK", "MAGICIAN"</t>
  </si>
  <si>
    <t>"BARD",  "CLERK", "SORCERER", "MAGICIAN"</t>
  </si>
  <si>
    <t xml:space="preserve"> "CLERK", "SORCERER", "MAGICIAN"</t>
  </si>
  <si>
    <t xml:space="preserve"> "CLERK", "DRUID", "MAGICIAN"</t>
  </si>
  <si>
    <t>"CLERK", "PALADIN"</t>
  </si>
  <si>
    <t>"PALADIN"</t>
  </si>
  <si>
    <t>"CLERK", "DRUID", "PALADIN"</t>
  </si>
  <si>
    <t>"BARD", "PALADIN"</t>
  </si>
  <si>
    <t>"MAGICIAN", "PALADIN"</t>
  </si>
  <si>
    <t>"BARD",  "CLERK", "DRUID", "MAGICIAN", "PALADIN"</t>
  </si>
  <si>
    <t>"BARD",  "CLERK", "PALADIN"</t>
  </si>
  <si>
    <t xml:space="preserve"> "CLERK", "PALADIN"</t>
  </si>
  <si>
    <t>"MAGICIAN", "PROWLER"</t>
  </si>
  <si>
    <t>"BARD", "DRUID", "PROWLER"</t>
  </si>
  <si>
    <t>"DRUID", "PROWLER"</t>
  </si>
  <si>
    <t>"DRUID", "MAGICIAN", "PROWLER"</t>
  </si>
  <si>
    <t>"BARD", "CLERK", "DRUID", "SORCERER", "MAGICIAN", "PALADIN", "PROWLER"</t>
  </si>
  <si>
    <t>"CLERK", "DRUID", "PALADIN", "PROWLER"</t>
  </si>
  <si>
    <t>"PROWLER"</t>
  </si>
  <si>
    <t>"BARD", "DRUID", "MAGICIAN", "PROWLER"</t>
  </si>
  <si>
    <t>"DRUID", "SORCERER", "MAGICIAN", "PROWLER"</t>
  </si>
  <si>
    <t>"BARD", "CLERK", "DRUID", "PALADIN", "PROWLER"</t>
  </si>
  <si>
    <t>"BARD",  "CLERK", "DRUID", "MAGICIAN", "PALADIN", "PROWLER"</t>
  </si>
  <si>
    <t xml:space="preserve"> "CLERK", "DRUID", "PALADIN", "PROWLER"</t>
  </si>
  <si>
    <t>"BARD",  "CLERK", "DRUID", "PALADIN", "PROWLER"</t>
  </si>
  <si>
    <t xml:space="preserve"> "CLERK", "DRUID", "PROWLER"</t>
  </si>
  <si>
    <t>"BARD",  "CLERK", "PROWLER"</t>
  </si>
  <si>
    <t xml:space="preserve"> "CLERK", "DRUID", "SORCERER", "PALADIN", "PROWLER"</t>
  </si>
  <si>
    <t xml:space="preserve"> "CLERK", "DRUID", "SORCERER", "PROWLER"</t>
  </si>
  <si>
    <t>"BARD", "MAGICIAN", "PROWLER"</t>
  </si>
  <si>
    <t xml:space="preserve"> "CLERK", "DRUID", "SORCERER", "MAGICIAN", "PROWLER"</t>
  </si>
  <si>
    <t>"BARD",  "CLERK", "DRUID", "PROWLER"</t>
  </si>
  <si>
    <t>"BARD", "SORCERER", "MAGICIAN", "WIZARD"</t>
  </si>
  <si>
    <t>"SORCERER", "MAGICIAN", "WIZARD"</t>
  </si>
  <si>
    <t>"BARD", "DRUID", "SORCERER", "MAGICIAN", "WIZARD"</t>
  </si>
  <si>
    <t>"WIZARD"</t>
  </si>
  <si>
    <t>"DRUID", "SORCERER", "MAGICIAN", "WIZARD"</t>
  </si>
  <si>
    <t>"MAGICIAN", "WIZARD"</t>
  </si>
  <si>
    <t>"CLERK", "DRUID", "SORCERER", "MAGICIAN", "WIZARD"</t>
  </si>
  <si>
    <t>"DRUID", "WIZARD"</t>
  </si>
  <si>
    <t xml:space="preserve"> "MAGICIAN", "WIZARD"</t>
  </si>
  <si>
    <t>"CLERK", "MAGICIAN", "PALADIN", "WIZARD"</t>
  </si>
  <si>
    <t>"BARD", "MAGICIAN", "WIZARD"</t>
  </si>
  <si>
    <t>"DRUID", "SORCERER", "WIZARD"</t>
  </si>
  <si>
    <t>"BARD", "WIZARD"</t>
  </si>
  <si>
    <t>"BARD",  "CLERK", "DRUID", "SORCERER", "MAGICIAN", "WIZARD"</t>
  </si>
  <si>
    <t xml:space="preserve"> "CLERK", "MAGICIAN", "PALADIN", "WIZARD"</t>
  </si>
  <si>
    <t>"BARD",  "CLERK", "DRUID", "SORCERER", "MAGICIAN", "PALADIN", "WIZARD"</t>
  </si>
  <si>
    <t>"BARD",  "CLERK", "SORCERER", "MAGICIAN", "WIZARD"</t>
  </si>
  <si>
    <t xml:space="preserve"> "CLERK", "SORCERER", "MAGICIAN", "PALADIN", "WIZARD"</t>
  </si>
  <si>
    <t>"DRUID", "MAGICIAN", "WIZARD"</t>
  </si>
  <si>
    <t>"BARD", "DRUID", "MAGICIAN", "WIZARD"</t>
  </si>
  <si>
    <t>"BARD",  "CLERK", "DRUID", "MAGICIAN", "WIZARD"</t>
  </si>
  <si>
    <t xml:space="preserve"> "CLERK", "MAGICIAN", "WIZARD"</t>
  </si>
  <si>
    <t xml:space="preserve"> "CLERK", "DRUID", "SORCERER", "MAGICIAN", "WIZARD"</t>
  </si>
  <si>
    <t>Agrandissement-Rapetissement</t>
  </si>
  <si>
    <t>Cécité-Surdité</t>
  </si>
  <si>
    <t>Répulsion-Attirance</t>
  </si>
  <si>
    <t>ILLUSION</t>
  </si>
  <si>
    <t>ABJURATION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</si>
</sst>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quot;+&quot;General"/>
    <numFmt numFmtId="165" formatCode="&quot;D&quot;General"/>
    <numFmt numFmtId="166" formatCode="&quot;+&quot;General&quot; m&quot;"/>
    <numFmt numFmtId="167" formatCode="&quot;Niveau &quot;General"/>
  </numFmts>
  <fonts count="46">
    <font>
      <sz val="11"/>
      <color theme="1"/>
      <name val="Calibri"/>
      <family val="2"/>
      <scheme val="minor"/>
    </font>
    <font>
      <sz val="11"/>
      <color theme="0"/>
      <name val="Calibri"/>
      <family val="2"/>
      <scheme val="minor"/>
    </font>
    <font>
      <sz val="10"/>
      <color rgb="FF000000"/>
      <name val="Inherit"/>
    </font>
    <font>
      <b/>
      <sz val="10"/>
      <color theme="0" tint="-4.9989318521683403E-2"/>
      <name val="Inherit"/>
    </font>
    <font>
      <sz val="12"/>
      <color rgb="FF303030"/>
      <name val="Arial"/>
      <family val="2"/>
    </font>
    <font>
      <u/>
      <sz val="11"/>
      <color theme="10"/>
      <name val="Calibri"/>
      <family val="2"/>
      <scheme val="minor"/>
    </font>
    <font>
      <u/>
      <sz val="11"/>
      <name val="Calibri"/>
      <family val="2"/>
      <scheme val="minor"/>
    </font>
    <font>
      <sz val="11"/>
      <name val="Calibri"/>
      <family val="2"/>
      <scheme val="minor"/>
    </font>
    <font>
      <b/>
      <i/>
      <sz val="10"/>
      <color theme="0" tint="-4.9989318521683403E-2"/>
      <name val="Inherit"/>
    </font>
    <font>
      <sz val="27"/>
      <color rgb="FF444444"/>
      <name val="Times New Roman"/>
      <family val="1"/>
    </font>
    <font>
      <sz val="11"/>
      <color rgb="FF000000"/>
      <name val="Verdana"/>
      <family val="2"/>
    </font>
    <font>
      <sz val="17"/>
      <color rgb="FF444444"/>
      <name val="Times New Roman"/>
      <family val="1"/>
    </font>
    <font>
      <b/>
      <sz val="8"/>
      <color rgb="FF000000"/>
      <name val="Inherit"/>
    </font>
    <font>
      <b/>
      <sz val="11"/>
      <color rgb="FF000000"/>
      <name val="Inherit"/>
    </font>
    <font>
      <sz val="14"/>
      <color rgb="FF802040"/>
      <name val="Times New Roman"/>
      <family val="1"/>
    </font>
    <font>
      <i/>
      <sz val="11"/>
      <color rgb="FFB80000"/>
      <name val="Inherit"/>
    </font>
    <font>
      <sz val="27"/>
      <color rgb="FF444444"/>
      <name val="Calibri"/>
      <family val="2"/>
      <scheme val="minor"/>
    </font>
    <font>
      <sz val="11"/>
      <color rgb="FF000000"/>
      <name val="Calibri"/>
      <family val="2"/>
      <scheme val="minor"/>
    </font>
    <font>
      <sz val="17"/>
      <color rgb="FF444444"/>
      <name val="Calibri"/>
      <family val="2"/>
      <scheme val="minor"/>
    </font>
    <font>
      <b/>
      <sz val="8"/>
      <color rgb="FF000000"/>
      <name val="Calibri"/>
      <family val="2"/>
      <scheme val="minor"/>
    </font>
    <font>
      <sz val="8"/>
      <color rgb="FF000000"/>
      <name val="Calibri"/>
      <family val="2"/>
      <scheme val="minor"/>
    </font>
    <font>
      <sz val="8"/>
      <color rgb="FFB80000"/>
      <name val="Calibri"/>
      <family val="2"/>
      <scheme val="minor"/>
    </font>
    <font>
      <b/>
      <sz val="11"/>
      <color rgb="FF000000"/>
      <name val="Calibri"/>
      <family val="2"/>
      <scheme val="minor"/>
    </font>
    <font>
      <sz val="14"/>
      <color rgb="FF802040"/>
      <name val="Calibri"/>
      <family val="2"/>
      <scheme val="minor"/>
    </font>
    <font>
      <sz val="11"/>
      <color rgb="FFB80000"/>
      <name val="Calibri"/>
      <family val="2"/>
      <scheme val="minor"/>
    </font>
    <font>
      <sz val="21"/>
      <color rgb="FF444444"/>
      <name val="Times New Roman"/>
      <family val="1"/>
    </font>
    <font>
      <b/>
      <sz val="10"/>
      <color theme="1"/>
      <name val="Inherit"/>
    </font>
    <font>
      <sz val="10"/>
      <color theme="1"/>
      <name val="Inherit"/>
    </font>
    <font>
      <i/>
      <sz val="11"/>
      <color rgb="FF000000"/>
      <name val="Inherit"/>
    </font>
    <font>
      <b/>
      <sz val="11"/>
      <color theme="1"/>
      <name val="Calibri"/>
      <family val="2"/>
      <scheme val="minor"/>
    </font>
    <font>
      <b/>
      <sz val="10"/>
      <color rgb="FF000000"/>
      <name val="Inherit"/>
    </font>
    <font>
      <i/>
      <sz val="10"/>
      <color rgb="FF000000"/>
      <name val="Inherit"/>
    </font>
    <font>
      <b/>
      <i/>
      <sz val="10"/>
      <color rgb="FF000000"/>
      <name val="Inherit"/>
    </font>
    <font>
      <b/>
      <sz val="10"/>
      <color theme="0"/>
      <name val="Inherit"/>
    </font>
    <font>
      <b/>
      <sz val="11"/>
      <color theme="0"/>
      <name val="Calibri"/>
      <family val="2"/>
      <scheme val="minor"/>
    </font>
    <font>
      <sz val="11"/>
      <color rgb="FF000000"/>
      <name val="Arial"/>
      <family val="2"/>
    </font>
    <font>
      <sz val="11"/>
      <color theme="3"/>
      <name val="Calibri"/>
      <family val="2"/>
      <scheme val="minor"/>
    </font>
    <font>
      <sz val="11"/>
      <color theme="6" tint="-0.499984740745262"/>
      <name val="Calibri"/>
      <family val="2"/>
      <scheme val="minor"/>
    </font>
    <font>
      <sz val="11"/>
      <color theme="5" tint="-0.249977111117893"/>
      <name val="Calibri"/>
      <family val="2"/>
      <scheme val="minor"/>
    </font>
    <font>
      <sz val="11"/>
      <color theme="8" tint="-0.249977111117893"/>
      <name val="Calibri"/>
      <family val="2"/>
      <scheme val="minor"/>
    </font>
    <font>
      <sz val="11"/>
      <color theme="4" tint="-0.249977111117893"/>
      <name val="Calibri"/>
      <family val="2"/>
      <scheme val="minor"/>
    </font>
    <font>
      <sz val="11"/>
      <color theme="7"/>
      <name val="Calibri"/>
      <family val="2"/>
      <scheme val="minor"/>
    </font>
    <font>
      <b/>
      <sz val="11"/>
      <color theme="6" tint="-0.499984740745262"/>
      <name val="Calibri"/>
      <family val="2"/>
      <scheme val="minor"/>
    </font>
    <font>
      <b/>
      <sz val="11"/>
      <color theme="7"/>
      <name val="Calibri"/>
      <family val="2"/>
      <scheme val="minor"/>
    </font>
    <font>
      <b/>
      <sz val="11"/>
      <color theme="8" tint="-0.249977111117893"/>
      <name val="Calibri"/>
      <family val="2"/>
      <scheme val="minor"/>
    </font>
    <font>
      <b/>
      <sz val="11"/>
      <color theme="4" tint="-0.249977111117893"/>
      <name val="Calibri"/>
      <family val="2"/>
      <scheme val="minor"/>
    </font>
  </fonts>
  <fills count="11">
    <fill>
      <patternFill patternType="none"/>
    </fill>
    <fill>
      <patternFill patternType="gray125"/>
    </fill>
    <fill>
      <patternFill patternType="solid">
        <fgColor theme="1" tint="4.9989318521683403E-2"/>
        <bgColor indexed="64"/>
      </patternFill>
    </fill>
    <fill>
      <patternFill patternType="solid">
        <fgColor theme="0" tint="-0.14999847407452621"/>
        <bgColor theme="0" tint="-0.14999847407452621"/>
      </patternFill>
    </fill>
    <fill>
      <patternFill patternType="solid">
        <fgColor rgb="FFFFFFFF"/>
        <bgColor indexed="64"/>
      </patternFill>
    </fill>
    <fill>
      <patternFill patternType="solid">
        <fgColor rgb="FFD0D0D0"/>
        <bgColor indexed="64"/>
      </patternFill>
    </fill>
    <fill>
      <patternFill patternType="solid">
        <fgColor theme="1" tint="4.9989318521683403E-2"/>
        <bgColor theme="1"/>
      </patternFill>
    </fill>
    <fill>
      <patternFill patternType="solid">
        <fgColor theme="0" tint="-0.14999847407452621"/>
        <bgColor indexed="64"/>
      </patternFill>
    </fill>
    <fill>
      <patternFill patternType="solid">
        <fgColor theme="0" tint="-0.499984740745262"/>
        <bgColor indexed="64"/>
      </patternFill>
    </fill>
    <fill>
      <patternFill patternType="solid">
        <fgColor theme="1"/>
        <bgColor indexed="64"/>
      </patternFill>
    </fill>
    <fill>
      <patternFill patternType="solid">
        <fgColor theme="0" tint="-0.249977111117893"/>
        <bgColor indexed="64"/>
      </patternFill>
    </fill>
  </fills>
  <borders count="25">
    <border>
      <left/>
      <right/>
      <top/>
      <bottom/>
      <diagonal/>
    </border>
    <border>
      <left/>
      <right/>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right/>
      <top style="thin">
        <color theme="1"/>
      </top>
      <bottom/>
      <diagonal/>
    </border>
    <border>
      <left/>
      <right style="thin">
        <color theme="1"/>
      </right>
      <top style="thin">
        <color theme="1"/>
      </top>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bottom style="medium">
        <color rgb="FFE5E5E5"/>
      </bottom>
      <diagonal/>
    </border>
    <border>
      <left/>
      <right/>
      <top style="thick">
        <color rgb="FF404040"/>
      </top>
      <bottom style="thick">
        <color rgb="FF404040"/>
      </bottom>
      <diagonal/>
    </border>
    <border>
      <left style="thin">
        <color theme="1"/>
      </left>
      <right/>
      <top style="thin">
        <color theme="1"/>
      </top>
      <bottom/>
      <diagonal/>
    </border>
    <border>
      <left/>
      <right style="double">
        <color indexed="64"/>
      </right>
      <top style="thin">
        <color indexed="64"/>
      </top>
      <bottom style="thin">
        <color indexed="64"/>
      </bottom>
      <diagonal/>
    </border>
    <border>
      <left/>
      <right style="double">
        <color indexed="64"/>
      </right>
      <top/>
      <bottom style="thin">
        <color indexed="64"/>
      </bottom>
      <diagonal/>
    </border>
    <border>
      <left/>
      <right style="double">
        <color indexed="64"/>
      </right>
      <top/>
      <bottom/>
      <diagonal/>
    </border>
    <border>
      <left style="double">
        <color indexed="64"/>
      </left>
      <right/>
      <top style="thin">
        <color indexed="64"/>
      </top>
      <bottom style="thin">
        <color indexed="64"/>
      </bottom>
      <diagonal/>
    </border>
    <border>
      <left style="double">
        <color indexed="64"/>
      </left>
      <right/>
      <top/>
      <bottom style="thin">
        <color indexed="64"/>
      </bottom>
      <diagonal/>
    </border>
    <border>
      <left style="double">
        <color indexed="64"/>
      </left>
      <right/>
      <top/>
      <bottom/>
      <diagonal/>
    </border>
    <border>
      <left/>
      <right style="double">
        <color indexed="64"/>
      </right>
      <top style="thin">
        <color indexed="64"/>
      </top>
      <bottom/>
      <diagonal/>
    </border>
    <border>
      <left style="thin">
        <color theme="1"/>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5" fillId="0" borderId="0" applyNumberFormat="0" applyFill="0" applyBorder="0" applyAlignment="0" applyProtection="0"/>
  </cellStyleXfs>
  <cellXfs count="282">
    <xf numFmtId="0" fontId="0" fillId="0" borderId="0" xfId="0"/>
    <xf numFmtId="0" fontId="3" fillId="2" borderId="0" xfId="0" applyFont="1" applyFill="1" applyAlignment="1">
      <alignment horizontal="left" vertical="top" wrapText="1"/>
    </xf>
    <xf numFmtId="0" fontId="3" fillId="2" borderId="0" xfId="0" applyFont="1" applyFill="1" applyAlignment="1">
      <alignment horizontal="center" vertical="top" wrapText="1"/>
    </xf>
    <xf numFmtId="0" fontId="2" fillId="5" borderId="2" xfId="0" applyFont="1" applyFill="1" applyBorder="1" applyAlignment="1">
      <alignment horizontal="center" vertical="top" wrapText="1"/>
    </xf>
    <xf numFmtId="0" fontId="2" fillId="4" borderId="0" xfId="0" applyFont="1" applyFill="1" applyBorder="1" applyAlignment="1">
      <alignment horizontal="center" vertical="top" wrapText="1"/>
    </xf>
    <xf numFmtId="0" fontId="2" fillId="5" borderId="0" xfId="0" applyFont="1" applyFill="1" applyBorder="1" applyAlignment="1">
      <alignment horizontal="center" vertical="top" wrapText="1"/>
    </xf>
    <xf numFmtId="0" fontId="2" fillId="4" borderId="1" xfId="0" applyFont="1" applyFill="1" applyBorder="1" applyAlignment="1">
      <alignment horizontal="center" vertical="top" wrapText="1"/>
    </xf>
    <xf numFmtId="164" fontId="2" fillId="5" borderId="3" xfId="0" applyNumberFormat="1" applyFont="1" applyFill="1" applyBorder="1" applyAlignment="1">
      <alignment horizontal="center" vertical="top" wrapText="1"/>
    </xf>
    <xf numFmtId="164" fontId="2" fillId="4" borderId="4" xfId="0" applyNumberFormat="1" applyFont="1" applyFill="1" applyBorder="1" applyAlignment="1">
      <alignment horizontal="center" vertical="top" wrapText="1"/>
    </xf>
    <xf numFmtId="164" fontId="2" fillId="5" borderId="4" xfId="0" applyNumberFormat="1" applyFont="1" applyFill="1" applyBorder="1" applyAlignment="1">
      <alignment horizontal="center" vertical="top" wrapText="1"/>
    </xf>
    <xf numFmtId="164" fontId="2" fillId="4" borderId="5" xfId="0" applyNumberFormat="1" applyFont="1" applyFill="1" applyBorder="1" applyAlignment="1">
      <alignment horizontal="center" vertical="top" wrapText="1"/>
    </xf>
    <xf numFmtId="0" fontId="3" fillId="2" borderId="0" xfId="0" applyFont="1" applyFill="1" applyBorder="1" applyAlignment="1">
      <alignment horizontal="left" vertical="top" wrapText="1"/>
    </xf>
    <xf numFmtId="0" fontId="2" fillId="5" borderId="2" xfId="0" applyFont="1" applyFill="1" applyBorder="1" applyAlignment="1">
      <alignment horizontal="right" vertical="top" wrapText="1"/>
    </xf>
    <xf numFmtId="0" fontId="2" fillId="4" borderId="0" xfId="0" applyFont="1" applyFill="1" applyBorder="1" applyAlignment="1">
      <alignment horizontal="right" vertical="top" wrapText="1"/>
    </xf>
    <xf numFmtId="0" fontId="2" fillId="5" borderId="0" xfId="0" applyFont="1" applyFill="1" applyBorder="1" applyAlignment="1">
      <alignment horizontal="right" vertical="top" wrapText="1"/>
    </xf>
    <xf numFmtId="3" fontId="2" fillId="4" borderId="0" xfId="0" applyNumberFormat="1" applyFont="1" applyFill="1" applyBorder="1" applyAlignment="1">
      <alignment horizontal="right" vertical="top" wrapText="1"/>
    </xf>
    <xf numFmtId="3" fontId="2" fillId="5" borderId="0" xfId="0" applyNumberFormat="1" applyFont="1" applyFill="1" applyBorder="1" applyAlignment="1">
      <alignment horizontal="right" vertical="top" wrapText="1"/>
    </xf>
    <xf numFmtId="3" fontId="2" fillId="4" borderId="1" xfId="0" applyNumberFormat="1" applyFont="1" applyFill="1" applyBorder="1" applyAlignment="1">
      <alignment horizontal="right" vertical="top" wrapText="1"/>
    </xf>
    <xf numFmtId="0" fontId="0" fillId="0" borderId="0" xfId="0" applyBorder="1"/>
    <xf numFmtId="0" fontId="4" fillId="0" borderId="0" xfId="0" applyFont="1"/>
    <xf numFmtId="0" fontId="1" fillId="6" borderId="6" xfId="0" applyFont="1" applyFill="1" applyBorder="1"/>
    <xf numFmtId="0" fontId="1" fillId="6" borderId="7" xfId="0" applyFont="1" applyFill="1" applyBorder="1"/>
    <xf numFmtId="164" fontId="0" fillId="0" borderId="0" xfId="0" applyNumberFormat="1" applyFont="1" applyBorder="1"/>
    <xf numFmtId="164" fontId="0" fillId="3" borderId="0" xfId="0" applyNumberFormat="1" applyFont="1" applyFill="1" applyBorder="1"/>
    <xf numFmtId="164" fontId="0" fillId="0" borderId="1" xfId="0" applyNumberFormat="1" applyFont="1" applyBorder="1"/>
    <xf numFmtId="164" fontId="7" fillId="0" borderId="0" xfId="0" applyNumberFormat="1" applyFont="1" applyBorder="1"/>
    <xf numFmtId="164" fontId="7" fillId="3" borderId="0" xfId="0" applyNumberFormat="1" applyFont="1" applyFill="1" applyBorder="1"/>
    <xf numFmtId="0" fontId="6" fillId="7" borderId="0" xfId="1" applyFont="1" applyFill="1" applyBorder="1" applyAlignment="1">
      <alignment vertical="center" wrapText="1"/>
    </xf>
    <xf numFmtId="0" fontId="3" fillId="2" borderId="8" xfId="0" applyFont="1" applyFill="1" applyBorder="1" applyAlignment="1">
      <alignment vertical="top" wrapText="1"/>
    </xf>
    <xf numFmtId="0" fontId="3" fillId="2" borderId="2" xfId="0" applyFont="1" applyFill="1" applyBorder="1" applyAlignment="1">
      <alignment vertical="top" wrapText="1"/>
    </xf>
    <xf numFmtId="0" fontId="3" fillId="2" borderId="3" xfId="0" applyFont="1" applyFill="1" applyBorder="1" applyAlignment="1">
      <alignment vertical="top" wrapText="1"/>
    </xf>
    <xf numFmtId="0" fontId="2" fillId="4" borderId="9" xfId="0" applyFont="1" applyFill="1" applyBorder="1" applyAlignment="1">
      <alignment vertical="top" wrapText="1"/>
    </xf>
    <xf numFmtId="0" fontId="2" fillId="4" borderId="0" xfId="0" applyFont="1" applyFill="1" applyBorder="1" applyAlignment="1">
      <alignment vertical="top" wrapText="1"/>
    </xf>
    <xf numFmtId="0" fontId="2" fillId="4" borderId="4" xfId="0" applyFont="1" applyFill="1" applyBorder="1" applyAlignment="1">
      <alignment vertical="top" wrapText="1"/>
    </xf>
    <xf numFmtId="0" fontId="2" fillId="5" borderId="9" xfId="0" applyFont="1" applyFill="1" applyBorder="1" applyAlignment="1">
      <alignment vertical="top" wrapText="1"/>
    </xf>
    <xf numFmtId="0" fontId="2" fillId="5" borderId="0" xfId="0" applyFont="1" applyFill="1" applyBorder="1" applyAlignment="1">
      <alignment vertical="top" wrapText="1"/>
    </xf>
    <xf numFmtId="0" fontId="2" fillId="5" borderId="4" xfId="0" applyFont="1" applyFill="1" applyBorder="1" applyAlignment="1">
      <alignment vertical="top" wrapText="1"/>
    </xf>
    <xf numFmtId="0" fontId="2" fillId="5" borderId="10" xfId="0" applyFont="1" applyFill="1" applyBorder="1" applyAlignment="1">
      <alignment vertical="top" wrapText="1"/>
    </xf>
    <xf numFmtId="0" fontId="2" fillId="5" borderId="1" xfId="0" applyFont="1" applyFill="1" applyBorder="1" applyAlignment="1">
      <alignment vertical="top" wrapText="1"/>
    </xf>
    <xf numFmtId="0" fontId="2" fillId="5" borderId="1" xfId="0" applyFont="1" applyFill="1" applyBorder="1" applyAlignment="1">
      <alignment horizontal="right" vertical="top" wrapText="1"/>
    </xf>
    <xf numFmtId="0" fontId="2" fillId="5" borderId="5" xfId="0" applyFont="1" applyFill="1" applyBorder="1" applyAlignment="1">
      <alignment vertical="top" wrapText="1"/>
    </xf>
    <xf numFmtId="0" fontId="0" fillId="0" borderId="0" xfId="0" applyAlignment="1">
      <alignment horizontal="justify" vertical="center" wrapText="1"/>
    </xf>
    <xf numFmtId="0" fontId="10" fillId="0" borderId="0" xfId="0" applyFont="1" applyAlignment="1">
      <alignment horizontal="justify" vertical="center" wrapText="1"/>
    </xf>
    <xf numFmtId="0" fontId="0" fillId="0" borderId="0" xfId="0" applyAlignment="1">
      <alignment vertical="center" wrapText="1"/>
    </xf>
    <xf numFmtId="0" fontId="11" fillId="0" borderId="0" xfId="0" applyFont="1" applyAlignment="1">
      <alignment vertical="center" wrapText="1"/>
    </xf>
    <xf numFmtId="0" fontId="0" fillId="0" borderId="14" xfId="0" applyBorder="1" applyAlignment="1">
      <alignment horizontal="justify" vertical="center" wrapText="1"/>
    </xf>
    <xf numFmtId="0" fontId="12" fillId="0" borderId="14" xfId="0" applyFont="1" applyBorder="1" applyAlignment="1">
      <alignment horizontal="justify" vertical="center" wrapText="1"/>
    </xf>
    <xf numFmtId="0" fontId="13" fillId="0" borderId="0" xfId="0" applyFont="1" applyAlignment="1">
      <alignment horizontal="justify" vertical="center" wrapText="1"/>
    </xf>
    <xf numFmtId="0" fontId="14" fillId="0" borderId="0" xfId="0" applyFont="1" applyAlignment="1">
      <alignment vertical="center" wrapText="1"/>
    </xf>
    <xf numFmtId="0" fontId="16" fillId="0" borderId="13" xfId="0" applyFont="1" applyBorder="1" applyAlignment="1">
      <alignment vertical="center" wrapText="1"/>
    </xf>
    <xf numFmtId="0" fontId="17" fillId="0" borderId="0" xfId="0" applyFont="1" applyAlignment="1">
      <alignment horizontal="justify" vertical="center" wrapText="1"/>
    </xf>
    <xf numFmtId="0" fontId="18" fillId="0" borderId="0" xfId="0" applyFont="1" applyAlignment="1">
      <alignment vertical="center" wrapText="1"/>
    </xf>
    <xf numFmtId="0" fontId="19" fillId="0" borderId="14" xfId="0" applyFont="1" applyBorder="1" applyAlignment="1">
      <alignment horizontal="justify" vertical="center" wrapText="1"/>
    </xf>
    <xf numFmtId="0" fontId="20" fillId="0" borderId="14" xfId="0" applyFont="1" applyBorder="1" applyAlignment="1">
      <alignment horizontal="justify" vertical="center" wrapText="1"/>
    </xf>
    <xf numFmtId="0" fontId="22" fillId="0" borderId="0" xfId="0" applyFont="1" applyAlignment="1">
      <alignment horizontal="justify" vertical="center" wrapText="1"/>
    </xf>
    <xf numFmtId="0" fontId="23" fillId="0" borderId="0" xfId="0" applyFont="1" applyAlignment="1">
      <alignment vertical="center" wrapText="1"/>
    </xf>
    <xf numFmtId="0" fontId="0" fillId="0" borderId="0" xfId="0" applyFont="1"/>
    <xf numFmtId="0" fontId="0" fillId="4" borderId="0" xfId="0" applyFill="1" applyAlignment="1">
      <alignment vertical="center" wrapText="1"/>
    </xf>
    <xf numFmtId="0" fontId="25" fillId="0" borderId="13" xfId="0" applyFont="1" applyBorder="1" applyAlignment="1">
      <alignment vertical="center" wrapText="1"/>
    </xf>
    <xf numFmtId="0" fontId="27" fillId="5" borderId="0" xfId="0" applyFont="1" applyFill="1" applyAlignment="1">
      <alignment horizontal="center" vertical="top" wrapText="1"/>
    </xf>
    <xf numFmtId="0" fontId="27" fillId="0" borderId="0" xfId="0" applyFont="1" applyAlignment="1">
      <alignment horizontal="center" vertical="top" wrapText="1"/>
    </xf>
    <xf numFmtId="0" fontId="10" fillId="0" borderId="0" xfId="0" applyFont="1" applyAlignment="1">
      <alignment horizontal="left" vertical="center" wrapText="1" indent="1"/>
    </xf>
    <xf numFmtId="0" fontId="13" fillId="0" borderId="0" xfId="0" applyFont="1" applyAlignment="1">
      <alignment horizontal="center" vertical="center" wrapText="1"/>
    </xf>
    <xf numFmtId="0" fontId="10" fillId="0" borderId="0" xfId="0" applyFont="1" applyAlignment="1">
      <alignment horizontal="center" vertical="center" wrapText="1"/>
    </xf>
    <xf numFmtId="0" fontId="26" fillId="0" borderId="0" xfId="0" applyFont="1" applyAlignment="1">
      <alignment horizontal="center" vertical="top" wrapText="1"/>
    </xf>
    <xf numFmtId="0" fontId="9" fillId="0" borderId="13" xfId="0" applyFont="1" applyBorder="1" applyAlignment="1">
      <alignment vertical="top" wrapText="1"/>
    </xf>
    <xf numFmtId="0" fontId="10" fillId="0" borderId="0" xfId="0" applyFont="1" applyAlignment="1">
      <alignment horizontal="justify" vertical="top" wrapText="1"/>
    </xf>
    <xf numFmtId="0" fontId="11" fillId="0" borderId="0" xfId="0" applyFont="1" applyAlignment="1">
      <alignment vertical="top" wrapText="1"/>
    </xf>
    <xf numFmtId="0" fontId="14" fillId="0" borderId="0" xfId="0" applyFont="1" applyAlignment="1">
      <alignment vertical="top" wrapText="1"/>
    </xf>
    <xf numFmtId="49" fontId="27" fillId="5" borderId="0" xfId="0" applyNumberFormat="1" applyFont="1" applyFill="1" applyAlignment="1">
      <alignment horizontal="center" vertical="top" wrapText="1"/>
    </xf>
    <xf numFmtId="49" fontId="27" fillId="0" borderId="0" xfId="0" applyNumberFormat="1" applyFont="1" applyAlignment="1">
      <alignment horizontal="center" vertical="top" wrapText="1"/>
    </xf>
    <xf numFmtId="0" fontId="6" fillId="0" borderId="0" xfId="1" applyFont="1" applyBorder="1" applyAlignment="1">
      <alignment vertical="center" wrapText="1"/>
    </xf>
    <xf numFmtId="0" fontId="6" fillId="0" borderId="1" xfId="1" applyFont="1" applyBorder="1" applyAlignment="1">
      <alignment vertical="center" wrapText="1"/>
    </xf>
    <xf numFmtId="0" fontId="0" fillId="0" borderId="0" xfId="0" applyAlignment="1">
      <alignment horizontal="right"/>
    </xf>
    <xf numFmtId="0" fontId="3" fillId="2" borderId="2" xfId="0" applyFont="1" applyFill="1" applyBorder="1" applyAlignment="1">
      <alignment horizontal="right" vertical="top" wrapText="1"/>
    </xf>
    <xf numFmtId="0" fontId="1" fillId="2" borderId="0" xfId="0" applyFont="1" applyFill="1"/>
    <xf numFmtId="0" fontId="1" fillId="2" borderId="8" xfId="0" applyFont="1" applyFill="1" applyBorder="1"/>
    <xf numFmtId="0" fontId="1" fillId="2" borderId="2" xfId="0" applyFont="1" applyFill="1" applyBorder="1"/>
    <xf numFmtId="0" fontId="1" fillId="6" borderId="2" xfId="0" applyFont="1" applyFill="1" applyBorder="1"/>
    <xf numFmtId="0" fontId="0" fillId="0" borderId="9" xfId="0" applyBorder="1"/>
    <xf numFmtId="164" fontId="0" fillId="3" borderId="4" xfId="0" applyNumberFormat="1" applyFont="1" applyFill="1" applyBorder="1"/>
    <xf numFmtId="164" fontId="0" fillId="0" borderId="4" xfId="0" applyNumberFormat="1" applyFont="1" applyBorder="1"/>
    <xf numFmtId="0" fontId="0" fillId="0" borderId="10" xfId="0" applyBorder="1"/>
    <xf numFmtId="0" fontId="0" fillId="0" borderId="1" xfId="0" applyBorder="1"/>
    <xf numFmtId="0" fontId="0" fillId="7" borderId="9" xfId="0" applyFill="1" applyBorder="1"/>
    <xf numFmtId="0" fontId="0" fillId="7" borderId="0" xfId="0" applyFill="1" applyBorder="1"/>
    <xf numFmtId="0" fontId="0" fillId="0" borderId="0" xfId="0" applyFill="1" applyBorder="1"/>
    <xf numFmtId="0" fontId="6" fillId="0" borderId="0" xfId="1" applyFont="1" applyFill="1" applyBorder="1" applyAlignment="1">
      <alignment vertical="center" wrapText="1"/>
    </xf>
    <xf numFmtId="164" fontId="7" fillId="0" borderId="0" xfId="0" applyNumberFormat="1" applyFont="1" applyFill="1" applyBorder="1"/>
    <xf numFmtId="164" fontId="0" fillId="0" borderId="0" xfId="0" applyNumberFormat="1" applyFont="1" applyFill="1" applyBorder="1"/>
    <xf numFmtId="0" fontId="3" fillId="0" borderId="0" xfId="0" applyFont="1" applyFill="1" applyAlignment="1">
      <alignment horizontal="left" vertical="top" wrapText="1"/>
    </xf>
    <xf numFmtId="164" fontId="2" fillId="0" borderId="0" xfId="0" applyNumberFormat="1" applyFont="1" applyFill="1" applyBorder="1" applyAlignment="1">
      <alignment horizontal="center" vertical="top" wrapText="1"/>
    </xf>
    <xf numFmtId="0" fontId="0" fillId="0" borderId="0" xfId="0" applyFill="1"/>
    <xf numFmtId="0" fontId="1" fillId="0" borderId="0" xfId="0" applyFont="1" applyFill="1" applyBorder="1"/>
    <xf numFmtId="164" fontId="7" fillId="7" borderId="0" xfId="0" applyNumberFormat="1" applyFont="1" applyFill="1" applyBorder="1"/>
    <xf numFmtId="164" fontId="0" fillId="7" borderId="0" xfId="0" applyNumberFormat="1" applyFont="1" applyFill="1" applyBorder="1"/>
    <xf numFmtId="0" fontId="1" fillId="6" borderId="15" xfId="0" applyFont="1" applyFill="1" applyBorder="1"/>
    <xf numFmtId="0" fontId="6" fillId="7" borderId="2" xfId="1" applyFont="1" applyFill="1" applyBorder="1" applyAlignment="1">
      <alignment vertical="center" wrapText="1"/>
    </xf>
    <xf numFmtId="164" fontId="0" fillId="3" borderId="2" xfId="0" applyNumberFormat="1" applyFont="1" applyFill="1" applyBorder="1"/>
    <xf numFmtId="0" fontId="0" fillId="7" borderId="8" xfId="0" applyFill="1" applyBorder="1"/>
    <xf numFmtId="0" fontId="3" fillId="0" borderId="0" xfId="0" applyFont="1" applyFill="1" applyBorder="1" applyAlignment="1">
      <alignment vertical="top" wrapText="1"/>
    </xf>
    <xf numFmtId="0" fontId="3" fillId="0" borderId="0" xfId="0" applyFont="1" applyFill="1" applyBorder="1" applyAlignment="1">
      <alignment horizontal="right" vertical="top" wrapText="1"/>
    </xf>
    <xf numFmtId="0" fontId="8" fillId="0" borderId="0" xfId="0" applyFont="1" applyFill="1" applyBorder="1" applyAlignment="1">
      <alignment vertical="top" wrapText="1"/>
    </xf>
    <xf numFmtId="0" fontId="8" fillId="0" borderId="0" xfId="0" applyFont="1" applyFill="1" applyBorder="1" applyAlignment="1">
      <alignment horizontal="right" vertical="top" wrapText="1"/>
    </xf>
    <xf numFmtId="0" fontId="2" fillId="0" borderId="0" xfId="0" applyFont="1" applyFill="1" applyBorder="1" applyAlignment="1">
      <alignment vertical="top" wrapText="1"/>
    </xf>
    <xf numFmtId="0" fontId="2" fillId="0" borderId="0" xfId="0" applyFont="1" applyFill="1" applyBorder="1" applyAlignment="1">
      <alignment horizontal="right" vertical="top" wrapText="1"/>
    </xf>
    <xf numFmtId="0" fontId="0" fillId="0" borderId="9" xfId="0" applyFill="1" applyBorder="1"/>
    <xf numFmtId="0" fontId="30" fillId="4" borderId="0" xfId="0" applyFont="1" applyFill="1" applyAlignment="1">
      <alignment vertical="top" wrapText="1"/>
    </xf>
    <xf numFmtId="0" fontId="32" fillId="5" borderId="0" xfId="0" applyFont="1" applyFill="1" applyAlignment="1">
      <alignment vertical="top" wrapText="1"/>
    </xf>
    <xf numFmtId="0" fontId="2" fillId="4" borderId="0" xfId="0" applyFont="1" applyFill="1" applyAlignment="1">
      <alignment vertical="top" wrapText="1"/>
    </xf>
    <xf numFmtId="0" fontId="2" fillId="4" borderId="0" xfId="0" applyFont="1" applyFill="1" applyAlignment="1">
      <alignment horizontal="right" vertical="top" wrapText="1"/>
    </xf>
    <xf numFmtId="0" fontId="2" fillId="5" borderId="0" xfId="0" applyFont="1" applyFill="1" applyAlignment="1">
      <alignment vertical="top" wrapText="1"/>
    </xf>
    <xf numFmtId="0" fontId="2" fillId="5" borderId="0" xfId="0" applyFont="1" applyFill="1" applyAlignment="1">
      <alignment horizontal="right" vertical="top" wrapText="1"/>
    </xf>
    <xf numFmtId="0" fontId="32" fillId="4" borderId="0" xfId="0" applyFont="1" applyFill="1" applyAlignment="1">
      <alignment vertical="top" wrapText="1"/>
    </xf>
    <xf numFmtId="0" fontId="33" fillId="2" borderId="0" xfId="0" applyFont="1" applyFill="1" applyAlignment="1">
      <alignment vertical="top" wrapText="1"/>
    </xf>
    <xf numFmtId="0" fontId="0" fillId="0" borderId="0" xfId="0" applyAlignment="1">
      <alignment vertical="top"/>
    </xf>
    <xf numFmtId="0" fontId="29" fillId="0" borderId="0" xfId="0" applyFont="1" applyAlignment="1">
      <alignment vertical="top"/>
    </xf>
    <xf numFmtId="0" fontId="30" fillId="0" borderId="0" xfId="0" applyFont="1" applyFill="1" applyBorder="1" applyAlignment="1">
      <alignment vertical="top" wrapText="1"/>
    </xf>
    <xf numFmtId="0" fontId="30" fillId="0" borderId="0" xfId="0" applyFont="1" applyFill="1" applyBorder="1" applyAlignment="1">
      <alignment horizontal="right" vertical="top" wrapText="1"/>
    </xf>
    <xf numFmtId="0" fontId="29" fillId="0" borderId="0" xfId="0" applyFont="1"/>
    <xf numFmtId="0" fontId="31" fillId="4" borderId="0" xfId="0" applyFont="1" applyFill="1" applyAlignment="1">
      <alignment vertical="top" wrapText="1"/>
    </xf>
    <xf numFmtId="0" fontId="2" fillId="5" borderId="0" xfId="0" applyFont="1" applyFill="1" applyAlignment="1">
      <alignment horizontal="center" vertical="top" wrapText="1"/>
    </xf>
    <xf numFmtId="0" fontId="2" fillId="4" borderId="0" xfId="0" applyFont="1" applyFill="1" applyAlignment="1">
      <alignment horizontal="center" vertical="top" wrapText="1"/>
    </xf>
    <xf numFmtId="0" fontId="30" fillId="5" borderId="0" xfId="0" applyFont="1" applyFill="1" applyAlignment="1">
      <alignment vertical="top" wrapText="1"/>
    </xf>
    <xf numFmtId="0" fontId="30" fillId="4" borderId="0" xfId="0" applyFont="1" applyFill="1" applyAlignment="1">
      <alignment horizontal="right" vertical="top" wrapText="1"/>
    </xf>
    <xf numFmtId="0" fontId="30" fillId="4" borderId="0" xfId="0" applyFont="1" applyFill="1" applyAlignment="1">
      <alignment horizontal="center" vertical="top" wrapText="1"/>
    </xf>
    <xf numFmtId="0" fontId="30" fillId="5" borderId="0" xfId="0" applyFont="1" applyFill="1" applyAlignment="1">
      <alignment horizontal="right" vertical="top" wrapText="1"/>
    </xf>
    <xf numFmtId="0" fontId="33" fillId="2" borderId="0" xfId="0" applyFont="1" applyFill="1" applyAlignment="1">
      <alignment horizontal="center" vertical="top" wrapText="1"/>
    </xf>
    <xf numFmtId="0" fontId="33" fillId="2" borderId="0" xfId="0" applyFont="1" applyFill="1" applyAlignment="1">
      <alignment horizontal="right" vertical="top" wrapText="1"/>
    </xf>
    <xf numFmtId="0" fontId="0" fillId="7" borderId="2" xfId="0" applyFill="1" applyBorder="1"/>
    <xf numFmtId="164" fontId="7" fillId="3" borderId="2" xfId="0" applyNumberFormat="1" applyFont="1" applyFill="1" applyBorder="1"/>
    <xf numFmtId="0" fontId="0" fillId="0" borderId="4" xfId="0" applyBorder="1"/>
    <xf numFmtId="0" fontId="0" fillId="7" borderId="4" xfId="0" applyNumberFormat="1" applyFill="1" applyBorder="1"/>
    <xf numFmtId="0" fontId="6" fillId="0" borderId="1" xfId="1" applyFont="1" applyFill="1" applyBorder="1" applyAlignment="1">
      <alignment vertical="center" wrapText="1"/>
    </xf>
    <xf numFmtId="0" fontId="6" fillId="7" borderId="3" xfId="1" applyFont="1" applyFill="1" applyBorder="1" applyAlignment="1">
      <alignment vertical="center" wrapText="1"/>
    </xf>
    <xf numFmtId="0" fontId="6" fillId="0" borderId="4" xfId="1" applyFont="1" applyBorder="1" applyAlignment="1">
      <alignment vertical="center" wrapText="1"/>
    </xf>
    <xf numFmtId="0" fontId="6" fillId="7" borderId="4" xfId="1" applyFont="1" applyFill="1" applyBorder="1" applyAlignment="1">
      <alignment vertical="center" wrapText="1"/>
    </xf>
    <xf numFmtId="0" fontId="0" fillId="0" borderId="5" xfId="0" applyBorder="1"/>
    <xf numFmtId="0" fontId="0" fillId="7" borderId="4" xfId="0" applyFill="1" applyBorder="1"/>
    <xf numFmtId="0" fontId="1" fillId="6" borderId="0" xfId="0" applyFont="1" applyFill="1" applyBorder="1"/>
    <xf numFmtId="0" fontId="0" fillId="0" borderId="0" xfId="0" applyNumberFormat="1"/>
    <xf numFmtId="165" fontId="0" fillId="3" borderId="4" xfId="0" applyNumberFormat="1" applyFont="1" applyFill="1" applyBorder="1"/>
    <xf numFmtId="165" fontId="0" fillId="0" borderId="4" xfId="0" applyNumberFormat="1" applyFont="1" applyBorder="1"/>
    <xf numFmtId="0" fontId="34" fillId="9" borderId="12" xfId="0" applyFont="1" applyFill="1" applyBorder="1" applyAlignment="1">
      <alignment horizontal="center"/>
    </xf>
    <xf numFmtId="0" fontId="30" fillId="4" borderId="0" xfId="0" applyFont="1" applyFill="1" applyBorder="1" applyAlignment="1">
      <alignment horizontal="center" vertical="top" wrapText="1"/>
    </xf>
    <xf numFmtId="0" fontId="30" fillId="4" borderId="4" xfId="0" applyFont="1" applyFill="1" applyBorder="1" applyAlignment="1">
      <alignment horizontal="center" vertical="top" wrapText="1"/>
    </xf>
    <xf numFmtId="0" fontId="27" fillId="5" borderId="0" xfId="0" applyFont="1" applyFill="1" applyBorder="1" applyAlignment="1">
      <alignment horizontal="center" vertical="top" wrapText="1"/>
    </xf>
    <xf numFmtId="0" fontId="2" fillId="5" borderId="4" xfId="0" applyFont="1" applyFill="1" applyBorder="1" applyAlignment="1">
      <alignment horizontal="center" vertical="top" wrapText="1"/>
    </xf>
    <xf numFmtId="0" fontId="27" fillId="0" borderId="0" xfId="0" applyFont="1" applyBorder="1" applyAlignment="1">
      <alignment horizontal="center" vertical="top" wrapText="1"/>
    </xf>
    <xf numFmtId="0" fontId="27" fillId="0" borderId="1" xfId="0" applyFont="1" applyBorder="1" applyAlignment="1">
      <alignment horizontal="center" vertical="top" wrapText="1"/>
    </xf>
    <xf numFmtId="0" fontId="2" fillId="4" borderId="1" xfId="0" applyFont="1" applyFill="1" applyBorder="1" applyAlignment="1">
      <alignment vertical="top" wrapText="1"/>
    </xf>
    <xf numFmtId="0" fontId="26" fillId="4" borderId="10" xfId="0" applyFont="1" applyFill="1" applyBorder="1" applyAlignment="1">
      <alignment horizontal="center" vertical="top" wrapText="1"/>
    </xf>
    <xf numFmtId="0" fontId="26" fillId="4" borderId="1" xfId="0" applyFont="1" applyFill="1" applyBorder="1" applyAlignment="1">
      <alignment horizontal="center" vertical="top" wrapText="1"/>
    </xf>
    <xf numFmtId="0" fontId="33" fillId="9" borderId="12" xfId="0" applyFont="1" applyFill="1" applyBorder="1" applyAlignment="1">
      <alignment horizontal="center" wrapText="1"/>
    </xf>
    <xf numFmtId="0" fontId="27" fillId="5" borderId="9" xfId="0" applyFont="1" applyFill="1" applyBorder="1" applyAlignment="1">
      <alignment horizontal="center" vertical="top" wrapText="1"/>
    </xf>
    <xf numFmtId="0" fontId="27" fillId="0" borderId="9" xfId="0" applyFont="1" applyBorder="1" applyAlignment="1">
      <alignment horizontal="center" vertical="top" wrapText="1"/>
    </xf>
    <xf numFmtId="0" fontId="27" fillId="0" borderId="10" xfId="0" applyFont="1" applyBorder="1" applyAlignment="1">
      <alignment horizontal="center" vertical="top" wrapText="1"/>
    </xf>
    <xf numFmtId="0" fontId="34" fillId="9" borderId="16" xfId="0" applyFont="1" applyFill="1" applyBorder="1" applyAlignment="1">
      <alignment horizontal="center"/>
    </xf>
    <xf numFmtId="0" fontId="26" fillId="4" borderId="17" xfId="0" applyFont="1" applyFill="1" applyBorder="1" applyAlignment="1">
      <alignment horizontal="center" vertical="top" wrapText="1"/>
    </xf>
    <xf numFmtId="0" fontId="27" fillId="5" borderId="18" xfId="0" applyFont="1" applyFill="1" applyBorder="1" applyAlignment="1">
      <alignment vertical="top" wrapText="1"/>
    </xf>
    <xf numFmtId="0" fontId="26" fillId="4" borderId="20" xfId="0" applyFont="1" applyFill="1" applyBorder="1" applyAlignment="1">
      <alignment horizontal="center" vertical="top" wrapText="1"/>
    </xf>
    <xf numFmtId="0" fontId="30" fillId="4" borderId="18" xfId="0" applyFont="1" applyFill="1" applyBorder="1" applyAlignment="1">
      <alignment horizontal="center" vertical="top" wrapText="1"/>
    </xf>
    <xf numFmtId="0" fontId="2" fillId="5" borderId="21" xfId="0" applyFont="1" applyFill="1" applyBorder="1" applyAlignment="1">
      <alignment horizontal="center" vertical="top" wrapText="1"/>
    </xf>
    <xf numFmtId="0" fontId="2" fillId="5" borderId="18" xfId="0" applyFont="1" applyFill="1" applyBorder="1" applyAlignment="1">
      <alignment vertical="top" wrapText="1"/>
    </xf>
    <xf numFmtId="0" fontId="2" fillId="4" borderId="21" xfId="0" applyFont="1" applyFill="1" applyBorder="1" applyAlignment="1">
      <alignment horizontal="center" vertical="top" wrapText="1"/>
    </xf>
    <xf numFmtId="0" fontId="2" fillId="4" borderId="20" xfId="0" applyFont="1" applyFill="1" applyBorder="1" applyAlignment="1">
      <alignment horizontal="center" vertical="top" wrapText="1"/>
    </xf>
    <xf numFmtId="0" fontId="2" fillId="5" borderId="18" xfId="0" applyFont="1" applyFill="1" applyBorder="1" applyAlignment="1">
      <alignment horizontal="center" vertical="top" wrapText="1"/>
    </xf>
    <xf numFmtId="0" fontId="33" fillId="9" borderId="16" xfId="0" applyFont="1" applyFill="1" applyBorder="1" applyAlignment="1">
      <alignment horizontal="center" wrapText="1"/>
    </xf>
    <xf numFmtId="0" fontId="30" fillId="4" borderId="2" xfId="0" applyFont="1" applyFill="1" applyBorder="1" applyAlignment="1">
      <alignment horizontal="center" vertical="top" wrapText="1"/>
    </xf>
    <xf numFmtId="0" fontId="34" fillId="9" borderId="11" xfId="0" applyFont="1" applyFill="1" applyBorder="1" applyAlignment="1">
      <alignment horizontal="center"/>
    </xf>
    <xf numFmtId="0" fontId="27" fillId="5" borderId="21" xfId="0" applyFont="1" applyFill="1" applyBorder="1" applyAlignment="1">
      <alignment horizontal="center" vertical="top" wrapText="1"/>
    </xf>
    <xf numFmtId="0" fontId="27" fillId="0" borderId="21" xfId="0" applyFont="1" applyBorder="1" applyAlignment="1">
      <alignment horizontal="center" vertical="top" wrapText="1"/>
    </xf>
    <xf numFmtId="0" fontId="27" fillId="0" borderId="20" xfId="0" applyFont="1" applyBorder="1" applyAlignment="1">
      <alignment horizontal="center" vertical="top" wrapText="1"/>
    </xf>
    <xf numFmtId="0" fontId="2" fillId="5" borderId="18" xfId="0" applyFont="1" applyFill="1" applyBorder="1" applyAlignment="1">
      <alignment horizontal="left" vertical="top" wrapText="1"/>
    </xf>
    <xf numFmtId="0" fontId="30" fillId="4" borderId="22" xfId="0" applyFont="1" applyFill="1" applyBorder="1" applyAlignment="1">
      <alignment horizontal="center" vertical="top" wrapText="1"/>
    </xf>
    <xf numFmtId="0" fontId="27" fillId="5" borderId="0" xfId="0" applyFont="1" applyFill="1" applyBorder="1" applyAlignment="1">
      <alignment vertical="top" wrapText="1"/>
    </xf>
    <xf numFmtId="0" fontId="27" fillId="0" borderId="0" xfId="0" applyFont="1" applyBorder="1" applyAlignment="1">
      <alignment vertical="top" wrapText="1"/>
    </xf>
    <xf numFmtId="0" fontId="27" fillId="0" borderId="1" xfId="0" applyFont="1" applyBorder="1" applyAlignment="1">
      <alignment vertical="top" wrapText="1"/>
    </xf>
    <xf numFmtId="0" fontId="34" fillId="9" borderId="5" xfId="0" applyFont="1" applyFill="1" applyBorder="1" applyAlignment="1">
      <alignment horizontal="center"/>
    </xf>
    <xf numFmtId="165" fontId="0" fillId="3" borderId="0" xfId="0" applyNumberFormat="1" applyFont="1" applyFill="1" applyBorder="1"/>
    <xf numFmtId="165" fontId="0" fillId="0" borderId="0" xfId="0" applyNumberFormat="1" applyFont="1" applyBorder="1"/>
    <xf numFmtId="0" fontId="1" fillId="6" borderId="4" xfId="0" applyFont="1" applyFill="1" applyBorder="1"/>
    <xf numFmtId="165" fontId="0" fillId="0" borderId="1" xfId="0" applyNumberFormat="1" applyFont="1" applyBorder="1"/>
    <xf numFmtId="0" fontId="0" fillId="0" borderId="9" xfId="0" applyBorder="1" applyAlignment="1">
      <alignment wrapText="1"/>
    </xf>
    <xf numFmtId="0" fontId="0" fillId="7" borderId="9" xfId="0" applyFill="1" applyBorder="1" applyAlignment="1">
      <alignment wrapText="1"/>
    </xf>
    <xf numFmtId="0" fontId="0" fillId="0" borderId="0" xfId="0" applyAlignment="1">
      <alignment wrapText="1"/>
    </xf>
    <xf numFmtId="0" fontId="1" fillId="9" borderId="0" xfId="0" applyFont="1" applyFill="1"/>
    <xf numFmtId="0" fontId="2" fillId="10" borderId="1" xfId="0" applyFont="1" applyFill="1" applyBorder="1" applyAlignment="1">
      <alignment vertical="top" wrapText="1"/>
    </xf>
    <xf numFmtId="0" fontId="2" fillId="10" borderId="0" xfId="0" applyFont="1" applyFill="1" applyBorder="1" applyAlignment="1">
      <alignment vertical="top" wrapText="1"/>
    </xf>
    <xf numFmtId="0" fontId="2" fillId="10" borderId="0" xfId="0" applyFont="1" applyFill="1" applyBorder="1" applyAlignment="1">
      <alignment horizontal="right" vertical="top" wrapText="1"/>
    </xf>
    <xf numFmtId="165" fontId="0" fillId="7" borderId="0" xfId="0" applyNumberFormat="1" applyFont="1" applyFill="1" applyBorder="1"/>
    <xf numFmtId="165" fontId="0" fillId="0" borderId="4" xfId="0" applyNumberFormat="1" applyFont="1" applyFill="1" applyBorder="1"/>
    <xf numFmtId="165" fontId="0" fillId="0" borderId="5" xfId="0" applyNumberFormat="1" applyFont="1" applyFill="1" applyBorder="1"/>
    <xf numFmtId="0" fontId="0" fillId="0" borderId="8" xfId="0" applyBorder="1"/>
    <xf numFmtId="0" fontId="0" fillId="0" borderId="2" xfId="0" applyBorder="1"/>
    <xf numFmtId="0" fontId="35" fillId="0" borderId="3" xfId="0" applyFont="1" applyBorder="1" applyAlignment="1">
      <alignment horizontal="justify" vertical="center" wrapText="1"/>
    </xf>
    <xf numFmtId="0" fontId="35" fillId="0" borderId="4" xfId="0" applyFont="1" applyBorder="1" applyAlignment="1">
      <alignment horizontal="justify" vertical="center" wrapText="1"/>
    </xf>
    <xf numFmtId="0" fontId="35" fillId="0" borderId="5" xfId="0" applyFont="1" applyBorder="1" applyAlignment="1">
      <alignment horizontal="justify" vertical="center" wrapText="1"/>
    </xf>
    <xf numFmtId="0" fontId="34" fillId="9" borderId="0" xfId="0" applyFont="1" applyFill="1"/>
    <xf numFmtId="0" fontId="33" fillId="9" borderId="0" xfId="0" applyFont="1" applyFill="1" applyAlignment="1">
      <alignment vertical="top" wrapText="1"/>
    </xf>
    <xf numFmtId="0" fontId="2" fillId="5" borderId="2" xfId="0" applyFont="1" applyFill="1" applyBorder="1" applyAlignment="1">
      <alignment vertical="top" wrapText="1"/>
    </xf>
    <xf numFmtId="0" fontId="2" fillId="5" borderId="3" xfId="0" applyFont="1" applyFill="1" applyBorder="1" applyAlignment="1">
      <alignment vertical="top" wrapText="1"/>
    </xf>
    <xf numFmtId="166" fontId="27" fillId="5" borderId="0" xfId="0" applyNumberFormat="1" applyFont="1" applyFill="1" applyBorder="1" applyAlignment="1">
      <alignment horizontal="left" vertical="top" wrapText="1"/>
    </xf>
    <xf numFmtId="166" fontId="27" fillId="0" borderId="0" xfId="0" applyNumberFormat="1" applyFont="1" applyBorder="1" applyAlignment="1">
      <alignment horizontal="left" vertical="top" wrapText="1"/>
    </xf>
    <xf numFmtId="166" fontId="27" fillId="0" borderId="1" xfId="0" applyNumberFormat="1" applyFont="1" applyBorder="1" applyAlignment="1">
      <alignment horizontal="left" vertical="top" wrapText="1"/>
    </xf>
    <xf numFmtId="0" fontId="0" fillId="3" borderId="0" xfId="0" applyNumberFormat="1" applyFont="1" applyFill="1" applyBorder="1"/>
    <xf numFmtId="0" fontId="0" fillId="0" borderId="0" xfId="0" applyNumberFormat="1" applyFont="1" applyFill="1" applyBorder="1"/>
    <xf numFmtId="0" fontId="0" fillId="0" borderId="0" xfId="0" applyNumberFormat="1" applyFont="1" applyBorder="1"/>
    <xf numFmtId="0" fontId="0" fillId="7" borderId="0" xfId="0" applyNumberFormat="1" applyFont="1" applyFill="1" applyBorder="1"/>
    <xf numFmtId="0" fontId="0" fillId="7" borderId="0" xfId="0" applyNumberFormat="1" applyFill="1" applyBorder="1"/>
    <xf numFmtId="0" fontId="0" fillId="0" borderId="0" xfId="0" applyNumberFormat="1" applyFill="1" applyBorder="1"/>
    <xf numFmtId="0" fontId="0" fillId="3" borderId="2" xfId="0" applyNumberFormat="1" applyFont="1" applyFill="1" applyBorder="1"/>
    <xf numFmtId="0" fontId="0" fillId="0" borderId="10" xfId="0" applyFill="1" applyBorder="1"/>
    <xf numFmtId="164" fontId="7" fillId="0" borderId="1" xfId="0" applyNumberFormat="1" applyFont="1" applyFill="1" applyBorder="1"/>
    <xf numFmtId="164" fontId="0" fillId="0" borderId="1" xfId="0" applyNumberFormat="1" applyFont="1" applyFill="1" applyBorder="1"/>
    <xf numFmtId="0" fontId="0" fillId="0" borderId="1" xfId="0" applyFill="1" applyBorder="1"/>
    <xf numFmtId="0" fontId="0" fillId="0" borderId="1" xfId="0" applyNumberFormat="1" applyFont="1" applyFill="1" applyBorder="1"/>
    <xf numFmtId="164" fontId="0" fillId="0" borderId="5" xfId="0" applyNumberFormat="1" applyFont="1" applyFill="1" applyBorder="1"/>
    <xf numFmtId="165" fontId="0" fillId="0" borderId="0" xfId="0" applyNumberFormat="1" applyFont="1" applyFill="1" applyBorder="1"/>
    <xf numFmtId="165" fontId="0" fillId="0" borderId="1" xfId="0" applyNumberFormat="1" applyFont="1" applyFill="1" applyBorder="1"/>
    <xf numFmtId="0" fontId="0" fillId="7" borderId="10" xfId="0" applyFill="1" applyBorder="1"/>
    <xf numFmtId="0" fontId="0" fillId="7" borderId="1" xfId="0" applyFill="1" applyBorder="1"/>
    <xf numFmtId="0" fontId="2" fillId="7" borderId="1" xfId="0" applyFont="1" applyFill="1" applyBorder="1" applyAlignment="1">
      <alignment vertical="top" wrapText="1"/>
    </xf>
    <xf numFmtId="0" fontId="2" fillId="7" borderId="5" xfId="0" applyFont="1" applyFill="1" applyBorder="1" applyAlignment="1">
      <alignment vertical="top" wrapText="1"/>
    </xf>
    <xf numFmtId="0" fontId="6" fillId="7" borderId="2" xfId="1" applyFont="1" applyFill="1" applyBorder="1" applyAlignment="1">
      <alignment vertical="top" wrapText="1"/>
    </xf>
    <xf numFmtId="0" fontId="6" fillId="0" borderId="0" xfId="1" applyFont="1" applyBorder="1" applyAlignment="1">
      <alignment vertical="top" wrapText="1"/>
    </xf>
    <xf numFmtId="0" fontId="6" fillId="7" borderId="0" xfId="1" applyFont="1" applyFill="1" applyBorder="1" applyAlignment="1">
      <alignment vertical="top" wrapText="1"/>
    </xf>
    <xf numFmtId="0" fontId="0" fillId="7" borderId="0" xfId="0" applyFill="1" applyBorder="1" applyAlignment="1">
      <alignment vertical="top"/>
    </xf>
    <xf numFmtId="0" fontId="0" fillId="0" borderId="0" xfId="0" applyBorder="1" applyAlignment="1">
      <alignment vertical="top"/>
    </xf>
    <xf numFmtId="0" fontId="0" fillId="0" borderId="1" xfId="0" applyBorder="1" applyAlignment="1">
      <alignment vertical="top"/>
    </xf>
    <xf numFmtId="0" fontId="2" fillId="0" borderId="0" xfId="0" applyFont="1" applyFill="1" applyAlignment="1">
      <alignment vertical="top" wrapText="1"/>
    </xf>
    <xf numFmtId="0" fontId="2" fillId="0" borderId="0" xfId="0" applyFont="1" applyFill="1" applyAlignment="1">
      <alignment horizontal="right" vertical="top" wrapText="1"/>
    </xf>
    <xf numFmtId="0" fontId="0" fillId="0" borderId="0" xfId="0" applyAlignment="1">
      <alignment vertical="top" wrapText="1"/>
    </xf>
    <xf numFmtId="0" fontId="39" fillId="0" borderId="0" xfId="0" applyFont="1" applyAlignment="1">
      <alignment vertical="top"/>
    </xf>
    <xf numFmtId="0" fontId="1" fillId="9" borderId="0" xfId="0" applyFont="1" applyFill="1" applyAlignment="1">
      <alignment vertical="top"/>
    </xf>
    <xf numFmtId="0" fontId="36" fillId="0" borderId="0" xfId="0" applyFont="1" applyAlignment="1">
      <alignment vertical="top"/>
    </xf>
    <xf numFmtId="0" fontId="38" fillId="0" borderId="0" xfId="0" applyFont="1" applyAlignment="1">
      <alignment vertical="top"/>
    </xf>
    <xf numFmtId="0" fontId="37" fillId="0" borderId="0" xfId="0" applyFont="1" applyAlignment="1">
      <alignment vertical="top"/>
    </xf>
    <xf numFmtId="0" fontId="40" fillId="0" borderId="0" xfId="0" applyFont="1" applyAlignment="1">
      <alignment vertical="top"/>
    </xf>
    <xf numFmtId="0" fontId="41" fillId="0" borderId="0" xfId="0" applyFont="1" applyAlignment="1">
      <alignment vertical="top"/>
    </xf>
    <xf numFmtId="0" fontId="26" fillId="0" borderId="0" xfId="0" applyFont="1" applyFill="1" applyBorder="1" applyAlignment="1">
      <alignment horizontal="center" vertical="top" wrapText="1"/>
    </xf>
    <xf numFmtId="0" fontId="27" fillId="0" borderId="0" xfId="0" applyFont="1" applyFill="1" applyBorder="1" applyAlignment="1">
      <alignment horizontal="center" vertical="top" wrapText="1"/>
    </xf>
    <xf numFmtId="0" fontId="27" fillId="0" borderId="0" xfId="0" applyFont="1" applyFill="1" applyBorder="1" applyAlignment="1">
      <alignment horizontal="left" vertical="top" wrapText="1"/>
    </xf>
    <xf numFmtId="0" fontId="27" fillId="0" borderId="0" xfId="0" applyFont="1" applyFill="1" applyBorder="1" applyAlignment="1">
      <alignment vertical="top" wrapText="1"/>
    </xf>
    <xf numFmtId="0" fontId="42" fillId="7" borderId="0" xfId="0" applyFont="1" applyFill="1" applyAlignment="1">
      <alignment vertical="top"/>
    </xf>
    <xf numFmtId="0" fontId="43" fillId="7" borderId="0" xfId="0" applyFont="1" applyFill="1" applyAlignment="1">
      <alignment vertical="top"/>
    </xf>
    <xf numFmtId="0" fontId="29" fillId="7" borderId="0" xfId="0" applyFont="1" applyFill="1" applyAlignment="1">
      <alignment vertical="top"/>
    </xf>
    <xf numFmtId="0" fontId="44" fillId="7" borderId="0" xfId="0" applyFont="1" applyFill="1" applyAlignment="1">
      <alignment vertical="top"/>
    </xf>
    <xf numFmtId="0" fontId="45" fillId="7" borderId="0" xfId="0" applyFont="1" applyFill="1" applyAlignment="1">
      <alignment vertical="top"/>
    </xf>
    <xf numFmtId="167" fontId="0" fillId="3" borderId="0" xfId="0" applyNumberFormat="1" applyFont="1" applyFill="1" applyBorder="1"/>
    <xf numFmtId="167" fontId="0" fillId="0" borderId="0" xfId="0" applyNumberFormat="1" applyFont="1" applyBorder="1"/>
    <xf numFmtId="167" fontId="0" fillId="0" borderId="1" xfId="0" applyNumberFormat="1" applyFont="1" applyBorder="1"/>
    <xf numFmtId="165" fontId="29" fillId="0" borderId="0" xfId="0" applyNumberFormat="1" applyFont="1" applyBorder="1"/>
    <xf numFmtId="165" fontId="29" fillId="3" borderId="0" xfId="0" applyNumberFormat="1" applyFont="1" applyFill="1" applyBorder="1"/>
    <xf numFmtId="0" fontId="1" fillId="2" borderId="11" xfId="0" applyFont="1" applyFill="1" applyBorder="1"/>
    <xf numFmtId="0" fontId="1" fillId="6" borderId="23" xfId="0" applyFont="1" applyFill="1" applyBorder="1"/>
    <xf numFmtId="0" fontId="1" fillId="6" borderId="12" xfId="0" applyFont="1" applyFill="1" applyBorder="1"/>
    <xf numFmtId="0" fontId="1" fillId="6" borderId="24" xfId="0" applyFont="1" applyFill="1" applyBorder="1"/>
    <xf numFmtId="49" fontId="1" fillId="9" borderId="0" xfId="0" applyNumberFormat="1" applyFont="1" applyFill="1"/>
    <xf numFmtId="49" fontId="0" fillId="0" borderId="0" xfId="0" applyNumberFormat="1"/>
    <xf numFmtId="164" fontId="0" fillId="7" borderId="0" xfId="0" applyNumberFormat="1" applyFill="1" applyBorder="1" applyAlignment="1">
      <alignment horizontal="right"/>
    </xf>
    <xf numFmtId="0" fontId="0" fillId="7" borderId="4" xfId="0" applyFill="1" applyBorder="1" applyAlignment="1">
      <alignment horizontal="left"/>
    </xf>
    <xf numFmtId="164" fontId="0" fillId="0" borderId="0" xfId="0" applyNumberFormat="1" applyBorder="1" applyAlignment="1">
      <alignment horizontal="right"/>
    </xf>
    <xf numFmtId="0" fontId="0" fillId="0" borderId="4" xfId="0" applyBorder="1" applyAlignment="1">
      <alignment horizontal="left"/>
    </xf>
    <xf numFmtId="0" fontId="0" fillId="7" borderId="0" xfId="0" applyFill="1" applyBorder="1" applyAlignment="1">
      <alignment horizontal="left"/>
    </xf>
    <xf numFmtId="0" fontId="0" fillId="0" borderId="5" xfId="0" applyBorder="1" applyAlignment="1">
      <alignment horizontal="left"/>
    </xf>
    <xf numFmtId="164" fontId="0" fillId="0" borderId="1" xfId="0" applyNumberFormat="1" applyBorder="1" applyAlignment="1">
      <alignment horizontal="right"/>
    </xf>
    <xf numFmtId="0" fontId="1" fillId="6" borderId="23" xfId="0" applyFont="1" applyFill="1" applyBorder="1"/>
    <xf numFmtId="0" fontId="1" fillId="6" borderId="12" xfId="0" applyFont="1" applyFill="1" applyBorder="1"/>
    <xf numFmtId="0" fontId="34" fillId="9" borderId="19" xfId="0" applyFont="1" applyFill="1" applyBorder="1" applyAlignment="1">
      <alignment horizontal="center"/>
    </xf>
    <xf numFmtId="0" fontId="34" fillId="9" borderId="12" xfId="0" applyFont="1" applyFill="1" applyBorder="1" applyAlignment="1">
      <alignment horizontal="center"/>
    </xf>
    <xf numFmtId="0" fontId="34" fillId="9" borderId="16" xfId="0" applyFont="1" applyFill="1" applyBorder="1" applyAlignment="1">
      <alignment horizontal="center"/>
    </xf>
    <xf numFmtId="0" fontId="33" fillId="9" borderId="12" xfId="0" applyFont="1" applyFill="1" applyBorder="1" applyAlignment="1">
      <alignment horizontal="center" wrapText="1"/>
    </xf>
    <xf numFmtId="0" fontId="33" fillId="9" borderId="19" xfId="0" applyFont="1" applyFill="1" applyBorder="1" applyAlignment="1">
      <alignment horizontal="center" wrapText="1"/>
    </xf>
    <xf numFmtId="0" fontId="8" fillId="8" borderId="9" xfId="0" applyFont="1" applyFill="1" applyBorder="1" applyAlignment="1">
      <alignment vertical="top" wrapText="1"/>
    </xf>
    <xf numFmtId="0" fontId="8" fillId="8" borderId="0" xfId="0" applyFont="1" applyFill="1" applyBorder="1" applyAlignment="1">
      <alignment vertical="top" wrapText="1"/>
    </xf>
    <xf numFmtId="0" fontId="8" fillId="8" borderId="4" xfId="0" applyFont="1" applyFill="1" applyBorder="1" applyAlignment="1">
      <alignment vertical="top" wrapText="1"/>
    </xf>
    <xf numFmtId="0" fontId="8" fillId="8" borderId="8" xfId="0" applyFont="1" applyFill="1" applyBorder="1" applyAlignment="1">
      <alignment vertical="top" wrapText="1"/>
    </xf>
    <xf numFmtId="0" fontId="8" fillId="8" borderId="2" xfId="0" applyFont="1" applyFill="1" applyBorder="1" applyAlignment="1">
      <alignment vertical="top" wrapText="1"/>
    </xf>
    <xf numFmtId="0" fontId="8" fillId="8" borderId="3" xfId="0" applyFont="1" applyFill="1" applyBorder="1" applyAlignment="1">
      <alignment vertical="top" wrapText="1"/>
    </xf>
    <xf numFmtId="0" fontId="32" fillId="5" borderId="0" xfId="0" applyFont="1" applyFill="1" applyAlignment="1">
      <alignment vertical="top" wrapText="1"/>
    </xf>
    <xf numFmtId="0" fontId="32" fillId="4" borderId="0" xfId="0" applyFont="1" applyFill="1" applyAlignment="1">
      <alignment vertical="top" wrapText="1"/>
    </xf>
  </cellXfs>
  <cellStyles count="2">
    <cellStyle name="Lien hypertexte"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47</xdr:row>
      <xdr:rowOff>0</xdr:rowOff>
    </xdr:from>
    <xdr:to>
      <xdr:col>0</xdr:col>
      <xdr:colOff>7620000</xdr:colOff>
      <xdr:row>73</xdr:row>
      <xdr:rowOff>161925</xdr:rowOff>
    </xdr:to>
    <xdr:pic>
      <xdr:nvPicPr>
        <xdr:cNvPr id="3" name="Image 2" descr="Génasis"/>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66287450"/>
          <a:ext cx="7620000" cy="51149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11</xdr:row>
      <xdr:rowOff>0</xdr:rowOff>
    </xdr:from>
    <xdr:to>
      <xdr:col>0</xdr:col>
      <xdr:colOff>3390900</xdr:colOff>
      <xdr:row>37</xdr:row>
      <xdr:rowOff>44224</xdr:rowOff>
    </xdr:to>
    <xdr:pic>
      <xdr:nvPicPr>
        <xdr:cNvPr id="2" name="Image 1" descr="Moin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277100"/>
          <a:ext cx="3390900" cy="5000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8" Type="http://schemas.openxmlformats.org/officeDocument/2006/relationships/hyperlink" Target="https://www.aidedd.org/regles/races/tieffelin/" TargetMode="External"/><Relationship Id="rId3" Type="http://schemas.openxmlformats.org/officeDocument/2006/relationships/hyperlink" Target="https://www.aidedd.org/regles/races/humain/" TargetMode="External"/><Relationship Id="rId7" Type="http://schemas.openxmlformats.org/officeDocument/2006/relationships/hyperlink" Target="https://www.aidedd.org/regles/races/gnome/" TargetMode="External"/><Relationship Id="rId12" Type="http://schemas.openxmlformats.org/officeDocument/2006/relationships/hyperlink" Target="https://www.aidedd.org/regles/races/demi-elfe/" TargetMode="External"/><Relationship Id="rId2" Type="http://schemas.openxmlformats.org/officeDocument/2006/relationships/hyperlink" Target="https://www.aidedd.org/regles/races/halfelin/" TargetMode="External"/><Relationship Id="rId1" Type="http://schemas.openxmlformats.org/officeDocument/2006/relationships/hyperlink" Target="https://www.aidedd.org/regles/races/elfe/" TargetMode="External"/><Relationship Id="rId6" Type="http://schemas.openxmlformats.org/officeDocument/2006/relationships/hyperlink" Target="https://www.aidedd.org/regles/races/drakeide/" TargetMode="External"/><Relationship Id="rId11" Type="http://schemas.openxmlformats.org/officeDocument/2006/relationships/hyperlink" Target="https://www.aidedd.org/regles/races/goliath/" TargetMode="External"/><Relationship Id="rId5" Type="http://schemas.openxmlformats.org/officeDocument/2006/relationships/hyperlink" Target="https://www.aidedd.org/regles/races/demi-orque/" TargetMode="External"/><Relationship Id="rId10" Type="http://schemas.openxmlformats.org/officeDocument/2006/relationships/hyperlink" Target="https://www.aidedd.org/regles/races/genasis/" TargetMode="External"/><Relationship Id="rId4" Type="http://schemas.openxmlformats.org/officeDocument/2006/relationships/hyperlink" Target="https://www.aidedd.org/regles/races/nain/" TargetMode="External"/><Relationship Id="rId9" Type="http://schemas.openxmlformats.org/officeDocument/2006/relationships/hyperlink" Target="https://www.aidedd.org/regles/races/aarakocra/" TargetMode="Externa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8" Type="http://schemas.openxmlformats.org/officeDocument/2006/relationships/hyperlink" Target="https://www.aidedd.org/regles/races/demi-orque/" TargetMode="External"/><Relationship Id="rId13" Type="http://schemas.openxmlformats.org/officeDocument/2006/relationships/hyperlink" Target="https://www.aidedd.org/regles/races/goliath/" TargetMode="External"/><Relationship Id="rId3" Type="http://schemas.openxmlformats.org/officeDocument/2006/relationships/hyperlink" Target="https://www.aidedd.org/regles/races/gnome/" TargetMode="External"/><Relationship Id="rId7" Type="http://schemas.openxmlformats.org/officeDocument/2006/relationships/hyperlink" Target="https://www.aidedd.org/regles/races/humain/" TargetMode="External"/><Relationship Id="rId12" Type="http://schemas.openxmlformats.org/officeDocument/2006/relationships/hyperlink" Target="https://www.aidedd.org/regles/races/demi-elfe/" TargetMode="External"/><Relationship Id="rId2" Type="http://schemas.openxmlformats.org/officeDocument/2006/relationships/hyperlink" Target="https://www.aidedd.org/regles/races/nain/" TargetMode="External"/><Relationship Id="rId1" Type="http://schemas.openxmlformats.org/officeDocument/2006/relationships/hyperlink" Target="https://www.aidedd.org/regles/races/elfe/" TargetMode="External"/><Relationship Id="rId6" Type="http://schemas.openxmlformats.org/officeDocument/2006/relationships/hyperlink" Target="https://www.aidedd.org/regles/races/halfelin/" TargetMode="External"/><Relationship Id="rId11" Type="http://schemas.openxmlformats.org/officeDocument/2006/relationships/hyperlink" Target="https://www.aidedd.org/regles/races/aarakocra/" TargetMode="External"/><Relationship Id="rId5" Type="http://schemas.openxmlformats.org/officeDocument/2006/relationships/hyperlink" Target="https://www.aidedd.org/regles/races/halfelin/" TargetMode="External"/><Relationship Id="rId10" Type="http://schemas.openxmlformats.org/officeDocument/2006/relationships/hyperlink" Target="https://www.aidedd.org/regles/races/tieffelin/" TargetMode="External"/><Relationship Id="rId4" Type="http://schemas.openxmlformats.org/officeDocument/2006/relationships/hyperlink" Target="https://www.aidedd.org/regles/races/genasis/" TargetMode="External"/><Relationship Id="rId9" Type="http://schemas.openxmlformats.org/officeDocument/2006/relationships/hyperlink" Target="https://www.aidedd.org/regles/races/drakeide/" TargetMode="External"/><Relationship Id="rId14"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8" Type="http://schemas.openxmlformats.org/officeDocument/2006/relationships/hyperlink" Target="https://www.aidedd.org/regles/classes/moine/" TargetMode="External"/><Relationship Id="rId13" Type="http://schemas.openxmlformats.org/officeDocument/2006/relationships/printerSettings" Target="../printerSettings/printerSettings2.bin"/><Relationship Id="rId3" Type="http://schemas.openxmlformats.org/officeDocument/2006/relationships/hyperlink" Target="https://www.aidedd.org/regles/classes/clerc/" TargetMode="External"/><Relationship Id="rId7" Type="http://schemas.openxmlformats.org/officeDocument/2006/relationships/hyperlink" Target="https://www.aidedd.org/regles/classes/magicien/" TargetMode="External"/><Relationship Id="rId12" Type="http://schemas.openxmlformats.org/officeDocument/2006/relationships/hyperlink" Target="https://www.aidedd.org/regles/classes/rodeur/" TargetMode="External"/><Relationship Id="rId2" Type="http://schemas.openxmlformats.org/officeDocument/2006/relationships/hyperlink" Target="https://www.aidedd.org/regles/classes/barde/" TargetMode="External"/><Relationship Id="rId1" Type="http://schemas.openxmlformats.org/officeDocument/2006/relationships/hyperlink" Target="https://www.aidedd.org/regles/classes/barbare/" TargetMode="External"/><Relationship Id="rId6" Type="http://schemas.openxmlformats.org/officeDocument/2006/relationships/hyperlink" Target="https://www.aidedd.org/regles/classes/guerrier/" TargetMode="External"/><Relationship Id="rId11" Type="http://schemas.openxmlformats.org/officeDocument/2006/relationships/hyperlink" Target="https://www.aidedd.org/regles/classes/sorcier/" TargetMode="External"/><Relationship Id="rId5" Type="http://schemas.openxmlformats.org/officeDocument/2006/relationships/hyperlink" Target="https://www.aidedd.org/regles/classes/ensorceleur/" TargetMode="External"/><Relationship Id="rId10" Type="http://schemas.openxmlformats.org/officeDocument/2006/relationships/hyperlink" Target="https://www.aidedd.org/regles/classes/roublard/" TargetMode="External"/><Relationship Id="rId4" Type="http://schemas.openxmlformats.org/officeDocument/2006/relationships/hyperlink" Target="https://www.aidedd.org/regles/classes/druide/" TargetMode="External"/><Relationship Id="rId9" Type="http://schemas.openxmlformats.org/officeDocument/2006/relationships/hyperlink" Target="https://www.aidedd.org/regles/classes/paladin/"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3"/>
  <sheetViews>
    <sheetView workbookViewId="0">
      <selection activeCell="E2" sqref="E2:E21"/>
    </sheetView>
  </sheetViews>
  <sheetFormatPr baseColWidth="10" defaultColWidth="9.140625" defaultRowHeight="15"/>
  <cols>
    <col min="2" max="2" width="23.85546875" style="18" customWidth="1"/>
    <col min="3" max="3" width="18.140625" customWidth="1"/>
    <col min="4" max="4" width="5.7109375" style="92" customWidth="1"/>
    <col min="5" max="5" width="48.140625" customWidth="1"/>
    <col min="8" max="8" width="65.42578125" customWidth="1"/>
  </cols>
  <sheetData>
    <row r="1" spans="1:8" ht="16.5" customHeight="1">
      <c r="A1" s="2" t="s">
        <v>0</v>
      </c>
      <c r="B1" s="11" t="s">
        <v>1</v>
      </c>
      <c r="C1" s="1" t="s">
        <v>2</v>
      </c>
      <c r="D1" s="90"/>
    </row>
    <row r="2" spans="1:8">
      <c r="A2" s="3">
        <v>1</v>
      </c>
      <c r="B2" s="12">
        <v>0</v>
      </c>
      <c r="C2" s="7">
        <v>2</v>
      </c>
      <c r="D2" s="91"/>
      <c r="E2" t="str">
        <f>""""&amp;A2&amp;""": {
  ""Level"": "&amp;A2&amp;",
  ""XP"" : "&amp;B2&amp;",
  ""MasteryBonus"": "&amp;C2&amp;"
  }"</f>
        <v>"1": {
  "Level": 1,
  "XP" : 0,
  "MasteryBonus": 2
  }</v>
      </c>
    </row>
    <row r="3" spans="1:8">
      <c r="A3" s="4">
        <v>2</v>
      </c>
      <c r="B3" s="13">
        <v>300</v>
      </c>
      <c r="C3" s="8">
        <v>2</v>
      </c>
      <c r="D3" s="91"/>
      <c r="E3" t="str">
        <f t="shared" ref="E3:E21" si="0">""""&amp;A3&amp;""": {
  ""Level"": "&amp;A3&amp;",
  ""XP"" : "&amp;B3&amp;",
  ""MasteryBonus"": "&amp;C3&amp;"
  }"</f>
        <v>"2": {
  "Level": 2,
  "XP" : 300,
  "MasteryBonus": 2
  }</v>
      </c>
    </row>
    <row r="4" spans="1:8">
      <c r="A4" s="5">
        <v>3</v>
      </c>
      <c r="B4" s="14">
        <v>900</v>
      </c>
      <c r="C4" s="9">
        <v>2</v>
      </c>
      <c r="D4" s="91"/>
      <c r="E4" t="str">
        <f t="shared" si="0"/>
        <v>"3": {
  "Level": 3,
  "XP" : 900,
  "MasteryBonus": 2
  }</v>
      </c>
    </row>
    <row r="5" spans="1:8" ht="15.75">
      <c r="A5" s="4">
        <v>4</v>
      </c>
      <c r="B5" s="15">
        <v>2700</v>
      </c>
      <c r="C5" s="8">
        <v>2</v>
      </c>
      <c r="D5" s="91"/>
      <c r="E5" t="str">
        <f t="shared" si="0"/>
        <v>"4": {
  "Level": 4,
  "XP" : 2700,
  "MasteryBonus": 2
  }</v>
      </c>
      <c r="H5" s="19"/>
    </row>
    <row r="6" spans="1:8">
      <c r="A6" s="5">
        <v>5</v>
      </c>
      <c r="B6" s="16">
        <v>6500</v>
      </c>
      <c r="C6" s="9">
        <v>3</v>
      </c>
      <c r="D6" s="91"/>
      <c r="E6" t="str">
        <f t="shared" si="0"/>
        <v>"5": {
  "Level": 5,
  "XP" : 6500,
  "MasteryBonus": 3
  }</v>
      </c>
    </row>
    <row r="7" spans="1:8">
      <c r="A7" s="4">
        <v>6</v>
      </c>
      <c r="B7" s="15">
        <v>14000</v>
      </c>
      <c r="C7" s="8">
        <v>3</v>
      </c>
      <c r="D7" s="91"/>
      <c r="E7" t="str">
        <f t="shared" si="0"/>
        <v>"6": {
  "Level": 6,
  "XP" : 14000,
  "MasteryBonus": 3
  }</v>
      </c>
    </row>
    <row r="8" spans="1:8">
      <c r="A8" s="5">
        <v>7</v>
      </c>
      <c r="B8" s="16">
        <v>23000</v>
      </c>
      <c r="C8" s="9">
        <v>3</v>
      </c>
      <c r="D8" s="91"/>
      <c r="E8" t="str">
        <f t="shared" si="0"/>
        <v>"7": {
  "Level": 7,
  "XP" : 23000,
  "MasteryBonus": 3
  }</v>
      </c>
    </row>
    <row r="9" spans="1:8">
      <c r="A9" s="4">
        <v>8</v>
      </c>
      <c r="B9" s="15">
        <v>34000</v>
      </c>
      <c r="C9" s="8">
        <v>3</v>
      </c>
      <c r="D9" s="91"/>
      <c r="E9" t="str">
        <f t="shared" si="0"/>
        <v>"8": {
  "Level": 8,
  "XP" : 34000,
  "MasteryBonus": 3
  }</v>
      </c>
    </row>
    <row r="10" spans="1:8">
      <c r="A10" s="5">
        <v>9</v>
      </c>
      <c r="B10" s="16">
        <v>48000</v>
      </c>
      <c r="C10" s="9">
        <v>4</v>
      </c>
      <c r="D10" s="91"/>
      <c r="E10" t="str">
        <f t="shared" si="0"/>
        <v>"9": {
  "Level": 9,
  "XP" : 48000,
  "MasteryBonus": 4
  }</v>
      </c>
    </row>
    <row r="11" spans="1:8">
      <c r="A11" s="4">
        <v>10</v>
      </c>
      <c r="B11" s="15">
        <v>64000</v>
      </c>
      <c r="C11" s="8">
        <v>4</v>
      </c>
      <c r="D11" s="91"/>
      <c r="E11" t="str">
        <f t="shared" si="0"/>
        <v>"10": {
  "Level": 10,
  "XP" : 64000,
  "MasteryBonus": 4
  }</v>
      </c>
    </row>
    <row r="12" spans="1:8">
      <c r="A12" s="5">
        <v>11</v>
      </c>
      <c r="B12" s="16">
        <v>85000</v>
      </c>
      <c r="C12" s="9">
        <v>4</v>
      </c>
      <c r="D12" s="91"/>
      <c r="E12" t="str">
        <f t="shared" si="0"/>
        <v>"11": {
  "Level": 11,
  "XP" : 85000,
  "MasteryBonus": 4
  }</v>
      </c>
    </row>
    <row r="13" spans="1:8">
      <c r="A13" s="4">
        <v>12</v>
      </c>
      <c r="B13" s="15">
        <v>100000</v>
      </c>
      <c r="C13" s="8">
        <v>4</v>
      </c>
      <c r="D13" s="91"/>
      <c r="E13" t="str">
        <f t="shared" si="0"/>
        <v>"12": {
  "Level": 12,
  "XP" : 100000,
  "MasteryBonus": 4
  }</v>
      </c>
    </row>
    <row r="14" spans="1:8">
      <c r="A14" s="5">
        <v>13</v>
      </c>
      <c r="B14" s="16">
        <v>120000</v>
      </c>
      <c r="C14" s="9">
        <v>5</v>
      </c>
      <c r="D14" s="91"/>
      <c r="E14" t="str">
        <f t="shared" si="0"/>
        <v>"13": {
  "Level": 13,
  "XP" : 120000,
  "MasteryBonus": 5
  }</v>
      </c>
    </row>
    <row r="15" spans="1:8">
      <c r="A15" s="4">
        <v>14</v>
      </c>
      <c r="B15" s="15">
        <v>140000</v>
      </c>
      <c r="C15" s="8">
        <v>5</v>
      </c>
      <c r="D15" s="91"/>
      <c r="E15" t="str">
        <f t="shared" si="0"/>
        <v>"14": {
  "Level": 14,
  "XP" : 140000,
  "MasteryBonus": 5
  }</v>
      </c>
    </row>
    <row r="16" spans="1:8">
      <c r="A16" s="5">
        <v>15</v>
      </c>
      <c r="B16" s="16">
        <v>165000</v>
      </c>
      <c r="C16" s="9">
        <v>5</v>
      </c>
      <c r="D16" s="91"/>
      <c r="E16" t="str">
        <f t="shared" si="0"/>
        <v>"15": {
  "Level": 15,
  "XP" : 165000,
  "MasteryBonus": 5
  }</v>
      </c>
    </row>
    <row r="17" spans="1:5">
      <c r="A17" s="4">
        <v>16</v>
      </c>
      <c r="B17" s="15">
        <v>195000</v>
      </c>
      <c r="C17" s="8">
        <v>5</v>
      </c>
      <c r="D17" s="91"/>
      <c r="E17" t="str">
        <f t="shared" si="0"/>
        <v>"16": {
  "Level": 16,
  "XP" : 195000,
  "MasteryBonus": 5
  }</v>
      </c>
    </row>
    <row r="18" spans="1:5">
      <c r="A18" s="5">
        <v>17</v>
      </c>
      <c r="B18" s="16">
        <v>225000</v>
      </c>
      <c r="C18" s="9">
        <v>6</v>
      </c>
      <c r="D18" s="91"/>
      <c r="E18" t="str">
        <f t="shared" si="0"/>
        <v>"17": {
  "Level": 17,
  "XP" : 225000,
  "MasteryBonus": 6
  }</v>
      </c>
    </row>
    <row r="19" spans="1:5">
      <c r="A19" s="4">
        <v>18</v>
      </c>
      <c r="B19" s="15">
        <v>265000</v>
      </c>
      <c r="C19" s="8">
        <v>6</v>
      </c>
      <c r="D19" s="91"/>
      <c r="E19" t="str">
        <f t="shared" si="0"/>
        <v>"18": {
  "Level": 18,
  "XP" : 265000,
  "MasteryBonus": 6
  }</v>
      </c>
    </row>
    <row r="20" spans="1:5">
      <c r="A20" s="5">
        <v>19</v>
      </c>
      <c r="B20" s="16">
        <v>305000</v>
      </c>
      <c r="C20" s="9">
        <v>6</v>
      </c>
      <c r="D20" s="91"/>
      <c r="E20" t="str">
        <f t="shared" si="0"/>
        <v>"19": {
  "Level": 19,
  "XP" : 305000,
  "MasteryBonus": 6
  }</v>
      </c>
    </row>
    <row r="21" spans="1:5">
      <c r="A21" s="6">
        <v>20</v>
      </c>
      <c r="B21" s="17">
        <v>355000</v>
      </c>
      <c r="C21" s="10">
        <v>6</v>
      </c>
      <c r="D21" s="91"/>
      <c r="E21" t="str">
        <f t="shared" si="0"/>
        <v>"20": {
  "Level": 20,
  "XP" : 355000,
  "MasteryBonus": 6
  }</v>
      </c>
    </row>
    <row r="23" spans="1:5">
      <c r="E23" t="str">
        <f>CONCATENATE(E2,",
",E3,",
",E4,",
",E5,",
",E6,",
",E7,",
",E8,",
",E9,",
",E10,",
",E11,",
",E12,",
",E13,",
",E14,",
",E15,",
",E16,",
",E17,",
",E18,",
",E19,",
",E20,",
",E21)</f>
        <v>"1": {
  "Level": 1,
  "XP" : 0,
  "MasteryBonus": 2
  },
"2": {
  "Level": 2,
  "XP" : 300,
  "MasteryBonus": 2
  },
"3": {
  "Level": 3,
  "XP" : 900,
  "MasteryBonus": 2
  },
"4": {
  "Level": 4,
  "XP" : 2700,
  "MasteryBonus": 2
  },
"5": {
  "Level": 5,
  "XP" : 6500,
  "MasteryBonus": 3
  },
"6": {
  "Level": 6,
  "XP" : 14000,
  "MasteryBonus": 3
  },
"7": {
  "Level": 7,
  "XP" : 23000,
  "MasteryBonus": 3
  },
"8": {
  "Level": 8,
  "XP" : 34000,
  "MasteryBonus": 3
  },
"9": {
  "Level": 9,
  "XP" : 48000,
  "MasteryBonus": 4
  },
"10": {
  "Level": 10,
  "XP" : 64000,
  "MasteryBonus": 4
  },
"11": {
  "Level": 11,
  "XP" : 85000,
  "MasteryBonus": 4
  },
"12": {
  "Level": 12,
  "XP" : 100000,
  "MasteryBonus": 4
  },
"13": {
  "Level": 13,
  "XP" : 120000,
  "MasteryBonus": 5
  },
"14": {
  "Level": 14,
  "XP" : 140000,
  "MasteryBonus": 5
  },
"15": {
  "Level": 15,
  "XP" : 165000,
  "MasteryBonus": 5
  },
"16": {
  "Level": 16,
  "XP" : 195000,
  "MasteryBonus": 5
  },
"17": {
  "Level": 17,
  "XP" : 225000,
  "MasteryBonus": 6
  },
"18": {
  "Level": 18,
  "XP" : 265000,
  "MasteryBonus": 6
  },
"19": {
  "Level": 19,
  "XP" : 305000,
  "MasteryBonus": 6
  },
"20": {
  "Level": 20,
  "XP" : 355000,
  "MasteryBonus": 6
  }</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
  <sheetViews>
    <sheetView workbookViewId="0">
      <selection activeCell="H11" sqref="H11"/>
    </sheetView>
  </sheetViews>
  <sheetFormatPr baseColWidth="10" defaultRowHeight="15"/>
  <cols>
    <col min="4" max="4" width="21" customWidth="1"/>
  </cols>
  <sheetData>
    <row r="1" spans="1:8">
      <c r="A1" s="114" t="s">
        <v>887</v>
      </c>
      <c r="B1" s="114" t="s">
        <v>888</v>
      </c>
      <c r="C1" s="114" t="s">
        <v>439</v>
      </c>
      <c r="D1" s="127" t="s">
        <v>906</v>
      </c>
    </row>
    <row r="2" spans="1:8">
      <c r="A2" s="111" t="s">
        <v>889</v>
      </c>
      <c r="B2" s="112" t="s">
        <v>588</v>
      </c>
      <c r="C2" s="121" t="s">
        <v>890</v>
      </c>
      <c r="D2" s="112" t="s">
        <v>891</v>
      </c>
      <c r="F2" s="105">
        <f>LEFT(B2,LEN(B2)-3)*IF(RIGHT(B2,2)="po",100,IF(RIGHT(B2,2)="pa",10,1))</f>
        <v>800</v>
      </c>
      <c r="G2" s="105">
        <f>IF(RIGHT(D2,2)="kg",LEFT(D2,LEN(D2)-3)*1000,LEFT(D2,LEN(D2)-2))</f>
        <v>210000</v>
      </c>
      <c r="H2" t="str">
        <f>""""&amp;A2&amp;""": {
 ""Name"" : """&amp;A2&amp;""",
 ""Speed"": "&amp;LEFT(C2,LEN(C2)-2)&amp;",
 ""ChargeCapacity"" : "&amp;G2&amp;",
 ""Price"" : "&amp;F2&amp;"
  }"</f>
        <v>"Âne ou mule": {
 "Name" : "Âne ou mule",
 "Speed": 12,
 "ChargeCapacity" : 210000,
 "Price" : 800
  }</v>
      </c>
    </row>
    <row r="3" spans="1:8">
      <c r="A3" s="109" t="s">
        <v>892</v>
      </c>
      <c r="B3" s="110" t="s">
        <v>81</v>
      </c>
      <c r="C3" s="122" t="s">
        <v>893</v>
      </c>
      <c r="D3" s="110" t="s">
        <v>894</v>
      </c>
      <c r="F3" s="105">
        <f t="shared" ref="F3:F8" si="0">LEFT(B3,LEN(B3)-3)*IF(RIGHT(B3,2)="po",100,IF(RIGHT(B3,2)="pa",10,1))</f>
        <v>5000</v>
      </c>
      <c r="G3" s="105">
        <f t="shared" ref="G3:G8" si="1">IF(RIGHT(D3,2)="kg",LEFT(D3,LEN(D3)-3)*1000,LEFT(D3,LEN(D3)-2))</f>
        <v>240000</v>
      </c>
      <c r="H3" t="str">
        <f t="shared" ref="H3:H8" si="2">""""&amp;A3&amp;""": {
 ""Name"" : """&amp;A3&amp;""",
 ""Speed"": "&amp;LEFT(C3,LEN(C3)-2)&amp;",
 ""ChargeCapacity"" : "&amp;G3&amp;",
 ""Price"" : "&amp;F3&amp;"
  }"</f>
        <v>"Chameau": {
 "Name" : "Chameau",
 "Speed": 15,
 "ChargeCapacity" : 240000,
 "Price" : 5000
  }</v>
      </c>
    </row>
    <row r="4" spans="1:8" ht="25.5">
      <c r="A4" s="111" t="s">
        <v>895</v>
      </c>
      <c r="B4" s="112" t="s">
        <v>506</v>
      </c>
      <c r="C4" s="121" t="s">
        <v>896</v>
      </c>
      <c r="D4" s="112" t="s">
        <v>897</v>
      </c>
      <c r="F4" s="105">
        <f t="shared" si="0"/>
        <v>40000</v>
      </c>
      <c r="G4" s="105">
        <f t="shared" si="1"/>
        <v>270000</v>
      </c>
      <c r="H4" t="str">
        <f t="shared" si="2"/>
        <v>"Cheval de guerre": {
 "Name" : "Cheval de guerre",
 "Speed": 18,
 "ChargeCapacity" : 270000,
 "Price" : 40000
  }</v>
      </c>
    </row>
    <row r="5" spans="1:8" ht="25.5">
      <c r="A5" s="109" t="s">
        <v>898</v>
      </c>
      <c r="B5" s="110" t="s">
        <v>114</v>
      </c>
      <c r="C5" s="122" t="s">
        <v>896</v>
      </c>
      <c r="D5" s="110" t="s">
        <v>894</v>
      </c>
      <c r="F5" s="105">
        <f t="shared" si="0"/>
        <v>7500</v>
      </c>
      <c r="G5" s="105">
        <f t="shared" si="1"/>
        <v>240000</v>
      </c>
      <c r="H5" t="str">
        <f t="shared" si="2"/>
        <v>"Cheval de selle": {
 "Name" : "Cheval de selle",
 "Speed": 18,
 "ChargeCapacity" : 240000,
 "Price" : 7500
  }</v>
      </c>
    </row>
    <row r="6" spans="1:8" ht="25.5">
      <c r="A6" s="111" t="s">
        <v>899</v>
      </c>
      <c r="B6" s="112" t="s">
        <v>81</v>
      </c>
      <c r="C6" s="121" t="s">
        <v>890</v>
      </c>
      <c r="D6" s="112" t="s">
        <v>897</v>
      </c>
      <c r="F6" s="105">
        <f t="shared" si="0"/>
        <v>5000</v>
      </c>
      <c r="G6" s="105">
        <f t="shared" si="1"/>
        <v>270000</v>
      </c>
      <c r="H6" t="str">
        <f t="shared" si="2"/>
        <v>"Cheval de trait": {
 "Name" : "Cheval de trait",
 "Speed": 12,
 "ChargeCapacity" : 270000,
 "Price" : 5000
  }</v>
      </c>
    </row>
    <row r="7" spans="1:8">
      <c r="A7" s="109" t="s">
        <v>900</v>
      </c>
      <c r="B7" s="110" t="s">
        <v>520</v>
      </c>
      <c r="C7" s="122" t="s">
        <v>890</v>
      </c>
      <c r="D7" s="110" t="s">
        <v>901</v>
      </c>
      <c r="F7" s="105">
        <f t="shared" si="0"/>
        <v>20000</v>
      </c>
      <c r="G7" s="105">
        <f t="shared" si="1"/>
        <v>660000</v>
      </c>
      <c r="H7" t="str">
        <f t="shared" si="2"/>
        <v>"Éléphant": {
 "Name" : "Éléphant",
 "Speed": 12,
 "ChargeCapacity" : 660000,
 "Price" : 20000
  }</v>
      </c>
    </row>
    <row r="8" spans="1:8">
      <c r="A8" s="111" t="s">
        <v>902</v>
      </c>
      <c r="B8" s="112" t="s">
        <v>61</v>
      </c>
      <c r="C8" s="121" t="s">
        <v>890</v>
      </c>
      <c r="D8" s="112" t="s">
        <v>903</v>
      </c>
      <c r="F8" s="105">
        <f t="shared" si="0"/>
        <v>2500</v>
      </c>
      <c r="G8" s="105">
        <f t="shared" si="1"/>
        <v>95000</v>
      </c>
      <c r="H8" t="str">
        <f t="shared" si="2"/>
        <v>"Molosse": {
 "Name" : "Molosse",
 "Speed": 12,
 "ChargeCapacity" : 95000,
 "Price" : 2500
  }</v>
      </c>
    </row>
    <row r="9" spans="1:8">
      <c r="A9" s="109" t="s">
        <v>904</v>
      </c>
      <c r="B9" s="110" t="s">
        <v>95</v>
      </c>
      <c r="C9" s="122" t="s">
        <v>890</v>
      </c>
      <c r="D9" s="110" t="s">
        <v>905</v>
      </c>
    </row>
    <row r="10" spans="1:8">
      <c r="H10" t="str">
        <f>CONCATENATE(H2,",
",H3,",
",H4,",
",H5,",
",H6,",
",H7,",
",H8)</f>
        <v>"Âne ou mule": {
 "Name" : "Âne ou mule",
 "Speed": 12,
 "ChargeCapacity" : 210000,
 "Price" : 800
  },
"Chameau": {
 "Name" : "Chameau",
 "Speed": 15,
 "ChargeCapacity" : 240000,
 "Price" : 5000
  },
"Cheval de guerre": {
 "Name" : "Cheval de guerre",
 "Speed": 18,
 "ChargeCapacity" : 270000,
 "Price" : 40000
  },
"Cheval de selle": {
 "Name" : "Cheval de selle",
 "Speed": 18,
 "ChargeCapacity" : 240000,
 "Price" : 7500
  },
"Cheval de trait": {
 "Name" : "Cheval de trait",
 "Speed": 12,
 "ChargeCapacity" : 270000,
 "Price" : 5000
  },
"Éléphant": {
 "Name" : "Éléphant",
 "Speed": 12,
 "ChargeCapacity" : 660000,
 "Price" : 20000
  },
"Molosse": {
 "Name" : "Molosse",
 "Speed": 12,
 "ChargeCapacity" : 95000,
 "Price" : 2500
  }</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
  <sheetViews>
    <sheetView workbookViewId="0">
      <selection activeCell="H10" sqref="H10"/>
    </sheetView>
  </sheetViews>
  <sheetFormatPr baseColWidth="10" defaultRowHeight="15"/>
  <sheetData>
    <row r="1" spans="1:8">
      <c r="A1" s="114" t="s">
        <v>907</v>
      </c>
      <c r="B1" s="114" t="s">
        <v>15</v>
      </c>
      <c r="C1" s="114" t="s">
        <v>888</v>
      </c>
      <c r="D1" s="114" t="s">
        <v>439</v>
      </c>
    </row>
    <row r="2" spans="1:8">
      <c r="A2" s="111" t="s">
        <v>908</v>
      </c>
      <c r="B2" s="111" t="s">
        <v>909</v>
      </c>
      <c r="C2" s="112" t="s">
        <v>81</v>
      </c>
      <c r="D2" s="112" t="s">
        <v>910</v>
      </c>
      <c r="F2" s="105">
        <f t="shared" ref="F2:F7" si="0">LEFT(C2,LEN(C2)-3)*IF(RIGHT(C2,2)="po",100,IF(RIGHT(C2,2)="pa",10,1))</f>
        <v>5000</v>
      </c>
      <c r="G2" s="105">
        <f t="shared" ref="G2:G7" si="1">IF(RIGHT(D2,4)="km/h",LEFT(D2,LEN(D2)-5)*1000,LEFT(D2,LEN(D2)-2))</f>
        <v>2250</v>
      </c>
      <c r="H2" t="str">
        <f t="shared" ref="H2:H7" si="2">""""&amp;A2&amp;""": {
 ""Name"" : """&amp;A2&amp;""",
 ""OV"" : """&amp;B2&amp;""",
 ""Speed"": """&amp;D2&amp;""",
 ""Price"" : "&amp;F2&amp;"
  }"</f>
        <v>"Barque": {
 "Name" : "Barque",
 "OV" : "Rowboat",
 "Speed": "2,25 km/h",
 "Price" : 5000
  }</v>
      </c>
    </row>
    <row r="3" spans="1:8" ht="25.5">
      <c r="A3" s="109" t="s">
        <v>911</v>
      </c>
      <c r="B3" s="109" t="s">
        <v>912</v>
      </c>
      <c r="C3" s="110" t="s">
        <v>913</v>
      </c>
      <c r="D3" s="110" t="s">
        <v>914</v>
      </c>
      <c r="F3" s="105">
        <f t="shared" si="0"/>
        <v>300000</v>
      </c>
      <c r="G3" s="105">
        <f t="shared" si="1"/>
        <v>1500</v>
      </c>
      <c r="H3" t="str">
        <f t="shared" si="2"/>
        <v>"Bateau à fond plat": {
 "Name" : "Bateau à fond plat",
 "OV" : "Keelboat",
 "Speed": "1,5 km/h",
 "Price" : 300000
  }</v>
      </c>
    </row>
    <row r="4" spans="1:8" ht="25.5">
      <c r="A4" s="111" t="s">
        <v>915</v>
      </c>
      <c r="B4" s="111" t="s">
        <v>916</v>
      </c>
      <c r="C4" s="112" t="s">
        <v>917</v>
      </c>
      <c r="D4" s="112" t="s">
        <v>918</v>
      </c>
      <c r="F4" s="105">
        <f t="shared" si="0"/>
        <v>1000000</v>
      </c>
      <c r="G4" s="105">
        <f t="shared" si="1"/>
        <v>3000</v>
      </c>
      <c r="H4" t="str">
        <f t="shared" si="2"/>
        <v>"Bateau à voiles": {
 "Name" : "Bateau à voiles",
 "OV" : "Sailing ship",
 "Speed": "3 km/h",
 "Price" : 1000000
  }</v>
      </c>
    </row>
    <row r="5" spans="1:8">
      <c r="A5" s="109" t="s">
        <v>919</v>
      </c>
      <c r="B5" s="109" t="s">
        <v>920</v>
      </c>
      <c r="C5" s="110" t="s">
        <v>917</v>
      </c>
      <c r="D5" s="110" t="s">
        <v>921</v>
      </c>
      <c r="F5" s="105">
        <f t="shared" si="0"/>
        <v>1000000</v>
      </c>
      <c r="G5" s="105">
        <f t="shared" si="1"/>
        <v>4500</v>
      </c>
      <c r="H5" t="str">
        <f t="shared" si="2"/>
        <v>"Drakkar": {
 "Name" : "Drakkar",
 "OV" : "Longship",
 "Speed": "4,5 km/h",
 "Price" : 1000000
  }</v>
      </c>
    </row>
    <row r="6" spans="1:8">
      <c r="A6" s="111" t="s">
        <v>922</v>
      </c>
      <c r="B6" s="111" t="s">
        <v>923</v>
      </c>
      <c r="C6" s="112" t="s">
        <v>924</v>
      </c>
      <c r="D6" s="112" t="s">
        <v>925</v>
      </c>
      <c r="F6" s="105">
        <f t="shared" si="0"/>
        <v>3000000</v>
      </c>
      <c r="G6" s="105">
        <f t="shared" si="1"/>
        <v>6000</v>
      </c>
      <c r="H6" t="str">
        <f t="shared" si="2"/>
        <v>"Galère": {
 "Name" : "Galère",
 "OV" : "Galley",
 "Speed": "6 km/h",
 "Price" : 3000000
  }</v>
      </c>
    </row>
    <row r="7" spans="1:8" ht="25.5">
      <c r="A7" s="109" t="s">
        <v>926</v>
      </c>
      <c r="B7" s="109" t="s">
        <v>927</v>
      </c>
      <c r="C7" s="110" t="s">
        <v>928</v>
      </c>
      <c r="D7" s="110" t="s">
        <v>929</v>
      </c>
      <c r="F7" s="105">
        <f t="shared" si="0"/>
        <v>2500000</v>
      </c>
      <c r="G7" s="105">
        <f t="shared" si="1"/>
        <v>3750</v>
      </c>
      <c r="H7" t="str">
        <f t="shared" si="2"/>
        <v>"Navire de guerre": {
 "Name" : "Navire de guerre",
 "OV" : "Warship",
 "Speed": "3,75 km/h",
 "Price" : 2500000
  }</v>
      </c>
    </row>
    <row r="8" spans="1:8">
      <c r="F8" s="105"/>
      <c r="G8" s="105"/>
    </row>
    <row r="9" spans="1:8">
      <c r="H9" t="str">
        <f>CONCATENATE(H2,",
",H3,",
",H4,",
",H5,",
",H6,",
",H7)</f>
        <v>"Barque": {
 "Name" : "Barque",
 "OV" : "Rowboat",
 "Speed": "2,25 km/h",
 "Price" : 5000
  },
"Bateau à fond plat": {
 "Name" : "Bateau à fond plat",
 "OV" : "Keelboat",
 "Speed": "1,5 km/h",
 "Price" : 300000
  },
"Bateau à voiles": {
 "Name" : "Bateau à voiles",
 "OV" : "Sailing ship",
 "Speed": "3 km/h",
 "Price" : 1000000
  },
"Drakkar": {
 "Name" : "Drakkar",
 "OV" : "Longship",
 "Speed": "4,5 km/h",
 "Price" : 1000000
  },
"Galère": {
 "Name" : "Galère",
 "OV" : "Galley",
 "Speed": "6 km/h",
 "Price" : 3000000
  },
"Navire de guerre": {
 "Name" : "Navire de guerre",
 "OV" : "Warship",
 "Speed": "3,75 km/h",
 "Price" : 2500000
  }</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6"/>
  <sheetViews>
    <sheetView workbookViewId="0">
      <selection activeCell="E17" sqref="E17"/>
    </sheetView>
  </sheetViews>
  <sheetFormatPr baseColWidth="10" defaultRowHeight="15"/>
  <cols>
    <col min="2" max="2" width="37.42578125" customWidth="1"/>
  </cols>
  <sheetData>
    <row r="1" spans="1:5">
      <c r="A1" s="114" t="s">
        <v>888</v>
      </c>
      <c r="B1" s="114" t="s">
        <v>930</v>
      </c>
    </row>
    <row r="2" spans="1:5">
      <c r="A2" s="112" t="s">
        <v>644</v>
      </c>
      <c r="B2" s="111" t="s">
        <v>931</v>
      </c>
      <c r="D2" s="105">
        <f>LEFT(A2,LEN(A2)-3)*IF(RIGHT(A2,2)="po",100,IF(RIGHT(A2,2)="pa",10,1))</f>
        <v>1</v>
      </c>
      <c r="E2" t="str">
        <f>""""&amp;B2&amp;""": {
 ""Name"" : """&amp;B2&amp;""",
 ""Price"" : "&amp;D2&amp;"
  }"</f>
        <v>"500 g de blé": {
 "Name" : "500 g de blé",
 "Price" : 1
  }</v>
      </c>
    </row>
    <row r="3" spans="1:5">
      <c r="A3" s="110" t="s">
        <v>676</v>
      </c>
      <c r="B3" s="109" t="s">
        <v>932</v>
      </c>
      <c r="D3" s="105">
        <f t="shared" ref="D3:D14" si="0">LEFT(A3,LEN(A3)-3)*IF(RIGHT(A3,2)="po",100,IF(RIGHT(A3,2)="pa",10,1))</f>
        <v>2</v>
      </c>
      <c r="E3" t="str">
        <f t="shared" ref="E3:E14" si="1">""""&amp;B3&amp;""": {
 ""Name"" : """&amp;B3&amp;""",
 ""Price"" : "&amp;D3&amp;"
  }"</f>
        <v>"500 g de farine ou 1 poulet": {
 "Name" : "500 g de farine ou 1 poulet",
 "Price" : 2
  }</v>
      </c>
    </row>
    <row r="4" spans="1:5">
      <c r="A4" s="112" t="s">
        <v>67</v>
      </c>
      <c r="B4" s="111" t="s">
        <v>933</v>
      </c>
      <c r="D4" s="105">
        <f t="shared" si="0"/>
        <v>5</v>
      </c>
      <c r="E4" t="str">
        <f t="shared" si="1"/>
        <v>"500 g de sel": {
 "Name" : "500 g de sel",
 "Price" : 5
  }</v>
      </c>
    </row>
    <row r="5" spans="1:5">
      <c r="A5" s="110" t="s">
        <v>34</v>
      </c>
      <c r="B5" s="109" t="s">
        <v>934</v>
      </c>
      <c r="D5" s="105">
        <f t="shared" si="0"/>
        <v>10</v>
      </c>
      <c r="E5" t="str">
        <f t="shared" si="1"/>
        <v>"500 g de fer ou 1 m² de toile": {
 "Name" : "500 g de fer ou 1 m² de toile",
 "Price" : 10
  }</v>
      </c>
    </row>
    <row r="6" spans="1:5">
      <c r="A6" s="112" t="s">
        <v>42</v>
      </c>
      <c r="B6" s="111" t="s">
        <v>935</v>
      </c>
      <c r="D6" s="105">
        <f t="shared" si="0"/>
        <v>50</v>
      </c>
      <c r="E6" t="str">
        <f t="shared" si="1"/>
        <v>"500 g de cuivre ou 1 m² de tissu en coton": {
 "Name" : "500 g de cuivre ou 1 m² de tissu en coton",
 "Price" : 50
  }</v>
      </c>
    </row>
    <row r="7" spans="1:5">
      <c r="A7" s="110" t="s">
        <v>46</v>
      </c>
      <c r="B7" s="109" t="s">
        <v>936</v>
      </c>
      <c r="D7" s="105">
        <f t="shared" si="0"/>
        <v>100</v>
      </c>
      <c r="E7" t="str">
        <f t="shared" si="1"/>
        <v>"500 g de gingembre ou 1 chèvre": {
 "Name" : "500 g de gingembre ou 1 chèvre",
 "Price" : 100
  }</v>
      </c>
    </row>
    <row r="8" spans="1:5" ht="25.5">
      <c r="A8" s="112" t="s">
        <v>29</v>
      </c>
      <c r="B8" s="111" t="s">
        <v>937</v>
      </c>
      <c r="D8" s="105">
        <f t="shared" si="0"/>
        <v>200</v>
      </c>
      <c r="E8" t="str">
        <f t="shared" si="1"/>
        <v>"500 g de cannelle ou de poivre, ou 1 mouton": {
 "Name" : "500 g de cannelle ou de poivre, ou 1 mouton",
 "Price" : 200
  }</v>
      </c>
    </row>
    <row r="9" spans="1:5" ht="18" customHeight="1">
      <c r="A9" s="110" t="s">
        <v>535</v>
      </c>
      <c r="B9" s="109" t="s">
        <v>938</v>
      </c>
      <c r="D9" s="105">
        <f t="shared" si="0"/>
        <v>300</v>
      </c>
      <c r="E9" t="str">
        <f t="shared" si="1"/>
        <v>"500 g de clous de girofle ou 1 cochon": {
 "Name" : "500 g de clous de girofle ou 1 cochon",
 "Price" : 300
  }</v>
      </c>
    </row>
    <row r="10" spans="1:5">
      <c r="A10" s="112" t="s">
        <v>38</v>
      </c>
      <c r="B10" s="111" t="s">
        <v>939</v>
      </c>
      <c r="D10" s="105">
        <f t="shared" si="0"/>
        <v>500</v>
      </c>
      <c r="E10" t="str">
        <f t="shared" si="1"/>
        <v>"500 g d'argent ou 1 m² de lin": {
 "Name" : "500 g d'argent ou 1 m² de lin",
 "Price" : 500
  }</v>
      </c>
    </row>
    <row r="11" spans="1:5">
      <c r="A11" s="110" t="s">
        <v>84</v>
      </c>
      <c r="B11" s="109" t="s">
        <v>940</v>
      </c>
      <c r="D11" s="105">
        <f t="shared" si="0"/>
        <v>1000</v>
      </c>
      <c r="E11" t="str">
        <f t="shared" si="1"/>
        <v>"1 m² de soie ou 1 vache": {
 "Name" : "1 m² de soie ou 1 vache",
 "Price" : 1000
  }</v>
      </c>
    </row>
    <row r="12" spans="1:5">
      <c r="A12" s="112" t="s">
        <v>87</v>
      </c>
      <c r="B12" s="111" t="s">
        <v>941</v>
      </c>
      <c r="D12" s="105">
        <f t="shared" si="0"/>
        <v>1500</v>
      </c>
      <c r="E12" t="str">
        <f t="shared" si="1"/>
        <v>"500 g de safran ou 1 boeuf": {
 "Name" : "500 g de safran ou 1 boeuf",
 "Price" : 1500
  }</v>
      </c>
    </row>
    <row r="13" spans="1:5">
      <c r="A13" s="110" t="s">
        <v>81</v>
      </c>
      <c r="B13" s="109" t="s">
        <v>942</v>
      </c>
      <c r="D13" s="105">
        <f t="shared" si="0"/>
        <v>5000</v>
      </c>
      <c r="E13" t="str">
        <f t="shared" si="1"/>
        <v>"500 g d'or": {
 "Name" : "500 g d'or",
 "Price" : 5000
  }</v>
      </c>
    </row>
    <row r="14" spans="1:5">
      <c r="A14" s="112" t="s">
        <v>943</v>
      </c>
      <c r="B14" s="111" t="s">
        <v>944</v>
      </c>
      <c r="D14" s="105">
        <f t="shared" si="0"/>
        <v>50000</v>
      </c>
      <c r="E14" t="str">
        <f t="shared" si="1"/>
        <v>"500 g de platine": {
 "Name" : "500 g de platine",
 "Price" : 50000
  }</v>
      </c>
    </row>
    <row r="16" spans="1:5">
      <c r="E16" t="str">
        <f>CONCATENATE(E2,",
",E3,",
",E4,",
",E5,",
",E6,",
",E7,",
",E8,",
",E9,",
",E10,",
",E11,",
",E12,",
",E13,",
",E14)</f>
        <v>"500 g de blé": {
 "Name" : "500 g de blé",
 "Price" : 1
  },
"500 g de farine ou 1 poulet": {
 "Name" : "500 g de farine ou 1 poulet",
 "Price" : 2
  },
"500 g de sel": {
 "Name" : "500 g de sel",
 "Price" : 5
  },
"500 g de fer ou 1 m² de toile": {
 "Name" : "500 g de fer ou 1 m² de toile",
 "Price" : 10
  },
"500 g de cuivre ou 1 m² de tissu en coton": {
 "Name" : "500 g de cuivre ou 1 m² de tissu en coton",
 "Price" : 50
  },
"500 g de gingembre ou 1 chèvre": {
 "Name" : "500 g de gingembre ou 1 chèvre",
 "Price" : 100
  },
"500 g de cannelle ou de poivre, ou 1 mouton": {
 "Name" : "500 g de cannelle ou de poivre, ou 1 mouton",
 "Price" : 200
  },
"500 g de clous de girofle ou 1 cochon": {
 "Name" : "500 g de clous de girofle ou 1 cochon",
 "Price" : 300
  },
"500 g d'argent ou 1 m² de lin": {
 "Name" : "500 g d'argent ou 1 m² de lin",
 "Price" : 500
  },
"1 m² de soie ou 1 vache": {
 "Name" : "1 m² de soie ou 1 vache",
 "Price" : 1000
  },
"500 g de safran ou 1 boeuf": {
 "Name" : "500 g de safran ou 1 boeuf",
 "Price" : 1500
  },
"500 g d'or": {
 "Name" : "500 g d'or",
 "Price" : 5000
  },
"500 g de platine": {
 "Name" : "500 g de platine",
 "Price" : 50000
  }</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2"/>
  <sheetViews>
    <sheetView topLeftCell="A22" workbookViewId="0">
      <selection activeCell="F32" sqref="F32"/>
    </sheetView>
  </sheetViews>
  <sheetFormatPr baseColWidth="10" defaultRowHeight="15"/>
  <cols>
    <col min="1" max="1" width="20.140625" customWidth="1"/>
  </cols>
  <sheetData>
    <row r="1" spans="1:6">
      <c r="A1" s="114" t="s">
        <v>528</v>
      </c>
      <c r="B1" s="128" t="s">
        <v>18</v>
      </c>
    </row>
    <row r="2" spans="1:6">
      <c r="A2" s="109" t="s">
        <v>968</v>
      </c>
      <c r="B2" s="110" t="s">
        <v>945</v>
      </c>
      <c r="D2" t="s">
        <v>951</v>
      </c>
      <c r="E2" s="105">
        <f>LEFT(B2,LEN(B2)-3)*IF(RIGHT(B2,2)="po",100,IF(RIGHT(B2,2)="pa",10,1))</f>
        <v>7</v>
      </c>
      <c r="F2" t="str">
        <f>""""&amp;RIGHT(A2,LEN(A2)-2)&amp;""": {
 ""Name"" : """&amp;RIGHT(A2,LEN(A2)-2)&amp;""",
 ""Category"": """&amp;D2&amp;""",
 ""Price"" : "&amp;E2&amp;"
  }"</f>
        <v>"Auberge Sordide": {
 "Name" : "Auberge Sordide",
 "Category": "HOSTEL",
 "Price" : 7
  }</v>
      </c>
    </row>
    <row r="3" spans="1:6">
      <c r="A3" s="111" t="s">
        <v>969</v>
      </c>
      <c r="B3" s="112" t="s">
        <v>34</v>
      </c>
      <c r="D3" t="s">
        <v>951</v>
      </c>
      <c r="E3" s="105">
        <f t="shared" ref="E3:E21" si="0">LEFT(B3,LEN(B3)-3)*IF(RIGHT(B3,2)="po",100,IF(RIGHT(B3,2)="pa",10,1))</f>
        <v>10</v>
      </c>
      <c r="F3" t="str">
        <f t="shared" ref="F3:F21" si="1">""""&amp;RIGHT(A3,LEN(A3)-2)&amp;""": {
 ""Name"" : """&amp;RIGHT(A3,LEN(A3)-2)&amp;""",
 ""Category"": """&amp;D3&amp;""",
 ""Price"" : "&amp;E3&amp;"
  }"</f>
        <v>"Auberge Pauvre": {
 "Name" : "Auberge Pauvre",
 "Category": "HOSTEL",
 "Price" : 10
  }</v>
      </c>
    </row>
    <row r="4" spans="1:6">
      <c r="A4" s="109" t="s">
        <v>970</v>
      </c>
      <c r="B4" s="110" t="s">
        <v>42</v>
      </c>
      <c r="D4" t="s">
        <v>951</v>
      </c>
      <c r="E4" s="105">
        <f t="shared" si="0"/>
        <v>50</v>
      </c>
      <c r="F4" t="str">
        <f t="shared" si="1"/>
        <v>"Auberge Modeste": {
 "Name" : "Auberge Modeste",
 "Category": "HOSTEL",
 "Price" : 50
  }</v>
      </c>
    </row>
    <row r="5" spans="1:6">
      <c r="A5" s="111" t="s">
        <v>971</v>
      </c>
      <c r="B5" s="112" t="s">
        <v>946</v>
      </c>
      <c r="D5" t="s">
        <v>951</v>
      </c>
      <c r="E5" s="105">
        <f t="shared" si="0"/>
        <v>80</v>
      </c>
      <c r="F5" t="str">
        <f t="shared" si="1"/>
        <v>"Auberge Confortable": {
 "Name" : "Auberge Confortable",
 "Category": "HOSTEL",
 "Price" : 80
  }</v>
      </c>
    </row>
    <row r="6" spans="1:6">
      <c r="A6" s="109" t="s">
        <v>972</v>
      </c>
      <c r="B6" s="110" t="s">
        <v>29</v>
      </c>
      <c r="D6" t="s">
        <v>951</v>
      </c>
      <c r="E6" s="105">
        <f t="shared" si="0"/>
        <v>200</v>
      </c>
      <c r="F6" t="str">
        <f t="shared" si="1"/>
        <v>"Auberge Riche": {
 "Name" : "Auberge Riche",
 "Category": "HOSTEL",
 "Price" : 200
  }</v>
      </c>
    </row>
    <row r="7" spans="1:6" ht="25.5">
      <c r="A7" s="111" t="s">
        <v>973</v>
      </c>
      <c r="B7" s="112" t="s">
        <v>636</v>
      </c>
      <c r="D7" t="s">
        <v>951</v>
      </c>
      <c r="E7" s="105">
        <f t="shared" si="0"/>
        <v>400</v>
      </c>
      <c r="F7" t="str">
        <f t="shared" si="1"/>
        <v>"Auberge Aristocratique": {
 "Name" : "Auberge Aristocratique",
 "Category": "HOSTEL",
 "Price" : 400
  }</v>
      </c>
    </row>
    <row r="8" spans="1:6">
      <c r="A8" s="111" t="s">
        <v>962</v>
      </c>
      <c r="B8" s="112" t="s">
        <v>947</v>
      </c>
      <c r="D8" t="s">
        <v>952</v>
      </c>
      <c r="E8" s="105">
        <f t="shared" si="0"/>
        <v>3</v>
      </c>
      <c r="F8" t="str">
        <f t="shared" si="1"/>
        <v>"Repas Sordide": {
 "Name" : "Repas Sordide",
 "Category": "MEAL",
 "Price" : 3
  }</v>
      </c>
    </row>
    <row r="9" spans="1:6">
      <c r="A9" s="109" t="s">
        <v>967</v>
      </c>
      <c r="B9" s="110" t="s">
        <v>948</v>
      </c>
      <c r="D9" t="s">
        <v>952</v>
      </c>
      <c r="E9" s="105">
        <f t="shared" si="0"/>
        <v>6</v>
      </c>
      <c r="F9" t="str">
        <f t="shared" si="1"/>
        <v>"Repas Pauvre": {
 "Name" : "Repas Pauvre",
 "Category": "MEAL",
 "Price" : 6
  }</v>
      </c>
    </row>
    <row r="10" spans="1:6">
      <c r="A10" s="111" t="s">
        <v>966</v>
      </c>
      <c r="B10" s="112" t="s">
        <v>949</v>
      </c>
      <c r="D10" t="s">
        <v>952</v>
      </c>
      <c r="E10" s="105">
        <f t="shared" si="0"/>
        <v>30</v>
      </c>
      <c r="F10" t="str">
        <f t="shared" si="1"/>
        <v>"Repas Modeste": {
 "Name" : "Repas Modeste",
 "Category": "MEAL",
 "Price" : 30
  }</v>
      </c>
    </row>
    <row r="11" spans="1:6">
      <c r="A11" s="109" t="s">
        <v>965</v>
      </c>
      <c r="B11" s="110" t="s">
        <v>42</v>
      </c>
      <c r="D11" t="s">
        <v>952</v>
      </c>
      <c r="E11" s="105">
        <f t="shared" si="0"/>
        <v>50</v>
      </c>
      <c r="F11" t="str">
        <f t="shared" si="1"/>
        <v>"Repas Confortable": {
 "Name" : "Repas Confortable",
 "Category": "MEAL",
 "Price" : 50
  }</v>
      </c>
    </row>
    <row r="12" spans="1:6">
      <c r="A12" s="111" t="s">
        <v>964</v>
      </c>
      <c r="B12" s="112" t="s">
        <v>946</v>
      </c>
      <c r="D12" t="s">
        <v>952</v>
      </c>
      <c r="E12" s="105">
        <f t="shared" si="0"/>
        <v>80</v>
      </c>
      <c r="F12" t="str">
        <f t="shared" si="1"/>
        <v>"Repas Riche": {
 "Name" : "Repas Riche",
 "Category": "MEAL",
 "Price" : 80
  }</v>
      </c>
    </row>
    <row r="13" spans="1:6">
      <c r="A13" s="109" t="s">
        <v>963</v>
      </c>
      <c r="B13" s="110" t="s">
        <v>29</v>
      </c>
      <c r="D13" t="s">
        <v>952</v>
      </c>
      <c r="E13" s="105">
        <f t="shared" si="0"/>
        <v>200</v>
      </c>
      <c r="F13" t="str">
        <f t="shared" si="1"/>
        <v>"Repas Aristocratique": {
 "Name" : "Repas Aristocratique",
 "Category": "MEAL",
 "Price" : 200
  }</v>
      </c>
    </row>
    <row r="14" spans="1:6" ht="25.5">
      <c r="A14" s="109" t="s">
        <v>953</v>
      </c>
      <c r="B14" s="110" t="s">
        <v>84</v>
      </c>
      <c r="D14" t="s">
        <v>952</v>
      </c>
      <c r="E14" s="105">
        <f t="shared" si="0"/>
        <v>1000</v>
      </c>
      <c r="F14" t="str">
        <f t="shared" si="1"/>
        <v>"Banquet (par personne)": {
 "Name" : "Banquet (par personne)",
 "Category": "MEAL",
 "Price" : 1000
  }</v>
      </c>
    </row>
    <row r="15" spans="1:6" ht="25.5">
      <c r="A15" s="111" t="s">
        <v>959</v>
      </c>
      <c r="B15" s="112" t="s">
        <v>949</v>
      </c>
      <c r="D15" t="s">
        <v>954</v>
      </c>
      <c r="E15" s="105">
        <f t="shared" si="0"/>
        <v>30</v>
      </c>
      <c r="F15" t="str">
        <f t="shared" si="1"/>
        <v>"Viande, gros morceau": {
 "Name" : "Viande, gros morceau",
 "Category": "FOOD",
 "Price" : 30
  }</v>
      </c>
    </row>
    <row r="16" spans="1:6" ht="25.5">
      <c r="A16" s="109" t="s">
        <v>958</v>
      </c>
      <c r="B16" s="110" t="s">
        <v>34</v>
      </c>
      <c r="D16" t="s">
        <v>954</v>
      </c>
      <c r="E16" s="105">
        <f t="shared" si="0"/>
        <v>10</v>
      </c>
      <c r="F16" t="str">
        <f t="shared" si="1"/>
        <v>"Fromage, gros morceau": {
 "Name" : "Fromage, gros morceau",
 "Category": "FOOD",
 "Price" : 10
  }</v>
      </c>
    </row>
    <row r="17" spans="1:6">
      <c r="A17" s="111" t="s">
        <v>957</v>
      </c>
      <c r="B17" s="112" t="s">
        <v>676</v>
      </c>
      <c r="D17" t="s">
        <v>954</v>
      </c>
      <c r="E17" s="105">
        <f t="shared" si="0"/>
        <v>2</v>
      </c>
      <c r="F17" t="str">
        <f t="shared" si="1"/>
        <v>"Pain, miche": {
 "Name" : "Pain, miche",
 "Category": "FOOD",
 "Price" : 2
  }</v>
      </c>
    </row>
    <row r="18" spans="1:6">
      <c r="A18" s="111" t="s">
        <v>956</v>
      </c>
      <c r="B18" s="112" t="s">
        <v>24</v>
      </c>
      <c r="D18" t="s">
        <v>955</v>
      </c>
      <c r="E18" s="105">
        <f t="shared" si="0"/>
        <v>20</v>
      </c>
      <c r="F18" t="str">
        <f t="shared" si="1"/>
        <v>"Vin Ordinaire (pichet)": {
 "Name" : "Vin Ordinaire (pichet)",
 "Category": "DRINK",
 "Price" : 20
  }</v>
      </c>
    </row>
    <row r="19" spans="1:6">
      <c r="A19" s="109" t="s">
        <v>950</v>
      </c>
      <c r="B19" s="109" t="s">
        <v>84</v>
      </c>
      <c r="D19" t="s">
        <v>955</v>
      </c>
      <c r="E19" s="105">
        <f t="shared" si="0"/>
        <v>1000</v>
      </c>
      <c r="F19" t="str">
        <f t="shared" si="1"/>
        <v>"Fin (bouteille)": {
 "Name" : "Fin (bouteille)",
 "Category": "DRINK",
 "Price" : 1000
  }</v>
      </c>
    </row>
    <row r="20" spans="1:6">
      <c r="A20" s="109" t="s">
        <v>960</v>
      </c>
      <c r="B20" s="110" t="s">
        <v>743</v>
      </c>
      <c r="D20" t="s">
        <v>955</v>
      </c>
      <c r="E20" s="105">
        <f t="shared" si="0"/>
        <v>4</v>
      </c>
      <c r="F20" t="str">
        <f t="shared" si="1"/>
        <v>"Chope de bière": {
 "Name" : "Chope de bière",
 "Category": "DRINK",
 "Price" : 4
  }</v>
      </c>
    </row>
    <row r="21" spans="1:6">
      <c r="A21" s="111" t="s">
        <v>961</v>
      </c>
      <c r="B21" s="112" t="s">
        <v>24</v>
      </c>
      <c r="D21" t="s">
        <v>955</v>
      </c>
      <c r="E21" s="105">
        <f t="shared" si="0"/>
        <v>20</v>
      </c>
      <c r="F21" t="str">
        <f t="shared" si="1"/>
        <v>"Cruche de bière": {
 "Name" : "Cruche de bière",
 "Category": "DRINK",
 "Price" : 20
  }</v>
      </c>
    </row>
    <row r="22" spans="1:6">
      <c r="F22" t="str">
        <f>CONCATENATE(F2,",
",F3,",
",F4,",
",F5,",
",F6,",
",F7,",
",F8,",
",F9,",
",F10,",
",F11,",
",F12,",
",F13,",
",F14,",
",F15,",
",F16,",
",F17,",
",F18,",
",F19,",
",F20,",
",F21)</f>
        <v>"Auberge Sordide": {
 "Name" : "Auberge Sordide",
 "Category": "HOSTEL",
 "Price" : 7
  },
"Auberge Pauvre": {
 "Name" : "Auberge Pauvre",
 "Category": "HOSTEL",
 "Price" : 10
  },
"Auberge Modeste": {
 "Name" : "Auberge Modeste",
 "Category": "HOSTEL",
 "Price" : 50
  },
"Auberge Confortable": {
 "Name" : "Auberge Confortable",
 "Category": "HOSTEL",
 "Price" : 80
  },
"Auberge Riche": {
 "Name" : "Auberge Riche",
 "Category": "HOSTEL",
 "Price" : 200
  },
"Auberge Aristocratique": {
 "Name" : "Auberge Aristocratique",
 "Category": "HOSTEL",
 "Price" : 400
  },
"Repas Sordide": {
 "Name" : "Repas Sordide",
 "Category": "MEAL",
 "Price" : 3
  },
"Repas Pauvre": {
 "Name" : "Repas Pauvre",
 "Category": "MEAL",
 "Price" : 6
  },
"Repas Modeste": {
 "Name" : "Repas Modeste",
 "Category": "MEAL",
 "Price" : 30
  },
"Repas Confortable": {
 "Name" : "Repas Confortable",
 "Category": "MEAL",
 "Price" : 50
  },
"Repas Riche": {
 "Name" : "Repas Riche",
 "Category": "MEAL",
 "Price" : 80
  },
"Repas Aristocratique": {
 "Name" : "Repas Aristocratique",
 "Category": "MEAL",
 "Price" : 200
  },
"Banquet (par personne)": {
 "Name" : "Banquet (par personne)",
 "Category": "MEAL",
 "Price" : 1000
  },
"Viande, gros morceau": {
 "Name" : "Viande, gros morceau",
 "Category": "FOOD",
 "Price" : 30
  },
"Fromage, gros morceau": {
 "Name" : "Fromage, gros morceau",
 "Category": "FOOD",
 "Price" : 10
  },
"Pain, miche": {
 "Name" : "Pain, miche",
 "Category": "FOOD",
 "Price" : 2
  },
"Vin Ordinaire (pichet)": {
 "Name" : "Vin Ordinaire (pichet)",
 "Category": "DRINK",
 "Price" : 20
  },
"Fin (bouteille)": {
 "Name" : "Fin (bouteille)",
 "Category": "DRINK",
 "Price" : 1000
  },
"Chope de bière": {
 "Name" : "Chope de bière",
 "Category": "DRINK",
 "Price" : 4
  },
"Cruche de bière": {
 "Name" : "Cruche de bière",
 "Category": "DRINK",
 "Price" : 20
  }</v>
      </c>
    </row>
    <row r="23" spans="1:6">
      <c r="A23" s="114" t="s">
        <v>988</v>
      </c>
      <c r="B23" s="114" t="s">
        <v>18</v>
      </c>
    </row>
    <row r="24" spans="1:6">
      <c r="A24" s="109" t="s">
        <v>974</v>
      </c>
      <c r="B24" s="109" t="s">
        <v>975</v>
      </c>
      <c r="D24" t="s">
        <v>983</v>
      </c>
      <c r="F24" t="str">
        <f>""""&amp;RIGHT(A24,LEN(A24)-2)&amp;""": {
 ""Name"" : """&amp;RIGHT(A24,LEN(A24)-2)&amp;""",
 ""Category"": """&amp;D24&amp;""",
 ""Price"" : """&amp;B24&amp;"""
  }"</f>
        <v>"Non qualifié": {
 "Name" : "Non qualifié",
 "Category": "HIRING",
 "Price" : "2 pa par jour"
  }</v>
      </c>
    </row>
    <row r="25" spans="1:6">
      <c r="A25" s="111" t="s">
        <v>976</v>
      </c>
      <c r="B25" s="111" t="s">
        <v>977</v>
      </c>
      <c r="D25" t="s">
        <v>983</v>
      </c>
      <c r="F25" t="str">
        <f t="shared" ref="F25:F30" si="2">""""&amp;RIGHT(A25,LEN(A25)-2)&amp;""": {
 ""Name"" : """&amp;RIGHT(A25,LEN(A25)-2)&amp;""",
 ""Category"": """&amp;D25&amp;""",
 ""Price"" : """&amp;B25&amp;"""
  }"</f>
        <v>"Qualifié": {
 "Name" : "Qualifié",
 "Category": "HIRING",
 "Price" : "2 po par jour"
  }</v>
      </c>
    </row>
    <row r="26" spans="1:6" ht="25.5">
      <c r="A26" s="109" t="s">
        <v>984</v>
      </c>
      <c r="B26" s="109" t="s">
        <v>978</v>
      </c>
      <c r="D26" t="s">
        <v>983</v>
      </c>
      <c r="F26" t="str">
        <f t="shared" si="2"/>
        <v>"Messager": {
 "Name" : "Messager",
 "Category": "HIRING",
 "Price" : "2 pc par 1,5 kilomètre"
  }</v>
      </c>
    </row>
    <row r="27" spans="1:6" ht="25.5">
      <c r="A27" s="111" t="s">
        <v>986</v>
      </c>
      <c r="B27" s="111" t="s">
        <v>644</v>
      </c>
      <c r="D27" t="s">
        <v>985</v>
      </c>
      <c r="F27" t="str">
        <f t="shared" si="2"/>
        <v>"Péage routier ou porte": {
 "Name" : "Péage routier ou porte",
 "Category": "TRANSPORT",
 "Price" : "1 pc"
  }</v>
      </c>
    </row>
    <row r="28" spans="1:6">
      <c r="A28" s="111" t="s">
        <v>979</v>
      </c>
      <c r="B28" s="111" t="s">
        <v>644</v>
      </c>
      <c r="D28" t="s">
        <v>985</v>
      </c>
      <c r="F28" t="str">
        <f t="shared" si="2"/>
        <v>"En ville": {
 "Name" : "En ville",
 "Category": "TRANSPORT",
 "Price" : "1 pc"
  }</v>
      </c>
    </row>
    <row r="29" spans="1:6" ht="25.5">
      <c r="A29" s="109" t="s">
        <v>980</v>
      </c>
      <c r="B29" s="109" t="s">
        <v>981</v>
      </c>
      <c r="D29" t="s">
        <v>985</v>
      </c>
      <c r="F29" t="str">
        <f t="shared" si="2"/>
        <v>"Entre deux villes": {
 "Name" : "Entre deux villes",
 "Category": "TRANSPORT",
 "Price" : "3 pc par 1,5 kilomètre"
  }</v>
      </c>
    </row>
    <row r="30" spans="1:6" ht="25.5">
      <c r="A30" s="111" t="s">
        <v>987</v>
      </c>
      <c r="B30" s="111" t="s">
        <v>982</v>
      </c>
      <c r="D30" t="s">
        <v>985</v>
      </c>
      <c r="F30" t="str">
        <f t="shared" si="2"/>
        <v>"Voyage en bateau": {
 "Name" : "Voyage en bateau",
 "Category": "TRANSPORT",
 "Price" : "1 pa par 1,5 kilomètre"
  }</v>
      </c>
    </row>
    <row r="32" spans="1:6">
      <c r="F32" t="str">
        <f>CONCATENATE(F24,",
",F25,",
",F26,",
",F27,",
",F28,",
",F29,",
",F30)</f>
        <v>"Non qualifié": {
 "Name" : "Non qualifié",
 "Category": "HIRING",
 "Price" : "2 pa par jour"
  },
"Qualifié": {
 "Name" : "Qualifié",
 "Category": "HIRING",
 "Price" : "2 po par jour"
  },
"Messager": {
 "Name" : "Messager",
 "Category": "HIRING",
 "Price" : "2 pc par 1,5 kilomètre"
  },
"Péage routier ou porte": {
 "Name" : "Péage routier ou porte",
 "Category": "TRANSPORT",
 "Price" : "1 pc"
  },
"En ville": {
 "Name" : "En ville",
 "Category": "TRANSPORT",
 "Price" : "1 pc"
  },
"Entre deux villes": {
 "Name" : "Entre deux villes",
 "Category": "TRANSPORT",
 "Price" : "3 pc par 1,5 kilomètre"
  },
"Voyage en bateau": {
 "Name" : "Voyage en bateau",
 "Category": "TRANSPORT",
 "Price" : "1 pa par 1,5 kilomètre"
  }</v>
      </c>
    </row>
  </sheetData>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3"/>
  <sheetViews>
    <sheetView topLeftCell="A95" workbookViewId="0">
      <selection activeCell="D104" sqref="D104"/>
    </sheetView>
  </sheetViews>
  <sheetFormatPr baseColWidth="10" defaultRowHeight="15"/>
  <cols>
    <col min="2" max="2" width="104.5703125" customWidth="1"/>
  </cols>
  <sheetData>
    <row r="1" spans="1:4" ht="15" customHeight="1">
      <c r="A1" s="125" t="s">
        <v>989</v>
      </c>
      <c r="B1" s="107" t="s">
        <v>990</v>
      </c>
    </row>
    <row r="2" spans="1:4" ht="15" customHeight="1">
      <c r="A2" s="121">
        <v>1</v>
      </c>
      <c r="B2" s="111" t="s">
        <v>991</v>
      </c>
      <c r="D2" t="str">
        <f>""""&amp;A2&amp;""": {
 ""d100"" : "&amp;A2&amp;",
 ""Trinket"" : """&amp;B2&amp;"""
  }"</f>
        <v>"1": {
 "d100" : 1,
 "Trinket" : "Une main de gobelin momifiée"
  }</v>
      </c>
    </row>
    <row r="3" spans="1:4" ht="15" customHeight="1">
      <c r="A3" s="122">
        <v>2</v>
      </c>
      <c r="B3" s="109" t="s">
        <v>992</v>
      </c>
      <c r="D3" t="str">
        <f t="shared" ref="D3:D66" si="0">""""&amp;A3&amp;""": {
 ""d100"" : "&amp;A3&amp;",
 ""Trinket"" : """&amp;B3&amp;"""
  }"</f>
        <v>"2": {
 "d100" : 2,
 "Trinket" : "Un morceau de cristal qui brille faiblement au clair de lune"
  }</v>
      </c>
    </row>
    <row r="4" spans="1:4" ht="15" customHeight="1">
      <c r="A4" s="121">
        <v>3</v>
      </c>
      <c r="B4" s="111" t="s">
        <v>993</v>
      </c>
      <c r="D4" t="str">
        <f t="shared" si="0"/>
        <v>"3": {
 "d100" : 3,
 "Trinket" : "Une pièce d'or d'une terre inconnue"
  }</v>
      </c>
    </row>
    <row r="5" spans="1:4" ht="15" customHeight="1">
      <c r="A5" s="122">
        <v>4</v>
      </c>
      <c r="B5" s="109" t="s">
        <v>994</v>
      </c>
      <c r="D5" t="str">
        <f t="shared" si="0"/>
        <v>"4": {
 "d100" : 4,
 "Trinket" : "Un journal écrit dans une langue que vous ne connaissez pas"
  }</v>
      </c>
    </row>
    <row r="6" spans="1:4" ht="15" customHeight="1">
      <c r="A6" s="121">
        <v>5</v>
      </c>
      <c r="B6" s="111" t="s">
        <v>995</v>
      </c>
      <c r="D6" t="str">
        <f t="shared" si="0"/>
        <v>"5": {
 "d100" : 5,
 "Trinket" : "Un anneau de cuivre qui ne ternit pas"
  }</v>
      </c>
    </row>
    <row r="7" spans="1:4" ht="15" customHeight="1">
      <c r="A7" s="122">
        <v>6</v>
      </c>
      <c r="B7" s="109" t="s">
        <v>996</v>
      </c>
      <c r="D7" t="str">
        <f t="shared" si="0"/>
        <v>"6": {
 "d100" : 6,
 "Trinket" : "Une vieille pièce d'échecs en verre"
  }</v>
      </c>
    </row>
    <row r="8" spans="1:4" ht="14.25" customHeight="1">
      <c r="A8" s="121">
        <v>7</v>
      </c>
      <c r="B8" s="111" t="s">
        <v>997</v>
      </c>
      <c r="D8" t="str">
        <f t="shared" si="0"/>
        <v>"7": {
 "d100" : 7,
 "Trinket" : "Une paire de dés en osselet, chacun portant le symbole d'un crâne sur la face qui montrerait normalement le 6"
  }</v>
      </c>
    </row>
    <row r="9" spans="1:4" ht="26.25" customHeight="1">
      <c r="A9" s="122">
        <v>8</v>
      </c>
      <c r="B9" s="109" t="s">
        <v>998</v>
      </c>
      <c r="D9" t="str">
        <f t="shared" si="0"/>
        <v>"8": {
 "d100" : 8,
 "Trinket" : "Une petite idole représentant une créature cauchemardesque qui vous donne des rêves troublants quand vous dormez près d'elle"
  }</v>
      </c>
    </row>
    <row r="10" spans="1:4" ht="15" customHeight="1">
      <c r="A10" s="121">
        <v>9</v>
      </c>
      <c r="B10" s="111" t="s">
        <v>999</v>
      </c>
      <c r="D10" t="str">
        <f t="shared" si="0"/>
        <v>"9": {
 "d100" : 9,
 "Trinket" : "Un collier en corde duquel pendent quatre doigts elfes momifiés"
  }</v>
      </c>
    </row>
    <row r="11" spans="1:4" ht="15" customHeight="1">
      <c r="A11" s="122">
        <v>10</v>
      </c>
      <c r="B11" s="109" t="s">
        <v>1000</v>
      </c>
      <c r="D11" t="str">
        <f t="shared" si="0"/>
        <v>"10": {
 "d100" : 10,
 "Trinket" : "L'acte d'une parcelle de terrain d'un domaine que vous ne connaissez pas"
  }</v>
      </c>
    </row>
    <row r="12" spans="1:4" ht="15" customHeight="1">
      <c r="A12" s="121">
        <v>11</v>
      </c>
      <c r="B12" s="111" t="s">
        <v>1001</v>
      </c>
      <c r="D12" t="str">
        <f t="shared" si="0"/>
        <v>"11": {
 "d100" : 11,
 "Trinket" : "Un bloc de 30 grammes d'un matériau inconnu"
  }</v>
      </c>
    </row>
    <row r="13" spans="1:4" ht="15" customHeight="1">
      <c r="A13" s="122">
        <v>12</v>
      </c>
      <c r="B13" s="109" t="s">
        <v>1002</v>
      </c>
      <c r="D13" t="str">
        <f t="shared" si="0"/>
        <v>"12": {
 "d100" : 12,
 "Trinket" : "Une petite poupée de chiffon piquée avec des aiguilles"
  }</v>
      </c>
    </row>
    <row r="14" spans="1:4" ht="15" customHeight="1">
      <c r="A14" s="121">
        <v>13</v>
      </c>
      <c r="B14" s="111" t="s">
        <v>1003</v>
      </c>
      <c r="D14" t="str">
        <f t="shared" si="0"/>
        <v>"13": {
 "d100" : 13,
 "Trinket" : "Une dent d'une bête inconnue"
  }</v>
      </c>
    </row>
    <row r="15" spans="1:4" ht="15" customHeight="1">
      <c r="A15" s="122">
        <v>14</v>
      </c>
      <c r="B15" s="109" t="s">
        <v>1004</v>
      </c>
      <c r="D15" t="str">
        <f t="shared" si="0"/>
        <v>"14": {
 "d100" : 14,
 "Trinket" : "Une énorme écaille, peut-être d'un dragon"
  }</v>
      </c>
    </row>
    <row r="16" spans="1:4" ht="15" customHeight="1">
      <c r="A16" s="121">
        <v>15</v>
      </c>
      <c r="B16" s="111" t="s">
        <v>1005</v>
      </c>
      <c r="D16" t="str">
        <f t="shared" si="0"/>
        <v>"15": {
 "d100" : 15,
 "Trinket" : "Une plume vert clair"
  }</v>
      </c>
    </row>
    <row r="17" spans="1:4" ht="15" customHeight="1">
      <c r="A17" s="122">
        <v>16</v>
      </c>
      <c r="B17" s="109" t="s">
        <v>1006</v>
      </c>
      <c r="D17" t="str">
        <f t="shared" si="0"/>
        <v>"16": {
 "d100" : 16,
 "Trinket" : "Une vieille carte de divination portant votre portrait"
  }</v>
      </c>
    </row>
    <row r="18" spans="1:4" ht="15" customHeight="1">
      <c r="A18" s="121">
        <v>17</v>
      </c>
      <c r="B18" s="111" t="s">
        <v>1007</v>
      </c>
      <c r="D18" t="str">
        <f t="shared" si="0"/>
        <v>"17": {
 "d100" : 17,
 "Trinket" : "Un orbe en verre rempli de fumée qui se déplace"
  }</v>
      </c>
    </row>
    <row r="19" spans="1:4" ht="15" customHeight="1">
      <c r="A19" s="122">
        <v>18</v>
      </c>
      <c r="B19" s="109" t="s">
        <v>1008</v>
      </c>
      <c r="D19" t="str">
        <f t="shared" si="0"/>
        <v>"18": {
 "d100" : 18,
 "Trinket" : "Un oeuf de 30 grammes avec une coque rouge vif"
  }</v>
      </c>
    </row>
    <row r="20" spans="1:4" ht="15" customHeight="1">
      <c r="A20" s="121">
        <v>19</v>
      </c>
      <c r="B20" s="111" t="s">
        <v>1009</v>
      </c>
      <c r="D20" t="str">
        <f t="shared" si="0"/>
        <v>"19": {
 "d100" : 19,
 "Trinket" : "Une pipe qui fait des bulles"
  }</v>
      </c>
    </row>
    <row r="21" spans="1:4" ht="15" customHeight="1">
      <c r="A21" s="122">
        <v>20</v>
      </c>
      <c r="B21" s="109" t="s">
        <v>1010</v>
      </c>
      <c r="D21" t="str">
        <f t="shared" si="0"/>
        <v>"20": {
 "d100" : 20,
 "Trinket" : "Un pot en verre contenant un morceau de chair bizarre qui flotte dans un liquide salé"
  }</v>
      </c>
    </row>
    <row r="22" spans="1:4" ht="15" customHeight="1">
      <c r="A22" s="121">
        <v>21</v>
      </c>
      <c r="B22" s="111" t="s">
        <v>1011</v>
      </c>
      <c r="D22" t="str">
        <f t="shared" si="0"/>
        <v>"21": {
 "d100" : 21,
 "Trinket" : "Une petite boîte à musique de gnome qui joue une chanson qui vous rappelle vaguement votre enfance"
  }</v>
      </c>
    </row>
    <row r="23" spans="1:4" ht="15" customHeight="1">
      <c r="A23" s="122">
        <v>22</v>
      </c>
      <c r="B23" s="109" t="s">
        <v>1012</v>
      </c>
      <c r="D23" t="str">
        <f t="shared" si="0"/>
        <v>"22": {
 "d100" : 22,
 "Trinket" : "Une petite statuette en bois d'un halfelin béat"
  }</v>
      </c>
    </row>
    <row r="24" spans="1:4" ht="15" customHeight="1">
      <c r="A24" s="121">
        <v>23</v>
      </c>
      <c r="B24" s="111" t="s">
        <v>1013</v>
      </c>
      <c r="D24" t="str">
        <f t="shared" si="0"/>
        <v>"23": {
 "d100" : 23,
 "Trinket" : "Un orbe en cuivre gravé de runes étranges"
  }</v>
      </c>
    </row>
    <row r="25" spans="1:4" ht="15" customHeight="1">
      <c r="A25" s="122">
        <v>24</v>
      </c>
      <c r="B25" s="109" t="s">
        <v>1014</v>
      </c>
      <c r="D25" t="str">
        <f t="shared" si="0"/>
        <v>"24": {
 "d100" : 24,
 "Trinket" : "Un disque de pierre multicolore"
  }</v>
      </c>
    </row>
    <row r="26" spans="1:4" ht="15" customHeight="1">
      <c r="A26" s="121">
        <v>25</v>
      </c>
      <c r="B26" s="111" t="s">
        <v>1015</v>
      </c>
      <c r="D26" t="str">
        <f t="shared" si="0"/>
        <v>"25": {
 "d100" : 25,
 "Trinket" : "Une petite icône d'argent représentant un corbeau"
  }</v>
      </c>
    </row>
    <row r="27" spans="1:4" ht="15" customHeight="1">
      <c r="A27" s="122">
        <v>26</v>
      </c>
      <c r="B27" s="109" t="s">
        <v>1016</v>
      </c>
      <c r="D27" t="str">
        <f t="shared" si="0"/>
        <v>"26": {
 "d100" : 26,
 "Trinket" : "Un sac contenant quarante-sept dents humanoïdes, dont l'une est cariée"
  }</v>
      </c>
    </row>
    <row r="28" spans="1:4" ht="15" customHeight="1">
      <c r="A28" s="121">
        <v>27</v>
      </c>
      <c r="B28" s="111" t="s">
        <v>1017</v>
      </c>
      <c r="D28" t="str">
        <f t="shared" si="0"/>
        <v>"27": {
 "d100" : 27,
 "Trinket" : "Un fragment d'obsidienne qui se sent toujours chaud au toucher"
  }</v>
      </c>
    </row>
    <row r="29" spans="1:4" ht="15" customHeight="1">
      <c r="A29" s="122">
        <v>28</v>
      </c>
      <c r="B29" s="109" t="s">
        <v>1018</v>
      </c>
      <c r="D29" t="str">
        <f t="shared" si="0"/>
        <v>"28": {
 "d100" : 28,
 "Trinket" : "Une griffe osseuse d'un dragon suspendue à un collier de cuir lisse"
  }</v>
      </c>
    </row>
    <row r="30" spans="1:4" ht="15" customHeight="1">
      <c r="A30" s="121">
        <v>29</v>
      </c>
      <c r="B30" s="111" t="s">
        <v>1019</v>
      </c>
      <c r="D30" t="str">
        <f t="shared" si="0"/>
        <v>"29": {
 "d100" : 29,
 "Trinket" : "Une paire de vieilles chaussettes"
  }</v>
      </c>
    </row>
    <row r="31" spans="1:4" ht="15" customHeight="1">
      <c r="A31" s="122">
        <v>30</v>
      </c>
      <c r="B31" s="109" t="s">
        <v>1020</v>
      </c>
      <c r="D31" t="str">
        <f t="shared" si="0"/>
        <v>"30": {
 "d100" : 30,
 "Trinket" : "Un livre blanc dont les pages refusent de retenir l'encre, la craie, la graphite ou toute autre substance ou marquage"
  }</v>
      </c>
    </row>
    <row r="32" spans="1:4" ht="15" customHeight="1">
      <c r="A32" s="121">
        <v>31</v>
      </c>
      <c r="B32" s="111" t="s">
        <v>1021</v>
      </c>
      <c r="D32" t="str">
        <f t="shared" si="0"/>
        <v>"31": {
 "d100" : 31,
 "Trinket" : "Un badge en argent qui représente une étoile à cinq branches"
  }</v>
      </c>
    </row>
    <row r="33" spans="1:4" ht="15" customHeight="1">
      <c r="A33" s="122">
        <v>32</v>
      </c>
      <c r="B33" s="109" t="s">
        <v>1022</v>
      </c>
      <c r="D33" t="str">
        <f t="shared" si="0"/>
        <v>"32": {
 "d100" : 32,
 "Trinket" : "Un couteau qui appartenait à un parent"
  }</v>
      </c>
    </row>
    <row r="34" spans="1:4" ht="15" customHeight="1">
      <c r="A34" s="121">
        <v>33</v>
      </c>
      <c r="B34" s="111" t="s">
        <v>1023</v>
      </c>
      <c r="D34" t="str">
        <f t="shared" si="0"/>
        <v>"33": {
 "d100" : 33,
 "Trinket" : "Un flacon de verre rempli de rognures d'ongles"
  }</v>
      </c>
    </row>
    <row r="35" spans="1:4" ht="27.75" customHeight="1">
      <c r="A35" s="122">
        <v>34</v>
      </c>
      <c r="B35" s="109" t="s">
        <v>1024</v>
      </c>
      <c r="D35" t="str">
        <f t="shared" si="0"/>
        <v>"34": {
 "d100" : 34,
 "Trinket" : "Un dispositif métallique et rectangulaire avec deux petites coupes en métal à une extrémité et qui jette des étincelles lorsqu'il est mouillé"
  }</v>
      </c>
    </row>
    <row r="36" spans="1:4" ht="15" customHeight="1">
      <c r="A36" s="121">
        <v>35</v>
      </c>
      <c r="B36" s="111" t="s">
        <v>1025</v>
      </c>
      <c r="D36" t="str">
        <f t="shared" si="0"/>
        <v>"35": {
 "d100" : 35,
 "Trinket" : "Un gant blanc pailleté aux dimensions d'un humain"
  }</v>
      </c>
    </row>
    <row r="37" spans="1:4" ht="15" customHeight="1">
      <c r="A37" s="122">
        <v>36</v>
      </c>
      <c r="B37" s="109" t="s">
        <v>1026</v>
      </c>
      <c r="D37" t="str">
        <f t="shared" si="0"/>
        <v>"36": {
 "d100" : 36,
 "Trinket" : "Une veste avec une centaine de minuscules poches"
  }</v>
      </c>
    </row>
    <row r="38" spans="1:4" ht="15" customHeight="1">
      <c r="A38" s="121">
        <v>37</v>
      </c>
      <c r="B38" s="111" t="s">
        <v>1027</v>
      </c>
      <c r="D38" t="str">
        <f t="shared" si="0"/>
        <v>"37": {
 "d100" : 37,
 "Trinket" : "Un petit bloc de pierre léger"
  }</v>
      </c>
    </row>
    <row r="39" spans="1:4" ht="15" customHeight="1">
      <c r="A39" s="122">
        <v>38</v>
      </c>
      <c r="B39" s="109" t="s">
        <v>1028</v>
      </c>
      <c r="D39" t="str">
        <f t="shared" si="0"/>
        <v>"38": {
 "d100" : 38,
 "Trinket" : "Un petit dessin qui représente le portrait d'un gobelin"
  }</v>
      </c>
    </row>
    <row r="40" spans="1:4" ht="15" customHeight="1">
      <c r="A40" s="121">
        <v>39</v>
      </c>
      <c r="B40" s="111" t="s">
        <v>1029</v>
      </c>
      <c r="D40" t="str">
        <f t="shared" si="0"/>
        <v>"39": {
 "d100" : 39,
 "Trinket" : "Un flacon de verre vide qui sent le parfum lorsqu'il est ouvert"
  }</v>
      </c>
    </row>
    <row r="41" spans="1:4" ht="15" customHeight="1">
      <c r="A41" s="122">
        <v>40</v>
      </c>
      <c r="B41" s="109" t="s">
        <v>1030</v>
      </c>
      <c r="D41" t="str">
        <f t="shared" si="0"/>
        <v>"40": {
 "d100" : 40,
 "Trinket" : "Une pierre précieuse qui ressemble à un morceau de charbon pour tout le monde, sauf pour vous"
  }</v>
      </c>
    </row>
    <row r="42" spans="1:4" ht="15" customHeight="1">
      <c r="A42" s="121">
        <v>41</v>
      </c>
      <c r="B42" s="111" t="s">
        <v>1031</v>
      </c>
      <c r="D42" t="str">
        <f t="shared" si="0"/>
        <v>"41": {
 "d100" : 41,
 "Trinket" : "Un morceau de tissu d'une vieille bannière"
  }</v>
      </c>
    </row>
    <row r="43" spans="1:4" ht="15" customHeight="1">
      <c r="A43" s="122">
        <v>42</v>
      </c>
      <c r="B43" s="109" t="s">
        <v>1032</v>
      </c>
      <c r="D43" t="str">
        <f t="shared" si="0"/>
        <v>"42": {
 "d100" : 42,
 "Trinket" : "Un insigne de grade d'un légionnaire perdu"
  }</v>
      </c>
    </row>
    <row r="44" spans="1:4" ht="15" customHeight="1">
      <c r="A44" s="121">
        <v>43</v>
      </c>
      <c r="B44" s="111" t="s">
        <v>1033</v>
      </c>
      <c r="D44" t="str">
        <f t="shared" si="0"/>
        <v>"43": {
 "d100" : 43,
 "Trinket" : "Une cloche en argent minuscule et sans battant"
  }</v>
      </c>
    </row>
    <row r="45" spans="1:4" ht="15" customHeight="1">
      <c r="A45" s="122">
        <v>44</v>
      </c>
      <c r="B45" s="109" t="s">
        <v>1034</v>
      </c>
      <c r="D45" t="str">
        <f t="shared" si="0"/>
        <v>"44": {
 "d100" : 44,
 "Trinket" : "Un canari mécanique à l'intérieur d'une lampe de gnome"
  }</v>
      </c>
    </row>
    <row r="46" spans="1:4" ht="15" customHeight="1">
      <c r="A46" s="121">
        <v>45</v>
      </c>
      <c r="B46" s="111" t="s">
        <v>1035</v>
      </c>
      <c r="D46" t="str">
        <f t="shared" si="0"/>
        <v>"45": {
 "d100" : 45,
 "Trinket" : "Un petit coffre avec de nombreux pieds sculptés sur le fond"
  }</v>
      </c>
    </row>
    <row r="47" spans="1:4" ht="15" customHeight="1">
      <c r="A47" s="122">
        <v>46</v>
      </c>
      <c r="B47" s="109" t="s">
        <v>1036</v>
      </c>
      <c r="D47" t="str">
        <f t="shared" si="0"/>
        <v>"46": {
 "d100" : 46,
 "Trinket" : "Une pixie morte à l'intérieur d'une bouteille en verre transparent"
  }</v>
      </c>
    </row>
    <row r="48" spans="1:4" ht="30.75" customHeight="1">
      <c r="A48" s="121">
        <v>47</v>
      </c>
      <c r="B48" s="111" t="s">
        <v>1037</v>
      </c>
      <c r="D48" t="str">
        <f t="shared" si="0"/>
        <v>"47": {
 "d100" : 47,
 "Trinket" : "Une boîte métallique qui n'a pas d'ouverture mais qui sonne comme si elle était remplie de liquide, de sable, d'araignées ou de verre brisé (au choix)"
  }</v>
      </c>
    </row>
    <row r="49" spans="1:4" ht="15" customHeight="1">
      <c r="A49" s="122">
        <v>48</v>
      </c>
      <c r="B49" s="109" t="s">
        <v>1038</v>
      </c>
      <c r="D49" t="str">
        <f t="shared" si="0"/>
        <v>"48": {
 "d100" : 48,
 "Trinket" : "Un orbe de verre rempli d'eau, dans lequel nage un poisson rouge mécanique"
  }</v>
      </c>
    </row>
    <row r="50" spans="1:4" ht="15" customHeight="1">
      <c r="A50" s="121">
        <v>49</v>
      </c>
      <c r="B50" s="111" t="s">
        <v>1039</v>
      </c>
      <c r="D50" t="str">
        <f t="shared" si="0"/>
        <v>"49": {
 "d100" : 49,
 "Trinket" : "Une cuillère d'argent avec un M gravé sur le manche"
  }</v>
      </c>
    </row>
    <row r="51" spans="1:4" ht="15" customHeight="1">
      <c r="A51" s="122">
        <v>50</v>
      </c>
      <c r="B51" s="109" t="s">
        <v>1040</v>
      </c>
      <c r="D51" t="str">
        <f t="shared" si="0"/>
        <v>"50": {
 "d100" : 50,
 "Trinket" : "Un sifflet en bois de couleur or"
  }</v>
      </c>
    </row>
    <row r="52" spans="1:4" ht="15" customHeight="1">
      <c r="A52" s="121">
        <v>51</v>
      </c>
      <c r="B52" s="111" t="s">
        <v>1041</v>
      </c>
      <c r="D52" t="str">
        <f t="shared" si="0"/>
        <v>"51": {
 "d100" : 51,
 "Trinket" : "Un scarabée mort de la taille de votre main"
  }</v>
      </c>
    </row>
    <row r="53" spans="1:4" ht="15" customHeight="1">
      <c r="A53" s="122">
        <v>52</v>
      </c>
      <c r="B53" s="109" t="s">
        <v>1042</v>
      </c>
      <c r="D53" t="str">
        <f t="shared" si="0"/>
        <v>"52": {
 "d100" : 52,
 "Trinket" : "Deux soldats de plomb, l'un avec la tête manquante"
  }</v>
      </c>
    </row>
    <row r="54" spans="1:4" ht="15" customHeight="1">
      <c r="A54" s="121">
        <v>53</v>
      </c>
      <c r="B54" s="111" t="s">
        <v>1043</v>
      </c>
      <c r="D54" t="str">
        <f t="shared" si="0"/>
        <v>"53": {
 "d100" : 53,
 "Trinket" : "Une petite boîte remplie de boutons de différentes tailles"
  }</v>
      </c>
    </row>
    <row r="55" spans="1:4" ht="15" customHeight="1">
      <c r="A55" s="122">
        <v>54</v>
      </c>
      <c r="B55" s="109" t="s">
        <v>1044</v>
      </c>
      <c r="D55" t="str">
        <f t="shared" si="0"/>
        <v>"54": {
 "d100" : 54,
 "Trinket" : "Une bougie qui ne peut pas être allumée"
  }</v>
      </c>
    </row>
    <row r="56" spans="1:4" ht="15" customHeight="1">
      <c r="A56" s="121">
        <v>55</v>
      </c>
      <c r="B56" s="111" t="s">
        <v>1045</v>
      </c>
      <c r="D56" t="str">
        <f t="shared" si="0"/>
        <v>"55": {
 "d100" : 55,
 "Trinket" : "Une petite cage sans porte"
  }</v>
      </c>
    </row>
    <row r="57" spans="1:4" ht="15" customHeight="1">
      <c r="A57" s="122">
        <v>56</v>
      </c>
      <c r="B57" s="109" t="s">
        <v>1046</v>
      </c>
      <c r="D57" t="str">
        <f t="shared" si="0"/>
        <v>"56": {
 "d100" : 56,
 "Trinket" : "Une vieille clé"
  }</v>
      </c>
    </row>
    <row r="58" spans="1:4" ht="15" customHeight="1">
      <c r="A58" s="121">
        <v>57</v>
      </c>
      <c r="B58" s="111" t="s">
        <v>1047</v>
      </c>
      <c r="D58" t="str">
        <f t="shared" si="0"/>
        <v>"57": {
 "d100" : 57,
 "Trinket" : "Une carte au trésor indéchiffrable"
  }</v>
      </c>
    </row>
    <row r="59" spans="1:4" ht="15" customHeight="1">
      <c r="A59" s="122">
        <v>58</v>
      </c>
      <c r="B59" s="109" t="s">
        <v>1048</v>
      </c>
      <c r="D59" t="str">
        <f t="shared" si="0"/>
        <v>"58": {
 "d100" : 58,
 "Trinket" : "Une poigne d'épée brisée"
  }</v>
      </c>
    </row>
    <row r="60" spans="1:4" ht="15" customHeight="1">
      <c r="A60" s="121">
        <v>59</v>
      </c>
      <c r="B60" s="111" t="s">
        <v>1049</v>
      </c>
      <c r="D60" t="str">
        <f t="shared" si="0"/>
        <v>"59": {
 "d100" : 59,
 "Trinket" : "Une patte de lapin"
  }</v>
      </c>
    </row>
    <row r="61" spans="1:4" ht="15" customHeight="1">
      <c r="A61" s="122">
        <v>60</v>
      </c>
      <c r="B61" s="109" t="s">
        <v>1050</v>
      </c>
      <c r="D61" t="str">
        <f t="shared" si="0"/>
        <v>"60": {
 "d100" : 60,
 "Trinket" : "Un œil de verre"
  }</v>
      </c>
    </row>
    <row r="62" spans="1:4" ht="15" customHeight="1">
      <c r="A62" s="121">
        <v>61</v>
      </c>
      <c r="B62" s="111" t="s">
        <v>1051</v>
      </c>
      <c r="D62" t="str">
        <f t="shared" si="0"/>
        <v>"61": {
 "d100" : 61,
 "Trinket" : "Un camée (pendentif) sculpté à l'image d'une personne hideuse"
  }</v>
      </c>
    </row>
    <row r="63" spans="1:4" ht="15" customHeight="1">
      <c r="A63" s="122">
        <v>62</v>
      </c>
      <c r="B63" s="109" t="s">
        <v>1052</v>
      </c>
      <c r="D63" t="str">
        <f t="shared" si="0"/>
        <v>"62": {
 "d100" : 62,
 "Trinket" : "Un crâne en argent de la taille d'une pièce de monnaie"
  }</v>
      </c>
    </row>
    <row r="64" spans="1:4" ht="15" customHeight="1">
      <c r="A64" s="121">
        <v>63</v>
      </c>
      <c r="B64" s="111" t="s">
        <v>1053</v>
      </c>
      <c r="D64" t="str">
        <f t="shared" si="0"/>
        <v>"63": {
 "d100" : 63,
 "Trinket" : "Un masque d'albâtre"
  }</v>
      </c>
    </row>
    <row r="65" spans="1:4" ht="15" customHeight="1">
      <c r="A65" s="122">
        <v>64</v>
      </c>
      <c r="B65" s="109" t="s">
        <v>1054</v>
      </c>
      <c r="D65" t="str">
        <f t="shared" si="0"/>
        <v>"64": {
 "d100" : 64,
 "Trinket" : "Une pyramide de bâtonnets d'encens noir qui sent très mauvais"
  }</v>
      </c>
    </row>
    <row r="66" spans="1:4" ht="15" customHeight="1">
      <c r="A66" s="121">
        <v>65</v>
      </c>
      <c r="B66" s="111" t="s">
        <v>1055</v>
      </c>
      <c r="D66" t="str">
        <f t="shared" si="0"/>
        <v>"65": {
 "d100" : 65,
 "Trinket" : "Un bonnet de nuit qui, lorsqu'il est porté, vous donne des rêves agréables"
  }</v>
      </c>
    </row>
    <row r="67" spans="1:4" ht="15" customHeight="1">
      <c r="A67" s="122">
        <v>66</v>
      </c>
      <c r="B67" s="109" t="s">
        <v>1056</v>
      </c>
      <c r="D67" t="str">
        <f t="shared" ref="D67:D101" si="1">""""&amp;A67&amp;""": {
 ""d100"" : "&amp;A67&amp;",
 ""Trinket"" : """&amp;B67&amp;"""
  }"</f>
        <v>"66": {
 "d100" : 66,
 "Trinket" : "Une chausse-trappe unique fabriquée à partir d'un os"
  }</v>
      </c>
    </row>
    <row r="68" spans="1:4" ht="15" customHeight="1">
      <c r="A68" s="121">
        <v>67</v>
      </c>
      <c r="B68" s="111" t="s">
        <v>1057</v>
      </c>
      <c r="D68" t="str">
        <f t="shared" si="1"/>
        <v>"67": {
 "d100" : 67,
 "Trinket" : "Un cadre de monocle en or sans la lentille"
  }</v>
      </c>
    </row>
    <row r="69" spans="1:4" ht="15" customHeight="1">
      <c r="A69" s="122">
        <v>68</v>
      </c>
      <c r="B69" s="109" t="s">
        <v>1058</v>
      </c>
      <c r="D69" t="str">
        <f t="shared" si="1"/>
        <v>"68": {
 "d100" : 68,
 "Trinket" : "Un cube de 2 centimètres de côté, avec chaque face peinte d'une couleur différente"
  }</v>
      </c>
    </row>
    <row r="70" spans="1:4" ht="15" customHeight="1">
      <c r="A70" s="121">
        <v>69</v>
      </c>
      <c r="B70" s="111" t="s">
        <v>1059</v>
      </c>
      <c r="D70" t="str">
        <f t="shared" si="1"/>
        <v>"69": {
 "d100" : 69,
 "Trinket" : "Un bouton de porte en cristal"
  }</v>
      </c>
    </row>
    <row r="71" spans="1:4" ht="15" customHeight="1">
      <c r="A71" s="122">
        <v>70</v>
      </c>
      <c r="B71" s="109" t="s">
        <v>1060</v>
      </c>
      <c r="D71" t="str">
        <f t="shared" si="1"/>
        <v>"70": {
 "d100" : 70,
 "Trinket" : "Un petit paquet rempli de poussière rose"
  }</v>
      </c>
    </row>
    <row r="72" spans="1:4" ht="15" customHeight="1">
      <c r="A72" s="121">
        <v>71</v>
      </c>
      <c r="B72" s="111" t="s">
        <v>1061</v>
      </c>
      <c r="D72" t="str">
        <f t="shared" si="1"/>
        <v>"71": {
 "d100" : 71,
 "Trinket" : "Un fragment d'une belle chanson, écrite avec des notes de musique sur deux morceaux de parchemin"
  }</v>
      </c>
    </row>
    <row r="73" spans="1:4" ht="15" customHeight="1">
      <c r="A73" s="122">
        <v>72</v>
      </c>
      <c r="B73" s="109" t="s">
        <v>1062</v>
      </c>
      <c r="D73" t="str">
        <f t="shared" si="1"/>
        <v>"72": {
 "d100" : 72,
 "Trinket" : "Une boucle d'oreille en forme de goutte d'argent faite à partir d'une vraie larme"
  }</v>
      </c>
    </row>
    <row r="74" spans="1:4" ht="15" customHeight="1">
      <c r="A74" s="121">
        <v>73</v>
      </c>
      <c r="B74" s="111" t="s">
        <v>1063</v>
      </c>
      <c r="D74" t="str">
        <f t="shared" si="1"/>
        <v>"73": {
 "d100" : 73,
 "Trinket" : "La coquille d'un oeuf peint avec des scènes de misère humaine d'un détail troublant"
  }</v>
      </c>
    </row>
    <row r="75" spans="1:4" ht="15" customHeight="1">
      <c r="A75" s="122">
        <v>74</v>
      </c>
      <c r="B75" s="109" t="s">
        <v>1064</v>
      </c>
      <c r="D75" t="str">
        <f t="shared" si="1"/>
        <v>"74": {
 "d100" : 74,
 "Trinket" : "Un éventail qui, une fois déplié, montre un chat endormi"
  }</v>
      </c>
    </row>
    <row r="76" spans="1:4" ht="15" customHeight="1">
      <c r="A76" s="121">
        <v>75</v>
      </c>
      <c r="B76" s="111" t="s">
        <v>1065</v>
      </c>
      <c r="D76" t="str">
        <f t="shared" si="1"/>
        <v>"75": {
 "d100" : 75,
 "Trinket" : "Un ensemble de tubes d'os"
  }</v>
      </c>
    </row>
    <row r="77" spans="1:4" ht="15" customHeight="1">
      <c r="A77" s="122">
        <v>76</v>
      </c>
      <c r="B77" s="109" t="s">
        <v>1066</v>
      </c>
      <c r="D77" t="str">
        <f t="shared" si="1"/>
        <v>"76": {
 "d100" : 76,
 "Trinket" : "Un trèfle à quatre feuilles à l'intérieur d'un livre qui traite des bonnes manières et de l'étiquette"
  }</v>
      </c>
    </row>
    <row r="78" spans="1:4" ht="15" customHeight="1">
      <c r="A78" s="121">
        <v>77</v>
      </c>
      <c r="B78" s="111" t="s">
        <v>1067</v>
      </c>
      <c r="D78" t="str">
        <f t="shared" si="1"/>
        <v>"77": {
 "d100" : 77,
 "Trinket" : "Une feuille de parchemin sur laquelle est dessiné un engin mécanique complexe"
  }</v>
      </c>
    </row>
    <row r="79" spans="1:4" ht="15" customHeight="1">
      <c r="A79" s="122">
        <v>78</v>
      </c>
      <c r="B79" s="109" t="s">
        <v>1068</v>
      </c>
      <c r="D79" t="str">
        <f t="shared" si="1"/>
        <v>"78": {
 "d100" : 78,
 "Trinket" : "Un fourreau orné dans lequel à ce jour aucune lame ne rentre"
  }</v>
      </c>
    </row>
    <row r="80" spans="1:4" ht="15" customHeight="1">
      <c r="A80" s="121">
        <v>79</v>
      </c>
      <c r="B80" s="111" t="s">
        <v>1069</v>
      </c>
      <c r="D80" t="str">
        <f t="shared" si="1"/>
        <v>"79": {
 "d100" : 79,
 "Trinket" : "Une invitation à une fête où un assassinat a eu lieu"
  }</v>
      </c>
    </row>
    <row r="81" spans="1:4" ht="15" customHeight="1">
      <c r="A81" s="122">
        <v>80</v>
      </c>
      <c r="B81" s="109" t="s">
        <v>1070</v>
      </c>
      <c r="D81" t="str">
        <f t="shared" si="1"/>
        <v>"80": {
 "d100" : 80,
 "Trinket" : "Un pentacle de bronze avec la gravure d'une tête de rat au centre"
  }</v>
      </c>
    </row>
    <row r="82" spans="1:4" ht="15" customHeight="1">
      <c r="A82" s="121">
        <v>81</v>
      </c>
      <c r="B82" s="111" t="s">
        <v>1071</v>
      </c>
      <c r="D82" t="str">
        <f t="shared" si="1"/>
        <v>"81": {
 "d100" : 81,
 "Trinket" : "Un mouchoir violet brodé avec le nom d'un puissant archimage"
  }</v>
      </c>
    </row>
    <row r="83" spans="1:4" ht="15" customHeight="1">
      <c r="A83" s="122">
        <v>82</v>
      </c>
      <c r="B83" s="109" t="s">
        <v>1072</v>
      </c>
      <c r="D83" t="str">
        <f t="shared" si="1"/>
        <v>"82": {
 "d100" : 82,
 "Trinket" : "La moitié du plan d'un temple, d'un château, ou d'une autre structure"
  }</v>
      </c>
    </row>
    <row r="84" spans="1:4" ht="15" customHeight="1">
      <c r="A84" s="121">
        <v>83</v>
      </c>
      <c r="B84" s="111" t="s">
        <v>1073</v>
      </c>
      <c r="D84" t="str">
        <f t="shared" si="1"/>
        <v>"83": {
 "d100" : 83,
 "Trinket" : "Un peu de tissu plié qui, une fois déplié, se transforme en un élégant chapeau"
  }</v>
      </c>
    </row>
    <row r="85" spans="1:4" ht="15" customHeight="1">
      <c r="A85" s="122">
        <v>84</v>
      </c>
      <c r="B85" s="109" t="s">
        <v>1074</v>
      </c>
      <c r="D85" t="str">
        <f t="shared" si="1"/>
        <v>"84": {
 "d100" : 84,
 "Trinket" : "Un récépissé de dépôt dans une banque d'une ville très éloignée"
  }</v>
      </c>
    </row>
    <row r="86" spans="1:4" ht="15" customHeight="1">
      <c r="A86" s="121">
        <v>85</v>
      </c>
      <c r="B86" s="111" t="s">
        <v>1075</v>
      </c>
      <c r="D86" t="str">
        <f t="shared" si="1"/>
        <v>"85": {
 "d100" : 85,
 "Trinket" : "Un journal avec sept pages manquantes"
  }</v>
      </c>
    </row>
    <row r="87" spans="1:4" ht="15" customHeight="1">
      <c r="A87" s="122">
        <v>86</v>
      </c>
      <c r="B87" s="109" t="s">
        <v>1076</v>
      </c>
      <c r="D87" t="str">
        <f t="shared" si="1"/>
        <v>"86": {
 "d100" : 86,
 "Trinket" : "Une tabatière en argent vide et portant une inscription sur le dessus qui dit « rêves »"
  }</v>
      </c>
    </row>
    <row r="88" spans="1:4" ht="15" customHeight="1">
      <c r="A88" s="121">
        <v>87</v>
      </c>
      <c r="B88" s="111" t="s">
        <v>1077</v>
      </c>
      <c r="D88" t="str">
        <f t="shared" si="1"/>
        <v>"87": {
 "d100" : 87,
 "Trinket" : "Un symbole sacré en fer et consacré à un dieu inconnu"
  }</v>
      </c>
    </row>
    <row r="89" spans="1:4" ht="15" customHeight="1">
      <c r="A89" s="122">
        <v>88</v>
      </c>
      <c r="B89" s="109" t="s">
        <v>1078</v>
      </c>
      <c r="D89" t="str">
        <f t="shared" si="1"/>
        <v>"88": {
 "d100" : 88,
 "Trinket" : "Un livre qui raconte l'histoire de l'ascension et la chute d'un héros légendaire, avec le dernier chapitre manquant"
  }</v>
      </c>
    </row>
    <row r="90" spans="1:4" ht="15" customHeight="1">
      <c r="A90" s="121">
        <v>89</v>
      </c>
      <c r="B90" s="111" t="s">
        <v>1079</v>
      </c>
      <c r="D90" t="str">
        <f t="shared" si="1"/>
        <v>"89": {
 "d100" : 89,
 "Trinket" : "Un flacon de sang de dragon"
  }</v>
      </c>
    </row>
    <row r="91" spans="1:4" ht="15" customHeight="1">
      <c r="A91" s="122">
        <v>90</v>
      </c>
      <c r="B91" s="109" t="s">
        <v>1080</v>
      </c>
      <c r="D91" t="str">
        <f t="shared" si="1"/>
        <v>"90": {
 "d100" : 90,
 "Trinket" : "Une ancienne flèche de conception elfique"
  }</v>
      </c>
    </row>
    <row r="92" spans="1:4" ht="15" customHeight="1">
      <c r="A92" s="121">
        <v>91</v>
      </c>
      <c r="B92" s="111" t="s">
        <v>1081</v>
      </c>
      <c r="D92" t="str">
        <f t="shared" si="1"/>
        <v>"91": {
 "d100" : 91,
 "Trinket" : "Une aiguille qui ne se plie pas"
  }</v>
      </c>
    </row>
    <row r="93" spans="1:4" ht="15" customHeight="1">
      <c r="A93" s="122">
        <v>92</v>
      </c>
      <c r="B93" s="109" t="s">
        <v>1082</v>
      </c>
      <c r="D93" t="str">
        <f t="shared" si="1"/>
        <v>"92": {
 "d100" : 92,
 "Trinket" : "Une broche ornée de conception naine"
  }</v>
      </c>
    </row>
    <row r="94" spans="1:4" ht="15.75" customHeight="1">
      <c r="A94" s="121">
        <v>93</v>
      </c>
      <c r="B94" s="111" t="s">
        <v>1083</v>
      </c>
      <c r="D94" t="str">
        <f t="shared" si="1"/>
        <v>"93": {
 "d100" : 93,
 "Trinket" : "Une bouteille de vin vide portant une jolie étiquette qui dit « Le magicien des vins, Cuvée du Dragon Rouge, 331422-W »"
  }</v>
      </c>
    </row>
    <row r="95" spans="1:4" ht="15" customHeight="1">
      <c r="A95" s="122">
        <v>94</v>
      </c>
      <c r="B95" s="109" t="s">
        <v>1084</v>
      </c>
      <c r="D95" t="str">
        <f t="shared" si="1"/>
        <v>"94": {
 "d100" : 94,
 "Trinket" : "Un couvercle avec une mosaïque multicolore en surface"
  }</v>
      </c>
    </row>
    <row r="96" spans="1:4" ht="15" customHeight="1">
      <c r="A96" s="121">
        <v>95</v>
      </c>
      <c r="B96" s="111" t="s">
        <v>1085</v>
      </c>
      <c r="D96" t="str">
        <f t="shared" si="1"/>
        <v>"95": {
 "d100" : 95,
 "Trinket" : "Une souris pétrifiée"
  }</v>
      </c>
    </row>
    <row r="97" spans="1:4" ht="15" customHeight="1">
      <c r="A97" s="122">
        <v>96</v>
      </c>
      <c r="B97" s="109" t="s">
        <v>1086</v>
      </c>
      <c r="D97" t="str">
        <f t="shared" si="1"/>
        <v>"96": {
 "d100" : 96,
 "Trinket" : "Un drapeau de pirate noir orné d'un crâne et des os croisés d'un dragon"
  }</v>
      </c>
    </row>
    <row r="98" spans="1:4" ht="15" customHeight="1">
      <c r="A98" s="121">
        <v>97</v>
      </c>
      <c r="B98" s="111" t="s">
        <v>1087</v>
      </c>
      <c r="D98" t="str">
        <f t="shared" si="1"/>
        <v>"97": {
 "d100" : 97,
 "Trinket" : "Un petit crabe ou araignée mécanique qui se déplace quand il n'est pas observé"
  }</v>
      </c>
    </row>
    <row r="99" spans="1:4" ht="15" customHeight="1">
      <c r="A99" s="122">
        <v>98</v>
      </c>
      <c r="B99" s="109" t="s">
        <v>1088</v>
      </c>
      <c r="D99" t="str">
        <f t="shared" si="1"/>
        <v>"98": {
 "d100" : 98,
 "Trinket" : "Un pot de verre contenant du lard avec une étiquette qui dit « Graisse de griffon »"
  }</v>
      </c>
    </row>
    <row r="100" spans="1:4" ht="15" customHeight="1">
      <c r="A100" s="121">
        <v>99</v>
      </c>
      <c r="B100" s="111" t="s">
        <v>1089</v>
      </c>
      <c r="D100" t="str">
        <f t="shared" si="1"/>
        <v>"99": {
 "d100" : 99,
 "Trinket" : "Une boîte en bois avec un fond en céramique qui contient un ver vivant avec une tête à chaque extrémité de son corps"
  }</v>
      </c>
    </row>
    <row r="101" spans="1:4" ht="15" customHeight="1">
      <c r="A101" s="122">
        <v>100</v>
      </c>
      <c r="B101" s="109" t="s">
        <v>1090</v>
      </c>
      <c r="D101" t="str">
        <f t="shared" si="1"/>
        <v>"100": {
 "d100" : 100,
 "Trinket" : "Une urne en métal contenant les cendres d'un héros"
  }</v>
      </c>
    </row>
    <row r="103" spans="1:4">
      <c r="D103" t="str">
        <f>CONCATENATE(D2,",
",D3,",
",D4,",
",D5,",
",D6,",
",D7,",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
",D99,",
",D100)</f>
        <v>"1": {
 "d100" : 1,
 "Trinket" : "Une main de gobelin momifiée"
  },
"2": {
 "d100" : 2,
 "Trinket" : "Un morceau de cristal qui brille faiblement au clair de lune"
  },
"3": {
 "d100" : 3,
 "Trinket" : "Une pièce d'or d'une terre inconnue"
  },
"4": {
 "d100" : 4,
 "Trinket" : "Un journal écrit dans une langue que vous ne connaissez pas"
  },
"5": {
 "d100" : 5,
 "Trinket" : "Un anneau de cuivre qui ne ternit pas"
  },
"6": {
 "d100" : 6,
 "Trinket" : "Une vieille pièce d'échecs en verre"
  },
"7": {
 "d100" : 7,
 "Trinket" : "Une paire de dés en osselet, chacun portant le symbole d'un crâne sur la face qui montrerait normalement le 6"
  },
"8": {
 "d100" : 8,
 "Trinket" : "Une petite idole représentant une créature cauchemardesque qui vous donne des rêves troublants quand vous dormez près d'elle"
  },
"9": {
 "d100" : 9,
 "Trinket" : "Un collier en corde duquel pendent quatre doigts elfes momifiés"
  },
"10": {
 "d100" : 10,
 "Trinket" : "L'acte d'une parcelle de terrain d'un domaine que vous ne connaissez pas"
  },
"11": {
 "d100" : 11,
 "Trinket" : "Un bloc de 30 grammes d'un matériau inconnu"
  },
"12": {
 "d100" : 12,
 "Trinket" : "Une petite poupée de chiffon piquée avec des aiguilles"
  },
"13": {
 "d100" : 13,
 "Trinket" : "Une dent d'une bête inconnue"
  },
"14": {
 "d100" : 14,
 "Trinket" : "Une énorme écaille, peut-être d'un dragon"
  },
"15": {
 "d100" : 15,
 "Trinket" : "Une plume vert clair"
  },
"16": {
 "d100" : 16,
 "Trinket" : "Une vieille carte de divination portant votre portrait"
  },
"17": {
 "d100" : 17,
 "Trinket" : "Un orbe en verre rempli de fumée qui se déplace"
  },
"18": {
 "d100" : 18,
 "Trinket" : "Un oeuf de 30 grammes avec une coque rouge vif"
  },
"19": {
 "d100" : 19,
 "Trinket" : "Une pipe qui fait des bulles"
  },
"20": {
 "d100" : 20,
 "Trinket" : "Un pot en verre contenant un morceau de chair bizarre qui flotte dans un liquide salé"
  },
"21": {
 "d100" : 21,
 "Trinket" : "Une petite boîte à musique de gnome qui joue une chanson qui vous rappelle vaguement votre enfance"
  },
"22": {
 "d100" : 22,
 "Trinket" : "Une petite statuette en bois d'un halfelin béat"
  },
"23": {
 "d100" : 23,
 "Trinket" : "Un orbe en cuivre gravé de runes étranges"
  },
"24": {
 "d100" : 24,
 "Trinket" : "Un disque de pierre multicolore"
  },
"25": {
 "d100" : 25,
 "Trinket" : "Une petite icône d'argent représentant un corbeau"
  },
"26": {
 "d100" : 26,
 "Trinket" : "Un sac contenant quarante-sept dents humanoïdes, dont l'une est cariée"
  },
"27": {
 "d100" : 27,
 "Trinket" : "Un fragment d'obsidienne qui se sent toujours chaud au toucher"
  },
"28": {
 "d100" : 28,
 "Trinket" : "Une griffe osseuse d'un dragon suspendue à un collier de cuir lisse"
  },
"29": {
 "d100" : 29,
 "Trinket" : "Une paire de vieilles chaussettes"
  },
"30": {
 "d100" : 30,
 "Trinket" : "Un livre blanc dont les pages refusent de retenir l'encre, la craie, la graphite ou toute autre substance ou marquage"
  },
"31": {
 "d100" : 31,
 "Trinket" : "Un badge en argent qui représente une étoile à cinq branches"
  },
"32": {
 "d100" : 32,
 "Trinket" : "Un couteau qui appartenait à un parent"
  },
"33": {
 "d100" : 33,
 "Trinket" : "Un flacon de verre rempli de rognures d'ongles"
  },
"34": {
 "d100" : 34,
 "Trinket" : "Un dispositif métallique et rectangulaire avec deux petites coupes en métal à une extrémité et qui jette des étincelles lorsqu'il est mouillé"
  },
"35": {
 "d100" : 35,
 "Trinket" : "Un gant blanc pailleté aux dimensions d'un humain"
  },
"36": {
 "d100" : 36,
 "Trinket" : "Une veste avec une centaine de minuscules poches"
  },
"37": {
 "d100" : 37,
 "Trinket" : "Un petit bloc de pierre léger"
  },
"38": {
 "d100" : 38,
 "Trinket" : "Un petit dessin qui représente le portrait d'un gobelin"
  },
"39": {
 "d100" : 39,
 "Trinket" : "Un flacon de verre vide qui sent le parfum lorsqu'il est ouvert"
  },
"40": {
 "d100" : 40,
 "Trinket" : "Une pierre précieuse qui ressemble à un morceau de charbon pour tout le monde, sauf pour vous"
  },
"41": {
 "d100" : 41,
 "Trinket" : "Un morceau de tissu d'une vieille bannière"
  },
"42": {
 "d100" : 42,
 "Trinket" : "Un insigne de grade d'un légionnaire perdu"
  },
"43": {
 "d100" : 43,
 "Trinket" : "Une cloche en argent minuscule et sans battant"
  },
"44": {
 "d100" : 44,
 "Trinket" : "Un canari mécanique à l'intérieur d'une lampe de gnome"
  },
"45": {
 "d100" : 45,
 "Trinket" : "Un petit coffre avec de nombreux pieds sculptés sur le fond"
  },
"46": {
 "d100" : 46,
 "Trinket" : "Une pixie morte à l'intérieur d'une bouteille en verre transparent"
  },
"47": {
 "d100" : 47,
 "Trinket" : "Une boîte métallique qui n'a pas d'ouverture mais qui sonne comme si elle était remplie de liquide, de sable, d'araignées ou de verre brisé (au choix)"
  },
"48": {
 "d100" : 48,
 "Trinket" : "Un orbe de verre rempli d'eau, dans lequel nage un poisson rouge mécanique"
  },
"49": {
 "d100" : 49,
 "Trinket" : "Une cuillère d'argent avec un M gravé sur le manche"
  },
"50": {
 "d100" : 50,
 "Trinket" : "Un sifflet en bois de couleur or"
  },
"51": {
 "d100" : 51,
 "Trinket" : "Un scarabée mort de la taille de votre main"
  },
"52": {
 "d100" : 52,
 "Trinket" : "Deux soldats de plomb, l'un avec la tête manquante"
  },
"53": {
 "d100" : 53,
 "Trinket" : "Une petite boîte remplie de boutons de différentes tailles"
  },
"54": {
 "d100" : 54,
 "Trinket" : "Une bougie qui ne peut pas être allumée"
  },
"55": {
 "d100" : 55,
 "Trinket" : "Une petite cage sans porte"
  },
"56": {
 "d100" : 56,
 "Trinket" : "Une vieille clé"
  },
"57": {
 "d100" : 57,
 "Trinket" : "Une carte au trésor indéchiffrable"
  },
"58": {
 "d100" : 58,
 "Trinket" : "Une poigne d'épée brisée"
  },
"59": {
 "d100" : 59,
 "Trinket" : "Une patte de lapin"
  },
"60": {
 "d100" : 60,
 "Trinket" : "Un œil de verre"
  },
"61": {
 "d100" : 61,
 "Trinket" : "Un camée (pendentif) sculpté à l'image d'une personne hideuse"
  },
"62": {
 "d100" : 62,
 "Trinket" : "Un crâne en argent de la taille d'une pièce de monnaie"
  },
"63": {
 "d100" : 63,
 "Trinket" : "Un masque d'albâtre"
  },
"64": {
 "d100" : 64,
 "Trinket" : "Une pyramide de bâtonnets d'encens noir qui sent très mauvais"
  },
"65": {
 "d100" : 65,
 "Trinket" : "Un bonnet de nuit qui, lorsqu'il est porté, vous donne des rêves agréables"
  },
"66": {
 "d100" : 66,
 "Trinket" : "Une chausse-trappe unique fabriquée à partir d'un os"
  },
"67": {
 "d100" : 67,
 "Trinket" : "Un cadre de monocle en or sans la lentille"
  },
"68": {
 "d100" : 68,
 "Trinket" : "Un cube de 2 centimètres de côté, avec chaque face peinte d'une couleur différente"
  },
"69": {
 "d100" : 69,
 "Trinket" : "Un bouton de porte en cristal"
  },
"70": {
 "d100" : 70,
 "Trinket" : "Un petit paquet rempli de poussière rose"
  },
"71": {
 "d100" : 71,
 "Trinket" : "Un fragment d'une belle chanson, écrite avec des notes de musique sur deux morceaux de parchemin"
  },
"72": {
 "d100" : 72,
 "Trinket" : "Une boucle d'oreille en forme de goutte d'argent faite à partir d'une vraie larme"
  },
"73": {
 "d100" : 73,
 "Trinket" : "La coquille d'un oeuf peint avec des scènes de misère humaine d'un détail troublant"
  },
"74": {
 "d100" : 74,
 "Trinket" : "Un éventail qui, une fois déplié, montre un chat endormi"
  },
"75": {
 "d100" : 75,
 "Trinket" : "Un ensemble de tubes d'os"
  },
"76": {
 "d100" : 76,
 "Trinket" : "Un trèfle à quatre feuilles à l'intérieur d'un livre qui traite des bonnes manières et de l'étiquette"
  },
"77": {
 "d100" : 77,
 "Trinket" : "Une feuille de parchemin sur laquelle est dessiné un engin mécanique complexe"
  },
"78": {
 "d100" : 78,
 "Trinket" : "Un fourreau orné dans lequel à ce jour aucune lame ne rentre"
  },
"79": {
 "d100" : 79,
 "Trinket" : "Une invitation à une fête où un assassinat a eu lieu"
  },
"80": {
 "d100" : 80,
 "Trinket" : "Un pentacle de bronze avec la gravure d'une tête de rat au centre"
  },
"81": {
 "d100" : 81,
 "Trinket" : "Un mouchoir violet brodé avec le nom d'un puissant archimage"
  },
"82": {
 "d100" : 82,
 "Trinket" : "La moitié du plan d'un temple, d'un château, ou d'une autre structure"
  },
"83": {
 "d100" : 83,
 "Trinket" : "Un peu de tissu plié qui, une fois déplié, se transforme en un élégant chapeau"
  },
"84": {
 "d100" : 84,
 "Trinket" : "Un récépissé de dépôt dans une banque d'une ville très éloignée"
  },
"85": {
 "d100" : 85,
 "Trinket" : "Un journal avec sept pages manquantes"
  },
"86": {
 "d100" : 86,
 "Trinket" : "Une tabatière en argent vide et portant une inscription sur le dessus qui dit « rêves »"
  },
"87": {
 "d100" : 87,
 "Trinket" : "Un symbole sacré en fer et consacré à un dieu inconnu"
  },
"88": {
 "d100" : 88,
 "Trinket" : "Un livre qui raconte l'histoire de l'ascension et la chute d'un héros légendaire, avec le dernier chapitre manquant"
  },
"89": {
 "d100" : 89,
 "Trinket" : "Un flacon de sang de dragon"
  },
"90": {
 "d100" : 90,
 "Trinket" : "Une ancienne flèche de conception elfique"
  },
"91": {
 "d100" : 91,
 "Trinket" : "Une aiguille qui ne se plie pas"
  },
"92": {
 "d100" : 92,
 "Trinket" : "Une broche ornée de conception naine"
  },
"93": {
 "d100" : 93,
 "Trinket" : "Une bouteille de vin vide portant une jolie étiquette qui dit « Le magicien des vins, Cuvée du Dragon Rouge, 331422-W »"
  },
"94": {
 "d100" : 94,
 "Trinket" : "Un couvercle avec une mosaïque multicolore en surface"
  },
"95": {
 "d100" : 95,
 "Trinket" : "Une souris pétrifiée"
  },
"96": {
 "d100" : 96,
 "Trinket" : "Un drapeau de pirate noir orné d'un crâne et des os croisés d'un dragon"
  },
"97": {
 "d100" : 97,
 "Trinket" : "Un petit crabe ou araignée mécanique qui se déplace quand il n'est pas observé"
  },
"98": {
 "d100" : 98,
 "Trinket" : "Un pot de verre contenant du lard avec une étiquette qui dit « Graisse de griffon »"
  },
"99": {
 "d100" : 99,
 "Trinket" : "Une boîte en bois avec un fond en céramique qui contient un ver vivant avec une tête à chaque extrémité de son corps"
  }</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8"/>
  <sheetViews>
    <sheetView topLeftCell="B10" workbookViewId="0">
      <selection activeCell="I28" sqref="I28:I106"/>
    </sheetView>
  </sheetViews>
  <sheetFormatPr baseColWidth="10" defaultRowHeight="15"/>
  <cols>
    <col min="1" max="1" width="31.140625" customWidth="1"/>
    <col min="2" max="2" width="19.42578125" customWidth="1"/>
    <col min="5" max="5" width="12.42578125" customWidth="1"/>
    <col min="6" max="6" width="8.28515625" customWidth="1"/>
    <col min="7" max="7" width="10.42578125" customWidth="1"/>
  </cols>
  <sheetData>
    <row r="1" spans="1:14">
      <c r="A1" s="114" t="s">
        <v>528</v>
      </c>
      <c r="B1" s="114" t="s">
        <v>15</v>
      </c>
      <c r="C1" s="114" t="s">
        <v>18</v>
      </c>
      <c r="D1" s="114" t="s">
        <v>17</v>
      </c>
    </row>
    <row r="2" spans="1:14" s="119" customFormat="1">
      <c r="A2" s="113" t="s">
        <v>695</v>
      </c>
      <c r="B2" s="113"/>
      <c r="C2" s="113"/>
      <c r="D2" s="113"/>
      <c r="E2" s="119" t="s">
        <v>839</v>
      </c>
      <c r="H2" s="119" t="str">
        <f>""""&amp;E2&amp;""": {""Code"": """&amp;E2&amp;""", ""Name"": """&amp;A2&amp;"""}"</f>
        <v>"ARCANE_FOCUSER": {"Code": "ARCANE_FOCUSER", "Name": "Focaliseur arcanique"}</v>
      </c>
    </row>
    <row r="3" spans="1:14">
      <c r="A3" s="111" t="s">
        <v>826</v>
      </c>
      <c r="B3" s="111" t="s">
        <v>696</v>
      </c>
      <c r="C3" s="112" t="s">
        <v>84</v>
      </c>
      <c r="D3" s="112" t="s">
        <v>28</v>
      </c>
      <c r="E3" s="56" t="s">
        <v>839</v>
      </c>
      <c r="F3" s="105">
        <f>LEFT(C3,LEN(C3)-3)*IF(RIGHT(C3,2)="po",100,IF(RIGHT(C3,2)="pa",10,1))</f>
        <v>1000</v>
      </c>
      <c r="G3" s="105" t="str">
        <f>IF(RIGHT(D3,2)="kg",LEFT(D3,LEN(D3)-3)*1000,LEFT(D3,LEN(D3)-2))</f>
        <v>500</v>
      </c>
      <c r="H3" s="119"/>
      <c r="I3" t="str">
        <f>""""&amp;A3&amp;""": {
 ""Name"" : """&amp;A3&amp;""",
 ""OV"" : """&amp;B3&amp;""",
 ""Category"": """&amp;E3&amp;""",
 ""Weight"" : "&amp;G3&amp;",
 ""Price"" : "&amp;F3&amp;"
  }"</f>
        <v>"Baguette": {
 "Name" : "Baguette",
 "OV" : "Wand",
 "Category": "ARCANE_FOCUSER",
 "Weight" : 500,
 "Price" : 1000
  }</v>
      </c>
      <c r="J3" s="56"/>
      <c r="K3" s="56"/>
      <c r="L3" s="56"/>
      <c r="M3" s="56"/>
      <c r="N3" s="56"/>
    </row>
    <row r="4" spans="1:14">
      <c r="A4" s="109" t="s">
        <v>1091</v>
      </c>
      <c r="B4" s="109" t="s">
        <v>697</v>
      </c>
      <c r="C4" s="110" t="s">
        <v>38</v>
      </c>
      <c r="D4" s="110" t="s">
        <v>23</v>
      </c>
      <c r="E4" s="56" t="s">
        <v>839</v>
      </c>
      <c r="F4" s="105">
        <f t="shared" ref="F4:F67" si="0">LEFT(C4,LEN(C4)-3)*IF(RIGHT(C4,2)="po",100,IF(RIGHT(C4,2)="pa",10,1))</f>
        <v>500</v>
      </c>
      <c r="G4" s="105">
        <f t="shared" ref="G4:G67" si="1">IF(RIGHT(D4,2)="kg",LEFT(D4,LEN(D4)-3)*1000,LEFT(D4,LEN(D4)-2))</f>
        <v>2000</v>
      </c>
      <c r="H4" s="119"/>
      <c r="I4" t="str">
        <f>""""&amp;A4&amp;""": {
 ""Name"" : """&amp;A4&amp;""",
 ""OV"" : """&amp;B4&amp;""",
 ""Category"": """&amp;E4&amp;""",
 ""Weight"" : "&amp;G4&amp;",
 ""Price"" : "&amp;F4&amp;"
  }"</f>
        <v>"Bâton d'arcane": {
 "Name" : "Bâton d'arcane",
 "OV" : "Staff",
 "Category": "ARCANE_FOCUSER",
 "Weight" : 2000,
 "Price" : 500
  }</v>
      </c>
      <c r="J4" s="56"/>
      <c r="K4" s="56"/>
      <c r="L4" s="56"/>
      <c r="M4" s="56"/>
      <c r="N4" s="56"/>
    </row>
    <row r="5" spans="1:14">
      <c r="A5" s="111" t="s">
        <v>827</v>
      </c>
      <c r="B5" s="111" t="s">
        <v>698</v>
      </c>
      <c r="C5" s="112" t="s">
        <v>84</v>
      </c>
      <c r="D5" s="112" t="s">
        <v>28</v>
      </c>
      <c r="E5" s="56" t="s">
        <v>839</v>
      </c>
      <c r="F5" s="105">
        <f t="shared" si="0"/>
        <v>1000</v>
      </c>
      <c r="G5" s="105" t="str">
        <f t="shared" si="1"/>
        <v>500</v>
      </c>
      <c r="H5" s="119"/>
      <c r="I5" t="str">
        <f>""""&amp;A5&amp;""": {
 ""Name"" : """&amp;A5&amp;""",
 ""OV"" : """&amp;B5&amp;""",
 ""Category"": """&amp;E5&amp;""",
 ""Weight"" : "&amp;G5&amp;",
 ""Price"" : "&amp;F5&amp;"
  }"</f>
        <v>"Boule de cristal": {
 "Name" : "Boule de cristal",
 "OV" : "Crystal",
 "Category": "ARCANE_FOCUSER",
 "Weight" : 500,
 "Price" : 1000
  }</v>
      </c>
      <c r="J5" s="56"/>
      <c r="K5" s="56"/>
      <c r="L5" s="56"/>
      <c r="M5" s="56"/>
      <c r="N5" s="56"/>
    </row>
    <row r="6" spans="1:14">
      <c r="A6" s="109" t="s">
        <v>828</v>
      </c>
      <c r="B6" s="109" t="s">
        <v>699</v>
      </c>
      <c r="C6" s="110" t="s">
        <v>77</v>
      </c>
      <c r="D6" s="110" t="s">
        <v>45</v>
      </c>
      <c r="E6" s="56" t="s">
        <v>839</v>
      </c>
      <c r="F6" s="105">
        <f t="shared" si="0"/>
        <v>2000</v>
      </c>
      <c r="G6" s="105">
        <f t="shared" si="1"/>
        <v>1500</v>
      </c>
      <c r="H6" s="119"/>
      <c r="I6" t="str">
        <f>""""&amp;A6&amp;""": {
 ""Name"" : """&amp;A6&amp;""",
 ""OV"" : """&amp;B6&amp;""",
 ""Category"": """&amp;E6&amp;""",
 ""Weight"" : "&amp;G6&amp;",
 ""Price"" : "&amp;F6&amp;"
  }"</f>
        <v>"Orbe": {
 "Name" : "Orbe",
 "OV" : "Orb",
 "Category": "ARCANE_FOCUSER",
 "Weight" : 1500,
 "Price" : 2000
  }</v>
      </c>
      <c r="J6" s="56"/>
      <c r="K6" s="56"/>
      <c r="L6" s="56"/>
      <c r="M6" s="56"/>
      <c r="N6" s="56"/>
    </row>
    <row r="7" spans="1:14">
      <c r="A7" s="111" t="s">
        <v>829</v>
      </c>
      <c r="B7" s="111" t="s">
        <v>700</v>
      </c>
      <c r="C7" s="112" t="s">
        <v>84</v>
      </c>
      <c r="D7" s="112" t="s">
        <v>33</v>
      </c>
      <c r="E7" s="56" t="s">
        <v>839</v>
      </c>
      <c r="F7" s="105">
        <f t="shared" si="0"/>
        <v>1000</v>
      </c>
      <c r="G7" s="105">
        <f t="shared" si="1"/>
        <v>1000</v>
      </c>
      <c r="H7" s="119"/>
      <c r="I7" t="str">
        <f>""""&amp;A7&amp;""": {
 ""Name"" : """&amp;A7&amp;""",
 ""OV"" : """&amp;B7&amp;""",
 ""Category"": """&amp;E7&amp;""",
 ""Weight"" : "&amp;G7&amp;",
 ""Price"" : "&amp;F7&amp;"
  }"</f>
        <v>"Sceptre": {
 "Name" : "Sceptre",
 "OV" : "Rod",
 "Category": "ARCANE_FOCUSER",
 "Weight" : 1000,
 "Price" : 1000
  }</v>
      </c>
      <c r="J7" s="56"/>
      <c r="K7" s="56"/>
      <c r="L7" s="56"/>
      <c r="M7" s="56"/>
      <c r="N7" s="56"/>
    </row>
    <row r="8" spans="1:14" s="119" customFormat="1">
      <c r="A8" s="113" t="s">
        <v>701</v>
      </c>
      <c r="B8" s="113"/>
      <c r="C8" s="113"/>
      <c r="D8" s="113"/>
      <c r="E8" s="119" t="s">
        <v>840</v>
      </c>
      <c r="F8" s="118"/>
      <c r="G8" s="118"/>
      <c r="H8" s="119" t="str">
        <f>""""&amp;E8&amp;""": {""Code"": """&amp;E8&amp;""", ""Name"": """&amp;A8&amp;"""}"</f>
        <v>"DRUIDIC_FOCUSER": {"Code": "DRUIDIC_FOCUSER", "Name": "Focaliseur druidique"}</v>
      </c>
      <c r="I8"/>
    </row>
    <row r="9" spans="1:14">
      <c r="A9" s="111" t="s">
        <v>825</v>
      </c>
      <c r="B9" s="111" t="s">
        <v>702</v>
      </c>
      <c r="C9" s="112" t="s">
        <v>84</v>
      </c>
      <c r="D9" s="112" t="s">
        <v>28</v>
      </c>
      <c r="E9" s="56" t="s">
        <v>840</v>
      </c>
      <c r="F9" s="105">
        <f t="shared" si="0"/>
        <v>1000</v>
      </c>
      <c r="G9" s="105" t="str">
        <f t="shared" si="1"/>
        <v>500</v>
      </c>
      <c r="H9" s="119"/>
      <c r="I9" t="str">
        <f>""""&amp;A9&amp;""": {
 ""Name"" : """&amp;A9&amp;""",
 ""OV"" : """&amp;B9&amp;""",
 ""Category"": """&amp;E9&amp;""",
 ""Weight"" : "&amp;G9&amp;",
 ""Price"" : "&amp;F9&amp;"
  }"</f>
        <v>"Baguette d'if": {
 "Name" : "Baguette d'if",
 "OV" : "Yew wand",
 "Category": "DRUIDIC_FOCUSER",
 "Weight" : 500,
 "Price" : 1000
  }</v>
      </c>
      <c r="J9" s="56"/>
      <c r="K9" s="56"/>
      <c r="L9" s="56"/>
      <c r="M9" s="56"/>
      <c r="N9" s="56"/>
    </row>
    <row r="10" spans="1:14">
      <c r="A10" s="109" t="s">
        <v>1092</v>
      </c>
      <c r="B10" s="109" t="s">
        <v>703</v>
      </c>
      <c r="C10" s="110" t="s">
        <v>38</v>
      </c>
      <c r="D10" s="110" t="s">
        <v>23</v>
      </c>
      <c r="E10" s="56" t="s">
        <v>840</v>
      </c>
      <c r="F10" s="105">
        <f t="shared" si="0"/>
        <v>500</v>
      </c>
      <c r="G10" s="105">
        <f t="shared" si="1"/>
        <v>2000</v>
      </c>
      <c r="H10" s="119"/>
      <c r="I10" t="str">
        <f>""""&amp;A10&amp;""": {
 ""Name"" : """&amp;A10&amp;""",
 ""OV"" : """&amp;B10&amp;""",
 ""Category"": """&amp;E10&amp;""",
 ""Weight"" : "&amp;G10&amp;",
 ""Price"" : "&amp;F10&amp;"
  }"</f>
        <v>"Bâton druidique": {
 "Name" : "Bâton druidique",
 "OV" : "Wooden staff",
 "Category": "DRUIDIC_FOCUSER",
 "Weight" : 2000,
 "Price" : 500
  }</v>
      </c>
      <c r="J10" s="56"/>
      <c r="K10" s="56"/>
      <c r="L10" s="56"/>
      <c r="M10" s="56"/>
      <c r="N10" s="56"/>
    </row>
    <row r="11" spans="1:14">
      <c r="A11" s="111" t="s">
        <v>824</v>
      </c>
      <c r="B11" s="111" t="s">
        <v>704</v>
      </c>
      <c r="C11" s="112" t="s">
        <v>46</v>
      </c>
      <c r="D11" s="121" t="s">
        <v>437</v>
      </c>
      <c r="E11" s="56" t="s">
        <v>840</v>
      </c>
      <c r="F11" s="105">
        <f t="shared" si="0"/>
        <v>100</v>
      </c>
      <c r="G11" s="105" t="str">
        <f t="shared" si="1"/>
        <v>0</v>
      </c>
      <c r="H11" s="119"/>
      <c r="I11" t="str">
        <f>""""&amp;A11&amp;""": {
 ""Name"" : """&amp;A11&amp;""",
 ""OV"" : """&amp;B11&amp;""",
 ""Category"": """&amp;E11&amp;""",
 ""Weight"" : "&amp;G11&amp;",
 ""Price"" : "&amp;F11&amp;"
  }"</f>
        <v>"Branche de gui": {
 "Name" : "Branche de gui",
 "OV" : "Sprig of mistletoe",
 "Category": "DRUIDIC_FOCUSER",
 "Weight" : 0,
 "Price" : 100
  }</v>
      </c>
      <c r="J11" s="56"/>
      <c r="K11" s="56"/>
      <c r="L11" s="56"/>
      <c r="M11" s="56"/>
      <c r="N11" s="56"/>
    </row>
    <row r="12" spans="1:14">
      <c r="A12" s="109" t="s">
        <v>705</v>
      </c>
      <c r="B12" s="109" t="s">
        <v>705</v>
      </c>
      <c r="C12" s="110" t="s">
        <v>46</v>
      </c>
      <c r="D12" s="122" t="s">
        <v>437</v>
      </c>
      <c r="E12" s="56" t="s">
        <v>840</v>
      </c>
      <c r="F12" s="105">
        <f t="shared" si="0"/>
        <v>100</v>
      </c>
      <c r="G12" s="105" t="str">
        <f t="shared" si="1"/>
        <v>0</v>
      </c>
      <c r="H12" s="119"/>
      <c r="I12" t="str">
        <f>""""&amp;A12&amp;""": {
 ""Name"" : """&amp;A12&amp;""",
 ""OV"" : """&amp;B12&amp;""",
 ""Category"": """&amp;E12&amp;""",
 ""Weight"" : "&amp;G12&amp;",
 ""Price"" : "&amp;F12&amp;"
  }"</f>
        <v>"Totem": {
 "Name" : "Totem",
 "OV" : "Totem",
 "Category": "DRUIDIC_FOCUSER",
 "Weight" : 0,
 "Price" : 100
  }</v>
      </c>
      <c r="J12" s="56"/>
      <c r="K12" s="56"/>
      <c r="L12" s="56"/>
      <c r="M12" s="56"/>
      <c r="N12" s="56"/>
    </row>
    <row r="13" spans="1:14" s="119" customFormat="1">
      <c r="A13" s="108" t="s">
        <v>740</v>
      </c>
      <c r="B13" s="108"/>
      <c r="C13" s="108"/>
      <c r="D13" s="108"/>
      <c r="E13" s="119" t="s">
        <v>841</v>
      </c>
      <c r="F13" s="118"/>
      <c r="G13" s="118"/>
      <c r="H13" s="119" t="str">
        <f>""""&amp;E13&amp;""": {""Code"": """&amp;E13&amp;""", ""Name"": """&amp;A13&amp;"""}"</f>
        <v>"AMMUNITION": {"Code": "AMMUNITION", "Name": "Munitions"}</v>
      </c>
      <c r="I13"/>
    </row>
    <row r="14" spans="1:14">
      <c r="A14" s="109" t="s">
        <v>833</v>
      </c>
      <c r="B14" s="109" t="s">
        <v>741</v>
      </c>
      <c r="C14" s="110" t="s">
        <v>46</v>
      </c>
      <c r="D14" s="110" t="s">
        <v>28</v>
      </c>
      <c r="E14" s="56" t="s">
        <v>841</v>
      </c>
      <c r="F14" s="105">
        <f t="shared" si="0"/>
        <v>100</v>
      </c>
      <c r="G14" s="105" t="str">
        <f t="shared" si="1"/>
        <v>500</v>
      </c>
      <c r="H14" s="119"/>
      <c r="I14" t="str">
        <f>""""&amp;A14&amp;""": {
 ""Name"" : """&amp;A14&amp;""",
 ""OV"" : """&amp;B14&amp;""",
 ""Category"": """&amp;E14&amp;""",
 ""Weight"" : "&amp;G14&amp;",
 ""Price"" : "&amp;F14&amp;"
  }"</f>
        <v>"Aiguilles de sarbacane (50)": {
 "Name" : "Aiguilles de sarbacane (50)",
 "OV" : "Blowgun needles",
 "Category": "AMMUNITION",
 "Weight" : 500,
 "Price" : 100
  }</v>
      </c>
      <c r="J14" s="56"/>
      <c r="K14" s="56"/>
      <c r="L14" s="56"/>
      <c r="M14" s="56"/>
      <c r="N14" s="56"/>
    </row>
    <row r="15" spans="1:14">
      <c r="A15" s="111" t="s">
        <v>832</v>
      </c>
      <c r="B15" s="111" t="s">
        <v>742</v>
      </c>
      <c r="C15" s="112" t="s">
        <v>743</v>
      </c>
      <c r="D15" s="112" t="s">
        <v>744</v>
      </c>
      <c r="E15" s="56" t="s">
        <v>841</v>
      </c>
      <c r="F15" s="105">
        <f t="shared" si="0"/>
        <v>4</v>
      </c>
      <c r="G15" s="105" t="str">
        <f t="shared" si="1"/>
        <v>750</v>
      </c>
      <c r="H15" s="119"/>
      <c r="I15" t="str">
        <f>""""&amp;A15&amp;""": {
 ""Name"" : """&amp;A15&amp;""",
 ""OV"" : """&amp;B15&amp;""",
 ""Category"": """&amp;E15&amp;""",
 ""Weight"" : "&amp;G15&amp;",
 ""Price"" : "&amp;F15&amp;"
  }"</f>
        <v>"Billes de fronde (20)": {
 "Name" : "Billes de fronde (20)",
 "OV" : "Sling bullets",
 "Category": "AMMUNITION",
 "Weight" : 750,
 "Price" : 4
  }</v>
      </c>
      <c r="J15" s="56"/>
      <c r="K15" s="56"/>
      <c r="L15" s="56"/>
      <c r="M15" s="56"/>
      <c r="N15" s="56"/>
    </row>
    <row r="16" spans="1:14">
      <c r="A16" s="109" t="s">
        <v>831</v>
      </c>
      <c r="B16" s="109" t="s">
        <v>745</v>
      </c>
      <c r="C16" s="110" t="s">
        <v>46</v>
      </c>
      <c r="D16" s="110" t="s">
        <v>744</v>
      </c>
      <c r="E16" s="56" t="s">
        <v>841</v>
      </c>
      <c r="F16" s="105">
        <f t="shared" si="0"/>
        <v>100</v>
      </c>
      <c r="G16" s="105" t="str">
        <f t="shared" si="1"/>
        <v>750</v>
      </c>
      <c r="H16" s="119"/>
      <c r="I16" t="str">
        <f>""""&amp;A16&amp;""": {
 ""Name"" : """&amp;A16&amp;""",
 ""OV"" : """&amp;B16&amp;""",
 ""Category"": """&amp;E16&amp;""",
 ""Weight"" : "&amp;G16&amp;",
 ""Price"" : "&amp;F16&amp;"
  }"</f>
        <v>"Carreaux d'arbalète (20)": {
 "Name" : "Carreaux d'arbalète (20)",
 "OV" : "Crossbow bolts",
 "Category": "AMMUNITION",
 "Weight" : 750,
 "Price" : 100
  }</v>
      </c>
      <c r="J16" s="56"/>
      <c r="K16" s="56"/>
      <c r="L16" s="56"/>
      <c r="M16" s="56"/>
      <c r="N16" s="56"/>
    </row>
    <row r="17" spans="1:14">
      <c r="A17" s="111" t="s">
        <v>830</v>
      </c>
      <c r="B17" s="111" t="s">
        <v>746</v>
      </c>
      <c r="C17" s="112" t="s">
        <v>46</v>
      </c>
      <c r="D17" s="112" t="s">
        <v>28</v>
      </c>
      <c r="E17" s="56" t="s">
        <v>841</v>
      </c>
      <c r="F17" s="105">
        <f t="shared" si="0"/>
        <v>100</v>
      </c>
      <c r="G17" s="105" t="str">
        <f t="shared" si="1"/>
        <v>500</v>
      </c>
      <c r="H17" s="119"/>
      <c r="I17" t="str">
        <f>""""&amp;A17&amp;""": {
 ""Name"" : """&amp;A17&amp;""",
 ""OV"" : """&amp;B17&amp;""",
 ""Category"": """&amp;E17&amp;""",
 ""Weight"" : "&amp;G17&amp;",
 ""Price"" : "&amp;F17&amp;"
  }"</f>
        <v>"Flèches (20)": {
 "Name" : "Flèches (20)",
 "OV" : "Arrows",
 "Category": "AMMUNITION",
 "Weight" : 500,
 "Price" : 100
  }</v>
      </c>
      <c r="J17" s="56"/>
      <c r="K17" s="56"/>
      <c r="L17" s="56"/>
      <c r="M17" s="56"/>
      <c r="N17" s="56"/>
    </row>
    <row r="18" spans="1:14" s="119" customFormat="1">
      <c r="A18" s="113" t="s">
        <v>802</v>
      </c>
      <c r="B18" s="113"/>
      <c r="C18" s="113"/>
      <c r="D18" s="113"/>
      <c r="E18" s="119" t="s">
        <v>842</v>
      </c>
      <c r="F18" s="118"/>
      <c r="G18" s="118"/>
      <c r="H18" s="119" t="str">
        <f>""""&amp;E18&amp;""": {""Code"": """&amp;E18&amp;""", ""Name"": """&amp;A18&amp;"""}"</f>
        <v>"SACRED_SYMBOL": {"Code": "SACRED_SYMBOL", "Name": "Symbole sacré"}</v>
      </c>
      <c r="I18"/>
    </row>
    <row r="19" spans="1:14">
      <c r="A19" s="111" t="s">
        <v>836</v>
      </c>
      <c r="B19" s="111" t="s">
        <v>803</v>
      </c>
      <c r="C19" s="112" t="s">
        <v>38</v>
      </c>
      <c r="D19" s="112" t="s">
        <v>28</v>
      </c>
      <c r="E19" s="56" t="s">
        <v>842</v>
      </c>
      <c r="F19" s="105">
        <f t="shared" si="0"/>
        <v>500</v>
      </c>
      <c r="G19" s="105" t="str">
        <f t="shared" si="1"/>
        <v>500</v>
      </c>
      <c r="H19" s="119"/>
      <c r="I19" t="str">
        <f>""""&amp;A19&amp;""": {
 ""Name"" : """&amp;A19&amp;""",
 ""OV"" : """&amp;B19&amp;""",
 ""Category"": """&amp;E19&amp;""",
 ""Weight"" : "&amp;G19&amp;",
 ""Price"" : "&amp;F19&amp;"
  }"</f>
        <v>"Amulette": {
 "Name" : "Amulette",
 "OV" : "Amulet",
 "Category": "SACRED_SYMBOL",
 "Weight" : 500,
 "Price" : 500
  }</v>
      </c>
      <c r="J19" s="56"/>
      <c r="K19" s="56"/>
      <c r="L19" s="56"/>
      <c r="M19" s="56"/>
      <c r="N19" s="56"/>
    </row>
    <row r="20" spans="1:14">
      <c r="A20" s="109" t="s">
        <v>835</v>
      </c>
      <c r="B20" s="109" t="s">
        <v>804</v>
      </c>
      <c r="C20" s="110" t="s">
        <v>38</v>
      </c>
      <c r="D20" s="122" t="s">
        <v>437</v>
      </c>
      <c r="E20" s="56" t="s">
        <v>842</v>
      </c>
      <c r="F20" s="105">
        <f t="shared" si="0"/>
        <v>500</v>
      </c>
      <c r="G20" s="105" t="str">
        <f t="shared" si="1"/>
        <v>0</v>
      </c>
      <c r="H20" s="119"/>
      <c r="I20" t="str">
        <f>""""&amp;A20&amp;""": {
 ""Name"" : """&amp;A20&amp;""",
 ""OV"" : """&amp;B20&amp;""",
 ""Category"": """&amp;E20&amp;""",
 ""Weight"" : "&amp;G20&amp;",
 ""Price"" : "&amp;F20&amp;"
  }"</f>
        <v>"Emblème": {
 "Name" : "Emblème",
 "OV" : "Emblem",
 "Category": "SACRED_SYMBOL",
 "Weight" : 0,
 "Price" : 500
  }</v>
      </c>
      <c r="J20" s="56"/>
      <c r="K20" s="56"/>
      <c r="L20" s="56"/>
      <c r="M20" s="56"/>
      <c r="N20" s="56"/>
    </row>
    <row r="21" spans="1:14">
      <c r="A21" s="111" t="s">
        <v>834</v>
      </c>
      <c r="B21" s="111" t="s">
        <v>805</v>
      </c>
      <c r="C21" s="112" t="s">
        <v>38</v>
      </c>
      <c r="D21" s="112" t="s">
        <v>33</v>
      </c>
      <c r="E21" s="56" t="s">
        <v>842</v>
      </c>
      <c r="F21" s="105">
        <f t="shared" si="0"/>
        <v>500</v>
      </c>
      <c r="G21" s="105">
        <f t="shared" si="1"/>
        <v>1000</v>
      </c>
      <c r="H21" s="119"/>
      <c r="I21" t="str">
        <f>""""&amp;A21&amp;""": {
 ""Name"" : """&amp;A21&amp;""",
 ""OV"" : """&amp;B21&amp;""",
 ""Category"": """&amp;E21&amp;""",
 ""Weight"" : "&amp;G21&amp;",
 ""Price"" : "&amp;F21&amp;"
  }"</f>
        <v>"Reliquaire": {
 "Name" : "Reliquaire",
 "OV" : "Reliquary",
 "Category": "SACRED_SYMBOL",
 "Weight" : 1000,
 "Price" : 500
  }</v>
      </c>
      <c r="J21" s="56"/>
      <c r="K21" s="56"/>
      <c r="L21" s="56"/>
      <c r="M21" s="56"/>
      <c r="N21" s="56"/>
    </row>
    <row r="22" spans="1:14" s="119" customFormat="1">
      <c r="A22" s="123" t="s">
        <v>837</v>
      </c>
      <c r="B22" s="123" t="s">
        <v>838</v>
      </c>
      <c r="C22" s="126"/>
      <c r="D22" s="126"/>
      <c r="E22" s="119" t="s">
        <v>843</v>
      </c>
      <c r="F22" s="118"/>
      <c r="G22" s="118"/>
      <c r="H22" s="119" t="str">
        <f>""""&amp;E22&amp;""": {""Code"": """&amp;E22&amp;""", ""Name"": """&amp;A22&amp;"""}"</f>
        <v>"CLOTHES": {"Code": "CLOTHES", "Name": "Vêtements"}</v>
      </c>
      <c r="I22"/>
    </row>
    <row r="23" spans="1:14" s="119" customFormat="1">
      <c r="A23" s="109" t="s">
        <v>815</v>
      </c>
      <c r="B23" s="109" t="s">
        <v>816</v>
      </c>
      <c r="C23" s="110" t="s">
        <v>42</v>
      </c>
      <c r="D23" s="110" t="s">
        <v>45</v>
      </c>
      <c r="E23" s="56" t="s">
        <v>843</v>
      </c>
      <c r="F23" s="105">
        <f t="shared" si="0"/>
        <v>50</v>
      </c>
      <c r="G23" s="105">
        <f t="shared" si="1"/>
        <v>1500</v>
      </c>
      <c r="I23" t="str">
        <f>""""&amp;A23&amp;""": {
 ""Name"" : """&amp;A23&amp;""",
 ""OV"" : """&amp;B23&amp;""",
 ""Category"": """&amp;E23&amp;""",
 ""Weight"" : "&amp;G23&amp;",
 ""Price"" : "&amp;F23&amp;"
  }"</f>
        <v>"Vêtements, communs": {
 "Name" : "Vêtements, communs",
 "OV" : "Clothes, common",
 "Category": "CLOTHES",
 "Weight" : 1500,
 "Price" : 50
  }</v>
      </c>
    </row>
    <row r="24" spans="1:14">
      <c r="A24" s="111" t="s">
        <v>817</v>
      </c>
      <c r="B24" s="111" t="s">
        <v>818</v>
      </c>
      <c r="C24" s="112" t="s">
        <v>38</v>
      </c>
      <c r="D24" s="112" t="s">
        <v>23</v>
      </c>
      <c r="E24" s="56" t="s">
        <v>843</v>
      </c>
      <c r="F24" s="105">
        <f t="shared" si="0"/>
        <v>500</v>
      </c>
      <c r="G24" s="105">
        <f t="shared" si="1"/>
        <v>2000</v>
      </c>
      <c r="H24" s="119"/>
      <c r="I24" t="str">
        <f>""""&amp;A24&amp;""": {
 ""Name"" : """&amp;A24&amp;""",
 ""OV"" : """&amp;B24&amp;""",
 ""Category"": """&amp;E24&amp;""",
 ""Weight"" : "&amp;G24&amp;",
 ""Price"" : "&amp;F24&amp;"
  }"</f>
        <v>"Vêtements, costume": {
 "Name" : "Vêtements, costume",
 "OV" : "Clothes, costume",
 "Category": "CLOTHES",
 "Weight" : 2000,
 "Price" : 500
  }</v>
      </c>
      <c r="J24" s="56"/>
      <c r="K24" s="56"/>
      <c r="L24" s="56"/>
      <c r="M24" s="56"/>
      <c r="N24" s="56"/>
    </row>
    <row r="25" spans="1:14">
      <c r="A25" s="109" t="s">
        <v>819</v>
      </c>
      <c r="B25" s="109" t="s">
        <v>820</v>
      </c>
      <c r="C25" s="110" t="s">
        <v>87</v>
      </c>
      <c r="D25" s="110" t="s">
        <v>76</v>
      </c>
      <c r="E25" s="56" t="s">
        <v>843</v>
      </c>
      <c r="F25" s="105">
        <f t="shared" si="0"/>
        <v>1500</v>
      </c>
      <c r="G25" s="105">
        <f t="shared" si="1"/>
        <v>3000</v>
      </c>
      <c r="H25" s="119"/>
      <c r="I25" t="str">
        <f>""""&amp;A25&amp;""": {
 ""Name"" : """&amp;A25&amp;""",
 ""OV"" : """&amp;B25&amp;""",
 ""Category"": """&amp;E25&amp;""",
 ""Weight"" : "&amp;G25&amp;",
 ""Price"" : "&amp;F25&amp;"
  }"</f>
        <v>"Vêtements, fins": {
 "Name" : "Vêtements, fins",
 "OV" : "Clothes, fine",
 "Category": "CLOTHES",
 "Weight" : 3000,
 "Price" : 1500
  }</v>
      </c>
      <c r="J25" s="56"/>
      <c r="K25" s="56"/>
      <c r="L25" s="56"/>
      <c r="M25" s="56"/>
      <c r="N25" s="56"/>
    </row>
    <row r="26" spans="1:14">
      <c r="A26" s="111" t="s">
        <v>821</v>
      </c>
      <c r="B26" s="111" t="s">
        <v>822</v>
      </c>
      <c r="C26" s="112" t="s">
        <v>29</v>
      </c>
      <c r="D26" s="112" t="s">
        <v>23</v>
      </c>
      <c r="E26" s="56" t="s">
        <v>843</v>
      </c>
      <c r="F26" s="105">
        <f t="shared" si="0"/>
        <v>200</v>
      </c>
      <c r="G26" s="105">
        <f t="shared" si="1"/>
        <v>2000</v>
      </c>
      <c r="H26" s="119"/>
      <c r="I26" t="str">
        <f>""""&amp;A26&amp;""": {
 ""Name"" : """&amp;A26&amp;""",
 ""OV"" : """&amp;B26&amp;""",
 ""Category"": """&amp;E26&amp;""",
 ""Weight"" : "&amp;G26&amp;",
 ""Price"" : "&amp;F26&amp;"
  }"</f>
        <v>"Vêtements, voyage": {
 "Name" : "Vêtements, voyage",
 "OV" : "Clothes, traveler’s",
 "Category": "CLOTHES",
 "Weight" : 2000,
 "Price" : 200
  }</v>
      </c>
      <c r="J26" s="56"/>
      <c r="K26" s="56"/>
      <c r="L26" s="56"/>
      <c r="M26" s="56"/>
      <c r="N26" s="56"/>
    </row>
    <row r="27" spans="1:14" s="119" customFormat="1">
      <c r="A27" s="123" t="s">
        <v>823</v>
      </c>
      <c r="B27" s="123"/>
      <c r="C27" s="126"/>
      <c r="D27" s="126"/>
      <c r="E27" s="119" t="s">
        <v>844</v>
      </c>
      <c r="F27" s="118"/>
      <c r="G27" s="118"/>
      <c r="H27" s="119" t="str">
        <f>""""&amp;E27&amp;""": {""Code"": """&amp;E27&amp;""", ""Name"": """&amp;A27&amp;"""}"</f>
        <v>"VARIOUS": {"Code": "VARIOUS", "Name": "Divers"}</v>
      </c>
      <c r="I27"/>
    </row>
    <row r="28" spans="1:14">
      <c r="A28" s="109" t="s">
        <v>806</v>
      </c>
      <c r="B28" s="109" t="s">
        <v>807</v>
      </c>
      <c r="C28" s="110" t="s">
        <v>29</v>
      </c>
      <c r="D28" s="110" t="s">
        <v>500</v>
      </c>
      <c r="E28" s="56" t="s">
        <v>844</v>
      </c>
      <c r="F28" s="105">
        <f t="shared" si="0"/>
        <v>200</v>
      </c>
      <c r="G28" s="105">
        <f t="shared" si="1"/>
        <v>10000</v>
      </c>
      <c r="H28" s="119"/>
      <c r="I28" t="str">
        <f>""""&amp;A28&amp;""": {
 ""Name"" : """&amp;A28&amp;""",
 ""OV"" : """&amp;B28&amp;""",
 ""Category"": """&amp;E28&amp;""",
 ""Weight"" : "&amp;G28&amp;",
 ""Price"" : "&amp;F28&amp;"
  }"</f>
        <v>"Tente": {
 "Name" : "Tente",
 "OV" : "Tent",
 "Category": "VARIOUS",
 "Weight" : 10000,
 "Price" : 200
  }</v>
      </c>
      <c r="J28" s="56"/>
      <c r="K28" s="56"/>
      <c r="L28" s="56"/>
      <c r="M28" s="56"/>
      <c r="N28" s="56"/>
    </row>
    <row r="29" spans="1:14">
      <c r="A29" s="111" t="s">
        <v>808</v>
      </c>
      <c r="B29" s="111" t="s">
        <v>809</v>
      </c>
      <c r="C29" s="112" t="s">
        <v>29</v>
      </c>
      <c r="D29" s="112" t="s">
        <v>810</v>
      </c>
      <c r="E29" s="56" t="s">
        <v>844</v>
      </c>
      <c r="F29" s="105">
        <f t="shared" si="0"/>
        <v>200</v>
      </c>
      <c r="G29" s="105">
        <f t="shared" si="1"/>
        <v>35000</v>
      </c>
      <c r="H29" s="119"/>
      <c r="I29" t="str">
        <f t="shared" ref="I29:I92" si="2">""""&amp;A29&amp;""": {
 ""Name"" : """&amp;A29&amp;""",
 ""OV"" : """&amp;B29&amp;""",
 ""Category"": """&amp;E29&amp;""",
 ""Weight"" : "&amp;G29&amp;",
 ""Price"" : "&amp;F29&amp;"
  }"</f>
        <v>"Tonneau": {
 "Name" : "Tonneau",
 "OV" : "Barrel",
 "Category": "VARIOUS",
 "Weight" : 35000,
 "Price" : 200
  }</v>
      </c>
      <c r="J29" s="56"/>
      <c r="K29" s="56"/>
      <c r="L29" s="56"/>
      <c r="M29" s="56"/>
      <c r="N29" s="56"/>
    </row>
    <row r="30" spans="1:14">
      <c r="A30" s="109" t="s">
        <v>811</v>
      </c>
      <c r="B30" s="109" t="s">
        <v>812</v>
      </c>
      <c r="C30" s="110" t="s">
        <v>644</v>
      </c>
      <c r="D30" s="110" t="s">
        <v>28</v>
      </c>
      <c r="E30" s="56" t="s">
        <v>844</v>
      </c>
      <c r="F30" s="105">
        <f t="shared" si="0"/>
        <v>1</v>
      </c>
      <c r="G30" s="105" t="str">
        <f t="shared" si="1"/>
        <v>500</v>
      </c>
      <c r="H30" s="119"/>
      <c r="I30" t="str">
        <f t="shared" si="2"/>
        <v>"Torche": {
 "Name" : "Torche",
 "OV" : "Torch",
 "Category": "VARIOUS",
 "Weight" : 500,
 "Price" : 1
  }</v>
      </c>
      <c r="J30" s="56"/>
      <c r="K30" s="56"/>
      <c r="L30" s="56"/>
      <c r="M30" s="56"/>
      <c r="N30" s="56"/>
    </row>
    <row r="31" spans="1:14">
      <c r="A31" s="111" t="s">
        <v>813</v>
      </c>
      <c r="B31" s="111" t="s">
        <v>814</v>
      </c>
      <c r="C31" s="112" t="s">
        <v>38</v>
      </c>
      <c r="D31" s="112" t="s">
        <v>45</v>
      </c>
      <c r="E31" s="56" t="s">
        <v>844</v>
      </c>
      <c r="F31" s="105">
        <f t="shared" si="0"/>
        <v>500</v>
      </c>
      <c r="G31" s="105">
        <f t="shared" si="1"/>
        <v>1500</v>
      </c>
      <c r="H31" s="119"/>
      <c r="I31" t="str">
        <f t="shared" si="2"/>
        <v>"Trousse de soins": {
 "Name" : "Trousse de soins",
 "OV" : "Healer’s Kit",
 "Category": "VARIOUS",
 "Weight" : 1500,
 "Price" : 500
  }</v>
      </c>
      <c r="J31" s="56"/>
      <c r="K31" s="56"/>
      <c r="L31" s="56"/>
      <c r="M31" s="56"/>
      <c r="N31" s="56"/>
    </row>
    <row r="32" spans="1:14">
      <c r="A32" s="109" t="s">
        <v>747</v>
      </c>
      <c r="B32" s="109" t="s">
        <v>748</v>
      </c>
      <c r="C32" s="110" t="s">
        <v>46</v>
      </c>
      <c r="D32" s="110" t="s">
        <v>60</v>
      </c>
      <c r="E32" s="56" t="s">
        <v>844</v>
      </c>
      <c r="F32" s="105">
        <f t="shared" si="0"/>
        <v>100</v>
      </c>
      <c r="G32" s="105">
        <f t="shared" si="1"/>
        <v>2500</v>
      </c>
      <c r="H32" s="119"/>
      <c r="I32" t="str">
        <f t="shared" si="2"/>
        <v>"Palan": {
 "Name" : "Palan",
 "OV" : "Block and tackle",
 "Category": "VARIOUS",
 "Weight" : 2500,
 "Price" : 100
  }</v>
      </c>
      <c r="J32" s="56"/>
      <c r="K32" s="56"/>
      <c r="L32" s="56"/>
      <c r="M32" s="56"/>
      <c r="N32" s="56"/>
    </row>
    <row r="33" spans="1:14" s="119" customFormat="1">
      <c r="A33" s="111" t="s">
        <v>749</v>
      </c>
      <c r="B33" s="111" t="s">
        <v>750</v>
      </c>
      <c r="C33" s="112" t="s">
        <v>751</v>
      </c>
      <c r="D33" s="112" t="s">
        <v>33</v>
      </c>
      <c r="E33" s="56" t="s">
        <v>844</v>
      </c>
      <c r="F33" s="105">
        <f t="shared" si="0"/>
        <v>40</v>
      </c>
      <c r="G33" s="105">
        <f t="shared" si="1"/>
        <v>1000</v>
      </c>
      <c r="I33" t="str">
        <f t="shared" si="2"/>
        <v>"Panier": {
 "Name" : "Panier",
 "OV" : "Basket",
 "Category": "VARIOUS",
 "Weight" : 1000,
 "Price" : 40
  }</v>
      </c>
    </row>
    <row r="34" spans="1:14">
      <c r="A34" s="109" t="s">
        <v>752</v>
      </c>
      <c r="B34" s="109" t="s">
        <v>753</v>
      </c>
      <c r="C34" s="110" t="s">
        <v>24</v>
      </c>
      <c r="D34" s="122" t="s">
        <v>437</v>
      </c>
      <c r="E34" s="56" t="s">
        <v>844</v>
      </c>
      <c r="F34" s="105">
        <f t="shared" si="0"/>
        <v>20</v>
      </c>
      <c r="G34" s="105" t="str">
        <f t="shared" si="1"/>
        <v>0</v>
      </c>
      <c r="H34" s="119"/>
      <c r="I34" t="str">
        <f t="shared" si="2"/>
        <v>"Papier (une feuille)": {
 "Name" : "Papier (une feuille)",
 "OV" : "Paper",
 "Category": "VARIOUS",
 "Weight" : 0,
 "Price" : 20
  }</v>
      </c>
      <c r="J34" s="56"/>
      <c r="K34" s="56"/>
      <c r="L34" s="56"/>
      <c r="M34" s="56"/>
      <c r="N34" s="56"/>
    </row>
    <row r="35" spans="1:14">
      <c r="A35" s="111" t="s">
        <v>754</v>
      </c>
      <c r="B35" s="111" t="s">
        <v>755</v>
      </c>
      <c r="C35" s="112" t="s">
        <v>34</v>
      </c>
      <c r="D35" s="121" t="s">
        <v>437</v>
      </c>
      <c r="E35" s="56" t="s">
        <v>844</v>
      </c>
      <c r="F35" s="105">
        <f t="shared" si="0"/>
        <v>10</v>
      </c>
      <c r="G35" s="105" t="str">
        <f t="shared" si="1"/>
        <v>0</v>
      </c>
      <c r="H35" s="119"/>
      <c r="I35" t="str">
        <f t="shared" si="2"/>
        <v>"Parchemin (une feuille)": {
 "Name" : "Parchemin (une feuille)",
 "OV" : "Parchment",
 "Category": "VARIOUS",
 "Weight" : 0,
 "Price" : 10
  }</v>
      </c>
      <c r="J35" s="56"/>
      <c r="K35" s="56"/>
      <c r="L35" s="56"/>
      <c r="M35" s="56"/>
      <c r="N35" s="56"/>
    </row>
    <row r="36" spans="1:14">
      <c r="A36" s="109" t="s">
        <v>756</v>
      </c>
      <c r="B36" s="109" t="s">
        <v>757</v>
      </c>
      <c r="C36" s="110" t="s">
        <v>38</v>
      </c>
      <c r="D36" s="122" t="s">
        <v>437</v>
      </c>
      <c r="E36" s="56" t="s">
        <v>844</v>
      </c>
      <c r="F36" s="105">
        <f t="shared" si="0"/>
        <v>500</v>
      </c>
      <c r="G36" s="105" t="str">
        <f t="shared" si="1"/>
        <v>0</v>
      </c>
      <c r="H36" s="119"/>
      <c r="I36" t="str">
        <f t="shared" si="2"/>
        <v>"Parfum (fiole)": {
 "Name" : "Parfum (fiole)",
 "OV" : "Perfum",
 "Category": "VARIOUS",
 "Weight" : 0,
 "Price" : 500
  }</v>
      </c>
      <c r="J36" s="56"/>
      <c r="K36" s="56"/>
      <c r="L36" s="56"/>
      <c r="M36" s="56"/>
      <c r="N36" s="56"/>
    </row>
    <row r="37" spans="1:14">
      <c r="A37" s="111" t="s">
        <v>758</v>
      </c>
      <c r="B37" s="111" t="s">
        <v>759</v>
      </c>
      <c r="C37" s="112" t="s">
        <v>29</v>
      </c>
      <c r="D37" s="112" t="s">
        <v>60</v>
      </c>
      <c r="E37" s="56" t="s">
        <v>844</v>
      </c>
      <c r="F37" s="105">
        <f t="shared" si="0"/>
        <v>200</v>
      </c>
      <c r="G37" s="105">
        <f t="shared" si="1"/>
        <v>2500</v>
      </c>
      <c r="H37" s="119"/>
      <c r="I37" t="str">
        <f t="shared" si="2"/>
        <v>"Pelle": {
 "Name" : "Pelle",
 "OV" : "Shovel",
 "Category": "VARIOUS",
 "Weight" : 2500,
 "Price" : 200
  }</v>
      </c>
      <c r="J37" s="56"/>
      <c r="K37" s="56"/>
      <c r="L37" s="56"/>
      <c r="M37" s="56"/>
      <c r="N37" s="56"/>
    </row>
    <row r="38" spans="1:14">
      <c r="A38" s="109" t="s">
        <v>760</v>
      </c>
      <c r="B38" s="109" t="s">
        <v>761</v>
      </c>
      <c r="C38" s="110" t="s">
        <v>67</v>
      </c>
      <c r="D38" s="110" t="s">
        <v>76</v>
      </c>
      <c r="E38" s="56" t="s">
        <v>844</v>
      </c>
      <c r="F38" s="105">
        <f t="shared" si="0"/>
        <v>5</v>
      </c>
      <c r="G38" s="105">
        <f t="shared" si="1"/>
        <v>3000</v>
      </c>
      <c r="H38" s="119"/>
      <c r="I38" t="str">
        <f t="shared" si="2"/>
        <v>"Perche (3 m)": {
 "Name" : "Perche (3 m)",
 "OV" : "Pole",
 "Category": "VARIOUS",
 "Weight" : 3000,
 "Price" : 5
  }</v>
      </c>
      <c r="J38" s="56"/>
      <c r="K38" s="56"/>
      <c r="L38" s="56"/>
      <c r="M38" s="56"/>
      <c r="N38" s="56"/>
    </row>
    <row r="39" spans="1:14" s="119" customFormat="1">
      <c r="A39" s="111" t="s">
        <v>762</v>
      </c>
      <c r="B39" s="111" t="s">
        <v>763</v>
      </c>
      <c r="C39" s="112" t="s">
        <v>29</v>
      </c>
      <c r="D39" s="112" t="s">
        <v>23</v>
      </c>
      <c r="E39" s="56" t="s">
        <v>844</v>
      </c>
      <c r="F39" s="105">
        <f t="shared" si="0"/>
        <v>200</v>
      </c>
      <c r="G39" s="105">
        <f t="shared" si="1"/>
        <v>2000</v>
      </c>
      <c r="I39" t="str">
        <f t="shared" si="2"/>
        <v>"Pied-de-biche": {
 "Name" : "Pied-de-biche",
 "OV" : "Crowbar",
 "Category": "VARIOUS",
 "Weight" : 2000,
 "Price" : 200
  }</v>
      </c>
    </row>
    <row r="40" spans="1:14">
      <c r="A40" s="109" t="s">
        <v>764</v>
      </c>
      <c r="B40" s="109" t="s">
        <v>765</v>
      </c>
      <c r="C40" s="110" t="s">
        <v>38</v>
      </c>
      <c r="D40" s="110" t="s">
        <v>665</v>
      </c>
      <c r="E40" s="56" t="s">
        <v>844</v>
      </c>
      <c r="F40" s="105">
        <f t="shared" si="0"/>
        <v>500</v>
      </c>
      <c r="G40" s="105">
        <f t="shared" si="1"/>
        <v>12500</v>
      </c>
      <c r="H40" s="119"/>
      <c r="I40" t="str">
        <f t="shared" si="2"/>
        <v>"Piège à mâchoires": {
 "Name" : "Piège à mâchoires",
 "OV" : "Hunting Trap",
 "Category": "VARIOUS",
 "Weight" : 12500,
 "Price" : 500
  }</v>
      </c>
      <c r="J40" s="56"/>
      <c r="K40" s="56"/>
      <c r="L40" s="56"/>
      <c r="M40" s="56"/>
      <c r="N40" s="56"/>
    </row>
    <row r="41" spans="1:14">
      <c r="A41" s="111" t="s">
        <v>766</v>
      </c>
      <c r="B41" s="111" t="s">
        <v>767</v>
      </c>
      <c r="C41" s="112" t="s">
        <v>644</v>
      </c>
      <c r="D41" s="112" t="s">
        <v>28</v>
      </c>
      <c r="E41" s="56" t="s">
        <v>844</v>
      </c>
      <c r="F41" s="105">
        <f t="shared" si="0"/>
        <v>1</v>
      </c>
      <c r="G41" s="105" t="str">
        <f t="shared" si="1"/>
        <v>500</v>
      </c>
      <c r="H41" s="119"/>
      <c r="I41" t="str">
        <f t="shared" si="2"/>
        <v>"Pierre à aiguiser": {
 "Name" : "Pierre à aiguiser",
 "OV" : "Whetstone",
 "Category": "VARIOUS",
 "Weight" : 500,
 "Price" : 1
  }</v>
      </c>
      <c r="J41" s="56"/>
      <c r="K41" s="56"/>
      <c r="L41" s="56"/>
      <c r="M41" s="56"/>
      <c r="N41" s="56"/>
    </row>
    <row r="42" spans="1:14">
      <c r="A42" s="109" t="s">
        <v>768</v>
      </c>
      <c r="B42" s="109" t="s">
        <v>769</v>
      </c>
      <c r="C42" s="110" t="s">
        <v>29</v>
      </c>
      <c r="D42" s="110" t="s">
        <v>53</v>
      </c>
      <c r="E42" s="56" t="s">
        <v>844</v>
      </c>
      <c r="F42" s="105">
        <f t="shared" si="0"/>
        <v>200</v>
      </c>
      <c r="G42" s="105">
        <f t="shared" si="1"/>
        <v>5000</v>
      </c>
      <c r="H42" s="119"/>
      <c r="I42" t="str">
        <f t="shared" si="2"/>
        <v>"Pioche de mineur": {
 "Name" : "Pioche de mineur",
 "OV" : "Pick, miner's",
 "Category": "VARIOUS",
 "Weight" : 5000,
 "Price" : 200
  }</v>
      </c>
      <c r="J42" s="56"/>
      <c r="K42" s="56"/>
      <c r="L42" s="56"/>
      <c r="M42" s="56"/>
      <c r="N42" s="56"/>
    </row>
    <row r="43" spans="1:14" s="119" customFormat="1">
      <c r="A43" s="111" t="s">
        <v>770</v>
      </c>
      <c r="B43" s="111" t="s">
        <v>770</v>
      </c>
      <c r="C43" s="112" t="s">
        <v>67</v>
      </c>
      <c r="D43" s="112" t="s">
        <v>66</v>
      </c>
      <c r="E43" s="56" t="s">
        <v>844</v>
      </c>
      <c r="F43" s="105">
        <f t="shared" si="0"/>
        <v>5</v>
      </c>
      <c r="G43" s="105" t="str">
        <f t="shared" si="1"/>
        <v>100</v>
      </c>
      <c r="I43" t="str">
        <f t="shared" si="2"/>
        <v>"Piton": {
 "Name" : "Piton",
 "OV" : "Piton",
 "Category": "VARIOUS",
 "Weight" : 100,
 "Price" : 5
  }</v>
      </c>
    </row>
    <row r="44" spans="1:14" s="119" customFormat="1">
      <c r="A44" s="109" t="s">
        <v>771</v>
      </c>
      <c r="B44" s="109" t="s">
        <v>772</v>
      </c>
      <c r="C44" s="110" t="s">
        <v>676</v>
      </c>
      <c r="D44" s="122" t="s">
        <v>437</v>
      </c>
      <c r="E44" s="56" t="s">
        <v>844</v>
      </c>
      <c r="F44" s="105">
        <f t="shared" si="0"/>
        <v>2</v>
      </c>
      <c r="G44" s="105" t="str">
        <f t="shared" si="1"/>
        <v>0</v>
      </c>
      <c r="I44" t="str">
        <f t="shared" si="2"/>
        <v>"Plume d’écriture": {
 "Name" : "Plume d’écriture",
 "OV" : "Ink pen",
 "Category": "VARIOUS",
 "Weight" : 0,
 "Price" : 2
  }</v>
      </c>
    </row>
    <row r="45" spans="1:14">
      <c r="A45" s="111" t="s">
        <v>773</v>
      </c>
      <c r="B45" s="111" t="s">
        <v>774</v>
      </c>
      <c r="C45" s="112" t="s">
        <v>46</v>
      </c>
      <c r="D45" s="112" t="s">
        <v>60</v>
      </c>
      <c r="E45" s="56" t="s">
        <v>844</v>
      </c>
      <c r="F45" s="105">
        <f t="shared" si="0"/>
        <v>100</v>
      </c>
      <c r="G45" s="105">
        <f t="shared" si="1"/>
        <v>2500</v>
      </c>
      <c r="H45" s="119"/>
      <c r="I45" t="str">
        <f t="shared" si="2"/>
        <v>"Pointes en fer (10)": {
 "Name" : "Pointes en fer (10)",
 "OV" : "Spikes, iron",
 "Category": "VARIOUS",
 "Weight" : 2500,
 "Price" : 100
  }</v>
      </c>
    </row>
    <row r="46" spans="1:14">
      <c r="A46" s="109" t="s">
        <v>775</v>
      </c>
      <c r="B46" s="109" t="s">
        <v>776</v>
      </c>
      <c r="C46" s="110" t="s">
        <v>729</v>
      </c>
      <c r="D46" s="122" t="s">
        <v>437</v>
      </c>
      <c r="E46" s="56" t="s">
        <v>844</v>
      </c>
      <c r="F46" s="105">
        <f t="shared" si="0"/>
        <v>10000</v>
      </c>
      <c r="G46" s="105" t="str">
        <f t="shared" si="1"/>
        <v>0</v>
      </c>
      <c r="H46" s="119"/>
      <c r="I46" t="str">
        <f t="shared" si="2"/>
        <v>"Poison (fiole)": {
 "Name" : "Poison (fiole)",
 "OV" : "Poison",
 "Category": "VARIOUS",
 "Weight" : 0,
 "Price" : 10000
  }</v>
      </c>
    </row>
    <row r="47" spans="1:14">
      <c r="A47" s="111" t="s">
        <v>777</v>
      </c>
      <c r="B47" s="111" t="s">
        <v>778</v>
      </c>
      <c r="C47" s="112" t="s">
        <v>29</v>
      </c>
      <c r="D47" s="112" t="s">
        <v>53</v>
      </c>
      <c r="E47" s="56" t="s">
        <v>844</v>
      </c>
      <c r="F47" s="105">
        <f t="shared" si="0"/>
        <v>200</v>
      </c>
      <c r="G47" s="105">
        <f t="shared" si="1"/>
        <v>5000</v>
      </c>
      <c r="H47" s="119"/>
      <c r="I47" t="str">
        <f t="shared" si="2"/>
        <v>"Pot en fer": {
 "Name" : "Pot en fer",
 "OV" : "Pot, iron",
 "Category": "VARIOUS",
 "Weight" : 5000,
 "Price" : 200
  }</v>
      </c>
    </row>
    <row r="48" spans="1:14">
      <c r="A48" s="120" t="s">
        <v>779</v>
      </c>
      <c r="B48" s="109" t="s">
        <v>780</v>
      </c>
      <c r="C48" s="110" t="s">
        <v>81</v>
      </c>
      <c r="D48" s="110" t="s">
        <v>560</v>
      </c>
      <c r="E48" s="56" t="s">
        <v>844</v>
      </c>
      <c r="F48" s="105">
        <f t="shared" si="0"/>
        <v>5000</v>
      </c>
      <c r="G48" s="105" t="str">
        <f t="shared" si="1"/>
        <v>250</v>
      </c>
      <c r="H48" s="119"/>
      <c r="I48" t="str">
        <f t="shared" si="2"/>
        <v>"Potion de soins": {
 "Name" : "Potion de soins",
 "OV" : "Potion of Healing",
 "Category": "VARIOUS",
 "Weight" : 250,
 "Price" : 5000
  }</v>
      </c>
    </row>
    <row r="49" spans="1:9" s="119" customFormat="1">
      <c r="A49" s="111" t="s">
        <v>781</v>
      </c>
      <c r="B49" s="111" t="s">
        <v>782</v>
      </c>
      <c r="C49" s="112" t="s">
        <v>42</v>
      </c>
      <c r="D49" s="112" t="s">
        <v>33</v>
      </c>
      <c r="E49" s="56" t="s">
        <v>844</v>
      </c>
      <c r="F49" s="105">
        <f t="shared" si="0"/>
        <v>50</v>
      </c>
      <c r="G49" s="105">
        <f t="shared" si="1"/>
        <v>1000</v>
      </c>
      <c r="I49" t="str">
        <f t="shared" si="2"/>
        <v>"Rations (1 jour)": {
 "Name" : "Rations (1 jour)",
 "OV" : "Rations",
 "Category": "VARIOUS",
 "Weight" : 1000,
 "Price" : 50
  }</v>
      </c>
    </row>
    <row r="50" spans="1:9">
      <c r="A50" s="109" t="s">
        <v>783</v>
      </c>
      <c r="B50" s="109" t="s">
        <v>783</v>
      </c>
      <c r="C50" s="110" t="s">
        <v>46</v>
      </c>
      <c r="D50" s="110" t="s">
        <v>23</v>
      </c>
      <c r="E50" s="56" t="s">
        <v>844</v>
      </c>
      <c r="F50" s="105">
        <f t="shared" si="0"/>
        <v>100</v>
      </c>
      <c r="G50" s="105">
        <f t="shared" si="1"/>
        <v>2000</v>
      </c>
      <c r="H50" s="119"/>
      <c r="I50" t="str">
        <f t="shared" si="2"/>
        <v>"Robes": {
 "Name" : "Robes",
 "OV" : "Robes",
 "Category": "VARIOUS",
 "Weight" : 2000,
 "Price" : 100
  }</v>
      </c>
    </row>
    <row r="51" spans="1:9">
      <c r="A51" s="111" t="s">
        <v>784</v>
      </c>
      <c r="B51" s="111" t="s">
        <v>785</v>
      </c>
      <c r="C51" s="112" t="s">
        <v>61</v>
      </c>
      <c r="D51" s="112" t="s">
        <v>28</v>
      </c>
      <c r="E51" s="56" t="s">
        <v>844</v>
      </c>
      <c r="F51" s="105">
        <f t="shared" si="0"/>
        <v>2500</v>
      </c>
      <c r="G51" s="105" t="str">
        <f t="shared" si="1"/>
        <v>500</v>
      </c>
      <c r="H51" s="119"/>
      <c r="I51" t="str">
        <f t="shared" si="2"/>
        <v>"Sablier": {
 "Name" : "Sablier",
 "OV" : "Hourglass",
 "Category": "VARIOUS",
 "Weight" : 500,
 "Price" : 2500
  }</v>
      </c>
    </row>
    <row r="52" spans="1:9">
      <c r="A52" s="109" t="s">
        <v>786</v>
      </c>
      <c r="B52" s="109" t="s">
        <v>787</v>
      </c>
      <c r="C52" s="110" t="s">
        <v>644</v>
      </c>
      <c r="D52" s="110" t="s">
        <v>560</v>
      </c>
      <c r="E52" s="56" t="s">
        <v>844</v>
      </c>
      <c r="F52" s="105">
        <f t="shared" si="0"/>
        <v>1</v>
      </c>
      <c r="G52" s="105" t="str">
        <f t="shared" si="1"/>
        <v>250</v>
      </c>
      <c r="H52" s="119"/>
      <c r="I52" t="str">
        <f t="shared" si="2"/>
        <v>"Sac": {
 "Name" : "Sac",
 "OV" : "Sack",
 "Category": "VARIOUS",
 "Weight" : 250,
 "Price" : 1
  }</v>
      </c>
    </row>
    <row r="53" spans="1:9" s="119" customFormat="1">
      <c r="A53" s="111" t="s">
        <v>788</v>
      </c>
      <c r="B53" s="111" t="s">
        <v>789</v>
      </c>
      <c r="C53" s="112" t="s">
        <v>29</v>
      </c>
      <c r="D53" s="112" t="s">
        <v>60</v>
      </c>
      <c r="E53" s="56" t="s">
        <v>844</v>
      </c>
      <c r="F53" s="105">
        <f t="shared" si="0"/>
        <v>200</v>
      </c>
      <c r="G53" s="105">
        <f t="shared" si="1"/>
        <v>2500</v>
      </c>
      <c r="I53" t="str">
        <f t="shared" si="2"/>
        <v>"Sac à dos": {
 "Name" : "Sac à dos",
 "OV" : "Backpack",
 "Category": "VARIOUS",
 "Weight" : 2500,
 "Price" : 200
  }</v>
      </c>
    </row>
    <row r="54" spans="1:9">
      <c r="A54" s="109" t="s">
        <v>790</v>
      </c>
      <c r="B54" s="109" t="s">
        <v>791</v>
      </c>
      <c r="C54" s="110" t="s">
        <v>46</v>
      </c>
      <c r="D54" s="110" t="s">
        <v>23</v>
      </c>
      <c r="E54" s="56" t="s">
        <v>844</v>
      </c>
      <c r="F54" s="105">
        <f t="shared" si="0"/>
        <v>100</v>
      </c>
      <c r="G54" s="105">
        <f t="shared" si="1"/>
        <v>2000</v>
      </c>
      <c r="H54" s="119"/>
      <c r="I54" t="str">
        <f t="shared" si="2"/>
        <v>"Sac de couchage": {
 "Name" : "Sac de couchage",
 "OV" : "Bedroll",
 "Category": "VARIOUS",
 "Weight" : 2000,
 "Price" : 100
  }</v>
      </c>
    </row>
    <row r="55" spans="1:9">
      <c r="A55" s="111" t="s">
        <v>792</v>
      </c>
      <c r="B55" s="111" t="s">
        <v>793</v>
      </c>
      <c r="C55" s="112" t="s">
        <v>42</v>
      </c>
      <c r="D55" s="112" t="s">
        <v>28</v>
      </c>
      <c r="E55" s="56" t="s">
        <v>844</v>
      </c>
      <c r="F55" s="105">
        <f t="shared" si="0"/>
        <v>50</v>
      </c>
      <c r="G55" s="105" t="str">
        <f t="shared" si="1"/>
        <v>500</v>
      </c>
      <c r="H55" s="119"/>
      <c r="I55" t="str">
        <f t="shared" si="2"/>
        <v>"Sacoche": {
 "Name" : "Sacoche",
 "OV" : "Pouch",
 "Category": "VARIOUS",
 "Weight" : 500,
 "Price" : 50
  }</v>
      </c>
    </row>
    <row r="56" spans="1:9">
      <c r="A56" s="109" t="s">
        <v>794</v>
      </c>
      <c r="B56" s="109" t="s">
        <v>795</v>
      </c>
      <c r="C56" s="110" t="s">
        <v>61</v>
      </c>
      <c r="D56" s="110" t="s">
        <v>33</v>
      </c>
      <c r="E56" s="56" t="s">
        <v>844</v>
      </c>
      <c r="F56" s="105">
        <f t="shared" si="0"/>
        <v>2500</v>
      </c>
      <c r="G56" s="105">
        <f t="shared" si="1"/>
        <v>1000</v>
      </c>
      <c r="H56" s="119"/>
      <c r="I56" t="str">
        <f t="shared" si="2"/>
        <v>"Sacoche à composantes": {
 "Name" : "Sacoche à composantes",
 "OV" : "Component Pouch",
 "Category": "VARIOUS",
 "Weight" : 1000,
 "Price" : 2500
  }</v>
      </c>
    </row>
    <row r="57" spans="1:9">
      <c r="A57" s="111" t="s">
        <v>796</v>
      </c>
      <c r="B57" s="111" t="s">
        <v>797</v>
      </c>
      <c r="C57" s="112" t="s">
        <v>676</v>
      </c>
      <c r="D57" s="121" t="s">
        <v>437</v>
      </c>
      <c r="E57" s="56" t="s">
        <v>844</v>
      </c>
      <c r="F57" s="105">
        <f t="shared" si="0"/>
        <v>2</v>
      </c>
      <c r="G57" s="105" t="str">
        <f t="shared" si="1"/>
        <v>0</v>
      </c>
      <c r="H57" s="119"/>
      <c r="I57" t="str">
        <f t="shared" si="2"/>
        <v>"Savon": {
 "Name" : "Savon",
 "OV" : "Soap",
 "Category": "VARIOUS",
 "Weight" : 0,
 "Price" : 2
  }</v>
      </c>
    </row>
    <row r="58" spans="1:9">
      <c r="A58" s="109" t="s">
        <v>798</v>
      </c>
      <c r="B58" s="109" t="s">
        <v>799</v>
      </c>
      <c r="C58" s="110" t="s">
        <v>67</v>
      </c>
      <c r="D58" s="110" t="s">
        <v>33</v>
      </c>
      <c r="E58" s="56" t="s">
        <v>844</v>
      </c>
      <c r="F58" s="105">
        <f t="shared" si="0"/>
        <v>5</v>
      </c>
      <c r="G58" s="105">
        <f t="shared" si="1"/>
        <v>1000</v>
      </c>
      <c r="H58" s="119"/>
      <c r="I58" t="str">
        <f t="shared" si="2"/>
        <v>"Seau": {
 "Name" : "Seau",
 "OV" : "Bucket",
 "Category": "VARIOUS",
 "Weight" : 1000,
 "Price" : 5
  }</v>
      </c>
    </row>
    <row r="59" spans="1:9">
      <c r="A59" s="111" t="s">
        <v>800</v>
      </c>
      <c r="B59" s="111" t="s">
        <v>801</v>
      </c>
      <c r="C59" s="112" t="s">
        <v>67</v>
      </c>
      <c r="D59" s="121" t="s">
        <v>437</v>
      </c>
      <c r="E59" s="56" t="s">
        <v>844</v>
      </c>
      <c r="F59" s="105">
        <f t="shared" si="0"/>
        <v>5</v>
      </c>
      <c r="G59" s="105" t="str">
        <f t="shared" si="1"/>
        <v>0</v>
      </c>
      <c r="H59" s="119"/>
      <c r="I59" t="str">
        <f t="shared" si="2"/>
        <v>"Sifflet": {
 "Name" : "Sifflet",
 "OV" : "Signal whistle",
 "Category": "VARIOUS",
 "Weight" : 0,
 "Price" : 5
  }</v>
      </c>
    </row>
    <row r="60" spans="1:9">
      <c r="A60" s="111" t="s">
        <v>706</v>
      </c>
      <c r="B60" s="111" t="s">
        <v>707</v>
      </c>
      <c r="C60" s="112" t="s">
        <v>24</v>
      </c>
      <c r="D60" s="112" t="s">
        <v>28</v>
      </c>
      <c r="E60" s="56" t="s">
        <v>844</v>
      </c>
      <c r="F60" s="105">
        <f t="shared" si="0"/>
        <v>20</v>
      </c>
      <c r="G60" s="105" t="str">
        <f t="shared" si="1"/>
        <v>500</v>
      </c>
      <c r="H60" s="119"/>
      <c r="I60" t="str">
        <f t="shared" si="2"/>
        <v>"Gamelle": {
 "Name" : "Gamelle",
 "OV" : "Mess Kit",
 "Category": "VARIOUS",
 "Weight" : 500,
 "Price" : 20
  }</v>
      </c>
    </row>
    <row r="61" spans="1:9">
      <c r="A61" s="109" t="s">
        <v>708</v>
      </c>
      <c r="B61" s="109" t="s">
        <v>709</v>
      </c>
      <c r="C61" s="110" t="s">
        <v>24</v>
      </c>
      <c r="D61" s="110" t="s">
        <v>60</v>
      </c>
      <c r="E61" s="56" t="s">
        <v>844</v>
      </c>
      <c r="F61" s="105">
        <f t="shared" si="0"/>
        <v>20</v>
      </c>
      <c r="G61" s="105">
        <f t="shared" si="1"/>
        <v>2500</v>
      </c>
      <c r="H61" s="119"/>
      <c r="I61" t="str">
        <f t="shared" si="2"/>
        <v>"Gourde (pleine)": {
 "Name" : "Gourde (pleine)",
 "OV" : "Waterskin",
 "Category": "VARIOUS",
 "Weight" : 2500,
 "Price" : 20
  }</v>
      </c>
    </row>
    <row r="62" spans="1:9">
      <c r="A62" s="111" t="s">
        <v>710</v>
      </c>
      <c r="B62" s="111" t="s">
        <v>711</v>
      </c>
      <c r="C62" s="112" t="s">
        <v>29</v>
      </c>
      <c r="D62" s="112" t="s">
        <v>23</v>
      </c>
      <c r="E62" s="56" t="s">
        <v>844</v>
      </c>
      <c r="F62" s="105">
        <f t="shared" si="0"/>
        <v>200</v>
      </c>
      <c r="G62" s="105">
        <f t="shared" si="1"/>
        <v>2000</v>
      </c>
      <c r="H62" s="119"/>
      <c r="I62" t="str">
        <f t="shared" si="2"/>
        <v>"Grappin": {
 "Name" : "Grappin",
 "OV" : "Grappling hook",
 "Category": "VARIOUS",
 "Weight" : 2000,
 "Price" : 200
  }</v>
      </c>
    </row>
    <row r="63" spans="1:9">
      <c r="A63" s="109" t="s">
        <v>712</v>
      </c>
      <c r="B63" s="109" t="s">
        <v>713</v>
      </c>
      <c r="C63" s="110" t="s">
        <v>81</v>
      </c>
      <c r="D63" s="110" t="s">
        <v>45</v>
      </c>
      <c r="E63" s="56" t="s">
        <v>844</v>
      </c>
      <c r="F63" s="105">
        <f t="shared" si="0"/>
        <v>5000</v>
      </c>
      <c r="G63" s="105">
        <f t="shared" si="1"/>
        <v>1500</v>
      </c>
      <c r="H63" s="119"/>
      <c r="I63" t="str">
        <f t="shared" si="2"/>
        <v>"Grimoire": {
 "Name" : "Grimoire",
 "OV" : "Spellbook",
 "Category": "VARIOUS",
 "Weight" : 1500,
 "Price" : 5000
  }</v>
      </c>
    </row>
    <row r="64" spans="1:9">
      <c r="A64" s="111" t="s">
        <v>714</v>
      </c>
      <c r="B64" s="111" t="s">
        <v>715</v>
      </c>
      <c r="C64" s="112" t="s">
        <v>34</v>
      </c>
      <c r="D64" s="112" t="s">
        <v>28</v>
      </c>
      <c r="E64" s="56" t="s">
        <v>844</v>
      </c>
      <c r="F64" s="105">
        <f t="shared" si="0"/>
        <v>10</v>
      </c>
      <c r="G64" s="105" t="str">
        <f t="shared" si="1"/>
        <v>500</v>
      </c>
      <c r="H64" s="119"/>
      <c r="I64" t="str">
        <f t="shared" si="2"/>
        <v>"Huile (flasque)": {
 "Name" : "Huile (flasque)",
 "OV" : "Oil",
 "Category": "VARIOUS",
 "Weight" : 500,
 "Price" : 10
  }</v>
      </c>
    </row>
    <row r="65" spans="1:9">
      <c r="A65" s="109" t="s">
        <v>716</v>
      </c>
      <c r="B65" s="109" t="s">
        <v>717</v>
      </c>
      <c r="C65" s="110" t="s">
        <v>42</v>
      </c>
      <c r="D65" s="110" t="s">
        <v>28</v>
      </c>
      <c r="E65" s="56" t="s">
        <v>844</v>
      </c>
      <c r="F65" s="105">
        <f t="shared" si="0"/>
        <v>50</v>
      </c>
      <c r="G65" s="105" t="str">
        <f t="shared" si="1"/>
        <v>500</v>
      </c>
      <c r="H65" s="119"/>
      <c r="I65" t="str">
        <f t="shared" si="2"/>
        <v>"Lampe": {
 "Name" : "Lampe",
 "OV" : "Lamp",
 "Category": "VARIOUS",
 "Weight" : 500,
 "Price" : 50
  }</v>
      </c>
    </row>
    <row r="66" spans="1:9">
      <c r="A66" s="111" t="s">
        <v>718</v>
      </c>
      <c r="B66" s="111" t="s">
        <v>719</v>
      </c>
      <c r="C66" s="112" t="s">
        <v>38</v>
      </c>
      <c r="D66" s="112" t="s">
        <v>33</v>
      </c>
      <c r="E66" s="56" t="s">
        <v>844</v>
      </c>
      <c r="F66" s="105">
        <f t="shared" si="0"/>
        <v>500</v>
      </c>
      <c r="G66" s="105">
        <f t="shared" si="1"/>
        <v>1000</v>
      </c>
      <c r="H66" s="119"/>
      <c r="I66" t="str">
        <f t="shared" si="2"/>
        <v>"Lanterne à capote": {
 "Name" : "Lanterne à capote",
 "OV" : "Lantern, hooded",
 "Category": "VARIOUS",
 "Weight" : 1000,
 "Price" : 500
  }</v>
      </c>
    </row>
    <row r="67" spans="1:9">
      <c r="A67" s="109" t="s">
        <v>720</v>
      </c>
      <c r="B67" s="109" t="s">
        <v>721</v>
      </c>
      <c r="C67" s="110" t="s">
        <v>84</v>
      </c>
      <c r="D67" s="110" t="s">
        <v>33</v>
      </c>
      <c r="E67" s="56" t="s">
        <v>844</v>
      </c>
      <c r="F67" s="105">
        <f t="shared" si="0"/>
        <v>1000</v>
      </c>
      <c r="G67" s="105">
        <f t="shared" si="1"/>
        <v>1000</v>
      </c>
      <c r="H67" s="119"/>
      <c r="I67" t="str">
        <f t="shared" si="2"/>
        <v>"Lanterne sourde": {
 "Name" : "Lanterne sourde",
 "OV" : "Lantern, bullseye",
 "Category": "VARIOUS",
 "Weight" : 1000,
 "Price" : 1000
  }</v>
      </c>
    </row>
    <row r="68" spans="1:9">
      <c r="A68" s="111" t="s">
        <v>722</v>
      </c>
      <c r="B68" s="111" t="s">
        <v>723</v>
      </c>
      <c r="C68" s="112" t="s">
        <v>61</v>
      </c>
      <c r="D68" s="112" t="s">
        <v>60</v>
      </c>
      <c r="E68" s="56" t="s">
        <v>844</v>
      </c>
      <c r="F68" s="105">
        <f t="shared" ref="F68:F106" si="3">LEFT(C68,LEN(C68)-3)*IF(RIGHT(C68,2)="po",100,IF(RIGHT(C68,2)="pa",10,1))</f>
        <v>2500</v>
      </c>
      <c r="G68" s="105">
        <f t="shared" ref="G68:G106" si="4">IF(RIGHT(D68,2)="kg",LEFT(D68,LEN(D68)-3)*1000,LEFT(D68,LEN(D68)-2))</f>
        <v>2500</v>
      </c>
      <c r="H68" s="119"/>
      <c r="I68" t="str">
        <f t="shared" si="2"/>
        <v>"Livre": {
 "Name" : "Livre",
 "OV" : "Book",
 "Category": "VARIOUS",
 "Weight" : 2500,
 "Price" : 2500
  }</v>
      </c>
    </row>
    <row r="69" spans="1:9">
      <c r="A69" s="109" t="s">
        <v>724</v>
      </c>
      <c r="B69" s="109" t="s">
        <v>725</v>
      </c>
      <c r="C69" s="110" t="s">
        <v>726</v>
      </c>
      <c r="D69" s="110" t="s">
        <v>28</v>
      </c>
      <c r="E69" s="56" t="s">
        <v>844</v>
      </c>
      <c r="F69" s="105">
        <f t="shared" si="3"/>
        <v>100000</v>
      </c>
      <c r="G69" s="105" t="str">
        <f t="shared" si="4"/>
        <v>500</v>
      </c>
      <c r="H69" s="119"/>
      <c r="I69" t="str">
        <f t="shared" si="2"/>
        <v>"Longue-vue": {
 "Name" : "Longue-vue",
 "OV" : "Spyglass",
 "Category": "VARIOUS",
 "Weight" : 500,
 "Price" : 100000
  }</v>
      </c>
    </row>
    <row r="70" spans="1:9">
      <c r="A70" s="111" t="s">
        <v>727</v>
      </c>
      <c r="B70" s="111" t="s">
        <v>728</v>
      </c>
      <c r="C70" s="112" t="s">
        <v>729</v>
      </c>
      <c r="D70" s="121" t="s">
        <v>437</v>
      </c>
      <c r="E70" s="56" t="s">
        <v>844</v>
      </c>
      <c r="F70" s="105">
        <f t="shared" si="3"/>
        <v>10000</v>
      </c>
      <c r="G70" s="105" t="str">
        <f t="shared" si="4"/>
        <v>0</v>
      </c>
      <c r="H70" s="119"/>
      <c r="I70" t="str">
        <f t="shared" si="2"/>
        <v>"Loupe": {
 "Name" : "Loupe",
 "OV" : "Magnifying Glass",
 "Category": "VARIOUS",
 "Weight" : 0,
 "Price" : 10000
  }</v>
      </c>
    </row>
    <row r="71" spans="1:9">
      <c r="A71" s="109" t="s">
        <v>730</v>
      </c>
      <c r="B71" s="109" t="s">
        <v>731</v>
      </c>
      <c r="C71" s="110" t="s">
        <v>46</v>
      </c>
      <c r="D71" s="110" t="s">
        <v>45</v>
      </c>
      <c r="E71" s="56" t="s">
        <v>844</v>
      </c>
      <c r="F71" s="105">
        <f t="shared" si="3"/>
        <v>100</v>
      </c>
      <c r="G71" s="105">
        <f t="shared" si="4"/>
        <v>1500</v>
      </c>
      <c r="H71" s="119"/>
      <c r="I71" t="str">
        <f t="shared" si="2"/>
        <v>"Marteau": {
 "Name" : "Marteau",
 "OV" : "Hammer",
 "Category": "VARIOUS",
 "Weight" : 1500,
 "Price" : 100
  }</v>
      </c>
    </row>
    <row r="72" spans="1:9">
      <c r="A72" s="111" t="s">
        <v>732</v>
      </c>
      <c r="B72" s="111" t="s">
        <v>733</v>
      </c>
      <c r="C72" s="112" t="s">
        <v>29</v>
      </c>
      <c r="D72" s="112" t="s">
        <v>53</v>
      </c>
      <c r="E72" s="56" t="s">
        <v>844</v>
      </c>
      <c r="F72" s="105">
        <f t="shared" si="3"/>
        <v>200</v>
      </c>
      <c r="G72" s="105">
        <f t="shared" si="4"/>
        <v>5000</v>
      </c>
      <c r="H72" s="119"/>
      <c r="I72" t="str">
        <f t="shared" si="2"/>
        <v>"Marteau de forgeron": {
 "Name" : "Marteau de forgeron",
 "OV" : "Hammer, sledge",
 "Category": "VARIOUS",
 "Weight" : 5000,
 "Price" : 200
  }</v>
      </c>
    </row>
    <row r="73" spans="1:9">
      <c r="A73" s="109" t="s">
        <v>734</v>
      </c>
      <c r="B73" s="109" t="s">
        <v>735</v>
      </c>
      <c r="C73" s="110" t="s">
        <v>46</v>
      </c>
      <c r="D73" s="110" t="s">
        <v>23</v>
      </c>
      <c r="E73" s="56" t="s">
        <v>844</v>
      </c>
      <c r="F73" s="105">
        <f t="shared" si="3"/>
        <v>100</v>
      </c>
      <c r="G73" s="105">
        <f t="shared" si="4"/>
        <v>2000</v>
      </c>
      <c r="H73" s="119"/>
      <c r="I73" t="str">
        <f t="shared" si="2"/>
        <v>"Matériel de pêche": {
 "Name" : "Matériel de pêche",
 "OV" : "Fishing Tackle",
 "Category": "VARIOUS",
 "Weight" : 2000,
 "Price" : 100
  }</v>
      </c>
    </row>
    <row r="74" spans="1:9">
      <c r="A74" s="111" t="s">
        <v>736</v>
      </c>
      <c r="B74" s="111" t="s">
        <v>737</v>
      </c>
      <c r="C74" s="112" t="s">
        <v>29</v>
      </c>
      <c r="D74" s="112" t="s">
        <v>76</v>
      </c>
      <c r="E74" s="56" t="s">
        <v>844</v>
      </c>
      <c r="F74" s="105">
        <f t="shared" si="3"/>
        <v>200</v>
      </c>
      <c r="G74" s="105">
        <f t="shared" si="4"/>
        <v>3000</v>
      </c>
      <c r="H74" s="119"/>
      <c r="I74" t="str">
        <f t="shared" si="2"/>
        <v>"Menottes": {
 "Name" : "Menottes",
 "OV" : "Manacles",
 "Category": "VARIOUS",
 "Weight" : 3000,
 "Price" : 200
  }</v>
      </c>
    </row>
    <row r="75" spans="1:9">
      <c r="A75" s="109" t="s">
        <v>738</v>
      </c>
      <c r="B75" s="109" t="s">
        <v>739</v>
      </c>
      <c r="C75" s="110" t="s">
        <v>38</v>
      </c>
      <c r="D75" s="110" t="s">
        <v>560</v>
      </c>
      <c r="E75" s="56" t="s">
        <v>844</v>
      </c>
      <c r="F75" s="105">
        <f t="shared" si="3"/>
        <v>500</v>
      </c>
      <c r="G75" s="105" t="str">
        <f t="shared" si="4"/>
        <v>250</v>
      </c>
      <c r="H75" s="119"/>
      <c r="I75" t="str">
        <f t="shared" si="2"/>
        <v>"Miroir en acier": {
 "Name" : "Miroir en acier",
 "OV" : "Mirror, steel",
 "Category": "VARIOUS",
 "Weight" : 250,
 "Price" : 500
  }</v>
      </c>
    </row>
    <row r="76" spans="1:9">
      <c r="A76" s="111" t="s">
        <v>628</v>
      </c>
      <c r="B76" s="111" t="s">
        <v>629</v>
      </c>
      <c r="C76" s="112" t="s">
        <v>61</v>
      </c>
      <c r="D76" s="112" t="s">
        <v>28</v>
      </c>
      <c r="E76" s="56" t="s">
        <v>844</v>
      </c>
      <c r="F76" s="105">
        <f t="shared" si="3"/>
        <v>2500</v>
      </c>
      <c r="G76" s="105" t="str">
        <f t="shared" si="4"/>
        <v>500</v>
      </c>
      <c r="H76" s="119"/>
      <c r="I76" t="str">
        <f t="shared" si="2"/>
        <v>"Acide (fiole)": {
 "Name" : "Acide (fiole)",
 "OV" : "Acid",
 "Category": "VARIOUS",
 "Weight" : 500,
 "Price" : 2500
  }</v>
      </c>
    </row>
    <row r="77" spans="1:9">
      <c r="A77" s="109" t="s">
        <v>630</v>
      </c>
      <c r="B77" s="109" t="s">
        <v>631</v>
      </c>
      <c r="C77" s="110" t="s">
        <v>81</v>
      </c>
      <c r="D77" s="122" t="s">
        <v>437</v>
      </c>
      <c r="E77" s="56" t="s">
        <v>844</v>
      </c>
      <c r="F77" s="105">
        <f t="shared" si="3"/>
        <v>5000</v>
      </c>
      <c r="G77" s="105" t="str">
        <f t="shared" si="4"/>
        <v>0</v>
      </c>
      <c r="H77" s="119"/>
      <c r="I77" t="str">
        <f t="shared" si="2"/>
        <v>"Antidote (fiole)": {
 "Name" : "Antidote (fiole)",
 "OV" : "Antitoxin",
 "Category": "VARIOUS",
 "Weight" : 0,
 "Price" : 5000
  }</v>
      </c>
    </row>
    <row r="78" spans="1:9">
      <c r="A78" s="111" t="s">
        <v>632</v>
      </c>
      <c r="B78" s="111" t="s">
        <v>633</v>
      </c>
      <c r="C78" s="112" t="s">
        <v>38</v>
      </c>
      <c r="D78" s="112" t="s">
        <v>45</v>
      </c>
      <c r="E78" s="56" t="s">
        <v>844</v>
      </c>
      <c r="F78" s="105">
        <f t="shared" si="3"/>
        <v>500</v>
      </c>
      <c r="G78" s="105">
        <f t="shared" si="4"/>
        <v>1500</v>
      </c>
      <c r="H78" s="119"/>
      <c r="I78" t="str">
        <f t="shared" si="2"/>
        <v>"Balance de marchand": {
 "Name" : "Balance de marchand",
 "OV" : "Scale, Merchant’s",
 "Category": "VARIOUS",
 "Weight" : 1500,
 "Price" : 500
  }</v>
      </c>
    </row>
    <row r="79" spans="1:9">
      <c r="A79" s="109" t="s">
        <v>634</v>
      </c>
      <c r="B79" s="109" t="s">
        <v>635</v>
      </c>
      <c r="C79" s="110" t="s">
        <v>636</v>
      </c>
      <c r="D79" s="110" t="s">
        <v>637</v>
      </c>
      <c r="E79" s="56" t="s">
        <v>844</v>
      </c>
      <c r="F79" s="105">
        <f t="shared" si="3"/>
        <v>400</v>
      </c>
      <c r="G79" s="105">
        <f t="shared" si="4"/>
        <v>17500</v>
      </c>
      <c r="H79" s="119"/>
      <c r="I79" t="str">
        <f t="shared" si="2"/>
        <v>"Bélier portatif": {
 "Name" : "Bélier portatif",
 "OV" : "Ram, Portable",
 "Category": "VARIOUS",
 "Weight" : 17500,
 "Price" : 400
  }</v>
      </c>
    </row>
    <row r="80" spans="1:9">
      <c r="A80" s="111" t="s">
        <v>638</v>
      </c>
      <c r="B80" s="111" t="s">
        <v>639</v>
      </c>
      <c r="C80" s="112" t="s">
        <v>46</v>
      </c>
      <c r="D80" s="112" t="s">
        <v>33</v>
      </c>
      <c r="E80" s="56" t="s">
        <v>844</v>
      </c>
      <c r="F80" s="105">
        <f t="shared" si="3"/>
        <v>100</v>
      </c>
      <c r="G80" s="105">
        <f t="shared" si="4"/>
        <v>1000</v>
      </c>
      <c r="H80" s="119"/>
      <c r="I80" t="str">
        <f t="shared" si="2"/>
        <v>"Billes (sac de 1000)": {
 "Name" : "Billes (sac de 1000)",
 "OV" : "Ball Bearings",
 "Category": "VARIOUS",
 "Weight" : 1000,
 "Price" : 100
  }</v>
      </c>
    </row>
    <row r="81" spans="1:9">
      <c r="A81" s="109" t="s">
        <v>640</v>
      </c>
      <c r="B81" s="109" t="s">
        <v>641</v>
      </c>
      <c r="C81" s="110" t="s">
        <v>42</v>
      </c>
      <c r="D81" s="110" t="s">
        <v>28</v>
      </c>
      <c r="E81" s="56" t="s">
        <v>844</v>
      </c>
      <c r="F81" s="105">
        <f t="shared" si="3"/>
        <v>50</v>
      </c>
      <c r="G81" s="105" t="str">
        <f t="shared" si="4"/>
        <v>500</v>
      </c>
      <c r="H81" s="119"/>
      <c r="I81" t="str">
        <f t="shared" si="2"/>
        <v>"Boite d'allume-feu": {
 "Name" : "Boite d'allume-feu",
 "OV" : "Tinderbox",
 "Category": "VARIOUS",
 "Weight" : 500,
 "Price" : 50
  }</v>
      </c>
    </row>
    <row r="82" spans="1:9">
      <c r="A82" s="111" t="s">
        <v>642</v>
      </c>
      <c r="B82" s="111" t="s">
        <v>643</v>
      </c>
      <c r="C82" s="112" t="s">
        <v>644</v>
      </c>
      <c r="D82" s="121" t="s">
        <v>437</v>
      </c>
      <c r="E82" s="56" t="s">
        <v>844</v>
      </c>
      <c r="F82" s="105">
        <f t="shared" si="3"/>
        <v>1</v>
      </c>
      <c r="G82" s="105" t="str">
        <f t="shared" si="4"/>
        <v>0</v>
      </c>
      <c r="H82" s="119"/>
      <c r="I82" t="str">
        <f t="shared" si="2"/>
        <v>"Bougie": {
 "Name" : "Bougie",
 "OV" : "Candle",
 "Category": "VARIOUS",
 "Weight" : 0,
 "Price" : 1
  }</v>
      </c>
    </row>
    <row r="83" spans="1:9">
      <c r="A83" s="109" t="s">
        <v>645</v>
      </c>
      <c r="B83" s="109" t="s">
        <v>646</v>
      </c>
      <c r="C83" s="110" t="s">
        <v>29</v>
      </c>
      <c r="D83" s="110" t="s">
        <v>33</v>
      </c>
      <c r="E83" s="56" t="s">
        <v>844</v>
      </c>
      <c r="F83" s="105">
        <f t="shared" si="3"/>
        <v>200</v>
      </c>
      <c r="G83" s="105">
        <f t="shared" si="4"/>
        <v>1000</v>
      </c>
      <c r="H83" s="119"/>
      <c r="I83" t="str">
        <f t="shared" si="2"/>
        <v>"Boulier": {
 "Name" : "Boulier",
 "OV" : "Abacus",
 "Category": "VARIOUS",
 "Weight" : 1000,
 "Price" : 200
  }</v>
      </c>
    </row>
    <row r="84" spans="1:9">
      <c r="A84" s="111" t="s">
        <v>647</v>
      </c>
      <c r="B84" s="111" t="s">
        <v>648</v>
      </c>
      <c r="C84" s="112" t="s">
        <v>29</v>
      </c>
      <c r="D84" s="112" t="s">
        <v>33</v>
      </c>
      <c r="E84" s="56" t="s">
        <v>844</v>
      </c>
      <c r="F84" s="105">
        <f t="shared" si="3"/>
        <v>200</v>
      </c>
      <c r="G84" s="105">
        <f t="shared" si="4"/>
        <v>1000</v>
      </c>
      <c r="H84" s="119"/>
      <c r="I84" t="str">
        <f t="shared" si="2"/>
        <v>"Bouteille en verre": {
 "Name" : "Bouteille en verre",
 "OV" : "Bottle, glass",
 "Category": "VARIOUS",
 "Weight" : 1000,
 "Price" : 200
  }</v>
      </c>
    </row>
    <row r="85" spans="1:9">
      <c r="A85" s="109" t="s">
        <v>649</v>
      </c>
      <c r="B85" s="109" t="s">
        <v>650</v>
      </c>
      <c r="C85" s="110" t="s">
        <v>84</v>
      </c>
      <c r="D85" s="110" t="s">
        <v>28</v>
      </c>
      <c r="E85" s="56" t="s">
        <v>844</v>
      </c>
      <c r="F85" s="105">
        <f t="shared" si="3"/>
        <v>1000</v>
      </c>
      <c r="G85" s="105" t="str">
        <f t="shared" si="4"/>
        <v>500</v>
      </c>
      <c r="H85" s="119"/>
      <c r="I85" t="str">
        <f t="shared" si="2"/>
        <v>"Cadenas": {
 "Name" : "Cadenas",
 "OV" : "Lock",
 "Category": "VARIOUS",
 "Weight" : 500,
 "Price" : 1000
  }</v>
      </c>
    </row>
    <row r="86" spans="1:9">
      <c r="A86" s="111" t="s">
        <v>651</v>
      </c>
      <c r="B86" s="111" t="s">
        <v>652</v>
      </c>
      <c r="C86" s="112" t="s">
        <v>46</v>
      </c>
      <c r="D86" s="112" t="s">
        <v>28</v>
      </c>
      <c r="E86" s="56" t="s">
        <v>844</v>
      </c>
      <c r="F86" s="105">
        <f t="shared" si="3"/>
        <v>100</v>
      </c>
      <c r="G86" s="105" t="str">
        <f t="shared" si="4"/>
        <v>500</v>
      </c>
      <c r="H86" s="119"/>
      <c r="I86" t="str">
        <f t="shared" si="2"/>
        <v>"Carquois": {
 "Name" : "Carquois",
 "OV" : "Quiver",
 "Category": "VARIOUS",
 "Weight" : 500,
 "Price" : 100
  }</v>
      </c>
    </row>
    <row r="87" spans="1:9">
      <c r="A87" s="109" t="s">
        <v>653</v>
      </c>
      <c r="B87" s="109" t="s">
        <v>654</v>
      </c>
      <c r="C87" s="110" t="s">
        <v>38</v>
      </c>
      <c r="D87" s="110" t="s">
        <v>53</v>
      </c>
      <c r="E87" s="56" t="s">
        <v>844</v>
      </c>
      <c r="F87" s="105">
        <f t="shared" si="3"/>
        <v>500</v>
      </c>
      <c r="G87" s="105">
        <f t="shared" si="4"/>
        <v>5000</v>
      </c>
      <c r="H87" s="119"/>
      <c r="I87" t="str">
        <f t="shared" si="2"/>
        <v>"Chaîne (3 m)": {
 "Name" : "Chaîne (3 m)",
 "OV" : "Chain",
 "Category": "VARIOUS",
 "Weight" : 5000,
 "Price" : 500
  }</v>
      </c>
    </row>
    <row r="88" spans="1:9">
      <c r="A88" s="111" t="s">
        <v>655</v>
      </c>
      <c r="B88" s="111" t="s">
        <v>656</v>
      </c>
      <c r="C88" s="112" t="s">
        <v>38</v>
      </c>
      <c r="D88" s="121" t="s">
        <v>437</v>
      </c>
      <c r="E88" s="56" t="s">
        <v>844</v>
      </c>
      <c r="F88" s="105">
        <f t="shared" si="3"/>
        <v>500</v>
      </c>
      <c r="G88" s="105" t="str">
        <f t="shared" si="4"/>
        <v>0</v>
      </c>
      <c r="H88" s="119"/>
      <c r="I88" t="str">
        <f t="shared" si="2"/>
        <v>"Chevalière": {
 "Name" : "Chevalière",
 "OV" : "Signet ring",
 "Category": "VARIOUS",
 "Weight" : 0,
 "Price" : 500
  }</v>
      </c>
    </row>
    <row r="89" spans="1:9">
      <c r="A89" s="109" t="s">
        <v>657</v>
      </c>
      <c r="B89" s="109" t="s">
        <v>658</v>
      </c>
      <c r="C89" s="110" t="s">
        <v>46</v>
      </c>
      <c r="D89" s="110" t="s">
        <v>33</v>
      </c>
      <c r="E89" s="56" t="s">
        <v>844</v>
      </c>
      <c r="F89" s="105">
        <f t="shared" si="3"/>
        <v>100</v>
      </c>
      <c r="G89" s="105">
        <f t="shared" si="4"/>
        <v>1000</v>
      </c>
      <c r="H89" s="119"/>
      <c r="I89" t="str">
        <f t="shared" si="2"/>
        <v>"Chausse-trappes (sac de 20)": {
 "Name" : "Chausse-trappes (sac de 20)",
 "OV" : "Caltrops",
 "Category": "VARIOUS",
 "Weight" : 1000,
 "Price" : 100
  }</v>
      </c>
    </row>
    <row r="90" spans="1:9">
      <c r="A90" s="111" t="s">
        <v>659</v>
      </c>
      <c r="B90" s="111" t="s">
        <v>660</v>
      </c>
      <c r="C90" s="112" t="s">
        <v>42</v>
      </c>
      <c r="D90" s="121" t="s">
        <v>437</v>
      </c>
      <c r="E90" s="56" t="s">
        <v>844</v>
      </c>
      <c r="F90" s="105">
        <f t="shared" si="3"/>
        <v>50</v>
      </c>
      <c r="G90" s="105" t="str">
        <f t="shared" si="4"/>
        <v>0</v>
      </c>
      <c r="H90" s="119"/>
      <c r="I90" t="str">
        <f t="shared" si="2"/>
        <v>"Cire à cacheter": {
 "Name" : "Cire à cacheter",
 "OV" : "Sealing wax",
 "Category": "VARIOUS",
 "Weight" : 0,
 "Price" : 50
  }</v>
      </c>
    </row>
    <row r="91" spans="1:9">
      <c r="A91" s="109" t="s">
        <v>661</v>
      </c>
      <c r="B91" s="109" t="s">
        <v>662</v>
      </c>
      <c r="C91" s="110" t="s">
        <v>46</v>
      </c>
      <c r="D91" s="122" t="s">
        <v>437</v>
      </c>
      <c r="E91" s="56" t="s">
        <v>844</v>
      </c>
      <c r="F91" s="105">
        <f t="shared" si="3"/>
        <v>100</v>
      </c>
      <c r="G91" s="105" t="str">
        <f t="shared" si="4"/>
        <v>0</v>
      </c>
      <c r="H91" s="119"/>
      <c r="I91" t="str">
        <f t="shared" si="2"/>
        <v>"Cloche": {
 "Name" : "Cloche",
 "OV" : "Bell",
 "Category": "VARIOUS",
 "Weight" : 0,
 "Price" : 100
  }</v>
      </c>
    </row>
    <row r="92" spans="1:9">
      <c r="A92" s="111" t="s">
        <v>663</v>
      </c>
      <c r="B92" s="111" t="s">
        <v>664</v>
      </c>
      <c r="C92" s="112" t="s">
        <v>38</v>
      </c>
      <c r="D92" s="112" t="s">
        <v>665</v>
      </c>
      <c r="E92" s="56" t="s">
        <v>844</v>
      </c>
      <c r="F92" s="105">
        <f t="shared" si="3"/>
        <v>500</v>
      </c>
      <c r="G92" s="105">
        <f t="shared" si="4"/>
        <v>12500</v>
      </c>
      <c r="H92" s="119"/>
      <c r="I92" t="str">
        <f t="shared" si="2"/>
        <v>"Coffre": {
 "Name" : "Coffre",
 "OV" : "Chest",
 "Category": "VARIOUS",
 "Weight" : 12500,
 "Price" : 500
  }</v>
      </c>
    </row>
    <row r="93" spans="1:9">
      <c r="A93" s="109" t="s">
        <v>666</v>
      </c>
      <c r="B93" s="109" t="s">
        <v>667</v>
      </c>
      <c r="C93" s="110" t="s">
        <v>46</v>
      </c>
      <c r="D93" s="110" t="s">
        <v>53</v>
      </c>
      <c r="E93" s="56" t="s">
        <v>844</v>
      </c>
      <c r="F93" s="105">
        <f t="shared" si="3"/>
        <v>100</v>
      </c>
      <c r="G93" s="105">
        <f t="shared" si="4"/>
        <v>5000</v>
      </c>
      <c r="H93" s="119"/>
      <c r="I93" t="str">
        <f t="shared" ref="I93:I106" si="5">""""&amp;A93&amp;""": {
 ""Name"" : """&amp;A93&amp;""",
 ""OV"" : """&amp;B93&amp;""",
 ""Category"": """&amp;E93&amp;""",
 ""Weight"" : "&amp;G93&amp;",
 ""Price"" : "&amp;F93&amp;"
  }"</f>
        <v>"Corde en chanvre (15 m)": {
 "Name" : "Corde en chanvre (15 m)",
 "OV" : "Rope, hempen",
 "Category": "VARIOUS",
 "Weight" : 5000,
 "Price" : 100
  }</v>
      </c>
    </row>
    <row r="94" spans="1:9">
      <c r="A94" s="111" t="s">
        <v>668</v>
      </c>
      <c r="B94" s="111" t="s">
        <v>669</v>
      </c>
      <c r="C94" s="112" t="s">
        <v>84</v>
      </c>
      <c r="D94" s="112" t="s">
        <v>60</v>
      </c>
      <c r="E94" s="56" t="s">
        <v>844</v>
      </c>
      <c r="F94" s="105">
        <f t="shared" si="3"/>
        <v>1000</v>
      </c>
      <c r="G94" s="105">
        <f t="shared" si="4"/>
        <v>2500</v>
      </c>
      <c r="H94" s="119"/>
      <c r="I94" t="str">
        <f t="shared" si="5"/>
        <v>"Corde en soie (15 m)": {
 "Name" : "Corde en soie (15 m)",
 "OV" : "Rope, silk",
 "Category": "VARIOUS",
 "Weight" : 2500,
 "Price" : 1000
  }</v>
      </c>
    </row>
    <row r="95" spans="1:9">
      <c r="A95" s="109" t="s">
        <v>670</v>
      </c>
      <c r="B95" s="109" t="s">
        <v>671</v>
      </c>
      <c r="C95" s="110" t="s">
        <v>42</v>
      </c>
      <c r="D95" s="110" t="s">
        <v>45</v>
      </c>
      <c r="E95" s="56" t="s">
        <v>844</v>
      </c>
      <c r="F95" s="105">
        <f t="shared" si="3"/>
        <v>50</v>
      </c>
      <c r="G95" s="105">
        <f t="shared" si="4"/>
        <v>1500</v>
      </c>
      <c r="H95" s="119"/>
      <c r="I95" t="str">
        <f t="shared" si="5"/>
        <v>"Couverture": {
 "Name" : "Couverture",
 "OV" : "Blanket",
 "Category": "VARIOUS",
 "Weight" : 1500,
 "Price" : 50
  }</v>
      </c>
    </row>
    <row r="96" spans="1:9">
      <c r="A96" s="111" t="s">
        <v>672</v>
      </c>
      <c r="B96" s="111" t="s">
        <v>673</v>
      </c>
      <c r="C96" s="112" t="s">
        <v>644</v>
      </c>
      <c r="D96" s="121" t="s">
        <v>437</v>
      </c>
      <c r="E96" s="56" t="s">
        <v>844</v>
      </c>
      <c r="F96" s="105">
        <f t="shared" si="3"/>
        <v>1</v>
      </c>
      <c r="G96" s="105" t="str">
        <f t="shared" si="4"/>
        <v>0</v>
      </c>
      <c r="H96" s="119"/>
      <c r="I96" t="str">
        <f t="shared" si="5"/>
        <v>"Craie (un morceau)": {
 "Name" : "Craie (un morceau)",
 "OV" : "Chalk",
 "Category": "VARIOUS",
 "Weight" : 0,
 "Price" : 1
  }</v>
      </c>
    </row>
    <row r="97" spans="1:9">
      <c r="A97" s="109" t="s">
        <v>674</v>
      </c>
      <c r="B97" s="109" t="s">
        <v>675</v>
      </c>
      <c r="C97" s="110" t="s">
        <v>676</v>
      </c>
      <c r="D97" s="110" t="s">
        <v>23</v>
      </c>
      <c r="E97" s="56" t="s">
        <v>844</v>
      </c>
      <c r="F97" s="105">
        <f t="shared" si="3"/>
        <v>2</v>
      </c>
      <c r="G97" s="105">
        <f t="shared" si="4"/>
        <v>2000</v>
      </c>
      <c r="H97" s="119"/>
      <c r="I97" t="str">
        <f t="shared" si="5"/>
        <v>"Cruche ou pichet": {
 "Name" : "Cruche ou pichet",
 "OV" : "Jug or pitcher",
 "Category": "VARIOUS",
 "Weight" : 2000,
 "Price" : 2
  }</v>
      </c>
    </row>
    <row r="98" spans="1:9">
      <c r="A98" s="111" t="s">
        <v>677</v>
      </c>
      <c r="B98" s="111" t="s">
        <v>678</v>
      </c>
      <c r="C98" s="112" t="s">
        <v>61</v>
      </c>
      <c r="D98" s="112" t="s">
        <v>28</v>
      </c>
      <c r="E98" s="56" t="s">
        <v>844</v>
      </c>
      <c r="F98" s="105">
        <f t="shared" si="3"/>
        <v>2500</v>
      </c>
      <c r="G98" s="105" t="str">
        <f t="shared" si="4"/>
        <v>500</v>
      </c>
      <c r="H98" s="119"/>
      <c r="I98" t="str">
        <f t="shared" si="5"/>
        <v>"Eau bénite (flasque)": {
 "Name" : "Eau bénite (flasque)",
 "OV" : "Holy Water",
 "Category": "VARIOUS",
 "Weight" : 500,
 "Price" : 2500
  }</v>
      </c>
    </row>
    <row r="99" spans="1:9">
      <c r="A99" s="109" t="s">
        <v>679</v>
      </c>
      <c r="B99" s="109" t="s">
        <v>680</v>
      </c>
      <c r="C99" s="110" t="s">
        <v>34</v>
      </c>
      <c r="D99" s="110" t="s">
        <v>665</v>
      </c>
      <c r="E99" s="56" t="s">
        <v>844</v>
      </c>
      <c r="F99" s="105">
        <f t="shared" si="3"/>
        <v>10</v>
      </c>
      <c r="G99" s="105">
        <f t="shared" si="4"/>
        <v>12500</v>
      </c>
      <c r="H99" s="119"/>
      <c r="I99" t="str">
        <f t="shared" si="5"/>
        <v>"Échelle (3 m)": {
 "Name" : "Échelle (3 m)",
 "OV" : "Ladder",
 "Category": "VARIOUS",
 "Weight" : 12500,
 "Price" : 10
  }</v>
      </c>
    </row>
    <row r="100" spans="1:9">
      <c r="A100" s="111" t="s">
        <v>681</v>
      </c>
      <c r="B100" s="111" t="s">
        <v>682</v>
      </c>
      <c r="C100" s="112" t="s">
        <v>84</v>
      </c>
      <c r="D100" s="121" t="s">
        <v>437</v>
      </c>
      <c r="E100" s="56" t="s">
        <v>844</v>
      </c>
      <c r="F100" s="105">
        <f t="shared" si="3"/>
        <v>1000</v>
      </c>
      <c r="G100" s="105" t="str">
        <f t="shared" si="4"/>
        <v>0</v>
      </c>
      <c r="H100" s="119"/>
      <c r="I100" t="str">
        <f t="shared" si="5"/>
        <v>"Encre (bouteille de 30 ml)": {
 "Name" : "Encre (bouteille de 30 ml)",
 "OV" : "Ink",
 "Category": "VARIOUS",
 "Weight" : 0,
 "Price" : 1000
  }</v>
      </c>
    </row>
    <row r="101" spans="1:9">
      <c r="A101" s="109" t="s">
        <v>683</v>
      </c>
      <c r="B101" s="109" t="s">
        <v>684</v>
      </c>
      <c r="C101" s="110" t="s">
        <v>61</v>
      </c>
      <c r="D101" s="110" t="s">
        <v>497</v>
      </c>
      <c r="E101" s="56" t="s">
        <v>844</v>
      </c>
      <c r="F101" s="105">
        <f t="shared" si="3"/>
        <v>2500</v>
      </c>
      <c r="G101" s="105">
        <f t="shared" si="4"/>
        <v>6000</v>
      </c>
      <c r="H101" s="119"/>
      <c r="I101" t="str">
        <f t="shared" si="5"/>
        <v>"Équipement d’escalade": {
 "Name" : "Équipement d’escalade",
 "OV" : "Climber’s Kit",
 "Category": "VARIOUS",
 "Weight" : 6000,
 "Price" : 2500
  }</v>
      </c>
    </row>
    <row r="102" spans="1:9">
      <c r="A102" s="111" t="s">
        <v>685</v>
      </c>
      <c r="B102" s="111" t="s">
        <v>686</v>
      </c>
      <c r="C102" s="112" t="s">
        <v>46</v>
      </c>
      <c r="D102" s="112" t="s">
        <v>28</v>
      </c>
      <c r="E102" s="56" t="s">
        <v>844</v>
      </c>
      <c r="F102" s="105">
        <f t="shared" si="3"/>
        <v>100</v>
      </c>
      <c r="G102" s="105" t="str">
        <f t="shared" si="4"/>
        <v>500</v>
      </c>
      <c r="H102" s="119"/>
      <c r="I102" t="str">
        <f t="shared" si="5"/>
        <v>"Étui à carreaux": {
 "Name" : "Étui à carreaux",
 "OV" : "Case, Crossbow Bolt",
 "Category": "VARIOUS",
 "Weight" : 500,
 "Price" : 100
  }</v>
      </c>
    </row>
    <row r="103" spans="1:9">
      <c r="A103" s="109" t="s">
        <v>687</v>
      </c>
      <c r="B103" s="109" t="s">
        <v>688</v>
      </c>
      <c r="C103" s="110" t="s">
        <v>46</v>
      </c>
      <c r="D103" s="110" t="s">
        <v>28</v>
      </c>
      <c r="E103" s="56" t="s">
        <v>844</v>
      </c>
      <c r="F103" s="105">
        <f t="shared" si="3"/>
        <v>100</v>
      </c>
      <c r="G103" s="105" t="str">
        <f t="shared" si="4"/>
        <v>500</v>
      </c>
      <c r="H103" s="119"/>
      <c r="I103" t="str">
        <f t="shared" si="5"/>
        <v>"Étui à cartes ou parchemins": {
 "Name" : "Étui à cartes ou parchemins",
 "OV" : "Case, Map or Scroll",
 "Category": "VARIOUS",
 "Weight" : 500,
 "Price" : 100
  }</v>
      </c>
    </row>
    <row r="104" spans="1:9">
      <c r="A104" s="111" t="s">
        <v>689</v>
      </c>
      <c r="B104" s="111" t="s">
        <v>690</v>
      </c>
      <c r="C104" s="112" t="s">
        <v>81</v>
      </c>
      <c r="D104" s="112" t="s">
        <v>28</v>
      </c>
      <c r="E104" s="56" t="s">
        <v>844</v>
      </c>
      <c r="F104" s="105">
        <f t="shared" si="3"/>
        <v>5000</v>
      </c>
      <c r="G104" s="105" t="str">
        <f t="shared" si="4"/>
        <v>500</v>
      </c>
      <c r="H104" s="119"/>
      <c r="I104" t="str">
        <f t="shared" si="5"/>
        <v>"Feu grégeois (flasque)": {
 "Name" : "Feu grégeois (flasque)",
 "OV" : "Alchemist’s Fire",
 "Category": "VARIOUS",
 "Weight" : 500,
 "Price" : 5000
  }</v>
      </c>
    </row>
    <row r="105" spans="1:9">
      <c r="A105" s="109" t="s">
        <v>691</v>
      </c>
      <c r="B105" s="109" t="s">
        <v>692</v>
      </c>
      <c r="C105" s="110" t="s">
        <v>46</v>
      </c>
      <c r="D105" s="122" t="s">
        <v>437</v>
      </c>
      <c r="E105" s="56" t="s">
        <v>844</v>
      </c>
      <c r="F105" s="105">
        <f t="shared" si="3"/>
        <v>100</v>
      </c>
      <c r="G105" s="105" t="str">
        <f t="shared" si="4"/>
        <v>0</v>
      </c>
      <c r="H105" s="119"/>
      <c r="I105" t="str">
        <f t="shared" si="5"/>
        <v>"Fiole (10 cl)": {
 "Name" : "Fiole (10 cl)",
 "OV" : "Vial",
 "Category": "VARIOUS",
 "Weight" : 0,
 "Price" : 100
  }</v>
      </c>
    </row>
    <row r="106" spans="1:9">
      <c r="A106" s="111" t="s">
        <v>693</v>
      </c>
      <c r="B106" s="111" t="s">
        <v>694</v>
      </c>
      <c r="C106" s="112" t="s">
        <v>676</v>
      </c>
      <c r="D106" s="112" t="s">
        <v>28</v>
      </c>
      <c r="E106" s="56" t="s">
        <v>844</v>
      </c>
      <c r="F106" s="105">
        <f t="shared" si="3"/>
        <v>2</v>
      </c>
      <c r="G106" s="105" t="str">
        <f t="shared" si="4"/>
        <v>500</v>
      </c>
      <c r="H106" s="119"/>
      <c r="I106" t="str">
        <f t="shared" si="5"/>
        <v>"Flasque ou chope (50 cl)": {
 "Name" : "Flasque ou chope (50 cl)",
 "OV" : "Flask",
 "Category": "VARIOUS",
 "Weight" : 500,
 "Price" : 2
  }</v>
      </c>
    </row>
    <row r="108" spans="1:9">
      <c r="H108" t="str">
        <f>CONCATENATE(H2,",
",H8,",
",H13,",
",H18,",
",H22,",
",H27)</f>
        <v>"ARCANE_FOCUSER": {"Code": "ARCANE_FOCUSER", "Name": "Focaliseur arcanique"},
"DRUIDIC_FOCUSER": {"Code": "DRUIDIC_FOCUSER", "Name": "Focaliseur druidique"},
"AMMUNITION": {"Code": "AMMUNITION", "Name": "Munitions"},
"SACRED_SYMBOL": {"Code": "SACRED_SYMBOL", "Name": "Symbole sacré"},
"CLOTHES": {"Code": "CLOTHES", "Name": "Vêtements"},
"VARIOUS": {"Code": "VARIOUS", "Name": "Divers"}</v>
      </c>
      <c r="I108" t="str">
        <f>CONCATENATE(I3,",
",I4,",
",I5,",
",I6,",
",I7,",
",I9,",
",I10,",
",I11,",
",I12,",
",I14,",
",I15,",
",I16,",
",I17,",
",I19,",
",I20,",
",I21,",
",I23,",
",I24,",
",I25,",
",I26,",
",I28,",
",I29,",
",I30,",
",I31,",
",I32,",
",I33,",
",I34,",
",I35,",
",I36,",
",I37,",
",I38,",
",I39,",
",I40,",
",I41,",
",I42,",
",I43,",
",I44,",
",I45,",
",I46,",
",I47,",
",I48,",
",I49,",
",I50,",
",I51,",
",I52,",
",I53,",
",I54,",
",I55,",
",I56,",
",I57,",
",I58,",
",I59,",
",I60,",
",I61,",
",I62,",
",I63,",
",I64,",
",I65,",
",I66,",
",I67,",
",I68,",
",I69,",
",I70,",
",I71,",
",I72,",
",I73,",
",I74,",
",I75,",
",I76,",
",I77,",
",I78,",
",I79,",
",I80,",
",I81,",
",I82,",
",I83,",
",I84,",
",I85,",
",I86,",
",I87,",
",I88,",
",I89,",
",I90,",
",I91,",
",I92,",
",I93,",
",I94,",
",I95,",
",I96,",
",I97,",
",I98,",
",I99,",
",I100,",
",I101,",
",I102,",
",I103,",
",I104,",
",I105,",
",I106)</f>
        <v>"Baguette": {
 "Name" : "Baguette",
 "OV" : "Wand",
 "Category": "ARCANE_FOCUSER",
 "Weight" : 500,
 "Price" : 1000
  },
"Bâton d'arcane": {
 "Name" : "Bâton d'arcane",
 "OV" : "Staff",
 "Category": "ARCANE_FOCUSER",
 "Weight" : 2000,
 "Price" : 500
  },
"Boule de cristal": {
 "Name" : "Boule de cristal",
 "OV" : "Crystal",
 "Category": "ARCANE_FOCUSER",
 "Weight" : 500,
 "Price" : 1000
  },
"Orbe": {
 "Name" : "Orbe",
 "OV" : "Orb",
 "Category": "ARCANE_FOCUSER",
 "Weight" : 1500,
 "Price" : 2000
  },
"Sceptre": {
 "Name" : "Sceptre",
 "OV" : "Rod",
 "Category": "ARCANE_FOCUSER",
 "Weight" : 1000,
 "Price" : 1000
  },
"Baguette d'if": {
 "Name" : "Baguette d'if",
 "OV" : "Yew wand",
 "Category": "DRUIDIC_FOCUSER",
 "Weight" : 500,
 "Price" : 1000
  },
"Bâton druidique": {
 "Name" : "Bâton druidique",
 "OV" : "Wooden staff",
 "Category": "DRUIDIC_FOCUSER",
 "Weight" : 2000,
 "Price" : 500
  },
"Branche de gui": {
 "Name" : "Branche de gui",
 "OV" : "Sprig of mistletoe",
 "Category": "DRUIDIC_FOCUSER",
 "Weight" : 0,
 "Price" : 100
  },
"Totem": {
 "Name" : "Totem",
 "OV" : "Totem",
 "Category": "DRUIDIC_FOCUSER",
 "Weight" : 0,
 "Price" : 100
  },
"Aiguilles de sarbacane (50)": {
 "Name" : "Aiguilles de sarbacane (50)",
 "OV" : "Blowgun needles",
 "Category": "AMMUNITION",
 "Weight" : 500,
 "Price" : 100
  },
"Billes de fronde (20)": {
 "Name" : "Billes de fronde (20)",
 "OV" : "Sling bullets",
 "Category": "AMMUNITION",
 "Weight" : 750,
 "Price" : 4
  },
"Carreaux d'arbalète (20)": {
 "Name" : "Carreaux d'arbalète (20)",
 "OV" : "Crossbow bolts",
 "Category": "AMMUNITION",
 "Weight" : 750,
 "Price" : 100
  },
"Flèches (20)": {
 "Name" : "Flèches (20)",
 "OV" : "Arrows",
 "Category": "AMMUNITION",
 "Weight" : 500,
 "Price" : 100
  },
"Amulette": {
 "Name" : "Amulette",
 "OV" : "Amulet",
 "Category": "SACRED_SYMBOL",
 "Weight" : 500,
 "Price" : 500
  },
"Emblème": {
 "Name" : "Emblème",
 "OV" : "Emblem",
 "Category": "SACRED_SYMBOL",
 "Weight" : 0,
 "Price" : 500
  },
"Reliquaire": {
 "Name" : "Reliquaire",
 "OV" : "Reliquary",
 "Category": "SACRED_SYMBOL",
 "Weight" : 1000,
 "Price" : 500
  },
"Vêtements, communs": {
 "Name" : "Vêtements, communs",
 "OV" : "Clothes, common",
 "Category": "CLOTHES",
 "Weight" : 1500,
 "Price" : 50
  },
"Vêtements, costume": {
 "Name" : "Vêtements, costume",
 "OV" : "Clothes, costume",
 "Category": "CLOTHES",
 "Weight" : 2000,
 "Price" : 500
  },
"Vêtements, fins": {
 "Name" : "Vêtements, fins",
 "OV" : "Clothes, fine",
 "Category": "CLOTHES",
 "Weight" : 3000,
 "Price" : 1500
  },
"Vêtements, voyage": {
 "Name" : "Vêtements, voyage",
 "OV" : "Clothes, traveler’s",
 "Category": "CLOTHES",
 "Weight" : 2000,
 "Price" : 200
  },
"Tente": {
 "Name" : "Tente",
 "OV" : "Tent",
 "Category": "VARIOUS",
 "Weight" : 10000,
 "Price" : 200
  },
"Tonneau": {
 "Name" : "Tonneau",
 "OV" : "Barrel",
 "Category": "VARIOUS",
 "Weight" : 35000,
 "Price" : 200
  },
"Torche": {
 "Name" : "Torche",
 "OV" : "Torch",
 "Category": "VARIOUS",
 "Weight" : 500,
 "Price" : 1
  },
"Trousse de soins": {
 "Name" : "Trousse de soins",
 "OV" : "Healer’s Kit",
 "Category": "VARIOUS",
 "Weight" : 1500,
 "Price" : 500
  },
"Palan": {
 "Name" : "Palan",
 "OV" : "Block and tackle",
 "Category": "VARIOUS",
 "Weight" : 2500,
 "Price" : 100
  },
"Panier": {
 "Name" : "Panier",
 "OV" : "Basket",
 "Category": "VARIOUS",
 "Weight" : 1000,
 "Price" : 40
  },
"Papier (une feuille)": {
 "Name" : "Papier (une feuille)",
 "OV" : "Paper",
 "Category": "VARIOUS",
 "Weight" : 0,
 "Price" : 20
  },
"Parchemin (une feuille)": {
 "Name" : "Parchemin (une feuille)",
 "OV" : "Parchment",
 "Category": "VARIOUS",
 "Weight" : 0,
 "Price" : 10
  },
"Parfum (fiole)": {
 "Name" : "Parfum (fiole)",
 "OV" : "Perfum",
 "Category": "VARIOUS",
 "Weight" : 0,
 "Price" : 500
  },
"Pelle": {
 "Name" : "Pelle",
 "OV" : "Shovel",
 "Category": "VARIOUS",
 "Weight" : 2500,
 "Price" : 200
  },
"Perche (3 m)": {
 "Name" : "Perche (3 m)",
 "OV" : "Pole",
 "Category": "VARIOUS",
 "Weight" : 3000,
 "Price" : 5
  },
"Pied-de-biche": {
 "Name" : "Pied-de-biche",
 "OV" : "Crowbar",
 "Category": "VARIOUS",
 "Weight" : 2000,
 "Price" : 200
  },
"Piège à mâchoires": {
 "Name" : "Piège à mâchoires",
 "OV" : "Hunting Trap",
 "Category": "VARIOUS",
 "Weight" : 12500,
 "Price" : 500
  },
"Pierre à aiguiser": {
 "Name" : "Pierre à aiguiser",
 "OV" : "Whetstone",
 "Category": "VARIOUS",
 "Weight" : 500,
 "Price" : 1
  },
"Pioche de mineur": {
 "Name" : "Pioche de mineur",
 "OV" : "Pick, miner's",
 "Category": "VARIOUS",
 "Weight" : 5000,
 "Price" : 200
  },
"Piton": {
 "Name" : "Piton",
 "OV" : "Piton",
 "Category": "VARIOUS",
 "Weight" : 100,
 "Price" : 5
  },
"Plume d’écriture": {
 "Name" : "Plume d’écriture",
 "OV" : "Ink pen",
 "Category": "VARIOUS",
 "Weight" : 0,
 "Price" : 2
  },
"Pointes en fer (10)": {
 "Name" : "Pointes en fer (10)",
 "OV" : "Spikes, iron",
 "Category": "VARIOUS",
 "Weight" : 2500,
 "Price" : 100
  },
"Poison (fiole)": {
 "Name" : "Poison (fiole)",
 "OV" : "Poison",
 "Category": "VARIOUS",
 "Weight" : 0,
 "Price" : 10000
  },
"Pot en fer": {
 "Name" : "Pot en fer",
 "OV" : "Pot, iron",
 "Category": "VARIOUS",
 "Weight" : 5000,
 "Price" : 200
  },
"Potion de soins": {
 "Name" : "Potion de soins",
 "OV" : "Potion of Healing",
 "Category": "VARIOUS",
 "Weight" : 250,
 "Price" : 5000
  },
"Rations (1 jour)": {
 "Name" : "Rations (1 jour)",
 "OV" : "Rations",
 "Category": "VARIOUS",
 "Weight" : 1000,
 "Price" : 50
  },
"Robes": {
 "Name" : "Robes",
 "OV" : "Robes",
 "Category": "VARIOUS",
 "Weight" : 2000,
 "Price" : 100
  },
"Sablier": {
 "Name" : "Sablier",
 "OV" : "Hourglass",
 "Category": "VARIOUS",
 "Weight" : 500,
 "Price" : 2500
  },
"Sac": {
 "Name" : "Sac",
 "OV" : "Sack",
 "Category": "VARIOUS",
 "Weight" : 250,
 "Price" : 1
  },
"Sac à dos": {
 "Name" : "Sac à dos",
 "OV" : "Backpack",
 "Category": "VARIOUS",
 "Weight" : 2500,
 "Price" : 200
  },
"Sac de couchage": {
 "Name" : "Sac de couchage",
 "OV" : "Bedroll",
 "Category": "VARIOUS",
 "Weight" : 2000,
 "Price" : 100
  },
"Sacoche": {
 "Name" : "Sacoche",
 "OV" : "Pouch",
 "Category": "VARIOUS",
 "Weight" : 500,
 "Price" : 50
  },
"Sacoche à composantes": {
 "Name" : "Sacoche à composantes",
 "OV" : "Component Pouch",
 "Category": "VARIOUS",
 "Weight" : 1000,
 "Price" : 2500
  },
"Savon": {
 "Name" : "Savon",
 "OV" : "Soap",
 "Category": "VARIOUS",
 "Weight" : 0,
 "Price" : 2
  },
"Seau": {
 "Name" : "Seau",
 "OV" : "Bucket",
 "Category": "VARIOUS",
 "Weight" : 1000,
 "Price" : 5
  },
"Sifflet": {
 "Name" : "Sifflet",
 "OV" : "Signal whistle",
 "Category": "VARIOUS",
 "Weight" : 0,
 "Price" : 5
  },
"Gamelle": {
 "Name" : "Gamelle",
 "OV" : "Mess Kit",
 "Category": "VARIOUS",
 "Weight" : 500,
 "Price" : 20
  },
"Gourde (pleine)": {
 "Name" : "Gourde (pleine)",
 "OV" : "Waterskin",
 "Category": "VARIOUS",
 "Weight" : 2500,
 "Price" : 20
  },
"Grappin": {
 "Name" : "Grappin",
 "OV" : "Grappling hook",
 "Category": "VARIOUS",
 "Weight" : 2000,
 "Price" : 200
  },
"Grimoire": {
 "Name" : "Grimoire",
 "OV" : "Spellbook",
 "Category": "VARIOUS",
 "Weight" : 1500,
 "Price" : 5000
  },
"Huile (flasque)": {
 "Name" : "Huile (flasque)",
 "OV" : "Oil",
 "Category": "VARIOUS",
 "Weight" : 500,
 "Price" : 10
  },
"Lampe": {
 "Name" : "Lampe",
 "OV" : "Lamp",
 "Category": "VARIOUS",
 "Weight" : 500,
 "Price" : 50
  },
"Lanterne à capote": {
 "Name" : "Lanterne à capote",
 "OV" : "Lantern, hooded",
 "Category": "VARIOUS",
 "Weight" : 1000,
 "Price" : 500
  },
"Lanterne sourde": {
 "Name" : "Lanterne sourde",
 "OV" : "Lantern, bullseye",
 "Category": "VARIOUS",
 "Weight" : 1000,
 "Price" : 1000
  },
"Livre": {
 "Name" : "Livre",
 "OV" : "Book",
 "Category": "VARIOUS",
 "Weight" : 2500,
 "Price" : 2500
  },
"Longue-vue": {
 "Name" : "Longue-vue",
 "OV" : "Spyglass",
 "Category": "VARIOUS",
 "Weight" : 500,
 "Price" : 100000
  },
"Loupe": {
 "Name" : "Loupe",
 "OV" : "Magnifying Glass",
 "Category": "VARIOUS",
 "Weight" : 0,
 "Price" : 10000
  },
"Marteau": {
 "Name" : "Marteau",
 "OV" : "Hammer",
 "Category": "VARIOUS",
 "Weight" : 1500,
 "Price" : 100
  },
"Marteau de forgeron": {
 "Name" : "Marteau de forgeron",
 "OV" : "Hammer, sledge",
 "Category": "VARIOUS",
 "Weight" : 5000,
 "Price" : 200
  },
"Matériel de pêche": {
 "Name" : "Matériel de pêche",
 "OV" : "Fishing Tackle",
 "Category": "VARIOUS",
 "Weight" : 2000,
 "Price" : 100
  },
"Menottes": {
 "Name" : "Menottes",
 "OV" : "Manacles",
 "Category": "VARIOUS",
 "Weight" : 3000,
 "Price" : 200
  },
"Miroir en acier": {
 "Name" : "Miroir en acier",
 "OV" : "Mirror, steel",
 "Category": "VARIOUS",
 "Weight" : 250,
 "Price" : 500
  },
"Acide (fiole)": {
 "Name" : "Acide (fiole)",
 "OV" : "Acid",
 "Category": "VARIOUS",
 "Weight" : 500,
 "Price" : 2500
  },
"Antidote (fiole)": {
 "Name" : "Antidote (fiole)",
 "OV" : "Antitoxin",
 "Category": "VARIOUS",
 "Weight" : 0,
 "Price" : 5000
  },
"Balance de marchand": {
 "Name" : "Balance de marchand",
 "OV" : "Scale, Merchant’s",
 "Category": "VARIOUS",
 "Weight" : 1500,
 "Price" : 500
  },
"Bélier portatif": {
 "Name" : "Bélier portatif",
 "OV" : "Ram, Portable",
 "Category": "VARIOUS",
 "Weight" : 17500,
 "Price" : 400
  },
"Billes (sac de 1000)": {
 "Name" : "Billes (sac de 1000)",
 "OV" : "Ball Bearings",
 "Category": "VARIOUS",
 "Weight" : 1000,
 "Price" : 100
  },
"Boite d'allume-feu": {
 "Name" : "Boite d'allume-feu",
 "OV" : "Tinderbox",
 "Category": "VARIOUS",
 "Weight" : 500,
 "Price" : 50
  },
"Bougie": {
 "Name" : "Bougie",
 "OV" : "Candle",
 "Category": "VARIOUS",
 "Weight" : 0,
 "Price" : 1
  },
"Boulier": {
 "Name" : "Boulier",
 "OV" : "Abacus",
 "Category": "VARIOUS",
 "Weight" : 1000,
 "Price" : 200
  },
"Bouteille en verre": {
 "Name" : "Bouteille en verre",
 "OV" : "Bottle, glass",
 "Category": "VARIOUS",
 "Weight" : 1000,
 "Price" : 200
  },
"Cadenas": {
 "Name" : "Cadenas",
 "OV" : "Lock",
 "Category": "VARIOUS",
 "Weight" : 500,
 "Price" : 1000
  },
"Carquois": {
 "Name" : "Carquois",
 "OV" : "Quiver",
 "Category": "VARIOUS",
 "Weight" : 500,
 "Price" : 100
  },
"Chaîne (3 m)": {
 "Name" : "Chaîne (3 m)",
 "OV" : "Chain",
 "Category": "VARIOUS",
 "Weight" : 5000,
 "Price" : 500
  },
"Chevalière": {
 "Name" : "Chevalière",
 "OV" : "Signet ring",
 "Category": "VARIOUS",
 "Weight" : 0,
 "Price" : 500
  },
"Chausse-trappes (sac de 20)": {
 "Name" : "Chausse-trappes (sac de 20)",
 "OV" : "Caltrops",
 "Category": "VARIOUS",
 "Weight" : 1000,
 "Price" : 100
  },
"Cire à cacheter": {
 "Name" : "Cire à cacheter",
 "OV" : "Sealing wax",
 "Category": "VARIOUS",
 "Weight" : 0,
 "Price" : 50
  },
"Cloche": {
 "Name" : "Cloche",
 "OV" : "Bell",
 "Category": "VARIOUS",
 "Weight" : 0,
 "Price" : 100
  },
"Coffre": {
 "Name" : "Coffre",
 "OV" : "Chest",
 "Category": "VARIOUS",
 "Weight" : 12500,
 "Price" : 500
  },
"Corde en chanvre (15 m)": {
 "Name" : "Corde en chanvre (15 m)",
 "OV" : "Rope, hempen",
 "Category": "VARIOUS",
 "Weight" : 5000,
 "Price" : 100
  },
"Corde en soie (15 m)": {
 "Name" : "Corde en soie (15 m)",
 "OV" : "Rope, silk",
 "Category": "VARIOUS",
 "Weight" : 2500,
 "Price" : 1000
  },
"Couverture": {
 "Name" : "Couverture",
 "OV" : "Blanket",
 "Category": "VARIOUS",
 "Weight" : 1500,
 "Price" : 50
  },
"Craie (un morceau)": {
 "Name" : "Craie (un morceau)",
 "OV" : "Chalk",
 "Category": "VARIOUS",
 "Weight" : 0,
 "Price" : 1
  },
"Cruche ou pichet": {
 "Name" : "Cruche ou pichet",
 "OV" : "Jug or pitcher",
 "Category": "VARIOUS",
 "Weight" : 2000,
 "Price" : 2
  },
"Eau bénite (flasque)": {
 "Name" : "Eau bénite (flasque)",
 "OV" : "Holy Water",
 "Category": "VARIOUS",
 "Weight" : 500,
 "Price" : 2500
  },
"Échelle (3 m)": {
 "Name" : "Échelle (3 m)",
 "OV" : "Ladder",
 "Category": "VARIOUS",
 "Weight" : 12500,
 "Price" : 10
  },
"Encre (bouteille de 30 ml)": {
 "Name" : "Encre (bouteille de 30 ml)",
 "OV" : "Ink",
 "Category": "VARIOUS",
 "Weight" : 0,
 "Price" : 1000
  },
"Équipement d’escalade": {
 "Name" : "Équipement d’escalade",
 "OV" : "Climber’s Kit",
 "Category": "VARIOUS",
 "Weight" : 6000,
 "Price" : 2500
  },
"Étui à carreaux": {
 "Name" : "Étui à carreaux",
 "OV" : "Case, Crossbow Bolt",
 "Category": "VARIOUS",
 "Weight" : 500,
 "Price" : 100
  },
"Étui à cartes ou parchemins": {
 "Name" : "Étui à cartes ou parchemins",
 "OV" : "Case, Map or Scroll",
 "Category": "VARIOUS",
 "Weight" : 500,
 "Price" : 100
  },
"Feu grégeois (flasque)": {
 "Name" : "Feu grégeois (flasque)",
 "OV" : "Alchemist’s Fire",
 "Category": "VARIOUS",
 "Weight" : 500,
 "Price" : 5000
  },
"Fiole (10 cl)": {
 "Name" : "Fiole (10 cl)",
 "OV" : "Vial",
 "Category": "VARIOUS",
 "Weight" : 0,
 "Price" : 100
  },
"Flasque ou chope (50 cl)": {
 "Name" : "Flasque ou chope (50 cl)",
 "OV" : "Flask",
 "Category": "VARIOUS",
 "Weight" : 500,
 "Price" : 2
  }</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70"/>
  <sheetViews>
    <sheetView tabSelected="1" topLeftCell="K49" workbookViewId="0">
      <selection activeCell="V62" sqref="V62"/>
    </sheetView>
  </sheetViews>
  <sheetFormatPr baseColWidth="10" defaultRowHeight="15"/>
  <cols>
    <col min="2" max="2" width="30.85546875" customWidth="1"/>
    <col min="3" max="3" width="30.28515625" customWidth="1"/>
    <col min="4" max="4" width="19" customWidth="1"/>
    <col min="5" max="5" width="16.42578125" customWidth="1"/>
    <col min="6" max="6" width="16.85546875" customWidth="1"/>
    <col min="7" max="7" width="17.140625" customWidth="1"/>
    <col min="8" max="8" width="8.85546875" customWidth="1"/>
    <col min="9" max="9" width="68.85546875" customWidth="1"/>
    <col min="10" max="10" width="26.7109375" customWidth="1"/>
    <col min="11" max="11" width="26.7109375" style="259" customWidth="1"/>
    <col min="12" max="12" width="8.140625" customWidth="1"/>
  </cols>
  <sheetData>
    <row r="1" spans="1:13">
      <c r="A1" s="186" t="s">
        <v>1310</v>
      </c>
      <c r="B1" s="186" t="s">
        <v>1308</v>
      </c>
      <c r="C1" s="186" t="s">
        <v>1309</v>
      </c>
      <c r="D1" s="186" t="s">
        <v>15</v>
      </c>
      <c r="E1" s="186" t="s">
        <v>1311</v>
      </c>
      <c r="F1" s="186" t="s">
        <v>1312</v>
      </c>
      <c r="G1" s="186" t="s">
        <v>1313</v>
      </c>
      <c r="H1" s="186" t="s">
        <v>1314</v>
      </c>
      <c r="I1" s="186" t="s">
        <v>1315</v>
      </c>
      <c r="J1" s="186" t="s">
        <v>1316</v>
      </c>
      <c r="K1" s="258" t="s">
        <v>13</v>
      </c>
      <c r="M1" s="185"/>
    </row>
    <row r="2" spans="1:13">
      <c r="A2">
        <v>0</v>
      </c>
      <c r="B2" t="s">
        <v>1347</v>
      </c>
      <c r="D2" t="s">
        <v>1348</v>
      </c>
      <c r="E2" t="s">
        <v>3134</v>
      </c>
      <c r="F2" t="s">
        <v>1326</v>
      </c>
      <c r="G2" t="s">
        <v>1313</v>
      </c>
      <c r="I2" t="s">
        <v>1350</v>
      </c>
      <c r="J2" t="s">
        <v>1351</v>
      </c>
      <c r="K2" s="259" t="s">
        <v>3231</v>
      </c>
      <c r="M2" t="str">
        <f>""""&amp;B2&amp;""": {
  ""Name"" : """&amp;B2&amp;""",
  ""OV"" : """&amp;D2&amp;""",
  ""Level"" : "&amp;A2&amp;",
  ""BBE"" : """&amp;C2&amp;""",
  ""School"" : """&amp;PROPER(E2)&amp;""",
  ""Incantation"" : """&amp;F2&amp;""",
  ""Type"" : """&amp;TRIM(G2&amp;" "&amp;H2)&amp;""",
  ""Description"" : """&amp;I2&amp;""",
  ""Classes"" :["&amp;K2&amp;"]
   }"</f>
        <v>"Amis": {
  "Name" : "Amis",
  "OV" : "Friends",
  "Level" : 0,
  "BBE" : "",
  "School" : "Enchantement",
  "Incantation" : "1 action",
  "Type" : "Concentration",
  "Description" : "Le lanceur obtient l'avantage aux jets de Charisme contre une créature choisie qui ne lui est pas hostile.",
  "Classes" :["BARD", "SORCERER", "MAGICIAN", "WIZARD"]
   }</v>
      </c>
    </row>
    <row r="3" spans="1:13">
      <c r="A3">
        <v>0</v>
      </c>
      <c r="B3" t="s">
        <v>1410</v>
      </c>
      <c r="C3" t="s">
        <v>1411</v>
      </c>
      <c r="D3" t="s">
        <v>1412</v>
      </c>
      <c r="E3" t="s">
        <v>3137</v>
      </c>
      <c r="F3" t="s">
        <v>1326</v>
      </c>
      <c r="I3" t="s">
        <v>1413</v>
      </c>
      <c r="J3" t="s">
        <v>1328</v>
      </c>
      <c r="K3" s="259" t="s">
        <v>3188</v>
      </c>
      <c r="M3" t="str">
        <f t="shared" ref="M3:M66" si="0">""""&amp;B3&amp;""": {
  ""Name"" : """&amp;B3&amp;""",
  ""OV"" : """&amp;D3&amp;""",
  ""Level"" : "&amp;A3&amp;",
  ""BBE"" : """&amp;C3&amp;""",
  ""School"" : """&amp;PROPER(E3)&amp;""",
  ""Incantation"" : """&amp;F3&amp;""",
  ""Type"" : """&amp;TRIM(G3&amp;" "&amp;H3)&amp;""",
  ""Description"" : """&amp;I3&amp;""",
  ""Classes"" :["&amp;K3&amp;"]
   }"</f>
        <v>"Aspersion d'acide": {
  "Name" : "Aspersion d'acide",
  "OV" : "Acid Splash",
  "Level" : 0,
  "BBE" : "Aspersion acide",
  "School" : "Invocation",
  "Incantation" : "1 action",
  "Type" : "",
  "Description" : "1 ou 2 créatures dans un rayon de 1,50 m doivent réussir un JdS de Dex. ou subir 1d6 dégâts d'acide (dégâts/niv).",
  "Classes" :["SORCERER", "MAGICIAN"]
   }</v>
      </c>
    </row>
    <row r="4" spans="1:13">
      <c r="A4">
        <v>0</v>
      </c>
      <c r="B4" t="s">
        <v>1417</v>
      </c>
      <c r="D4" t="s">
        <v>1418</v>
      </c>
      <c r="E4" t="s">
        <v>1419</v>
      </c>
      <c r="F4" t="s">
        <v>1326</v>
      </c>
      <c r="G4" t="s">
        <v>1313</v>
      </c>
      <c r="I4" t="s">
        <v>1420</v>
      </c>
      <c r="J4" t="s">
        <v>1328</v>
      </c>
      <c r="K4" s="259" t="s">
        <v>3177</v>
      </c>
      <c r="M4" t="str">
        <f t="shared" si="0"/>
        <v>"Assistance": {
  "Name" : "Assistance",
  "OV" : "Guidance",
  "Level" : 0,
  "BBE" : "",
  "School" : "Divination",
  "Incantation" : "1 action",
  "Type" : "Concentration",
  "Description" : "La cible peut ajouter 1d4 à un jet de caractéristique de son choix.",
  "Classes" :["CLERK", "DRUID"]
   }</v>
      </c>
    </row>
    <row r="5" spans="1:13">
      <c r="A5">
        <v>0</v>
      </c>
      <c r="B5" t="s">
        <v>1617</v>
      </c>
      <c r="D5" t="s">
        <v>1618</v>
      </c>
      <c r="E5" t="s">
        <v>1361</v>
      </c>
      <c r="F5" t="s">
        <v>1326</v>
      </c>
      <c r="I5" t="s">
        <v>1619</v>
      </c>
      <c r="J5" t="s">
        <v>1328</v>
      </c>
      <c r="K5" s="259" t="s">
        <v>3232</v>
      </c>
      <c r="M5" t="str">
        <f t="shared" si="0"/>
        <v>"Contact glacial": {
  "Name" : "Contact glacial",
  "OV" : "Chill Touch",
  "Level" : 0,
  "BBE" : "",
  "School" : "Nécromancie",
  "Incantation" : "1 action",
  "Type" : "",
  "Description" : "Si l'attaque avec un sort touche, inflige 1d8 dégâts nécrotiques (dégâts/niv) et la cible ne peut récupérer ses pv de suite.",
  "Classes" :["SORCERER", "MAGICIAN", "WIZARD"]
   }</v>
      </c>
    </row>
    <row r="6" spans="1:13">
      <c r="A6">
        <v>0</v>
      </c>
      <c r="B6" t="s">
        <v>1635</v>
      </c>
      <c r="D6" t="s">
        <v>1636</v>
      </c>
      <c r="E6" t="s">
        <v>1325</v>
      </c>
      <c r="F6" t="s">
        <v>1326</v>
      </c>
      <c r="I6" t="s">
        <v>1637</v>
      </c>
      <c r="J6" t="s">
        <v>1322</v>
      </c>
      <c r="K6" s="259" t="s">
        <v>3189</v>
      </c>
      <c r="M6" t="str">
        <f t="shared" si="0"/>
        <v>"Contrôle des flammes": {
  "Name" : "Contrôle des flammes",
  "OV" : "Control Flames",
  "Level" : 0,
  "BBE" : "",
  "School" : "Transmutation",
  "Incantation" : "1 action",
  "Type" : "",
  "Description" : "Contrôle les feux non magiques pour les allumer, éteindre, faire grossir, faire apparaître des formes simples, etc.",
  "Classes" :["DRUID", "SORCERER", "MAGICIAN"]
   }</v>
      </c>
    </row>
    <row r="7" spans="1:13">
      <c r="A7">
        <v>0</v>
      </c>
      <c r="B7" t="s">
        <v>1659</v>
      </c>
      <c r="C7" t="s">
        <v>1660</v>
      </c>
      <c r="D7" t="s">
        <v>1661</v>
      </c>
      <c r="E7" t="s">
        <v>1419</v>
      </c>
      <c r="F7" t="s">
        <v>1326</v>
      </c>
      <c r="G7" t="s">
        <v>1313</v>
      </c>
      <c r="I7" t="s">
        <v>1662</v>
      </c>
      <c r="J7" t="s">
        <v>1328</v>
      </c>
      <c r="K7" s="259" t="s">
        <v>3231</v>
      </c>
      <c r="M7" t="str">
        <f t="shared" si="0"/>
        <v>"Coup au but": {
  "Name" : "Coup au but",
  "OV" : "True Strike",
  "Level" : 0,
  "BBE" : "Viser juste",
  "School" : "Divination",
  "Incantation" : "1 action",
  "Type" : "Concentration",
  "Description" : "Le lanceur obtient l'avantage à son prochain jet d'attaque contre une cible.",
  "Classes" :["BARD", "SORCERER", "MAGICIAN", "WIZARD"]
   }</v>
      </c>
    </row>
    <row r="8" spans="1:13">
      <c r="A8">
        <v>0</v>
      </c>
      <c r="B8" t="s">
        <v>1663</v>
      </c>
      <c r="D8" t="s">
        <v>1664</v>
      </c>
      <c r="E8" t="s">
        <v>1395</v>
      </c>
      <c r="F8" t="s">
        <v>1326</v>
      </c>
      <c r="I8" t="s">
        <v>1665</v>
      </c>
      <c r="J8" t="s">
        <v>1322</v>
      </c>
      <c r="K8" s="259" t="s">
        <v>3233</v>
      </c>
      <c r="M8" t="str">
        <f t="shared" si="0"/>
        <v>"Coup de tonnerre": {
  "Name" : "Coup de tonnerre",
  "OV" : "Thunderclap",
  "Level" : 0,
  "BBE" : "",
  "School" : "Évocation",
  "Incantation" : "1 action",
  "Type" : "",
  "Description" : "Les créatures dans un rayon de 1,50 m doivent réussir un JdS de Con. ou subir 1d6 dégâts tonnerre (dégâts/niv).",
  "Classes" :["BARD", "DRUID", "SORCERER", "MAGICIAN", "WIZARD"]
   }</v>
      </c>
    </row>
    <row r="9" spans="1:13">
      <c r="A9">
        <v>0</v>
      </c>
      <c r="B9" t="s">
        <v>1705</v>
      </c>
      <c r="C9" t="s">
        <v>1706</v>
      </c>
      <c r="D9" t="s">
        <v>1707</v>
      </c>
      <c r="E9" t="s">
        <v>1395</v>
      </c>
      <c r="F9" t="s">
        <v>1326</v>
      </c>
      <c r="I9" t="s">
        <v>1708</v>
      </c>
      <c r="J9" t="s">
        <v>1328</v>
      </c>
      <c r="K9" s="259" t="s">
        <v>3234</v>
      </c>
      <c r="M9" t="str">
        <f t="shared" si="0"/>
        <v>"Décharge occulte": {
  "Name" : "Décharge occulte",
  "OV" : "Eldritch Blast",
  "Level" : 0,
  "BBE" : "Explosion occulte",
  "School" : "Évocation",
  "Incantation" : "1 action",
  "Type" : "",
  "Description" : "Si l'attaque avec un sort touche, inflige 1d10 dégâts de force (nbre de rayons/niv).",
  "Classes" :["WIZARD"]
   }</v>
      </c>
    </row>
    <row r="10" spans="1:13">
      <c r="A10">
        <v>0</v>
      </c>
      <c r="B10" t="s">
        <v>1777</v>
      </c>
      <c r="D10" t="s">
        <v>1778</v>
      </c>
      <c r="E10" t="s">
        <v>1325</v>
      </c>
      <c r="F10" t="s">
        <v>1326</v>
      </c>
      <c r="I10" t="s">
        <v>1779</v>
      </c>
      <c r="J10" t="s">
        <v>1328</v>
      </c>
      <c r="K10" s="259" t="s">
        <v>3178</v>
      </c>
      <c r="M10" t="str">
        <f t="shared" si="0"/>
        <v>"Druidisme": {
  "Name" : "Druidisme",
  "OV" : "Druidcraft",
  "Level" : 0,
  "BBE" : "",
  "School" : "Transmutation",
  "Incantation" : "1 action",
  "Type" : "",
  "Description" : "Permet d'obtenir divers effets mineurs en rapport avec la nature (prévision météo, floraison, effet sensoriel, etc).",
  "Classes" :["DRUID"]
   }</v>
      </c>
    </row>
    <row r="11" spans="1:13">
      <c r="A11">
        <v>0</v>
      </c>
      <c r="B11" t="s">
        <v>1803</v>
      </c>
      <c r="D11" t="s">
        <v>1804</v>
      </c>
      <c r="E11" t="s">
        <v>1338</v>
      </c>
      <c r="F11" t="s">
        <v>1326</v>
      </c>
      <c r="G11" t="s">
        <v>1313</v>
      </c>
      <c r="I11" t="s">
        <v>1805</v>
      </c>
      <c r="J11" t="s">
        <v>1322</v>
      </c>
      <c r="K11" s="259" t="s">
        <v>3235</v>
      </c>
      <c r="M11" t="str">
        <f t="shared" si="0"/>
        <v>"Embrasement": {
  "Name" : "Embrasement",
  "OV" : "Create Bonfire",
  "Level" : 0,
  "BBE" : "",
  "School" : "Invocation",
  "Incantation" : "1 action",
  "Type" : "Concentration",
  "Description" : "Les créatures dans un cube de 1,50 m doivent réussir un JdS de Dex. ou subir 1d8 dégâts de feu (dégâts/niv).",
  "Classes" :["DRUID", "SORCERER", "MAGICIAN", "WIZARD"]
   }</v>
      </c>
    </row>
    <row r="12" spans="1:13">
      <c r="A12">
        <v>0</v>
      </c>
      <c r="B12" t="s">
        <v>1849</v>
      </c>
      <c r="D12" t="s">
        <v>1850</v>
      </c>
      <c r="E12" t="s">
        <v>1338</v>
      </c>
      <c r="F12" t="s">
        <v>1326</v>
      </c>
      <c r="I12" t="s">
        <v>1851</v>
      </c>
      <c r="J12" t="s">
        <v>1852</v>
      </c>
      <c r="K12" s="259" t="s">
        <v>3232</v>
      </c>
      <c r="M12" t="str">
        <f t="shared" si="0"/>
        <v>"Explosion de lames": {
  "Name" : "Explosion de lames",
  "OV" : "Sword Burst",
  "Level" : 0,
  "BBE" : "",
  "School" : "Invocation",
  "Incantation" : "1 action",
  "Type" : "",
  "Description" : "Les créatures dans un rayon de 1,50 m doivent réussir un JdS de Dex. ou subir 1d6 de force (dégâts/niv).",
  "Classes" :["SORCERER", "MAGICIAN", "WIZARD"]
   }</v>
      </c>
    </row>
    <row r="13" spans="1:13">
      <c r="A13">
        <v>0</v>
      </c>
      <c r="B13" t="s">
        <v>1863</v>
      </c>
      <c r="C13" t="s">
        <v>1864</v>
      </c>
      <c r="D13" t="s">
        <v>1865</v>
      </c>
      <c r="E13" t="s">
        <v>1325</v>
      </c>
      <c r="F13" t="s">
        <v>1326</v>
      </c>
      <c r="I13" t="s">
        <v>1866</v>
      </c>
      <c r="J13" t="s">
        <v>1322</v>
      </c>
      <c r="K13" s="259" t="s">
        <v>3189</v>
      </c>
      <c r="M13" t="str">
        <f t="shared" si="0"/>
        <v>"Façonnage de la terre": {
  "Name" : "Façonnage de la terre",
  "OV" : "Mold Earth",
  "Level" : 0,
  "BBE" : "Modeler la terre",
  "School" : "Transmutation",
  "Incantation" : "1 action",
  "Type" : "",
  "Description" : "Contrôle la terre où la pierre pour la creuser, créer des formes, la transformer en terrain difficile, etc.",
  "Classes" :["DRUID", "SORCERER", "MAGICIAN"]
   }</v>
      </c>
    </row>
    <row r="14" spans="1:13">
      <c r="A14">
        <v>0</v>
      </c>
      <c r="B14" t="s">
        <v>1856</v>
      </c>
      <c r="C14" t="s">
        <v>1857</v>
      </c>
      <c r="D14" t="s">
        <v>1858</v>
      </c>
      <c r="E14" t="s">
        <v>1325</v>
      </c>
      <c r="F14" t="s">
        <v>1326</v>
      </c>
      <c r="I14" t="s">
        <v>1859</v>
      </c>
      <c r="J14" t="s">
        <v>1322</v>
      </c>
      <c r="K14" s="259" t="s">
        <v>3189</v>
      </c>
      <c r="M14" t="str">
        <f t="shared" si="0"/>
        <v>"Façonnage de l'eau": {
  "Name" : "Façonnage de l'eau",
  "OV" : "Shape Water",
  "Level" : 0,
  "BBE" : "Modeler l'eau",
  "School" : "Transmutation",
  "Incantation" : "1 action",
  "Type" : "",
  "Description" : "Contrôle l'eau pour obtenir divers effets mineurs comme changer sa couleur, la faire geler, changer le sens du courant, etc.",
  "Classes" :["DRUID", "SORCERER", "MAGICIAN"]
   }</v>
      </c>
    </row>
    <row r="15" spans="1:13">
      <c r="A15">
        <v>0</v>
      </c>
      <c r="B15" t="s">
        <v>1887</v>
      </c>
      <c r="D15" t="s">
        <v>1888</v>
      </c>
      <c r="E15" t="s">
        <v>1395</v>
      </c>
      <c r="F15" t="s">
        <v>1326</v>
      </c>
      <c r="I15" t="s">
        <v>1889</v>
      </c>
      <c r="J15" t="s">
        <v>1328</v>
      </c>
      <c r="K15" s="259" t="s">
        <v>3173</v>
      </c>
      <c r="M15" t="str">
        <f t="shared" si="0"/>
        <v>"Flamme sacrée": {
  "Name" : "Flamme sacrée",
  "OV" : "Sacred Flame",
  "Level" : 0,
  "BBE" : "",
  "School" : "Évocation",
  "Incantation" : "1 action",
  "Type" : "",
  "Description" : "La cible doit réussir un JdS de Dex. ou subir 1d8 dégâts radiant (dégâts/niv).",
  "Classes" :["CLERK"]
   }</v>
      </c>
    </row>
    <row r="16" spans="1:13">
      <c r="A16">
        <v>0</v>
      </c>
      <c r="B16" t="s">
        <v>1936</v>
      </c>
      <c r="D16" t="s">
        <v>1937</v>
      </c>
      <c r="E16" t="s">
        <v>1325</v>
      </c>
      <c r="F16" t="s">
        <v>1326</v>
      </c>
      <c r="I16" t="s">
        <v>1938</v>
      </c>
      <c r="J16" t="s">
        <v>1351</v>
      </c>
      <c r="K16" s="259" t="s">
        <v>3178</v>
      </c>
      <c r="M16" t="str">
        <f t="shared" si="0"/>
        <v>"Fouet épineux": {
  "Name" : "Fouet épineux",
  "OV" : "Thorn Whip",
  "Level" : 0,
  "BBE" : "",
  "School" : "Transmutation",
  "Incantation" : "1 action",
  "Type" : "",
  "Description" : "Si l'attaque touche, inflige 1d6 dégâts perforant et tire la cible (taille G max) sur 3 m (dégâts/niv).",
  "Classes" :["DRUID"]
   }</v>
      </c>
    </row>
    <row r="17" spans="1:13">
      <c r="A17">
        <v>0</v>
      </c>
      <c r="B17" t="s">
        <v>1939</v>
      </c>
      <c r="C17" t="s">
        <v>1940</v>
      </c>
      <c r="D17" t="s">
        <v>1941</v>
      </c>
      <c r="E17" t="s">
        <v>1395</v>
      </c>
      <c r="F17" t="s">
        <v>1326</v>
      </c>
      <c r="I17" t="s">
        <v>1942</v>
      </c>
      <c r="J17" t="s">
        <v>1852</v>
      </c>
      <c r="K17" s="259" t="s">
        <v>3232</v>
      </c>
      <c r="M17" t="str">
        <f t="shared" si="0"/>
        <v>"Fouet foudroyant": {
  "Name" : "Fouet foudroyant",
  "OV" : "Lightning Lure",
  "Level" : 0,
  "BBE" : "Fouet électrique",
  "School" : "Évocation",
  "Incantation" : "1 action",
  "Type" : "",
  "Description" : "La cible doit réussir un JdS de For. ou subir 1d8 dégâts de foudre (dégâts/niv) et être poussée de 3 m.",
  "Classes" :["SORCERER", "MAGICIAN", "WIZARD"]
   }</v>
      </c>
    </row>
    <row r="18" spans="1:13">
      <c r="A18">
        <v>0</v>
      </c>
      <c r="B18" t="s">
        <v>1972</v>
      </c>
      <c r="D18" t="s">
        <v>1973</v>
      </c>
      <c r="E18" t="s">
        <v>1395</v>
      </c>
      <c r="F18" t="s">
        <v>1326</v>
      </c>
      <c r="I18" t="s">
        <v>1974</v>
      </c>
      <c r="J18" t="s">
        <v>1322</v>
      </c>
      <c r="K18" s="259" t="s">
        <v>3237</v>
      </c>
      <c r="M18" t="str">
        <f t="shared" si="0"/>
        <v>"Gelure": {
  "Name" : "Gelure",
  "OV" : "Frostbite",
  "Level" : 0,
  "BBE" : "",
  "School" : "Évocation",
  "Incantation" : "1 action",
  "Type" : "",
  "Description" : "La cible doit réussir un JdS de Con. ou subir 1d6 dégâts de froid et avoir un désavantage à l'attaque (dégâts/niv).",
  "Classes" :["CLERK", "DRUID", "SORCERER", "MAGICIAN", "WIZARD"]
   }</v>
      </c>
    </row>
    <row r="19" spans="1:13">
      <c r="A19">
        <v>0</v>
      </c>
      <c r="B19" t="s">
        <v>1975</v>
      </c>
      <c r="C19" t="s">
        <v>1976</v>
      </c>
      <c r="D19" t="s">
        <v>1977</v>
      </c>
      <c r="E19" t="s">
        <v>1361</v>
      </c>
      <c r="F19" t="s">
        <v>1326</v>
      </c>
      <c r="I19" t="s">
        <v>1978</v>
      </c>
      <c r="J19" t="s">
        <v>1322</v>
      </c>
      <c r="K19" s="259" t="s">
        <v>3236</v>
      </c>
      <c r="M19" t="str">
        <f t="shared" si="0"/>
        <v>"Glas funèbre": {
  "Name" : "Glas funèbre",
  "OV" : "Toll the Dead",
  "Level" : 0,
  "BBE" : "Sonner le glas",
  "School" : "Nécromancie",
  "Incantation" : "1 action",
  "Type" : "",
  "Description" : "La cible doit réussir un JdS de Sag. ou subir 1d8 ou 1d12 dégâts nécrotiques (dégâts/niv).",
  "Classes" :["MAGICIAN", "WIZARD"]
   }</v>
      </c>
    </row>
    <row r="20" spans="1:13">
      <c r="A20">
        <v>0</v>
      </c>
      <c r="B20" t="s">
        <v>1985</v>
      </c>
      <c r="D20" t="s">
        <v>1986</v>
      </c>
      <c r="E20" t="s">
        <v>1325</v>
      </c>
      <c r="F20" t="s">
        <v>1391</v>
      </c>
      <c r="I20" t="s">
        <v>1987</v>
      </c>
      <c r="J20" t="s">
        <v>1328</v>
      </c>
      <c r="K20" s="259" t="s">
        <v>3178</v>
      </c>
      <c r="M20" t="str">
        <f t="shared" si="0"/>
        <v>"Gourdin magique": {
  "Name" : "Gourdin magique",
  "OV" : "Shillelagh",
  "Level" : 0,
  "BBE" : "",
  "School" : "Transmutation",
  "Incantation" : "1 action bonus",
  "Type" : "",
  "Description" : "Rend magique une arme en bois. Ses dégâts sont des d8 et le lanceur peut utiliser sa carac d'incantation au lieu de la Force.",
  "Classes" :["DRUID"]
   }</v>
      </c>
    </row>
    <row r="21" spans="1:13">
      <c r="A21">
        <v>0</v>
      </c>
      <c r="B21" t="s">
        <v>2015</v>
      </c>
      <c r="D21" t="s">
        <v>2016</v>
      </c>
      <c r="E21" t="s">
        <v>1368</v>
      </c>
      <c r="F21" t="s">
        <v>1326</v>
      </c>
      <c r="I21" t="s">
        <v>2017</v>
      </c>
      <c r="J21" t="s">
        <v>1328</v>
      </c>
      <c r="K21" s="259" t="s">
        <v>3231</v>
      </c>
      <c r="M21" t="str">
        <f t="shared" si="0"/>
        <v>"Illusion mineure": {
  "Name" : "Illusion mineure",
  "OV" : "Minor Illusion",
  "Level" : 0,
  "BBE" : "",
  "School" : "Illusion",
  "Incantation" : "1 action",
  "Type" : "",
  "Description" : "Crée l'illusion d'un son ou d'une image immobile pas plus grande qu'un cube de 1,50 m.",
  "Classes" :["BARD", "SORCERER", "MAGICIAN", "WIZARD"]
   }</v>
      </c>
    </row>
    <row r="22" spans="1:13">
      <c r="A22">
        <v>0</v>
      </c>
      <c r="B22" t="s">
        <v>2039</v>
      </c>
      <c r="D22" t="s">
        <v>2039</v>
      </c>
      <c r="E22" t="s">
        <v>1338</v>
      </c>
      <c r="F22" t="s">
        <v>1326</v>
      </c>
      <c r="I22" t="s">
        <v>2040</v>
      </c>
      <c r="J22" t="s">
        <v>1322</v>
      </c>
      <c r="K22" s="259" t="s">
        <v>3235</v>
      </c>
      <c r="M22" t="str">
        <f t="shared" si="0"/>
        <v>"Infestation": {
  "Name" : "Infestation",
  "OV" : "Infestation",
  "Level" : 0,
  "BBE" : "",
  "School" : "Invocation",
  "Incantation" : "1 action",
  "Type" : "",
  "Description" : "La cible doit réussir un JdS de Con. ou subir 1d6 dégâts de poison et se déplacer de 1,50 m au hasard (dégâts/niv).",
  "Classes" :["DRUID", "SORCERER", "MAGICIAN", "WIZARD"]
   }</v>
      </c>
    </row>
    <row r="23" spans="1:13">
      <c r="A23">
        <v>0</v>
      </c>
      <c r="B23" t="s">
        <v>2106</v>
      </c>
      <c r="D23" t="s">
        <v>2107</v>
      </c>
      <c r="E23" t="s">
        <v>1395</v>
      </c>
      <c r="F23" t="s">
        <v>1326</v>
      </c>
      <c r="I23" t="s">
        <v>2108</v>
      </c>
      <c r="J23" t="s">
        <v>1852</v>
      </c>
      <c r="K23" s="259" t="s">
        <v>3232</v>
      </c>
      <c r="M23" t="str">
        <f t="shared" si="0"/>
        <v>"Lame aux flammes vertes": {
  "Name" : "Lame aux flammes vertes",
  "OV" : "Green-Flame Blade",
  "Level" : 0,
  "BBE" : "",
  "School" : "Évocation",
  "Incantation" : "1 action",
  "Type" : "",
  "Description" : "Si une attaque avec une arme touche, inflige aussi des dégâts de feu égaux au Mod.Carac.Inc à une autre créature (dégâts/niv).",
  "Classes" :["SORCERER", "MAGICIAN", "WIZARD"]
   }</v>
      </c>
    </row>
    <row r="24" spans="1:13">
      <c r="A24">
        <v>0</v>
      </c>
      <c r="B24" t="s">
        <v>2115</v>
      </c>
      <c r="D24" t="s">
        <v>2116</v>
      </c>
      <c r="E24" t="s">
        <v>1395</v>
      </c>
      <c r="F24" t="s">
        <v>1326</v>
      </c>
      <c r="I24" t="s">
        <v>2117</v>
      </c>
      <c r="J24" t="s">
        <v>1852</v>
      </c>
      <c r="K24" s="259" t="s">
        <v>3232</v>
      </c>
      <c r="M24" t="str">
        <f t="shared" si="0"/>
        <v>"Lame tonnante": {
  "Name" : "Lame tonnante",
  "OV" : "Booming Blade",
  "Level" : 0,
  "BBE" : "",
  "School" : "Évocation",
  "Incantation" : "1 action",
  "Type" : "",
  "Description" : "Si une attaque avec une arme touche, inflige 1d8 dégâts de tonnerre si la cible bouge (dégâts/niv).",
  "Classes" :["SORCERER", "MAGICIAN", "WIZARD"]
   }</v>
      </c>
    </row>
    <row r="25" spans="1:13">
      <c r="A25">
        <v>0</v>
      </c>
      <c r="B25" t="s">
        <v>2164</v>
      </c>
      <c r="D25" t="s">
        <v>2165</v>
      </c>
      <c r="E25" t="s">
        <v>1395</v>
      </c>
      <c r="F25" t="s">
        <v>1326</v>
      </c>
      <c r="I25" t="s">
        <v>2166</v>
      </c>
      <c r="J25" t="s">
        <v>1328</v>
      </c>
      <c r="K25" s="259" t="s">
        <v>3192</v>
      </c>
      <c r="M25" t="str">
        <f t="shared" si="0"/>
        <v>"Lumière": {
  "Name" : "Lumière",
  "OV" : "Light",
  "Level" : 0,
  "BBE" : "",
  "School" : "Évocation",
  "Incantation" : "1 action",
  "Type" : "",
  "Description" : "Fait qu'un objet émette une lumière vive sur 6 m et une lumière faible sur 6 m supplémentaires.",
  "Classes" :["BARD", "CLERK", "SORCERER", "MAGICIAN"]
   }</v>
      </c>
    </row>
    <row r="26" spans="1:13">
      <c r="A26">
        <v>0</v>
      </c>
      <c r="B26" t="s">
        <v>2170</v>
      </c>
      <c r="D26" t="s">
        <v>2171</v>
      </c>
      <c r="E26" t="s">
        <v>1395</v>
      </c>
      <c r="F26" t="s">
        <v>1326</v>
      </c>
      <c r="G26" t="s">
        <v>1313</v>
      </c>
      <c r="I26" t="s">
        <v>2172</v>
      </c>
      <c r="J26" t="s">
        <v>1328</v>
      </c>
      <c r="K26" s="259" t="s">
        <v>3187</v>
      </c>
      <c r="M26" t="str">
        <f t="shared" si="0"/>
        <v>"Lumières dansantes": {
  "Name" : "Lumières dansantes",
  "OV" : "Dancing Lights",
  "Level" : 0,
  "BBE" : "",
  "School" : "Évocation",
  "Incantation" : "1 action",
  "Type" : "Concentration",
  "Description" : "Crée jusqu'à 4 lumières de la taille d'une torche qui émettent une lumière faible sur 3 m et qu'on peut déplacer jusqu'à 18 m.",
  "Classes" :["BARD", "SORCERER", "MAGICIAN"]
   }</v>
      </c>
    </row>
    <row r="27" spans="1:13">
      <c r="A27">
        <v>0</v>
      </c>
      <c r="B27" t="s">
        <v>2179</v>
      </c>
      <c r="C27" t="s">
        <v>2180</v>
      </c>
      <c r="D27" t="s">
        <v>2181</v>
      </c>
      <c r="E27" t="s">
        <v>1338</v>
      </c>
      <c r="F27" t="s">
        <v>1326</v>
      </c>
      <c r="I27" t="s">
        <v>2182</v>
      </c>
      <c r="J27" t="s">
        <v>1328</v>
      </c>
      <c r="K27" s="259" t="s">
        <v>3231</v>
      </c>
      <c r="M27" t="str">
        <f t="shared" si="0"/>
        <v>"Main de mage": {
  "Name" : "Main de mage",
  "OV" : "Mage Hand",
  "Level" : 0,
  "BBE" : "Main du mage",
  "School" : "Invocation",
  "Incantation" : "1 action",
  "Type" : "",
  "Description" : "Crée une main spectrale qui peut dans un rayon de 9 m manipuler un objet, ouvrir une porte, saisir un objet, etc.",
  "Classes" :["BARD", "SORCERER", "MAGICIAN", "WIZARD"]
   }</v>
      </c>
    </row>
    <row r="28" spans="1:13">
      <c r="A28">
        <v>0</v>
      </c>
      <c r="B28" t="s">
        <v>2208</v>
      </c>
      <c r="D28" t="s">
        <v>2208</v>
      </c>
      <c r="E28" t="s">
        <v>1325</v>
      </c>
      <c r="F28" t="s">
        <v>1326</v>
      </c>
      <c r="I28" t="s">
        <v>2209</v>
      </c>
      <c r="J28" t="s">
        <v>1328</v>
      </c>
      <c r="K28" s="259" t="s">
        <v>3187</v>
      </c>
      <c r="M28" t="str">
        <f t="shared" si="0"/>
        <v>"Message": {
  "Name" : "Message",
  "OV" : "Message",
  "Level" : 0,
  "BBE" : "",
  "School" : "Transmutation",
  "Incantation" : "1 action",
  "Type" : "",
  "Description" : "Le lanceur murmure un message à une créature à 36 m qui sera la seule à l'entendre. Elle pourra répondre de la même façon.",
  "Classes" :["BARD", "SORCERER", "MAGICIAN"]
   }</v>
      </c>
    </row>
    <row r="29" spans="1:13">
      <c r="A29">
        <v>0</v>
      </c>
      <c r="B29" t="s">
        <v>2247</v>
      </c>
      <c r="D29" t="s">
        <v>2248</v>
      </c>
      <c r="E29" t="s">
        <v>1349</v>
      </c>
      <c r="F29" t="s">
        <v>1326</v>
      </c>
      <c r="I29" t="s">
        <v>2249</v>
      </c>
      <c r="J29" t="s">
        <v>1328</v>
      </c>
      <c r="K29" s="259" t="s">
        <v>3172</v>
      </c>
      <c r="M29" t="str">
        <f t="shared" si="0"/>
        <v>"Moquerie cruelle": {
  "Name" : "Moquerie cruelle",
  "OV" : "Vicious Mockery",
  "Level" : 0,
  "BBE" : "",
  "School" : "Enchantement",
  "Incantation" : "1 action",
  "Type" : "",
  "Description" : "La cible doit réussir un JdS de Sag. ou subir 1d4 dégâts psychiques et avoir un désavantage à sa prochaine attaque (dégâts/niv).",
  "Classes" :["BARD"]
   }</v>
      </c>
    </row>
    <row r="30" spans="1:13">
      <c r="A30">
        <v>0</v>
      </c>
      <c r="B30" t="s">
        <v>2273</v>
      </c>
      <c r="D30" t="s">
        <v>2274</v>
      </c>
      <c r="E30" t="s">
        <v>1395</v>
      </c>
      <c r="F30" t="s">
        <v>1326</v>
      </c>
      <c r="I30" t="s">
        <v>2275</v>
      </c>
      <c r="J30" t="s">
        <v>1322</v>
      </c>
      <c r="K30" s="259" t="s">
        <v>3173</v>
      </c>
      <c r="M30" t="str">
        <f t="shared" si="0"/>
        <v>"Mot de radiance": {
  "Name" : "Mot de radiance",
  "OV" : "Word of Radiance",
  "Level" : 0,
  "BBE" : "",
  "School" : "Évocation",
  "Incantation" : "1 action",
  "Type" : "",
  "Description" : "Les créatures dans un rayon de 1,50 m doivent réussir un JdS de Con. ou subir 1d6 dégâts radiants (dégâts/niv).",
  "Classes" :["CLERK"]
   }</v>
      </c>
    </row>
    <row r="31" spans="1:13">
      <c r="A31">
        <v>0</v>
      </c>
      <c r="B31" t="s">
        <v>2398</v>
      </c>
      <c r="D31" t="s">
        <v>2399</v>
      </c>
      <c r="E31" t="s">
        <v>1325</v>
      </c>
      <c r="F31" t="s">
        <v>1391</v>
      </c>
      <c r="I31" t="s">
        <v>2400</v>
      </c>
      <c r="J31" t="s">
        <v>1322</v>
      </c>
      <c r="K31" s="259" t="s">
        <v>3238</v>
      </c>
      <c r="M31" t="str">
        <f t="shared" si="0"/>
        <v>"Pierre magique": {
  "Name" : "Pierre magique",
  "OV" : "Magic Stone",
  "Level" : 0,
  "BBE" : "",
  "School" : "Transmutation",
  "Incantation" : "1 action bonus",
  "Type" : "",
  "Description" : "Jusqu'à 3 cailloux infligent 1d6 + Mod.Carac.Inc dégâts contondant si l'attaque avec un sort touche.",
  "Classes" :["DRUID", "WIZARD"]
   }</v>
      </c>
    </row>
    <row r="32" spans="1:13">
      <c r="A32">
        <v>0</v>
      </c>
      <c r="B32" t="s">
        <v>2401</v>
      </c>
      <c r="D32" t="s">
        <v>2402</v>
      </c>
      <c r="E32" t="s">
        <v>1395</v>
      </c>
      <c r="F32" t="s">
        <v>1326</v>
      </c>
      <c r="I32" t="s">
        <v>2403</v>
      </c>
      <c r="J32" t="s">
        <v>1328</v>
      </c>
      <c r="K32" s="259" t="s">
        <v>3188</v>
      </c>
      <c r="M32" t="str">
        <f t="shared" si="0"/>
        <v>"Poigne électrique": {
  "Name" : "Poigne électrique",
  "OV" : "Shocking Grasp",
  "Level" : 0,
  "BBE" : "",
  "School" : "Évocation",
  "Incantation" : "1 action",
  "Type" : "",
  "Description" : "Si l'attaque avec un sort touche, inflige 1d8 dégâts de foudre (dégâts/niv) et la cible ne peut pas prendre de réaction.",
  "Classes" :["SORCERER", "MAGICIAN"]
   }</v>
      </c>
    </row>
    <row r="33" spans="1:13">
      <c r="A33">
        <v>0</v>
      </c>
      <c r="B33" t="s">
        <v>2423</v>
      </c>
      <c r="D33" t="s">
        <v>2423</v>
      </c>
      <c r="E33" t="s">
        <v>1325</v>
      </c>
      <c r="F33" t="s">
        <v>1326</v>
      </c>
      <c r="I33" t="s">
        <v>2424</v>
      </c>
      <c r="J33" t="s">
        <v>1328</v>
      </c>
      <c r="K33" s="259" t="s">
        <v>3231</v>
      </c>
      <c r="M33" t="str">
        <f t="shared" si="0"/>
        <v>"Prestidigitation": {
  "Name" : "Prestidigitation",
  "OV" : "Prestidigitation",
  "Level" : 0,
  "BBE" : "",
  "School" : "Transmutation",
  "Incantation" : "1 action",
  "Type" : "",
  "Description" : "Tour de magie (effet sensoriel, allume une torche, nettoie un objet, réchauffe, fait apparaître un symbole, crée une babiole).",
  "Classes" :["BARD", "SORCERER", "MAGICIAN", "WIZARD"]
   }</v>
      </c>
    </row>
    <row r="34" spans="1:13">
      <c r="A34">
        <v>0</v>
      </c>
      <c r="B34" t="s">
        <v>2436</v>
      </c>
      <c r="C34" t="s">
        <v>2437</v>
      </c>
      <c r="D34" t="s">
        <v>2438</v>
      </c>
      <c r="E34" t="s">
        <v>1338</v>
      </c>
      <c r="F34" t="s">
        <v>1326</v>
      </c>
      <c r="I34" t="s">
        <v>2439</v>
      </c>
      <c r="J34" t="s">
        <v>1328</v>
      </c>
      <c r="K34" s="259" t="s">
        <v>3178</v>
      </c>
      <c r="M34" t="str">
        <f t="shared" si="0"/>
        <v>"Production de flamme": {
  "Name" : "Production de flamme",
  "OV" : "Produce Flame",
  "Level" : 0,
  "BBE" : "Produire une flamme",
  "School" : "Invocation",
  "Incantation" : "1 action",
  "Type" : "",
  "Description" : "Si l'attaque avec un sort touche, inflige 1d8 dégâts de feu (dégâts/niv). Émet une lumière vive sur 3 m et faible sur 3 m extra.",
  "Classes" :["DRUID"]
   }</v>
      </c>
    </row>
    <row r="35" spans="1:13">
      <c r="A35">
        <v>0</v>
      </c>
      <c r="B35" t="s">
        <v>2459</v>
      </c>
      <c r="D35" t="s">
        <v>2460</v>
      </c>
      <c r="E35" t="s">
        <v>1319</v>
      </c>
      <c r="F35" t="s">
        <v>1326</v>
      </c>
      <c r="I35" t="s">
        <v>2461</v>
      </c>
      <c r="J35" t="s">
        <v>1351</v>
      </c>
      <c r="K35" s="259" t="s">
        <v>3231</v>
      </c>
      <c r="M35" t="str">
        <f t="shared" si="0"/>
        <v>"Protection contre les armes": {
  "Name" : "Protection contre les armes",
  "OV" : "Blade Ward",
  "Level" : 0,
  "BBE" : "",
  "School" : "Abjuration",
  "Incantation" : "1 action",
  "Type" : "",
  "Description" : "Le lanceur obtient la résistance contre les dégâts contondants, tranchants et perforants infligés par des attaques avec arme.",
  "Classes" :["BARD", "SORCERER", "MAGICIAN", "WIZARD"]
   }</v>
      </c>
    </row>
    <row r="36" spans="1:13">
      <c r="A36">
        <v>0</v>
      </c>
      <c r="B36" t="s">
        <v>2479</v>
      </c>
      <c r="D36" t="s">
        <v>2480</v>
      </c>
      <c r="E36" t="s">
        <v>1325</v>
      </c>
      <c r="F36" t="s">
        <v>1326</v>
      </c>
      <c r="I36" t="s">
        <v>2481</v>
      </c>
      <c r="J36" t="s">
        <v>1322</v>
      </c>
      <c r="K36" s="259" t="s">
        <v>3189</v>
      </c>
      <c r="M36" t="str">
        <f t="shared" si="0"/>
        <v>"Rafale de vent": {
  "Name" : "Rafale de vent",
  "OV" : "Gust",
  "Level" : 0,
  "BBE" : "",
  "School" : "Transmutation",
  "Incantation" : "1 action",
  "Type" : "",
  "Description" : "Contrôle l'air afin de déplacer des objets ou des créatures (taille M max) ou de créer des effets sensoriels inoffensifs.",
  "Classes" :["DRUID", "SORCERER", "MAGICIAN"]
   }</v>
      </c>
    </row>
    <row r="37" spans="1:13">
      <c r="A37">
        <v>0</v>
      </c>
      <c r="B37" t="s">
        <v>2492</v>
      </c>
      <c r="D37" t="s">
        <v>2493</v>
      </c>
      <c r="E37" t="s">
        <v>1395</v>
      </c>
      <c r="F37" t="s">
        <v>1326</v>
      </c>
      <c r="I37" t="s">
        <v>2494</v>
      </c>
      <c r="J37" t="s">
        <v>1328</v>
      </c>
      <c r="K37" s="259" t="s">
        <v>3188</v>
      </c>
      <c r="M37" t="str">
        <f t="shared" si="0"/>
        <v>"Rayon de givre": {
  "Name" : "Rayon de givre",
  "OV" : "Ray of Frost",
  "Level" : 0,
  "BBE" : "",
  "School" : "Évocation",
  "Incantation" : "1 action",
  "Type" : "",
  "Description" : "Si l'attaque avec un sort touche, inflige 1d8 dégâts de froid (dégâts/niv) et la vitesse de la cible est réduite de 3 m.",
  "Classes" :["SORCERER", "MAGICIAN"]
   }</v>
      </c>
    </row>
    <row r="38" spans="1:13">
      <c r="A38">
        <v>0</v>
      </c>
      <c r="B38" t="s">
        <v>2524</v>
      </c>
      <c r="D38" t="s">
        <v>2525</v>
      </c>
      <c r="E38" t="s">
        <v>1325</v>
      </c>
      <c r="F38" t="s">
        <v>1334</v>
      </c>
      <c r="I38" t="s">
        <v>2526</v>
      </c>
      <c r="J38" t="s">
        <v>1328</v>
      </c>
      <c r="K38" s="259" t="s">
        <v>3193</v>
      </c>
      <c r="M38" t="str">
        <f t="shared" si="0"/>
        <v>"Réparation": {
  "Name" : "Réparation",
  "OV" : "Mending",
  "Level" : 0,
  "BBE" : "",
  "School" : "Transmutation",
  "Incantation" : "1 minute",
  "Type" : "",
  "Description" : "Répare fissure, déchirure, fêlure d'un objet (maillon de chaîne cassé, clé brisée, accroc sur un manteau, fuite d'une gourde).",
  "Classes" :["BARD", "CLERK", "DRUID", "SORCERER", "MAGICIAN"]
   }</v>
      </c>
    </row>
    <row r="39" spans="1:13">
      <c r="A39">
        <v>0</v>
      </c>
      <c r="B39" t="s">
        <v>2535</v>
      </c>
      <c r="D39" t="s">
        <v>2536</v>
      </c>
      <c r="E39" t="s">
        <v>1319</v>
      </c>
      <c r="F39" t="s">
        <v>1326</v>
      </c>
      <c r="G39" t="s">
        <v>1313</v>
      </c>
      <c r="I39" t="s">
        <v>2537</v>
      </c>
      <c r="J39" t="s">
        <v>1328</v>
      </c>
      <c r="K39" s="259" t="s">
        <v>3177</v>
      </c>
      <c r="M39" t="str">
        <f t="shared" si="0"/>
        <v>"Résistance": {
  "Name" : "Résistance",
  "OV" : "Resistance",
  "Level" : 0,
  "BBE" : "",
  "School" : "Abjuration",
  "Incantation" : "1 action",
  "Type" : "Concentration",
  "Description" : "La cible peut ajouter 1d4 à un jet de sauvegarde de son choix.",
  "Classes" :["CLERK", "DRUID"]
   }</v>
      </c>
    </row>
    <row r="40" spans="1:13">
      <c r="A40">
        <v>0</v>
      </c>
      <c r="B40" t="s">
        <v>2582</v>
      </c>
      <c r="D40" t="s">
        <v>2583</v>
      </c>
      <c r="E40" t="s">
        <v>1325</v>
      </c>
      <c r="F40" t="s">
        <v>1326</v>
      </c>
      <c r="I40" t="s">
        <v>2584</v>
      </c>
      <c r="J40" t="s">
        <v>1322</v>
      </c>
      <c r="K40" s="259" t="s">
        <v>3178</v>
      </c>
      <c r="M40" t="str">
        <f t="shared" si="0"/>
        <v>"Sauvagerie primitive": {
  "Name" : "Sauvagerie primitive",
  "OV" : "Primal Savagery",
  "Level" : 0,
  "BBE" : "",
  "School" : "Transmutation",
  "Incantation" : "1 action",
  "Type" : "",
  "Description" : "Si l'attaque au corps à corps avec un sort touche, inflige 1d10 dégâts d'acide (dégâts/niv).",
  "Classes" :["DRUID"]
   }</v>
      </c>
    </row>
    <row r="41" spans="1:13">
      <c r="A41">
        <v>0</v>
      </c>
      <c r="B41" t="s">
        <v>2656</v>
      </c>
      <c r="C41" t="s">
        <v>2657</v>
      </c>
      <c r="D41" t="s">
        <v>2658</v>
      </c>
      <c r="E41" t="s">
        <v>1361</v>
      </c>
      <c r="F41" t="s">
        <v>1326</v>
      </c>
      <c r="I41" t="s">
        <v>2659</v>
      </c>
      <c r="J41" t="s">
        <v>1328</v>
      </c>
      <c r="K41" s="259" t="s">
        <v>3173</v>
      </c>
      <c r="M41" t="str">
        <f t="shared" si="0"/>
        <v>"Stabilisation": {
  "Name" : "Stabilisation",
  "OV" : "Spare the Dying",
  "Level" : 0,
  "BBE" : "Épargner les mourants",
  "School" : "Nécromancie",
  "Incantation" : "1 action",
  "Type" : "",
  "Description" : "1 créature vivante à 0 point de vie est immédiatement stabilisée.",
  "Classes" :["CLERK"]
   }</v>
      </c>
    </row>
    <row r="42" spans="1:13">
      <c r="A42">
        <v>0</v>
      </c>
      <c r="B42" t="s">
        <v>2715</v>
      </c>
      <c r="D42" t="s">
        <v>2716</v>
      </c>
      <c r="E42" t="s">
        <v>1325</v>
      </c>
      <c r="F42" t="s">
        <v>1326</v>
      </c>
      <c r="I42" t="s">
        <v>2717</v>
      </c>
      <c r="J42" t="s">
        <v>1328</v>
      </c>
      <c r="K42" s="259" t="s">
        <v>3173</v>
      </c>
      <c r="M42" t="str">
        <f t="shared" si="0"/>
        <v>"Thaumaturgie": {
  "Name" : "Thaumaturgie",
  "OV" : "Thaumaturgy",
  "Level" : 0,
  "BBE" : "",
  "School" : "Transmutation",
  "Incantation" : "1 action",
  "Type" : "",
  "Description" : "Crée divers effets mineurs visant à impressionner ou distraire des créatures.",
  "Classes" :["CLERK"]
   }</v>
      </c>
    </row>
    <row r="43" spans="1:13">
      <c r="A43">
        <v>0</v>
      </c>
      <c r="B43" t="s">
        <v>2731</v>
      </c>
      <c r="D43" t="s">
        <v>2732</v>
      </c>
      <c r="E43" t="s">
        <v>1395</v>
      </c>
      <c r="F43" t="s">
        <v>1326</v>
      </c>
      <c r="I43" t="s">
        <v>2733</v>
      </c>
      <c r="J43" t="s">
        <v>1328</v>
      </c>
      <c r="K43" s="259" t="s">
        <v>3188</v>
      </c>
      <c r="M43" t="str">
        <f t="shared" si="0"/>
        <v>"Trait de feu": {
  "Name" : "Trait de feu",
  "OV" : "Fire Bolt",
  "Level" : 0,
  "BBE" : "",
  "School" : "Évocation",
  "Incantation" : "1 action",
  "Type" : "",
  "Description" : "Si l'attaque avec un sort touche, inflige 1d10 dégâts de feu (dégâts/niv). Un objet peut prendre feu.",
  "Classes" :["SORCERER", "MAGICIAN"]
   }</v>
      </c>
    </row>
    <row r="44" spans="1:13">
      <c r="A44">
        <v>0</v>
      </c>
      <c r="B44" t="s">
        <v>2759</v>
      </c>
      <c r="C44" t="s">
        <v>2760</v>
      </c>
      <c r="D44" t="s">
        <v>2761</v>
      </c>
      <c r="E44" t="s">
        <v>1338</v>
      </c>
      <c r="F44" t="s">
        <v>1326</v>
      </c>
      <c r="I44" t="s">
        <v>2762</v>
      </c>
      <c r="J44" t="s">
        <v>1328</v>
      </c>
      <c r="K44" s="259" t="s">
        <v>3235</v>
      </c>
      <c r="M44" t="str">
        <f t="shared" si="0"/>
        <v>"Vaporisation de poison": {
  "Name" : "Vaporisation de poison",
  "OV" : "Poison Spray",
  "Level" : 0,
  "BBE" : "Bouffée de poison",
  "School" : "Invocation",
  "Incantation" : "1 action",
  "Type" : "",
  "Description" : "La cible doit réussir un JdS de Con. ou subir 1d12 dégâts de poison (dégâts/niv).",
  "Classes" :["DRUID", "SORCERER", "MAGICIAN", "WIZARD"]
   }</v>
      </c>
    </row>
    <row r="45" spans="1:13">
      <c r="A45">
        <v>1</v>
      </c>
      <c r="B45" t="s">
        <v>1317</v>
      </c>
      <c r="D45" t="s">
        <v>1318</v>
      </c>
      <c r="E45" t="s">
        <v>1319</v>
      </c>
      <c r="F45" t="s">
        <v>1320</v>
      </c>
      <c r="I45" t="s">
        <v>1321</v>
      </c>
      <c r="J45" t="s">
        <v>1322</v>
      </c>
      <c r="K45" s="259" t="s">
        <v>3211</v>
      </c>
      <c r="M45" t="str">
        <f t="shared" si="0"/>
        <v>"Absorption des éléments": {
  "Name" : "Absorption des éléments",
  "OV" : "Absorb Elements",
  "Level" : 1,
  "BBE" : "",
  "School" : "Abjuration",
  "Incantation" : "1 réaction",
  "Type" : "",
  "Description" : "Le lanceur a la résistance aux dégâts reçus et inflige 1d6 dégâts extra du même type à sa prochaine attaque (dégâts/niv).",
  "Classes" :["MAGICIAN", "PROWLER"]
   }</v>
      </c>
    </row>
    <row r="46" spans="1:13">
      <c r="A46">
        <v>1</v>
      </c>
      <c r="B46" t="s">
        <v>1332</v>
      </c>
      <c r="D46" t="s">
        <v>1333</v>
      </c>
      <c r="E46" t="s">
        <v>1319</v>
      </c>
      <c r="F46" t="s">
        <v>1334</v>
      </c>
      <c r="H46" t="s">
        <v>1314</v>
      </c>
      <c r="I46" t="s">
        <v>1335</v>
      </c>
      <c r="J46" t="s">
        <v>1328</v>
      </c>
      <c r="K46" s="259" t="s">
        <v>3211</v>
      </c>
      <c r="M46" t="str">
        <f t="shared" si="0"/>
        <v>"Alarme": {
  "Name" : "Alarme",
  "OV" : "Alarm",
  "Level" : 1,
  "BBE" : "",
  "School" : "Abjuration",
  "Incantation" : "1 minute",
  "Type" : "Rituel",
  "Description" : "Alerte le lanceur ou active une alarme si une créature de taille TP ou supérieure pénètre dans un cube surveillé de 6 m.",
  "Classes" :["MAGICIAN", "PROWLER"]
   }</v>
      </c>
    </row>
    <row r="47" spans="1:13">
      <c r="A47">
        <v>1</v>
      </c>
      <c r="B47" t="s">
        <v>1352</v>
      </c>
      <c r="D47" t="s">
        <v>1353</v>
      </c>
      <c r="E47" t="s">
        <v>1349</v>
      </c>
      <c r="F47" t="s">
        <v>1326</v>
      </c>
      <c r="I47" t="s">
        <v>1354</v>
      </c>
      <c r="J47" t="s">
        <v>1328</v>
      </c>
      <c r="K47" s="259" t="s">
        <v>3212</v>
      </c>
      <c r="M47" t="str">
        <f t="shared" si="0"/>
        <v>"Amitié avec les animaux": {
  "Name" : "Amitié avec les animaux",
  "OV" : "Animal Friendship",
  "Level" : 1,
  "BBE" : "",
  "School" : "Enchantement",
  "Incantation" : "1 action",
  "Type" : "",
  "Description" : "Une bête d'Intelligence 3 ou moins doit réussir un JdS de Sag. ou être charmée (+1 bête/niv).",
  "Classes" :["BARD", "DRUID", "PROWLER"]
   }</v>
      </c>
    </row>
    <row r="48" spans="1:13">
      <c r="A48">
        <v>1</v>
      </c>
      <c r="B48" t="s">
        <v>1370</v>
      </c>
      <c r="D48" t="s">
        <v>1371</v>
      </c>
      <c r="E48" t="s">
        <v>1338</v>
      </c>
      <c r="F48" t="s">
        <v>1372</v>
      </c>
      <c r="H48" t="s">
        <v>1314</v>
      </c>
      <c r="I48" t="s">
        <v>1373</v>
      </c>
      <c r="J48" t="s">
        <v>1328</v>
      </c>
      <c r="K48" s="259" t="s">
        <v>3191</v>
      </c>
      <c r="M48" t="str">
        <f t="shared" si="0"/>
        <v>"Appel de familier": {
  "Name" : "Appel de familier",
  "OV" : "Find Familiar",
  "Level" : 1,
  "BBE" : "",
  "School" : "Invocation",
  "Incantation" : "1 heure",
  "Type" : "Rituel",
  "Description" : "Invoque un petit animal qui obéit au lanceur du sort et qui partage ses sens avec lui par télépathie.",
  "Classes" :["MAGICIAN"]
   }</v>
      </c>
    </row>
    <row r="49" spans="1:13">
      <c r="A49">
        <v>1</v>
      </c>
      <c r="B49" t="s">
        <v>1400</v>
      </c>
      <c r="D49" t="s">
        <v>1401</v>
      </c>
      <c r="E49" t="s">
        <v>1319</v>
      </c>
      <c r="F49" t="s">
        <v>1326</v>
      </c>
      <c r="I49" t="s">
        <v>1402</v>
      </c>
      <c r="J49" t="s">
        <v>1351</v>
      </c>
      <c r="K49" s="259" t="s">
        <v>3234</v>
      </c>
      <c r="M49" t="str">
        <f t="shared" si="0"/>
        <v>"Armure d'Agathys": {
  "Name" : "Armure d'Agathys",
  "OV" : "Armor of Agathys",
  "Level" : 1,
  "BBE" : "",
  "School" : "Abjuration",
  "Incantation" : "1 action",
  "Type" : "",
  "Description" : "Le lanceur gagne 5pv temporaires et une créature qui le touche au corps à corps subit 5 dégâts de froid à (+5 pv et dégâts/niv).",
  "Classes" :["WIZARD"]
   }</v>
      </c>
    </row>
    <row r="50" spans="1:13">
      <c r="A50">
        <v>1</v>
      </c>
      <c r="B50" t="s">
        <v>1403</v>
      </c>
      <c r="C50" t="s">
        <v>1404</v>
      </c>
      <c r="D50" t="s">
        <v>1405</v>
      </c>
      <c r="E50" t="s">
        <v>1319</v>
      </c>
      <c r="F50" t="s">
        <v>1326</v>
      </c>
      <c r="I50" t="s">
        <v>1406</v>
      </c>
      <c r="J50" t="s">
        <v>1328</v>
      </c>
      <c r="K50" s="259" t="s">
        <v>3188</v>
      </c>
      <c r="M50" t="str">
        <f t="shared" si="0"/>
        <v>"Armure de mage": {
  "Name" : "Armure de mage",
  "OV" : "Mage Armor",
  "Level" : 1,
  "BBE" : "Armure du mage",
  "School" : "Abjuration",
  "Incantation" : "1 action",
  "Type" : "",
  "Description" : "La cible, si elle est consentante et ne porte pas d'armure, obtient une CA de 13+Mod.Dex.",
  "Classes" :["SORCERER", "MAGICIAN"]
   }</v>
      </c>
    </row>
    <row r="51" spans="1:13">
      <c r="A51">
        <v>1</v>
      </c>
      <c r="B51" t="s">
        <v>1451</v>
      </c>
      <c r="D51" t="s">
        <v>1452</v>
      </c>
      <c r="E51" t="s">
        <v>1325</v>
      </c>
      <c r="F51" t="s">
        <v>1326</v>
      </c>
      <c r="I51" t="s">
        <v>1453</v>
      </c>
      <c r="J51" t="s">
        <v>1328</v>
      </c>
      <c r="K51" s="259" t="s">
        <v>3213</v>
      </c>
      <c r="M51" t="str">
        <f t="shared" si="0"/>
        <v>"Baies nourricières": {
  "Name" : "Baies nourricières",
  "OV" : "Goodberry",
  "Level" : 1,
  "BBE" : "",
  "School" : "Transmutation",
  "Incantation" : "1 action",
  "Type" : "",
  "Description" : "Crée jusqu'à 10 baies qui redonnent 1 pv chacune et gardent leur pouvoir durant 24 heures.",
  "Classes" :["DRUID", "PROWLER"]
   }</v>
      </c>
    </row>
    <row r="52" spans="1:13">
      <c r="A52">
        <v>1</v>
      </c>
      <c r="B52" t="s">
        <v>1460</v>
      </c>
      <c r="D52" t="s">
        <v>1461</v>
      </c>
      <c r="E52" t="s">
        <v>1349</v>
      </c>
      <c r="F52" t="s">
        <v>1326</v>
      </c>
      <c r="G52" t="s">
        <v>1313</v>
      </c>
      <c r="I52" t="s">
        <v>1462</v>
      </c>
      <c r="J52" t="s">
        <v>1328</v>
      </c>
      <c r="K52" s="259" t="s">
        <v>3203</v>
      </c>
      <c r="M52" t="str">
        <f t="shared" si="0"/>
        <v>"Bénédiction": {
  "Name" : "Bénédiction",
  "OV" : "Bless",
  "Level" : 1,
  "BBE" : "",
  "School" : "Enchantement",
  "Incantation" : "1 action",
  "Type" : "Concentration",
  "Description" : "Jusqu'à 3 cibles peuvent ajouter 1d4 à leur jet d'attaque ou de sauvegarde (+1 créature/niv).",
  "Classes" :["CLERK", "PALADIN"]
   }</v>
      </c>
    </row>
    <row r="53" spans="1:13">
      <c r="A53">
        <v>1</v>
      </c>
      <c r="B53" t="s">
        <v>1463</v>
      </c>
      <c r="D53" t="s">
        <v>1464</v>
      </c>
      <c r="E53" t="s">
        <v>1361</v>
      </c>
      <c r="F53" t="s">
        <v>1326</v>
      </c>
      <c r="I53" t="s">
        <v>1465</v>
      </c>
      <c r="J53" t="s">
        <v>1328</v>
      </c>
      <c r="K53" s="259" t="s">
        <v>3173</v>
      </c>
      <c r="M53" t="str">
        <f t="shared" si="0"/>
        <v>"Blessure": {
  "Name" : "Blessure",
  "OV" : "Inflict Wounds",
  "Level" : 1,
  "BBE" : "",
  "School" : "Nécromancie",
  "Incantation" : "1 action",
  "Type" : "",
  "Description" : "Si l'attaque touche, inflige subit 3d10 dégâts nécrotiques (dégâts/niv).",
  "Classes" :["CLERK"]
   }</v>
      </c>
    </row>
    <row r="54" spans="1:13">
      <c r="A54">
        <v>1</v>
      </c>
      <c r="B54" t="s">
        <v>525</v>
      </c>
      <c r="D54" t="s">
        <v>527</v>
      </c>
      <c r="E54" t="s">
        <v>1319</v>
      </c>
      <c r="F54" t="s">
        <v>1320</v>
      </c>
      <c r="I54" t="s">
        <v>1472</v>
      </c>
      <c r="J54" t="s">
        <v>1328</v>
      </c>
      <c r="K54" s="259" t="s">
        <v>3188</v>
      </c>
      <c r="M54" t="str">
        <f t="shared" si="0"/>
        <v>"Bouclier": {
  "Name" : "Bouclier",
  "OV" : "Shield",
  "Level" : 1,
  "BBE" : "",
  "School" : "Abjuration",
  "Incantation" : "1 réaction",
  "Type" : "",
  "Description" : "En réaction, la lanceur gagne un bonus de +5 à la CA et ne prend aucun dégât du sort projectile magique.",
  "Classes" :["SORCERER", "MAGICIAN"]
   }</v>
      </c>
    </row>
    <row r="55" spans="1:13">
      <c r="A55">
        <v>1</v>
      </c>
      <c r="B55" t="s">
        <v>1476</v>
      </c>
      <c r="D55" t="s">
        <v>1477</v>
      </c>
      <c r="E55" t="s">
        <v>1319</v>
      </c>
      <c r="F55" t="s">
        <v>1391</v>
      </c>
      <c r="G55" t="s">
        <v>1313</v>
      </c>
      <c r="I55" t="s">
        <v>1478</v>
      </c>
      <c r="J55" t="s">
        <v>1328</v>
      </c>
      <c r="K55" s="259" t="s">
        <v>3203</v>
      </c>
      <c r="M55" t="str">
        <f t="shared" si="0"/>
        <v>"Bouclier de la foi": {
  "Name" : "Bouclier de la foi",
  "OV" : "Shield of Faith",
  "Level" : 1,
  "BBE" : "",
  "School" : "Abjuration",
  "Incantation" : "1 action bonus",
  "Type" : "Concentration",
  "Description" : "La cible obtient un bonus de +2 de CA.",
  "Classes" :["CLERK", "PALADIN"]
   }</v>
      </c>
    </row>
    <row r="56" spans="1:13">
      <c r="A56">
        <v>1</v>
      </c>
      <c r="B56" t="s">
        <v>1499</v>
      </c>
      <c r="D56" t="s">
        <v>1500</v>
      </c>
      <c r="E56" t="s">
        <v>1325</v>
      </c>
      <c r="F56" t="s">
        <v>1326</v>
      </c>
      <c r="I56" t="s">
        <v>1501</v>
      </c>
      <c r="J56" t="s">
        <v>1322</v>
      </c>
      <c r="K56" s="259" t="s">
        <v>3188</v>
      </c>
      <c r="M56" t="str">
        <f t="shared" si="0"/>
        <v>"Catapulte": {
  "Name" : "Catapulte",
  "OV" : "Catapult",
  "Level" : 1,
  "BBE" : "",
  "School" : "Transmutation",
  "Incantation" : "1 action",
  "Type" : "",
  "Description" : "La cible doit réussir un JdS de Dex. ou subir 3d8 dégâts contondants d'un objet de 2,5 kg max (+2,5 kg et +1d8/niv).",
  "Classes" :["SORCERER", "MAGICIAN"]
   }</v>
      </c>
    </row>
    <row r="57" spans="1:13">
      <c r="A57">
        <v>1</v>
      </c>
      <c r="B57" t="s">
        <v>1516</v>
      </c>
      <c r="D57" t="s">
        <v>1517</v>
      </c>
      <c r="E57" t="s">
        <v>1319</v>
      </c>
      <c r="F57" t="s">
        <v>1372</v>
      </c>
      <c r="H57" t="s">
        <v>1314</v>
      </c>
      <c r="I57" t="s">
        <v>1518</v>
      </c>
      <c r="J57" t="s">
        <v>1322</v>
      </c>
      <c r="K57" s="259" t="s">
        <v>3203</v>
      </c>
      <c r="M57" t="str">
        <f t="shared" si="0"/>
        <v>"Cérémonie": {
  "Name" : "Cérémonie",
  "OV" : "Ceremony",
  "Level" : 1,
  "BBE" : "",
  "School" : "Abjuration",
  "Incantation" : "1 heure",
  "Type" : "Rituel",
  "Description" : "Célèbre un rite religieux (bénir de l'eau, octroyer un bonus à la CA, aux JdS, au jets de carac, etc).",
  "Classes" :["CLERK", "PALADIN"]
   }</v>
      </c>
    </row>
    <row r="58" spans="1:13">
      <c r="A58">
        <v>1</v>
      </c>
      <c r="B58" t="s">
        <v>1534</v>
      </c>
      <c r="D58" t="s">
        <v>1535</v>
      </c>
      <c r="E58" t="s">
        <v>1349</v>
      </c>
      <c r="F58" t="s">
        <v>1326</v>
      </c>
      <c r="I58" t="s">
        <v>1536</v>
      </c>
      <c r="J58" t="s">
        <v>1328</v>
      </c>
      <c r="K58" s="259" t="s">
        <v>3233</v>
      </c>
      <c r="M58" t="str">
        <f t="shared" si="0"/>
        <v>"Charme-personne": {
  "Name" : "Charme-personne",
  "OV" : "Charm Person",
  "Level" : 1,
  "BBE" : "",
  "School" : "Enchantement",
  "Incantation" : "1 action",
  "Type" : "",
  "Description" : "La cible humanoïde doit réussir un JdS de Sag. ou être charmée par le lanceur (+1 créature/niv).",
  "Classes" :["BARD", "DRUID", "SORCERER", "MAGICIAN", "WIZARD"]
   }</v>
      </c>
    </row>
    <row r="59" spans="1:13">
      <c r="A59">
        <v>1</v>
      </c>
      <c r="B59" t="s">
        <v>1537</v>
      </c>
      <c r="C59" t="s">
        <v>1538</v>
      </c>
      <c r="D59" t="s">
        <v>1539</v>
      </c>
      <c r="E59" t="s">
        <v>1395</v>
      </c>
      <c r="F59" t="s">
        <v>1391</v>
      </c>
      <c r="G59" t="s">
        <v>1313</v>
      </c>
      <c r="I59" t="s">
        <v>1540</v>
      </c>
      <c r="J59" t="s">
        <v>1388</v>
      </c>
      <c r="K59" s="259" t="s">
        <v>3204</v>
      </c>
      <c r="M59" t="str">
        <f t="shared" si="0"/>
        <v>"Châtiment ardent": {
  "Name" : "Châtiment ardent",
  "OV" : "Searing Smite",
  "Level" : 1,
  "BBE" : "Frappe ardente",
  "School" : "Évocation",
  "Incantation" : "1 action bonus",
  "Type" : "Concentration",
  "Description" : "Si l'attaque touche, inflige 1d6 dégâts de feu extra et enflamme la cible (dégâts/niv).",
  "Classes" :["PALADIN"]
   }</v>
      </c>
    </row>
    <row r="60" spans="1:13">
      <c r="A60">
        <v>1</v>
      </c>
      <c r="B60" t="s">
        <v>1549</v>
      </c>
      <c r="C60" t="s">
        <v>1550</v>
      </c>
      <c r="D60" t="s">
        <v>1551</v>
      </c>
      <c r="E60" t="s">
        <v>1395</v>
      </c>
      <c r="F60" t="s">
        <v>1391</v>
      </c>
      <c r="G60" t="s">
        <v>1313</v>
      </c>
      <c r="I60" t="s">
        <v>1552</v>
      </c>
      <c r="J60" t="s">
        <v>1388</v>
      </c>
      <c r="K60" s="259" t="s">
        <v>3204</v>
      </c>
      <c r="M60" t="str">
        <f t="shared" si="0"/>
        <v>"Châtiment colérique": {
  "Name" : "Châtiment colérique",
  "OV" : "Wrathful Smite",
  "Level" : 1,
  "BBE" : "Frappe colérique",
  "School" : "Évocation",
  "Incantation" : "1 action bonus",
  "Type" : "Concentration",
  "Description" : "Si l'attaque touche, inflige 1d6 dégâts psychiques extra et la cible doit réussir un JdS de Sag. ou être effrayée.",
  "Classes" :["PALADIN"]
   }</v>
      </c>
    </row>
    <row r="61" spans="1:13">
      <c r="A61">
        <v>1</v>
      </c>
      <c r="B61" t="s">
        <v>1561</v>
      </c>
      <c r="C61" t="s">
        <v>1562</v>
      </c>
      <c r="D61" t="s">
        <v>1563</v>
      </c>
      <c r="E61" t="s">
        <v>1395</v>
      </c>
      <c r="F61" t="s">
        <v>1391</v>
      </c>
      <c r="G61" t="s">
        <v>1313</v>
      </c>
      <c r="I61" t="s">
        <v>1564</v>
      </c>
      <c r="J61" t="s">
        <v>1388</v>
      </c>
      <c r="K61" s="259" t="s">
        <v>3204</v>
      </c>
      <c r="M61" t="str">
        <f t="shared" si="0"/>
        <v>"Châtiment tonitruant": {
  "Name" : "Châtiment tonitruant",
  "OV" : "Thunderous Smite",
  "Level" : 1,
  "BBE" : "Frappe tonitruante",
  "School" : "Évocation",
  "Incantation" : "1 action bonus",
  "Type" : "Concentration",
  "Description" : "Si l'attaque touche, inflige 2d6 dégâts de tonnerre extra, et la cible doit réussir un JdS de For. ou tomber à terre.",
  "Classes" :["PALADIN"]
   }</v>
      </c>
    </row>
    <row r="62" spans="1:13">
      <c r="A62">
        <v>1</v>
      </c>
      <c r="B62" t="s">
        <v>1578</v>
      </c>
      <c r="D62" t="s">
        <v>1579</v>
      </c>
      <c r="E62" t="s">
        <v>1319</v>
      </c>
      <c r="F62" t="s">
        <v>1334</v>
      </c>
      <c r="I62" t="s">
        <v>1580</v>
      </c>
      <c r="J62" t="s">
        <v>1322</v>
      </c>
      <c r="K62" s="259" t="s">
        <v>3214</v>
      </c>
      <c r="M62" t="str">
        <f t="shared" si="0"/>
        <v>"Collet": {
  "Name" : "Collet",
  "OV" : "Snare",
  "Level" : 1,
  "BBE" : "",
  "School" : "Abjuration",
  "Incantation" : "1 minute",
  "Type" : "",
  "Description" : "Crée un piège magique (JdS de Dex. ou la créature de taille P à G est hissée en l'air).",
  "Classes" :["DRUID", "MAGICIAN", "PROWLER"]
   }</v>
      </c>
    </row>
    <row r="63" spans="1:13">
      <c r="A63">
        <v>1</v>
      </c>
      <c r="B63" t="s">
        <v>1588</v>
      </c>
      <c r="D63" t="s">
        <v>1589</v>
      </c>
      <c r="E63" t="s">
        <v>1419</v>
      </c>
      <c r="F63" t="s">
        <v>1326</v>
      </c>
      <c r="H63" t="s">
        <v>1314</v>
      </c>
      <c r="I63" t="s">
        <v>1590</v>
      </c>
      <c r="J63" t="s">
        <v>1328</v>
      </c>
      <c r="K63" s="259" t="s">
        <v>3212</v>
      </c>
      <c r="M63" t="str">
        <f t="shared" si="0"/>
        <v>"Communication avec les animaux": {
  "Name" : "Communication avec les animaux",
  "OV" : "Speak with Animals",
  "Level" : 1,
  "BBE" : "",
  "School" : "Divination",
  "Incantation" : "1 action",
  "Type" : "Rituel",
  "Description" : "Le lanceur communique avec des bêtes qui peuvent ainsi partager des informations ou aider.",
  "Classes" :["BARD", "DRUID", "PROWLER"]
   }</v>
      </c>
    </row>
    <row r="64" spans="1:13">
      <c r="A64">
        <v>1</v>
      </c>
      <c r="B64" t="s">
        <v>1603</v>
      </c>
      <c r="D64" t="s">
        <v>1604</v>
      </c>
      <c r="E64" t="s">
        <v>1419</v>
      </c>
      <c r="F64" t="s">
        <v>1326</v>
      </c>
      <c r="H64" t="s">
        <v>1314</v>
      </c>
      <c r="I64" t="s">
        <v>1605</v>
      </c>
      <c r="J64" t="s">
        <v>1328</v>
      </c>
      <c r="K64" s="259" t="s">
        <v>3231</v>
      </c>
      <c r="M64" t="str">
        <f t="shared" si="0"/>
        <v>"Compréhension des langues": {
  "Name" : "Compréhension des langues",
  "OV" : "Comprehend Languages",
  "Level" : 1,
  "BBE" : "",
  "School" : "Divination",
  "Incantation" : "1 action",
  "Type" : "Rituel",
  "Description" : "Le lanceur comprend toutes les langues parlées ou écrites (1 min/page). Ne décode pas les messages secrets.",
  "Classes" :["BARD", "SORCERER", "MAGICIAN", "WIZARD"]
   }</v>
      </c>
    </row>
    <row r="65" spans="1:13">
      <c r="A65">
        <v>1</v>
      </c>
      <c r="B65" t="s">
        <v>1656</v>
      </c>
      <c r="D65" t="s">
        <v>1657</v>
      </c>
      <c r="E65" t="s">
        <v>1368</v>
      </c>
      <c r="F65" t="s">
        <v>1326</v>
      </c>
      <c r="I65" t="s">
        <v>1658</v>
      </c>
      <c r="J65" t="s">
        <v>1328</v>
      </c>
      <c r="K65" s="259" t="s">
        <v>3188</v>
      </c>
      <c r="M65" t="str">
        <f t="shared" si="0"/>
        <v>"Couleurs dansantes": {
  "Name" : "Couleurs dansantes",
  "OV" : "Color Spray",
  "Level" : 1,
  "BBE" : "",
  "School" : "Illusion",
  "Incantation" : "1 action",
  "Type" : "",
  "Description" : "6d10 pv de créatures sont éblouies par ordre croissant de leurs pv actuels (+2d10 pv/niv).",
  "Classes" :["SORCERER", "MAGICIAN"]
   }</v>
      </c>
    </row>
    <row r="66" spans="1:13">
      <c r="A66">
        <v>1</v>
      </c>
      <c r="B66" t="s">
        <v>1672</v>
      </c>
      <c r="D66" t="s">
        <v>1673</v>
      </c>
      <c r="E66" t="s">
        <v>1338</v>
      </c>
      <c r="F66" t="s">
        <v>1326</v>
      </c>
      <c r="I66" t="s">
        <v>1674</v>
      </c>
      <c r="J66" t="s">
        <v>1322</v>
      </c>
      <c r="K66" s="259" t="s">
        <v>3189</v>
      </c>
      <c r="M66" t="str">
        <f t="shared" si="0"/>
        <v>"Couteau de glace": {
  "Name" : "Couteau de glace",
  "OV" : "Ice Knife",
  "Level" : 1,
  "BBE" : "",
  "School" : "Invocation",
  "Incantation" : "1 action",
  "Type" : "",
  "Description" : "Si l'attaque avec un sort touche, inflige 1d10 dégâts perforants + JdS de Dex. ou 2d6 dégâts de froid (dégâts/niv) à 1,50 m.",
  "Classes" :["DRUID", "SORCERER", "MAGICIAN"]
   }</v>
      </c>
    </row>
    <row r="67" spans="1:13">
      <c r="A67">
        <v>1</v>
      </c>
      <c r="B67" t="s">
        <v>1687</v>
      </c>
      <c r="D67" t="s">
        <v>1688</v>
      </c>
      <c r="E67" t="s">
        <v>1325</v>
      </c>
      <c r="F67" t="s">
        <v>1326</v>
      </c>
      <c r="I67" t="s">
        <v>1689</v>
      </c>
      <c r="J67" t="s">
        <v>1328</v>
      </c>
      <c r="K67" s="259" t="s">
        <v>3177</v>
      </c>
      <c r="M67" t="str">
        <f t="shared" ref="M67:M130" si="1">""""&amp;B67&amp;""": {
  ""Name"" : """&amp;B67&amp;""",
  ""OV"" : """&amp;D67&amp;""",
  ""Level"" : "&amp;A67&amp;",
  ""BBE"" : """&amp;C67&amp;""",
  ""School"" : """&amp;PROPER(E67)&amp;""",
  ""Incantation"" : """&amp;F67&amp;""",
  ""Type"" : """&amp;TRIM(G67&amp;" "&amp;H67)&amp;""",
  ""Description"" : """&amp;I67&amp;""",
  ""Classes"" :["&amp;K67&amp;"]
   }"</f>
        <v>"Création ou destruction d'eau": {
  "Name" : "Création ou destruction d'eau",
  "OV" : "Create or Destroy Water",
  "Level" : 1,
  "BBE" : "",
  "School" : "Transmutation",
  "Incantation" : "1 action",
  "Type" : "",
  "Description" : "Crée ou détruit jusqu'à 40 litres d'eau (+40 litres/niv).",
  "Classes" :["CLERK", "DRUID"]
   }</v>
      </c>
    </row>
    <row r="68" spans="1:13">
      <c r="A68">
        <v>1</v>
      </c>
      <c r="B68" t="s">
        <v>1709</v>
      </c>
      <c r="D68" t="s">
        <v>1710</v>
      </c>
      <c r="E68" t="s">
        <v>1368</v>
      </c>
      <c r="F68" t="s">
        <v>1326</v>
      </c>
      <c r="I68" t="s">
        <v>1711</v>
      </c>
      <c r="J68" t="s">
        <v>1328</v>
      </c>
      <c r="K68" s="259" t="s">
        <v>3187</v>
      </c>
      <c r="M68" t="str">
        <f t="shared" si="1"/>
        <v>"Déguisement": {
  "Name" : "Déguisement",
  "OV" : "Disguise Self",
  "Level" : 1,
  "BBE" : "",
  "School" : "Illusion",
  "Incantation" : "1 action",
  "Type" : "",
  "Description" : "Modifie l'apparence du lanceur (son physique et son équipement) grâce à une illusion.",
  "Classes" :["BARD", "SORCERER", "MAGICIAN"]
   }</v>
      </c>
    </row>
    <row r="69" spans="1:13">
      <c r="A69">
        <v>1</v>
      </c>
      <c r="B69" t="s">
        <v>1725</v>
      </c>
      <c r="D69" t="s">
        <v>1726</v>
      </c>
      <c r="E69" t="s">
        <v>1419</v>
      </c>
      <c r="F69" t="s">
        <v>1326</v>
      </c>
      <c r="G69" t="s">
        <v>1313</v>
      </c>
      <c r="H69" t="s">
        <v>1314</v>
      </c>
      <c r="I69" t="s">
        <v>1727</v>
      </c>
      <c r="J69" t="s">
        <v>1328</v>
      </c>
      <c r="K69" s="259" t="s">
        <v>3215</v>
      </c>
      <c r="M69" t="str">
        <f t="shared" si="1"/>
        <v>"Détection de la magie": {
  "Name" : "Détection de la magie",
  "OV" : "Detect Magic",
  "Level" : 1,
  "BBE" : "",
  "School" : "Divination",
  "Incantation" : "1 action",
  "Type" : "Concentration Rituel",
  "Description" : "Le lanceur détecte toutes émanations magiques dans un rayon de 9 m et en détermine l'école.",
  "Classes" :["BARD", "CLERK", "DRUID", "SORCERER", "MAGICIAN", "PALADIN", "PROWLER"]
   }</v>
      </c>
    </row>
    <row r="70" spans="1:13">
      <c r="A70">
        <v>1</v>
      </c>
      <c r="B70" t="s">
        <v>1731</v>
      </c>
      <c r="D70" t="s">
        <v>1732</v>
      </c>
      <c r="E70" t="s">
        <v>1419</v>
      </c>
      <c r="F70" t="s">
        <v>1326</v>
      </c>
      <c r="G70" t="s">
        <v>1313</v>
      </c>
      <c r="I70" t="s">
        <v>1733</v>
      </c>
      <c r="J70" t="s">
        <v>1328</v>
      </c>
      <c r="K70" s="259" t="s">
        <v>3203</v>
      </c>
      <c r="M70" t="str">
        <f t="shared" si="1"/>
        <v>"Détection du mal et du bien": {
  "Name" : "Détection du mal et du bien",
  "OV" : "Detect Evil and Good",
  "Level" : 1,
  "BBE" : "",
  "School" : "Divination",
  "Incantation" : "1 action",
  "Type" : "Concentration",
  "Description" : "Le lanceur détecte et localise aberration, céleste, élémentaire, fée, fiélon ou mort-vivant dans un rayon de 9 m.",
  "Classes" :["CLERK", "PALADIN"]
   }</v>
      </c>
    </row>
    <row r="71" spans="1:13">
      <c r="A71">
        <v>1</v>
      </c>
      <c r="B71" t="s">
        <v>1734</v>
      </c>
      <c r="D71" t="s">
        <v>1735</v>
      </c>
      <c r="E71" t="s">
        <v>1419</v>
      </c>
      <c r="F71" t="s">
        <v>1326</v>
      </c>
      <c r="G71" t="s">
        <v>1313</v>
      </c>
      <c r="H71" t="s">
        <v>1314</v>
      </c>
      <c r="I71" t="s">
        <v>1736</v>
      </c>
      <c r="J71" t="s">
        <v>1328</v>
      </c>
      <c r="K71" s="259" t="s">
        <v>3216</v>
      </c>
      <c r="M71" t="str">
        <f t="shared" si="1"/>
        <v>"Détection du poison et des maladies": {
  "Name" : "Détection du poison et des maladies",
  "OV" : "Detect Poison and Disease",
  "Level" : 1,
  "BBE" : "",
  "School" : "Divination",
  "Incantation" : "1 action",
  "Type" : "Concentration Rituel",
  "Description" : "Le lanceur détecte et identifie poisons, créatures venimeuses et maladies à 9 mètres.",
  "Classes" :["CLERK", "DRUID", "PALADIN", "PROWLER"]
   }</v>
      </c>
    </row>
    <row r="72" spans="1:13">
      <c r="A72">
        <v>1</v>
      </c>
      <c r="B72" t="s">
        <v>1737</v>
      </c>
      <c r="D72" t="s">
        <v>1738</v>
      </c>
      <c r="E72" t="s">
        <v>1338</v>
      </c>
      <c r="F72" t="s">
        <v>1326</v>
      </c>
      <c r="H72" t="s">
        <v>1314</v>
      </c>
      <c r="I72" t="s">
        <v>1739</v>
      </c>
      <c r="J72" t="s">
        <v>1328</v>
      </c>
      <c r="K72" s="259" t="s">
        <v>3191</v>
      </c>
      <c r="M72" t="str">
        <f t="shared" si="1"/>
        <v>"Disque flottant de Tenser": {
  "Name" : "Disque flottant de Tenser",
  "OV" : "Tenser's Floating Disk",
  "Level" : 1,
  "BBE" : "",
  "School" : "Invocation",
  "Incantation" : "1 action",
  "Type" : "Rituel",
  "Description" : "Crée un plateau flottant de 90 cm de diamètre qui peut supporter jusqu'à 250 kg et suit le lanceur.",
  "Classes" :["MAGICIAN"]
   }</v>
      </c>
    </row>
    <row r="73" spans="1:13">
      <c r="A73">
        <v>1</v>
      </c>
      <c r="B73" t="s">
        <v>1780</v>
      </c>
      <c r="D73" t="s">
        <v>1781</v>
      </c>
      <c r="E73" t="s">
        <v>1349</v>
      </c>
      <c r="F73" t="s">
        <v>1391</v>
      </c>
      <c r="G73" t="s">
        <v>1313</v>
      </c>
      <c r="I73" t="s">
        <v>1782</v>
      </c>
      <c r="J73" t="s">
        <v>1388</v>
      </c>
      <c r="K73" s="259" t="s">
        <v>3204</v>
      </c>
      <c r="M73" t="str">
        <f t="shared" si="1"/>
        <v>"Duel forcé": {
  "Name" : "Duel forcé",
  "OV" : "Compelled Duel",
  "Level" : 1,
  "BBE" : "",
  "School" : "Enchantement",
  "Incantation" : "1 action bonus",
  "Type" : "Concentration",
  "Description" : "La cible doit réussir un JdS de Sag. ou avoir un désavantage à ses jets d'attaque contre d'autres créatures que le lanceur.",
  "Classes" :["PALADIN"]
   }</v>
      </c>
    </row>
    <row r="74" spans="1:13">
      <c r="A74">
        <v>1</v>
      </c>
      <c r="B74" t="s">
        <v>1786</v>
      </c>
      <c r="D74" t="s">
        <v>1787</v>
      </c>
      <c r="E74" t="s">
        <v>1395</v>
      </c>
      <c r="F74" t="s">
        <v>1326</v>
      </c>
      <c r="I74" t="s">
        <v>1788</v>
      </c>
      <c r="J74" t="s">
        <v>1322</v>
      </c>
      <c r="K74" s="259" t="s">
        <v>3183</v>
      </c>
      <c r="M74" t="str">
        <f t="shared" si="1"/>
        <v>"Éclair de chaos": {
  "Name" : "Éclair de chaos",
  "OV" : "Chaos Bolt",
  "Level" : 1,
  "BBE" : "",
  "School" : "Évocation",
  "Incantation" : "1 action",
  "Type" : "",
  "Description" : "Si l'attaque touche, inflige 2d8 + 1d6 dégâts de type variable (dégâts/niv). Rebond si double 8.",
  "Classes" :["SORCERER"]
   }</v>
      </c>
    </row>
    <row r="75" spans="1:13">
      <c r="A75">
        <v>1</v>
      </c>
      <c r="B75" t="s">
        <v>1789</v>
      </c>
      <c r="C75" t="s">
        <v>1790</v>
      </c>
      <c r="D75" t="s">
        <v>1791</v>
      </c>
      <c r="E75" t="s">
        <v>1395</v>
      </c>
      <c r="F75" t="s">
        <v>1326</v>
      </c>
      <c r="G75" t="s">
        <v>1313</v>
      </c>
      <c r="I75" t="s">
        <v>1792</v>
      </c>
      <c r="J75" t="s">
        <v>1351</v>
      </c>
      <c r="K75" s="259" t="s">
        <v>3232</v>
      </c>
      <c r="M75" t="str">
        <f t="shared" si="1"/>
        <v>"Éclair de sorcière": {
  "Name" : "Éclair de sorcière",
  "OV" : "Witch Bolt",
  "Level" : 1,
  "BBE" : "Carreau ensorcelé",
  "School" : "Évocation",
  "Incantation" : "1 action",
  "Type" : "Concentration",
  "Description" : "Si l'attaque avec un sort touche, inflige 1d12 dégâts de foudre (dégâts/niv) à chaque round.",
  "Classes" :["SORCERER", "MAGICIAN", "WIZARD"]
   }</v>
      </c>
    </row>
    <row r="76" spans="1:13">
      <c r="A76">
        <v>1</v>
      </c>
      <c r="B76" t="s">
        <v>1793</v>
      </c>
      <c r="C76" t="s">
        <v>1794</v>
      </c>
      <c r="D76" t="s">
        <v>1795</v>
      </c>
      <c r="E76" t="s">
        <v>1395</v>
      </c>
      <c r="F76" t="s">
        <v>1326</v>
      </c>
      <c r="I76" t="s">
        <v>1796</v>
      </c>
      <c r="J76" t="s">
        <v>1328</v>
      </c>
      <c r="K76" s="259" t="s">
        <v>3173</v>
      </c>
      <c r="M76" t="str">
        <f t="shared" si="1"/>
        <v>"Éclair traçant": {
  "Name" : "Éclair traçant",
  "OV" : "Guiding Bolt",
  "Level" : 1,
  "BBE" : "Balisage",
  "School" : "Évocation",
  "Incantation" : "1 action",
  "Type" : "",
  "Description" : "Si l'attaque avec un sort touche, inflige 4d6 dégâts radiants (dégâts/niv) et le prochain jet d'attaque aura l'avantage.",
  "Classes" :["CLERK"]
   }</v>
      </c>
    </row>
    <row r="77" spans="1:13">
      <c r="A77">
        <v>1</v>
      </c>
      <c r="B77" t="s">
        <v>1809</v>
      </c>
      <c r="D77" t="s">
        <v>1810</v>
      </c>
      <c r="E77" t="s">
        <v>1338</v>
      </c>
      <c r="F77" t="s">
        <v>1326</v>
      </c>
      <c r="G77" t="s">
        <v>1313</v>
      </c>
      <c r="I77" t="s">
        <v>1811</v>
      </c>
      <c r="J77" t="s">
        <v>1328</v>
      </c>
      <c r="K77" s="259" t="s">
        <v>3178</v>
      </c>
      <c r="M77" t="str">
        <f t="shared" si="1"/>
        <v>"Enchevêtrement": {
  "Name" : "Enchevêtrement",
  "OV" : "Entangle",
  "Level" : 1,
  "BBE" : "",
  "School" : "Invocation",
  "Incantation" : "1 action",
  "Type" : "Concentration",
  "Description" : "Les créatures dans un carré de 6 m (terrain difficile) doivent réussir un JdS de For. ou être entravées.",
  "Classes" :["DRUID"]
   }</v>
      </c>
    </row>
    <row r="78" spans="1:13">
      <c r="A78">
        <v>1</v>
      </c>
      <c r="B78" t="s">
        <v>1871</v>
      </c>
      <c r="D78" t="s">
        <v>1872</v>
      </c>
      <c r="E78" t="s">
        <v>1395</v>
      </c>
      <c r="F78" t="s">
        <v>1391</v>
      </c>
      <c r="G78" t="s">
        <v>1313</v>
      </c>
      <c r="I78" t="s">
        <v>1873</v>
      </c>
      <c r="J78" t="s">
        <v>1328</v>
      </c>
      <c r="K78" s="259" t="s">
        <v>3204</v>
      </c>
      <c r="M78" t="str">
        <f t="shared" si="1"/>
        <v>"Faveur divine": {
  "Name" : "Faveur divine",
  "OV" : "Divine Favor",
  "Level" : 1,
  "BBE" : "",
  "School" : "Évocation",
  "Incantation" : "1 action bonus",
  "Type" : "Concentration",
  "Description" : "Si une attaque avec une arme touche, inflige 1d4 dégâts radiants extra.",
  "Classes" :["PALADIN"]
   }</v>
      </c>
    </row>
    <row r="79" spans="1:13">
      <c r="A79">
        <v>1</v>
      </c>
      <c r="B79" t="s">
        <v>1877</v>
      </c>
      <c r="C79" t="s">
        <v>1878</v>
      </c>
      <c r="D79" t="s">
        <v>1879</v>
      </c>
      <c r="E79" t="s">
        <v>1325</v>
      </c>
      <c r="F79" t="s">
        <v>1320</v>
      </c>
      <c r="I79" t="s">
        <v>1880</v>
      </c>
      <c r="J79" t="s">
        <v>1328</v>
      </c>
      <c r="K79" s="259" t="s">
        <v>3187</v>
      </c>
      <c r="M79" t="str">
        <f t="shared" si="1"/>
        <v>"Feuille morte": {
  "Name" : "Feuille morte",
  "OV" : "Feather Fall",
  "Level" : 1,
  "BBE" : "Léger comme une plume",
  "School" : "Transmutation",
  "Incantation" : "1 réaction",
  "Type" : "",
  "Description" : "Jusqu'à 5 créatures tombent à une vitesse de 18 mètres par round et ne subissent pas de dégâts de chute si le sort est actif.",
  "Classes" :["BARD", "SORCERER", "MAGICIAN"]
   }</v>
      </c>
    </row>
    <row r="80" spans="1:13">
      <c r="A80">
        <v>1</v>
      </c>
      <c r="B80" t="s">
        <v>1890</v>
      </c>
      <c r="D80" t="s">
        <v>1891</v>
      </c>
      <c r="E80" t="s">
        <v>1349</v>
      </c>
      <c r="F80" t="s">
        <v>1326</v>
      </c>
      <c r="G80" t="s">
        <v>1313</v>
      </c>
      <c r="I80" t="s">
        <v>1892</v>
      </c>
      <c r="J80" t="s">
        <v>1328</v>
      </c>
      <c r="K80" s="259" t="s">
        <v>3174</v>
      </c>
      <c r="M80" t="str">
        <f t="shared" si="1"/>
        <v>"Fléau": {
  "Name" : "Fléau",
  "OV" : "Bane",
  "Level" : 1,
  "BBE" : "",
  "School" : "Enchantement",
  "Incantation" : "1 action",
  "Type" : "Concentration",
  "Description" : "Jusqu'à 3 cibles doivent réussir un JdS de Cha. ou soustraire 1d4 à l'attaque ou à la sauvegarde (+1 créature/niv).",
  "Classes" :["BARD", "CLERK"]
   }</v>
      </c>
    </row>
    <row r="81" spans="1:13">
      <c r="A81">
        <v>1</v>
      </c>
      <c r="B81" t="s">
        <v>1933</v>
      </c>
      <c r="D81" t="s">
        <v>1934</v>
      </c>
      <c r="E81" t="s">
        <v>1349</v>
      </c>
      <c r="F81" t="s">
        <v>1326</v>
      </c>
      <c r="G81" t="s">
        <v>1313</v>
      </c>
      <c r="I81" t="s">
        <v>1935</v>
      </c>
      <c r="J81" t="s">
        <v>1328</v>
      </c>
      <c r="K81" s="259" t="s">
        <v>3195</v>
      </c>
      <c r="M81" t="str">
        <f t="shared" si="1"/>
        <v>"Fou rire de Tasha": {
  "Name" : "Fou rire de Tasha",
  "OV" : "Tasha's Hideous Laughter",
  "Level" : 1,
  "BBE" : "",
  "School" : "Enchantement",
  "Incantation" : "1 action",
  "Type" : "Concentration",
  "Description" : "La cible doit réussir un JdS de Sag. ou être prise d'une intense crise de fou rire, tomber à terre et être incapable d'agir.",
  "Classes" :["BARD", "MAGICIAN"]
   }</v>
      </c>
    </row>
    <row r="82" spans="1:13">
      <c r="A82">
        <v>1</v>
      </c>
      <c r="B82" t="s">
        <v>1950</v>
      </c>
      <c r="D82" t="s">
        <v>1951</v>
      </c>
      <c r="E82" t="s">
        <v>1325</v>
      </c>
      <c r="F82" t="s">
        <v>1391</v>
      </c>
      <c r="G82" t="s">
        <v>1313</v>
      </c>
      <c r="I82" t="s">
        <v>1952</v>
      </c>
      <c r="J82" t="s">
        <v>1322</v>
      </c>
      <c r="K82" s="259" t="s">
        <v>3217</v>
      </c>
      <c r="M82" t="str">
        <f t="shared" si="1"/>
        <v>"Frappe du zéphyr": {
  "Name" : "Frappe du zéphyr",
  "OV" : "Zephyr Strike",
  "Level" : 1,
  "BBE" : "",
  "School" : "Transmutation",
  "Incantation" : "1 action bonus",
  "Type" : "Concentration",
  "Description" : "Le mouvement du lanceur (+9 m) ne provoque pas d'AO et il obtient l'avantage à un jet d'attaque qui inflige 1d8 de force extra.",
  "Classes" :["PROWLER"]
   }</v>
      </c>
    </row>
    <row r="83" spans="1:13">
      <c r="A83">
        <v>1</v>
      </c>
      <c r="B83" t="s">
        <v>1953</v>
      </c>
      <c r="C83" t="s">
        <v>1954</v>
      </c>
      <c r="D83" t="s">
        <v>1955</v>
      </c>
      <c r="E83" t="s">
        <v>1338</v>
      </c>
      <c r="F83" t="s">
        <v>1391</v>
      </c>
      <c r="G83" t="s">
        <v>1313</v>
      </c>
      <c r="I83" t="s">
        <v>1956</v>
      </c>
      <c r="J83" t="s">
        <v>1388</v>
      </c>
      <c r="K83" s="259" t="s">
        <v>3217</v>
      </c>
      <c r="M83" t="str">
        <f t="shared" si="1"/>
        <v>"Frappe piégeante": {
  "Name" : "Frappe piégeante",
  "OV" : "Ensnaring Strike",
  "Level" : 1,
  "BBE" : "Frappe piégeuse",
  "School" : "Invocation",
  "Incantation" : "1 action bonus",
  "Type" : "Concentration",
  "Description" : "La cible doit réussir un JdS de For. ou être entravée et subir 1d6 dégâts perforants (dégâts/niv).",
  "Classes" :["PROWLER"]
   }</v>
      </c>
    </row>
    <row r="84" spans="1:13">
      <c r="A84">
        <v>1</v>
      </c>
      <c r="B84" t="s">
        <v>1957</v>
      </c>
      <c r="D84" t="s">
        <v>1958</v>
      </c>
      <c r="E84" t="s">
        <v>1361</v>
      </c>
      <c r="F84" t="s">
        <v>1326</v>
      </c>
      <c r="G84" t="s">
        <v>1313</v>
      </c>
      <c r="I84" t="s">
        <v>1959</v>
      </c>
      <c r="J84" t="s">
        <v>1322</v>
      </c>
      <c r="K84" s="259" t="s">
        <v>3239</v>
      </c>
      <c r="M84" t="str">
        <f t="shared" si="1"/>
        <v>"Frayeur": {
  "Name" : "Frayeur",
  "OV" : "Cause Fear",
  "Level" : 1,
  "BBE" : "",
  "School" : "Nécromancie",
  "Incantation" : "1 action",
  "Type" : "Concentration",
  "Description" : "La cible doit réussir un JdS de Sag. ou être effrayée (nbre de cibles/niv).",
  "Classes" :[ "MAGICIAN", "WIZARD"]
   }</v>
      </c>
    </row>
    <row r="85" spans="1:13">
      <c r="A85">
        <v>1</v>
      </c>
      <c r="B85" t="s">
        <v>1988</v>
      </c>
      <c r="D85" t="s">
        <v>1989</v>
      </c>
      <c r="E85" t="s">
        <v>1338</v>
      </c>
      <c r="F85" t="s">
        <v>1326</v>
      </c>
      <c r="I85" t="s">
        <v>1990</v>
      </c>
      <c r="J85" t="s">
        <v>1328</v>
      </c>
      <c r="K85" s="259" t="s">
        <v>3191</v>
      </c>
      <c r="M85" t="str">
        <f t="shared" si="1"/>
        <v>"Graisse": {
  "Name" : "Graisse",
  "OV" : "Grease",
  "Level" : 1,
  "BBE" : "",
  "School" : "Invocation",
  "Incantation" : "1 action",
  "Type" : "",
  "Description" : "Les créatures dans un carré de 3 m (terrain difficile) doivent réussir un JdS de Dex. pour ne pas tomber.",
  "Classes" :["MAGICIAN"]
   }</v>
      </c>
    </row>
    <row r="86" spans="1:13">
      <c r="A86">
        <v>1</v>
      </c>
      <c r="B86" t="s">
        <v>1991</v>
      </c>
      <c r="D86" t="s">
        <v>1992</v>
      </c>
      <c r="E86" t="s">
        <v>1325</v>
      </c>
      <c r="F86" t="s">
        <v>1326</v>
      </c>
      <c r="I86" t="s">
        <v>1993</v>
      </c>
      <c r="J86" t="s">
        <v>1328</v>
      </c>
      <c r="K86" s="259" t="s">
        <v>3218</v>
      </c>
      <c r="M86" t="str">
        <f t="shared" si="1"/>
        <v>"Grande foulée": {
  "Name" : "Grande foulée",
  "OV" : "Longstrider",
  "Level" : 1,
  "BBE" : "",
  "School" : "Transmutation",
  "Incantation" : "1 action",
  "Type" : "",
  "Description" : "La cible obtient une vitesse augmentée de 3 m (+1 créature/niv).",
  "Classes" :["BARD", "DRUID", "MAGICIAN", "PROWLER"]
   }</v>
      </c>
    </row>
    <row r="87" spans="1:13">
      <c r="A87">
        <v>1</v>
      </c>
      <c r="B87" t="s">
        <v>1994</v>
      </c>
      <c r="D87" t="s">
        <v>1995</v>
      </c>
      <c r="E87" t="s">
        <v>1338</v>
      </c>
      <c r="F87" t="s">
        <v>1391</v>
      </c>
      <c r="G87" t="s">
        <v>1313</v>
      </c>
      <c r="I87" t="s">
        <v>1996</v>
      </c>
      <c r="J87" t="s">
        <v>1388</v>
      </c>
      <c r="K87" s="259" t="s">
        <v>3217</v>
      </c>
      <c r="M87" t="str">
        <f t="shared" si="1"/>
        <v>"Grêle d'épines": {
  "Name" : "Grêle d'épines",
  "OV" : "Hail of Thorns",
  "Level" : 1,
  "BBE" : "",
  "School" : "Invocation",
  "Incantation" : "1 action bonus",
  "Type" : "Concentration",
  "Description" : "Les créatures dans un rayon de 1,50 m doivent réussir un JdS de Dex. ou subir 1d10 dégâts perforants (dégâts/niv).",
  "Classes" :["PROWLER"]
   }</v>
      </c>
    </row>
    <row r="88" spans="1:13">
      <c r="A88">
        <v>1</v>
      </c>
      <c r="B88" t="s">
        <v>2006</v>
      </c>
      <c r="D88" t="s">
        <v>2007</v>
      </c>
      <c r="E88" t="s">
        <v>1349</v>
      </c>
      <c r="F88" t="s">
        <v>1326</v>
      </c>
      <c r="G88" t="s">
        <v>1313</v>
      </c>
      <c r="I88" t="s">
        <v>2008</v>
      </c>
      <c r="J88" t="s">
        <v>1328</v>
      </c>
      <c r="K88" s="259" t="s">
        <v>3206</v>
      </c>
      <c r="M88" t="str">
        <f t="shared" si="1"/>
        <v>"Héroïsme": {
  "Name" : "Héroïsme",
  "OV" : "Heroism",
  "Level" : 1,
  "BBE" : "",
  "School" : "Enchantement",
  "Incantation" : "1 action",
  "Type" : "Concentration",
  "Description" : "La cible est immunisée contre la condition effrayé et gagne Mod.Carac.Inc pv temporaires/round (+1 créatures/niv).",
  "Classes" :["BARD", "PALADIN"]
   }</v>
      </c>
    </row>
    <row r="89" spans="1:13">
      <c r="A89">
        <v>1</v>
      </c>
      <c r="B89" t="s">
        <v>2012</v>
      </c>
      <c r="D89" t="s">
        <v>2013</v>
      </c>
      <c r="E89" t="s">
        <v>1419</v>
      </c>
      <c r="F89" t="s">
        <v>1334</v>
      </c>
      <c r="H89" t="s">
        <v>1314</v>
      </c>
      <c r="I89" t="s">
        <v>2014</v>
      </c>
      <c r="J89" t="s">
        <v>1328</v>
      </c>
      <c r="K89" s="259" t="s">
        <v>3195</v>
      </c>
      <c r="M89" t="str">
        <f t="shared" si="1"/>
        <v>"Identification": {
  "Name" : "Identification",
  "OV" : "Identify",
  "Level" : 1,
  "BBE" : "",
  "School" : "Divination",
  "Incantation" : "1 minute",
  "Type" : "Rituel",
  "Description" : "Le lanceur obtient les propriétés d'un objet magique (lien, charges) ou est informé si un sort affecte un objet ou une créature.",
  "Classes" :["BARD", "MAGICIAN"]
   }</v>
      </c>
    </row>
    <row r="90" spans="1:13">
      <c r="A90">
        <v>1</v>
      </c>
      <c r="B90" t="s">
        <v>2027</v>
      </c>
      <c r="D90" t="s">
        <v>2028</v>
      </c>
      <c r="E90" t="s">
        <v>1368</v>
      </c>
      <c r="F90" t="s">
        <v>1326</v>
      </c>
      <c r="G90" t="s">
        <v>1313</v>
      </c>
      <c r="I90" t="s">
        <v>2029</v>
      </c>
      <c r="J90" t="s">
        <v>1328</v>
      </c>
      <c r="K90" s="259" t="s">
        <v>3187</v>
      </c>
      <c r="M90" t="str">
        <f t="shared" si="1"/>
        <v>"Image silencieuse": {
  "Name" : "Image silencieuse",
  "OV" : "Silent Image",
  "Level" : 1,
  "BBE" : "",
  "School" : "Illusion",
  "Incantation" : "1 action",
  "Type" : "Concentration",
  "Description" : "Crée l'image d'un objet ou d'une créature (sans son et de la taille d'un cube de 4,50 m max) et permet de la faire bouger.",
  "Classes" :["BARD", "SORCERER", "MAGICIAN"]
   }</v>
      </c>
    </row>
    <row r="91" spans="1:13">
      <c r="A91">
        <v>1</v>
      </c>
      <c r="B91" t="s">
        <v>2041</v>
      </c>
      <c r="D91" t="s">
        <v>2042</v>
      </c>
      <c r="E91" t="s">
        <v>1349</v>
      </c>
      <c r="F91" t="s">
        <v>1326</v>
      </c>
      <c r="I91" t="s">
        <v>2043</v>
      </c>
      <c r="J91" t="s">
        <v>1328</v>
      </c>
      <c r="K91" s="259" t="s">
        <v>3203</v>
      </c>
      <c r="M91" t="str">
        <f t="shared" si="1"/>
        <v>"Injonction": {
  "Name" : "Injonction",
  "OV" : "Command",
  "Level" : 1,
  "BBE" : "",
  "School" : "Enchantement",
  "Incantation" : "1 action",
  "Type" : "",
  "Description" : "La cible doit réussir un JdS de Sag. ou suivre votre ordre comme Approche, Lâche, Fuis, Tombe, Halte, etc (+1 créature/niv).",
  "Classes" :["CLERK", "PALADIN"]
   }</v>
      </c>
    </row>
    <row r="92" spans="1:13">
      <c r="A92">
        <v>1</v>
      </c>
      <c r="B92" t="s">
        <v>2136</v>
      </c>
      <c r="C92" t="s">
        <v>2137</v>
      </c>
      <c r="D92" t="s">
        <v>2138</v>
      </c>
      <c r="E92" t="s">
        <v>1419</v>
      </c>
      <c r="F92" t="s">
        <v>1326</v>
      </c>
      <c r="G92" t="s">
        <v>1313</v>
      </c>
      <c r="I92" t="s">
        <v>2139</v>
      </c>
      <c r="J92" t="s">
        <v>1322</v>
      </c>
      <c r="K92" s="259" t="s">
        <v>3213</v>
      </c>
      <c r="M92" t="str">
        <f t="shared" si="1"/>
        <v>"Lien avec une bête": {
  "Name" : "Lien avec une bête",
  "OV" : "Beast Bond",
  "Level" : 1,
  "BBE" : "Lien avec les bêtes",
  "School" : "Divination",
  "Incantation" : "1 action",
  "Type" : "Concentration",
  "Description" : "Crée un lien télépathique avec une bête pour pouvoir communiquer avec elle.",
  "Classes" :["DRUID", "PROWLER"]
   }</v>
      </c>
    </row>
    <row r="93" spans="1:13">
      <c r="A93">
        <v>1</v>
      </c>
      <c r="B93" t="s">
        <v>2161</v>
      </c>
      <c r="D93" t="s">
        <v>2162</v>
      </c>
      <c r="E93" t="s">
        <v>1395</v>
      </c>
      <c r="F93" t="s">
        <v>1326</v>
      </c>
      <c r="G93" t="s">
        <v>1313</v>
      </c>
      <c r="I93" t="s">
        <v>2163</v>
      </c>
      <c r="J93" t="s">
        <v>1328</v>
      </c>
      <c r="K93" s="259" t="s">
        <v>3179</v>
      </c>
      <c r="M93" t="str">
        <f t="shared" si="1"/>
        <v>"Lueurs féeriques": {
  "Name" : "Lueurs féeriques",
  "OV" : "Faerie Fire",
  "Level" : 1,
  "BBE" : "",
  "School" : "Évocation",
  "Incantation" : "1 action",
  "Type" : "Concentration",
  "Description" : "Les créatures dans un cube de 6 m doivent réussir un JdS de Dex. ou octroyer l'avantage contre elles à l'attaque.",
  "Classes" :["BARD", "DRUID"]
   }</v>
      </c>
    </row>
    <row r="94" spans="1:13">
      <c r="A94">
        <v>1</v>
      </c>
      <c r="B94" t="s">
        <v>2183</v>
      </c>
      <c r="D94" t="s">
        <v>2184</v>
      </c>
      <c r="E94" t="s">
        <v>1395</v>
      </c>
      <c r="F94" t="s">
        <v>1326</v>
      </c>
      <c r="I94" t="s">
        <v>2185</v>
      </c>
      <c r="J94" t="s">
        <v>1328</v>
      </c>
      <c r="K94" s="259" t="s">
        <v>3188</v>
      </c>
      <c r="M94" t="str">
        <f t="shared" si="1"/>
        <v>"Mains brûlantes": {
  "Name" : "Mains brûlantes",
  "OV" : "Burning Hands",
  "Level" : 1,
  "BBE" : "",
  "School" : "Évocation",
  "Incantation" : "1 action",
  "Type" : "",
  "Description" : "Les créatures dans un cône de 4,50 m doivent réussir un JdS de Dex. ou subir 3d6 dégâts de feu (dégâts/niv).",
  "Classes" :["SORCERER", "MAGICIAN"]
   }</v>
      </c>
    </row>
    <row r="95" spans="1:13">
      <c r="A95">
        <v>1</v>
      </c>
      <c r="B95" t="s">
        <v>2190</v>
      </c>
      <c r="D95" t="s">
        <v>2191</v>
      </c>
      <c r="E95" t="s">
        <v>1349</v>
      </c>
      <c r="F95" t="s">
        <v>1391</v>
      </c>
      <c r="G95" t="s">
        <v>1313</v>
      </c>
      <c r="I95" t="s">
        <v>2192</v>
      </c>
      <c r="J95" t="s">
        <v>1351</v>
      </c>
      <c r="K95" s="259" t="s">
        <v>3234</v>
      </c>
      <c r="M95" t="str">
        <f t="shared" si="1"/>
        <v>"Maléfice": {
  "Name" : "Maléfice",
  "OV" : "Hex",
  "Level" : 1,
  "BBE" : "",
  "School" : "Enchantement",
  "Incantation" : "1 action bonus",
  "Type" : "Concentration",
  "Description" : "Si une attaque touche, inflige 1d6 dégâts nécrotiques extra. Désavantage à un jet de carac choisi (durée/niv).",
  "Classes" :["WIZARD"]
   }</v>
      </c>
    </row>
    <row r="96" spans="1:13">
      <c r="A96">
        <v>1</v>
      </c>
      <c r="B96" t="s">
        <v>2202</v>
      </c>
      <c r="D96" t="s">
        <v>2203</v>
      </c>
      <c r="E96" t="s">
        <v>1419</v>
      </c>
      <c r="F96" t="s">
        <v>1391</v>
      </c>
      <c r="G96" t="s">
        <v>1313</v>
      </c>
      <c r="I96" t="s">
        <v>2204</v>
      </c>
      <c r="J96" t="s">
        <v>1328</v>
      </c>
      <c r="K96" s="259" t="s">
        <v>3217</v>
      </c>
      <c r="M96" t="str">
        <f t="shared" si="1"/>
        <v>"Marque du chasseur": {
  "Name" : "Marque du chasseur",
  "OV" : "Hunter's Mark",
  "Level" : 1,
  "BBE" : "",
  "School" : "Divination",
  "Incantation" : "1 action bonus",
  "Type" : "Concentration",
  "Description" : "La cible subit 1d6 dégâts extra et le lanceur a l'avantage aux jets de Sagesse (Perception/Survie) pour la trouver (durée/niv).",
  "Classes" :["PROWLER"]
   }</v>
      </c>
    </row>
    <row r="97" spans="1:13">
      <c r="A97">
        <v>1</v>
      </c>
      <c r="B97" t="s">
        <v>2254</v>
      </c>
      <c r="D97" t="s">
        <v>2255</v>
      </c>
      <c r="E97" t="s">
        <v>1395</v>
      </c>
      <c r="F97" t="s">
        <v>1391</v>
      </c>
      <c r="I97" t="s">
        <v>2256</v>
      </c>
      <c r="J97" t="s">
        <v>1328</v>
      </c>
      <c r="K97" s="259" t="s">
        <v>3180</v>
      </c>
      <c r="M97" t="str">
        <f t="shared" si="1"/>
        <v>"Mot de guérison": {
  "Name" : "Mot de guérison",
  "OV" : "Healing Word",
  "Level" : 1,
  "BBE" : "",
  "School" : "Évocation",
  "Incantation" : "1 action bonus",
  "Type" : "",
  "Description" : "1 créature récupère 1d4+Mod.Carac pv (+1d4 pv/niv).",
  "Classes" :["BARD", "CLERK", "DRUID"]
   }</v>
      </c>
    </row>
    <row r="98" spans="1:13">
      <c r="A98">
        <v>1</v>
      </c>
      <c r="B98" t="s">
        <v>2313</v>
      </c>
      <c r="D98" t="s">
        <v>2314</v>
      </c>
      <c r="E98" t="s">
        <v>1349</v>
      </c>
      <c r="F98" t="s">
        <v>1326</v>
      </c>
      <c r="I98" t="s">
        <v>2315</v>
      </c>
      <c r="J98" t="s">
        <v>1351</v>
      </c>
      <c r="K98" s="259" t="s">
        <v>3172</v>
      </c>
      <c r="M98" t="str">
        <f t="shared" si="1"/>
        <v>"Murmures dissonants": {
  "Name" : "Murmures dissonants",
  "OV" : "Dissonant Whispers",
  "Level" : 1,
  "BBE" : "",
  "School" : "Enchantement",
  "Incantation" : "1 action",
  "Type" : "",
  "Description" : "La cible doit réussir un JdS de Sag. ou subir 3d6 dégâts psychiques et s'éloigner (dégâts/niv).",
  "Classes" :["BARD"]
   }</v>
      </c>
    </row>
    <row r="99" spans="1:13">
      <c r="A99">
        <v>1</v>
      </c>
      <c r="B99" t="s">
        <v>2316</v>
      </c>
      <c r="D99" t="s">
        <v>2317</v>
      </c>
      <c r="E99" t="s">
        <v>1338</v>
      </c>
      <c r="F99" t="s">
        <v>1326</v>
      </c>
      <c r="G99" t="s">
        <v>1313</v>
      </c>
      <c r="I99" t="s">
        <v>2318</v>
      </c>
      <c r="J99" t="s">
        <v>1328</v>
      </c>
      <c r="K99" s="259" t="s">
        <v>3219</v>
      </c>
      <c r="M99" t="str">
        <f t="shared" si="1"/>
        <v>"Nappe de brouillard": {
  "Name" : "Nappe de brouillard",
  "OV" : "Fog Cloud",
  "Level" : 1,
  "BBE" : "",
  "School" : "Invocation",
  "Incantation" : "1 action",
  "Type" : "Concentration",
  "Description" : "Rend la visibilité nulle dans une sphère de 6 m de rayon (+6 m/niv).",
  "Classes" :["DRUID", "SORCERER", "MAGICIAN", "PROWLER"]
   }</v>
      </c>
    </row>
    <row r="100" spans="1:13">
      <c r="A100">
        <v>1</v>
      </c>
      <c r="B100" t="s">
        <v>2346</v>
      </c>
      <c r="C100" t="s">
        <v>2347</v>
      </c>
      <c r="D100" t="s">
        <v>2348</v>
      </c>
      <c r="E100" t="s">
        <v>1395</v>
      </c>
      <c r="F100" t="s">
        <v>1326</v>
      </c>
      <c r="I100" t="s">
        <v>2349</v>
      </c>
      <c r="J100" t="s">
        <v>1328</v>
      </c>
      <c r="K100" s="259" t="s">
        <v>3190</v>
      </c>
      <c r="M100" t="str">
        <f t="shared" si="1"/>
        <v>"Onde de choc": {
  "Name" : "Onde de choc",
  "OV" : "Thunderwave",
  "Level" : 1,
  "BBE" : "Vague tonnante",
  "School" : "Évocation",
  "Incantation" : "1 action",
  "Type" : "",
  "Description" : "Les créatures dans un cube de 4,50 m doivent réussir un JdS de Con. ou subir 2d8 dégâts de tonnerre (dégâts/niv).",
  "Classes" :["BARD", "DRUID", "SORCERER", "MAGICIAN"]
   }</v>
      </c>
    </row>
    <row r="101" spans="1:13">
      <c r="A101">
        <v>1</v>
      </c>
      <c r="B101" t="s">
        <v>2350</v>
      </c>
      <c r="D101" t="s">
        <v>2351</v>
      </c>
      <c r="E101" t="s">
        <v>1395</v>
      </c>
      <c r="F101" t="s">
        <v>1326</v>
      </c>
      <c r="I101" t="s">
        <v>2352</v>
      </c>
      <c r="J101" t="s">
        <v>1351</v>
      </c>
      <c r="K101" s="259" t="s">
        <v>3188</v>
      </c>
      <c r="M101" t="str">
        <f t="shared" si="1"/>
        <v>"Orbe chromatique": {
  "Name" : "Orbe chromatique",
  "OV" : "Chromatic Orb",
  "Level" : 1,
  "BBE" : "",
  "School" : "Évocation",
  "Incantation" : "1 action",
  "Type" : "",
  "Description" : "Si l'attaque avec un sort touche, inflige 3d8 dégâts d'un type préalablement déterminé (dégâts/niv).",
  "Classes" :["SORCERER", "MAGICIAN"]
   }</v>
      </c>
    </row>
    <row r="102" spans="1:13">
      <c r="A102">
        <v>1</v>
      </c>
      <c r="B102" t="s">
        <v>2440</v>
      </c>
      <c r="D102" t="s">
        <v>2441</v>
      </c>
      <c r="E102" t="s">
        <v>1395</v>
      </c>
      <c r="F102" t="s">
        <v>1326</v>
      </c>
      <c r="I102" t="s">
        <v>2442</v>
      </c>
      <c r="J102" t="s">
        <v>1328</v>
      </c>
      <c r="K102" s="259" t="s">
        <v>3188</v>
      </c>
      <c r="M102" t="str">
        <f t="shared" si="1"/>
        <v>"Projectile magique": {
  "Name" : "Projectile magique",
  "OV" : "Magic Missile",
  "Level" : 1,
  "BBE" : "",
  "School" : "Évocation",
  "Incantation" : "1 action",
  "Type" : "",
  "Description" : "3 projectiles infligent automatiquement 1d4+1 dégâts de force chacun à une ou plusieurs créatures (+1 projectile/niv).",
  "Classes" :["SORCERER", "MAGICIAN"]
   }</v>
      </c>
    </row>
    <row r="103" spans="1:13">
      <c r="A103">
        <v>1</v>
      </c>
      <c r="B103" t="s">
        <v>2453</v>
      </c>
      <c r="D103" t="s">
        <v>2454</v>
      </c>
      <c r="E103" t="s">
        <v>1319</v>
      </c>
      <c r="F103" t="s">
        <v>1326</v>
      </c>
      <c r="G103" t="s">
        <v>1313</v>
      </c>
      <c r="I103" t="s">
        <v>2455</v>
      </c>
      <c r="J103" t="s">
        <v>1328</v>
      </c>
      <c r="K103" s="259" t="s">
        <v>3240</v>
      </c>
      <c r="M103" t="str">
        <f t="shared" si="1"/>
        <v>"Protection contre le mal et le bien": {
  "Name" : "Protection contre le mal et le bien",
  "OV" : "Protection from Evil and Good",
  "Level" : 1,
  "BBE" : "",
  "School" : "Abjuration",
  "Incantation" : "1 action",
  "Type" : "Concentration",
  "Description" : "La cible est protégée (désavantage à l'attaque) des aberrations, célestes, élémentaires, fées, fiélons et morts-vivants.",
  "Classes" :["CLERK", "MAGICIAN", "PALADIN", "WIZARD"]
   }</v>
      </c>
    </row>
    <row r="104" spans="1:13">
      <c r="A104">
        <v>1</v>
      </c>
      <c r="B104" t="s">
        <v>2472</v>
      </c>
      <c r="C104" t="s">
        <v>2473</v>
      </c>
      <c r="D104" t="s">
        <v>2474</v>
      </c>
      <c r="E104" t="s">
        <v>1325</v>
      </c>
      <c r="F104" t="s">
        <v>1326</v>
      </c>
      <c r="H104" t="s">
        <v>1314</v>
      </c>
      <c r="I104" t="s">
        <v>2475</v>
      </c>
      <c r="J104" t="s">
        <v>1328</v>
      </c>
      <c r="K104" s="259" t="s">
        <v>3205</v>
      </c>
      <c r="M104" t="str">
        <f t="shared" si="1"/>
        <v>"Purification de nourriture et d'eau": {
  "Name" : "Purification de nourriture et d'eau",
  "OV" : "Purify Food and Drink",
  "Level" : 1,
  "BBE" : "Purification de la nourriture et de l'eau",
  "School" : "Transmutation",
  "Incantation" : "1 action",
  "Type" : "Rituel",
  "Description" : "Purifie et enlève tous poisons et maladies de nourriture et boissons non magiques dans une sphère de 1,50 m de rayon.",
  "Classes" :["CLERK", "DRUID", "PALADIN"]
   }</v>
      </c>
    </row>
    <row r="105" spans="1:13">
      <c r="A105">
        <v>1</v>
      </c>
      <c r="B105" t="s">
        <v>2501</v>
      </c>
      <c r="D105" t="s">
        <v>2502</v>
      </c>
      <c r="E105" t="s">
        <v>1361</v>
      </c>
      <c r="F105" t="s">
        <v>1326</v>
      </c>
      <c r="I105" t="s">
        <v>2503</v>
      </c>
      <c r="J105" t="s">
        <v>1388</v>
      </c>
      <c r="K105" s="259" t="s">
        <v>3188</v>
      </c>
      <c r="M105" t="str">
        <f t="shared" si="1"/>
        <v>"Rayon empoisonné": {
  "Name" : "Rayon empoisonné",
  "OV" : "Ray of Sickness",
  "Level" : 1,
  "BBE" : "",
  "School" : "Nécromancie",
  "Incantation" : "1 action",
  "Type" : "",
  "Description" : "Si l'attaque touche, inflige 2d8 dégâts de poison (dégâts/niv) et la cible peut être empoisonnée (JdS de Con).",
  "Classes" :["SORCERER", "MAGICIAN"]
   }</v>
      </c>
    </row>
    <row r="106" spans="1:13">
      <c r="A106">
        <v>1</v>
      </c>
      <c r="B106" t="s">
        <v>2527</v>
      </c>
      <c r="D106" t="s">
        <v>2528</v>
      </c>
      <c r="E106" t="s">
        <v>1325</v>
      </c>
      <c r="F106" t="s">
        <v>1391</v>
      </c>
      <c r="G106" t="s">
        <v>1313</v>
      </c>
      <c r="I106" t="s">
        <v>2529</v>
      </c>
      <c r="J106" t="s">
        <v>1328</v>
      </c>
      <c r="K106" s="259" t="s">
        <v>3232</v>
      </c>
      <c r="M106" t="str">
        <f t="shared" si="1"/>
        <v>"Repli expéditif": {
  "Name" : "Repli expéditif",
  "OV" : "Expeditious Retreat",
  "Level" : 1,
  "BBE" : "",
  "School" : "Transmutation",
  "Incantation" : "1 action bonus",
  "Type" : "Concentration",
  "Description" : "Le lanceur peut effectuer l'action Foncer en utilisant une action bonus.",
  "Classes" :["SORCERER", "MAGICIAN", "WIZARD"]
   }</v>
      </c>
    </row>
    <row r="107" spans="1:13">
      <c r="A107">
        <v>1</v>
      </c>
      <c r="B107" t="s">
        <v>2530</v>
      </c>
      <c r="D107" t="s">
        <v>2531</v>
      </c>
      <c r="E107" t="s">
        <v>1395</v>
      </c>
      <c r="F107" t="s">
        <v>1320</v>
      </c>
      <c r="I107" t="s">
        <v>2532</v>
      </c>
      <c r="J107" t="s">
        <v>1328</v>
      </c>
      <c r="K107" s="259" t="s">
        <v>3234</v>
      </c>
      <c r="M107" t="str">
        <f t="shared" si="1"/>
        <v>"Représailles infernales": {
  "Name" : "Représailles infernales",
  "OV" : "Hellish Rebuke",
  "Level" : 1,
  "BBE" : "",
  "School" : "Évocation",
  "Incantation" : "1 réaction",
  "Type" : "",
  "Description" : "La cible doit réussir un JdS de Dex. ou subir 2d10 dégâts de feu (dégâts/niv).",
  "Classes" :["WIZARD"]
   }</v>
      </c>
    </row>
    <row r="108" spans="1:13">
      <c r="A108">
        <v>1</v>
      </c>
      <c r="B108" t="s">
        <v>2573</v>
      </c>
      <c r="D108" t="s">
        <v>2574</v>
      </c>
      <c r="E108" t="s">
        <v>1319</v>
      </c>
      <c r="F108" t="s">
        <v>1391</v>
      </c>
      <c r="I108" t="s">
        <v>2575</v>
      </c>
      <c r="J108" t="s">
        <v>1328</v>
      </c>
      <c r="K108" s="259" t="s">
        <v>3173</v>
      </c>
      <c r="M108" t="str">
        <f t="shared" si="1"/>
        <v>"Sanctuaire": {
  "Name" : "Sanctuaire",
  "OV" : "Sanctuary",
  "Level" : 1,
  "BBE" : "",
  "School" : "Abjuration",
  "Incantation" : "1 action bonus",
  "Type" : "",
  "Description" : "La cible a droit à un JdS de Sag. pour éviter les attaques ou les sorts ofensifs qui la visent en particulier.",
  "Classes" :["CLERK"]
   }</v>
      </c>
    </row>
    <row r="109" spans="1:13">
      <c r="A109">
        <v>1</v>
      </c>
      <c r="B109" t="s">
        <v>2579</v>
      </c>
      <c r="D109" t="s">
        <v>2580</v>
      </c>
      <c r="E109" t="s">
        <v>1325</v>
      </c>
      <c r="F109" t="s">
        <v>1326</v>
      </c>
      <c r="I109" t="s">
        <v>2581</v>
      </c>
      <c r="J109" t="s">
        <v>1328</v>
      </c>
      <c r="K109" s="259" t="s">
        <v>3219</v>
      </c>
      <c r="M109" t="str">
        <f t="shared" si="1"/>
        <v>"Saut": {
  "Name" : "Saut",
  "OV" : "Jump",
  "Level" : 1,
  "BBE" : "",
  "School" : "Transmutation",
  "Incantation" : "1 action",
  "Type" : "",
  "Description" : "La cible obtient une distance de saut multipliée par 3.",
  "Classes" :["DRUID", "SORCERER", "MAGICIAN", "PROWLER"]
   }</v>
      </c>
    </row>
    <row r="110" spans="1:13">
      <c r="A110">
        <v>1</v>
      </c>
      <c r="B110" t="s">
        <v>2588</v>
      </c>
      <c r="D110" t="s">
        <v>2589</v>
      </c>
      <c r="E110" t="s">
        <v>1395</v>
      </c>
      <c r="F110" t="s">
        <v>1326</v>
      </c>
      <c r="I110" t="s">
        <v>2590</v>
      </c>
      <c r="J110" t="s">
        <v>1322</v>
      </c>
      <c r="K110" s="259" t="s">
        <v>3190</v>
      </c>
      <c r="M110" t="str">
        <f t="shared" si="1"/>
        <v>"Secousse sismique": {
  "Name" : "Secousse sismique",
  "OV" : "Earth Tremor",
  "Level" : 1,
  "BBE" : "",
  "School" : "Évocation",
  "Incantation" : "1 action",
  "Type" : "",
  "Description" : "Les créatures dans un rayon de 3m doivent réussir un JdS de Dex. ou subir 1d6 dégâts contondants et tomber à terre (dégâts/niv).",
  "Classes" :["BARD", "DRUID", "SORCERER", "MAGICIAN"]
   }</v>
      </c>
    </row>
    <row r="111" spans="1:13">
      <c r="A111">
        <v>1</v>
      </c>
      <c r="B111" t="s">
        <v>2602</v>
      </c>
      <c r="D111" t="s">
        <v>2603</v>
      </c>
      <c r="E111" t="s">
        <v>1338</v>
      </c>
      <c r="F111" t="s">
        <v>1326</v>
      </c>
      <c r="H111" t="s">
        <v>1314</v>
      </c>
      <c r="I111" t="s">
        <v>2604</v>
      </c>
      <c r="J111" t="s">
        <v>1328</v>
      </c>
      <c r="K111" s="259" t="s">
        <v>3241</v>
      </c>
      <c r="M111" t="str">
        <f t="shared" si="1"/>
        <v>"Serviteur invisible": {
  "Name" : "Serviteur invisible",
  "OV" : "Unseen Servant",
  "Level" : 1,
  "BBE" : "",
  "School" : "Invocation",
  "Incantation" : "1 action",
  "Type" : "Rituel",
  "Description" : "Crée un serviteur invisible qui exécute des tâches simples (rapporter qq chose, nettoyer, entretenir un feu, servir, etc).",
  "Classes" :["BARD", "MAGICIAN", "WIZARD"]
   }</v>
      </c>
    </row>
    <row r="112" spans="1:13">
      <c r="A112">
        <v>1</v>
      </c>
      <c r="B112" t="s">
        <v>2617</v>
      </c>
      <c r="D112" t="s">
        <v>2618</v>
      </c>
      <c r="E112" t="s">
        <v>1361</v>
      </c>
      <c r="F112" t="s">
        <v>1326</v>
      </c>
      <c r="I112" t="s">
        <v>2619</v>
      </c>
      <c r="J112" t="s">
        <v>1328</v>
      </c>
      <c r="K112" s="259" t="s">
        <v>3188</v>
      </c>
      <c r="M112" t="str">
        <f t="shared" si="1"/>
        <v>"Simulacre de vie": {
  "Name" : "Simulacre de vie",
  "OV" : "False Life",
  "Level" : 1,
  "BBE" : "",
  "School" : "Nécromancie",
  "Incantation" : "1 action",
  "Type" : "",
  "Description" : "Le lanceur gagne 1d4+4 pv temporaires (+5 pv/niv).",
  "Classes" :["SORCERER", "MAGICIAN"]
   }</v>
      </c>
    </row>
    <row r="113" spans="1:13">
      <c r="A113">
        <v>1</v>
      </c>
      <c r="B113" t="s">
        <v>2620</v>
      </c>
      <c r="C113" t="s">
        <v>2621</v>
      </c>
      <c r="D113" t="s">
        <v>2622</v>
      </c>
      <c r="E113" t="s">
        <v>1395</v>
      </c>
      <c r="F113" t="s">
        <v>1326</v>
      </c>
      <c r="I113" t="s">
        <v>2623</v>
      </c>
      <c r="J113" t="s">
        <v>1328</v>
      </c>
      <c r="K113" s="259" t="s">
        <v>3220</v>
      </c>
      <c r="M113" t="str">
        <f t="shared" si="1"/>
        <v>"Soins": {
  "Name" : "Soins",
  "OV" : "Cure Wounds",
  "Level" : 1,
  "BBE" : "Soin des blessures",
  "School" : "Évocation",
  "Incantation" : "1 action",
  "Type" : "",
  "Description" : "1 créature récupère 1d8+Mod.Carac pv (+1d8 pv/niv).",
  "Classes" :["BARD", "CLERK", "DRUID", "PALADIN", "PROWLER"]
   }</v>
      </c>
    </row>
    <row r="114" spans="1:13">
      <c r="A114">
        <v>1</v>
      </c>
      <c r="B114" t="s">
        <v>2628</v>
      </c>
      <c r="D114" t="s">
        <v>2629</v>
      </c>
      <c r="E114" t="s">
        <v>1349</v>
      </c>
      <c r="F114" t="s">
        <v>1326</v>
      </c>
      <c r="I114" t="s">
        <v>2630</v>
      </c>
      <c r="J114" t="s">
        <v>1328</v>
      </c>
      <c r="K114" s="259" t="s">
        <v>3187</v>
      </c>
      <c r="M114" t="str">
        <f t="shared" si="1"/>
        <v>"Sommeil": {
  "Name" : "Sommeil",
  "OV" : "Sleep",
  "Level" : 1,
  "BBE" : "",
  "School" : "Enchantement",
  "Incantation" : "1 action",
  "Type" : "",
  "Description" : "5d8 pv de créatures s'endorment, par ordre croissant de leurs pv actuels (+2d8 pv/niv).",
  "Classes" :["BARD", "SORCERER", "MAGICIAN"]
   }</v>
      </c>
    </row>
    <row r="115" spans="1:13">
      <c r="A115">
        <v>1</v>
      </c>
      <c r="B115" t="s">
        <v>2698</v>
      </c>
      <c r="C115" t="s">
        <v>2699</v>
      </c>
      <c r="D115" t="s">
        <v>2700</v>
      </c>
      <c r="E115" t="s">
        <v>1338</v>
      </c>
      <c r="F115" t="s">
        <v>1326</v>
      </c>
      <c r="I115" t="s">
        <v>2701</v>
      </c>
      <c r="J115" t="s">
        <v>1388</v>
      </c>
      <c r="K115" s="259" t="s">
        <v>3234</v>
      </c>
      <c r="M115" t="str">
        <f t="shared" si="1"/>
        <v>"Tentacules de Hadar": {
  "Name" : "Tentacules de Hadar",
  "OV" : "Arms of Hadar",
  "Level" : 1,
  "BBE" : "Tentacules d'Hadar",
  "School" : "Invocation",
  "Incantation" : "1 action",
  "Type" : "",
  "Description" : "Les créatures dans un rayon de 3 m doivent réussir un JdS de For. ou subir 2d6 dégâts nécrotiques (dégâts/niv).",
  "Classes" :["WIZARD"]
   }</v>
      </c>
    </row>
    <row r="116" spans="1:13">
      <c r="A116">
        <v>1</v>
      </c>
      <c r="B116" t="s">
        <v>2712</v>
      </c>
      <c r="D116" t="s">
        <v>2713</v>
      </c>
      <c r="E116" t="s">
        <v>1368</v>
      </c>
      <c r="F116" t="s">
        <v>1334</v>
      </c>
      <c r="H116" t="s">
        <v>1314</v>
      </c>
      <c r="I116" t="s">
        <v>2714</v>
      </c>
      <c r="J116" t="s">
        <v>1328</v>
      </c>
      <c r="K116" s="259" t="s">
        <v>3241</v>
      </c>
      <c r="M116" t="str">
        <f t="shared" si="1"/>
        <v>"Texte illusoire": {
  "Name" : "Texte illusoire",
  "OV" : "Illusory Script",
  "Level" : 1,
  "BBE" : "",
  "School" : "Illusion",
  "Incantation" : "1 minute",
  "Type" : "Rituel",
  "Description" : "Rédige un message secret qui ne peut être lu que par une cible désignée ou une créature qui possède vision véritable.",
  "Classes" :["BARD", "MAGICIAN", "WIZARD"]
   }</v>
      </c>
    </row>
    <row r="117" spans="1:13">
      <c r="A117">
        <v>2</v>
      </c>
      <c r="B117" s="119" t="s">
        <v>3254</v>
      </c>
      <c r="C117" t="s">
        <v>1323</v>
      </c>
      <c r="D117" t="s">
        <v>1324</v>
      </c>
      <c r="E117" t="s">
        <v>1325</v>
      </c>
      <c r="F117" t="s">
        <v>1326</v>
      </c>
      <c r="G117" t="s">
        <v>1313</v>
      </c>
      <c r="I117" t="s">
        <v>1327</v>
      </c>
      <c r="J117" t="s">
        <v>1328</v>
      </c>
      <c r="K117" s="259" t="s">
        <v>3188</v>
      </c>
      <c r="M117" t="str">
        <f t="shared" si="1"/>
        <v>"Agrandissement-Rapetissement": {
  "Name" : "Agrandissement-Rapetissement",
  "OV" : "Enlarge/Reduce",
  "Level" : 2,
  "BBE" : "Agrandir/Rétrécir",
  "School" : "Transmutation",
  "Incantation" : "1 action",
  "Type" : "Concentration",
  "Description" : "Double ou réduit de moitié la taille d'une créature (JdS de Con) ou d'un objet.",
  "Classes" :["SORCERER", "MAGICIAN"]
   }</v>
      </c>
    </row>
    <row r="118" spans="1:13">
      <c r="A118">
        <v>2</v>
      </c>
      <c r="B118" t="s">
        <v>1329</v>
      </c>
      <c r="D118" t="s">
        <v>1330</v>
      </c>
      <c r="E118" t="s">
        <v>1319</v>
      </c>
      <c r="F118" t="s">
        <v>1326</v>
      </c>
      <c r="I118" t="s">
        <v>1331</v>
      </c>
      <c r="J118" t="s">
        <v>1328</v>
      </c>
      <c r="K118" s="259" t="s">
        <v>3203</v>
      </c>
      <c r="M118" t="str">
        <f t="shared" si="1"/>
        <v>"Aide": {
  "Name" : "Aide",
  "OV" : "Aid",
  "Level" : 2,
  "BBE" : "",
  "School" : "Abjuration",
  "Incantation" : "1 action",
  "Type" : "",
  "Description" : "Jusqu'à 3 créatures augmentent leurs pv actuels et pv max de 5 (+5 pv/niv).",
  "Classes" :["CLERK", "PALADIN"]
   }</v>
      </c>
    </row>
    <row r="119" spans="1:13">
      <c r="A119">
        <v>2</v>
      </c>
      <c r="B119" t="s">
        <v>1341</v>
      </c>
      <c r="D119" t="s">
        <v>1342</v>
      </c>
      <c r="E119" t="s">
        <v>1325</v>
      </c>
      <c r="F119" t="s">
        <v>1326</v>
      </c>
      <c r="G119" t="s">
        <v>1313</v>
      </c>
      <c r="I119" t="s">
        <v>1343</v>
      </c>
      <c r="J119" t="s">
        <v>1328</v>
      </c>
      <c r="K119" s="259" t="s">
        <v>3185</v>
      </c>
      <c r="M119" t="str">
        <f t="shared" si="1"/>
        <v>"Amélioration de caractéristique": {
  "Name" : "Amélioration de caractéristique",
  "OV" : "Enhance Ability",
  "Level" : 2,
  "BBE" : "",
  "School" : "Transmutation",
  "Incantation" : "1 action",
  "Type" : "Concentration",
  "Description" : "La cible gagne l'avantage aux jets d'une caractéristique prédéfinie, plus d'éventuels autres bonus (+1 créature/niv).",
  "Classes" :["BARD", "CLERK", "DRUID", "SORCERER"]
   }</v>
      </c>
    </row>
    <row r="120" spans="1:13">
      <c r="A120">
        <v>2</v>
      </c>
      <c r="B120" t="s">
        <v>1363</v>
      </c>
      <c r="D120" t="s">
        <v>1364</v>
      </c>
      <c r="E120" t="s">
        <v>1349</v>
      </c>
      <c r="F120" t="s">
        <v>1326</v>
      </c>
      <c r="G120" t="s">
        <v>1313</v>
      </c>
      <c r="I120" t="s">
        <v>1365</v>
      </c>
      <c r="J120" t="s">
        <v>1328</v>
      </c>
      <c r="K120" s="259" t="s">
        <v>3174</v>
      </c>
      <c r="M120" t="str">
        <f t="shared" si="1"/>
        <v>"Apaisement des émotions": {
  "Name" : "Apaisement des émotions",
  "OV" : "Calm Emotions",
  "Level" : 2,
  "BBE" : "",
  "School" : "Enchantement",
  "Incantation" : "1 action",
  "Type" : "Concentration",
  "Description" : "Les créatures dans un rayon de 6 m doivent réussir un JdS de Cha. ou ne plus être charmées/effrayées, ou être indifférentes.",
  "Classes" :["BARD", "CLERK"]
   }</v>
      </c>
    </row>
    <row r="121" spans="1:13">
      <c r="A121">
        <v>2</v>
      </c>
      <c r="B121" t="s">
        <v>1377</v>
      </c>
      <c r="C121" t="s">
        <v>1378</v>
      </c>
      <c r="D121" t="s">
        <v>1379</v>
      </c>
      <c r="E121" t="s">
        <v>1338</v>
      </c>
      <c r="F121" t="s">
        <v>1339</v>
      </c>
      <c r="I121" t="s">
        <v>1380</v>
      </c>
      <c r="J121" t="s">
        <v>1328</v>
      </c>
      <c r="K121" s="259" t="s">
        <v>3204</v>
      </c>
      <c r="M121" t="str">
        <f t="shared" si="1"/>
        <v>"Appel de monture": {
  "Name" : "Appel de monture",
  "OV" : "Find Steed",
  "Level" : 2,
  "BBE" : "Trouver une monture",
  "School" : "Invocation",
  "Incantation" : "10 minutes",
  "Type" : "",
  "Description" : "Invoque un esprit sous la forme d'un destrier (cheval, élan, etc) lié par télépathie au lanceur.",
  "Classes" :["PALADIN"]
   }</v>
      </c>
    </row>
    <row r="122" spans="1:13">
      <c r="A122">
        <v>2</v>
      </c>
      <c r="B122" t="s">
        <v>1389</v>
      </c>
      <c r="D122" t="s">
        <v>1390</v>
      </c>
      <c r="E122" t="s">
        <v>1325</v>
      </c>
      <c r="F122" t="s">
        <v>1391</v>
      </c>
      <c r="G122" t="s">
        <v>1313</v>
      </c>
      <c r="I122" t="s">
        <v>1392</v>
      </c>
      <c r="J122" t="s">
        <v>1328</v>
      </c>
      <c r="K122" s="259" t="s">
        <v>3207</v>
      </c>
      <c r="M122" t="str">
        <f t="shared" si="1"/>
        <v>"Arme magique": {
  "Name" : "Arme magique",
  "OV" : "Magic Weapon",
  "Level" : 2,
  "BBE" : "",
  "School" : "Transmutation",
  "Incantation" : "1 action bonus",
  "Type" : "Concentration",
  "Description" : "Transforme une arme en arme magique +1 à l'attaque et aux dégâts (bonus de +2 ou +3/niv).",
  "Classes" :["MAGICIAN", "PALADIN"]
   }</v>
      </c>
    </row>
    <row r="123" spans="1:13">
      <c r="A123">
        <v>2</v>
      </c>
      <c r="B123" t="s">
        <v>1397</v>
      </c>
      <c r="D123" t="s">
        <v>1398</v>
      </c>
      <c r="E123" t="s">
        <v>1395</v>
      </c>
      <c r="F123" t="s">
        <v>1391</v>
      </c>
      <c r="I123" t="s">
        <v>1399</v>
      </c>
      <c r="J123" t="s">
        <v>1328</v>
      </c>
      <c r="K123" s="259" t="s">
        <v>3173</v>
      </c>
      <c r="M123" t="str">
        <f t="shared" si="1"/>
        <v>"Arme spirituelle": {
  "Name" : "Arme spirituelle",
  "OV" : "Spiritual Weapon",
  "Level" : 2,
  "BBE" : "",
  "School" : "Évocation",
  "Incantation" : "1 action bonus",
  "Type" : "",
  "Description" : "Si l'attaque avec un sort touche, inflige 1d8+Mod.Carac dégâts de force (dégâts/niv). Une action bonus permet une autre attaque.",
  "Classes" :["CLERK"]
   }</v>
      </c>
    </row>
    <row r="124" spans="1:13">
      <c r="A124">
        <v>2</v>
      </c>
      <c r="B124" t="s">
        <v>1421</v>
      </c>
      <c r="D124" t="s">
        <v>1422</v>
      </c>
      <c r="E124" t="s">
        <v>1325</v>
      </c>
      <c r="F124" t="s">
        <v>1326</v>
      </c>
      <c r="G124" t="s">
        <v>1313</v>
      </c>
      <c r="I124" t="s">
        <v>1423</v>
      </c>
      <c r="J124" t="s">
        <v>1322</v>
      </c>
      <c r="K124" s="259" t="s">
        <v>3242</v>
      </c>
      <c r="M124" t="str">
        <f t="shared" si="1"/>
        <v>"Attraction terrestre": {
  "Name" : "Attraction terrestre",
  "OV" : "Earthbind",
  "Level" : 2,
  "BBE" : "",
  "School" : "Transmutation",
  "Incantation" : "1 action",
  "Type" : "Concentration",
  "Description" : "La cible à 90 m doit réussir un JdS de For. ou sa vitesse de vol est réduite à 0 (descend à 18 m/round).",
  "Classes" :["DRUID", "SORCERER", "WIZARD"]
   }</v>
      </c>
    </row>
    <row r="125" spans="1:13">
      <c r="A125">
        <v>2</v>
      </c>
      <c r="B125" t="s">
        <v>1427</v>
      </c>
      <c r="D125" t="s">
        <v>1428</v>
      </c>
      <c r="E125" t="s">
        <v>1419</v>
      </c>
      <c r="F125" t="s">
        <v>1334</v>
      </c>
      <c r="H125" t="s">
        <v>1314</v>
      </c>
      <c r="I125" t="s">
        <v>1429</v>
      </c>
      <c r="J125" t="s">
        <v>1328</v>
      </c>
      <c r="K125" s="259" t="s">
        <v>3173</v>
      </c>
      <c r="M125" t="str">
        <f t="shared" si="1"/>
        <v>"Augure": {
  "Name" : "Augure",
  "OV" : "Augury",
  "Level" : 2,
  "BBE" : "",
  "School" : "Divination",
  "Incantation" : "1 minute",
  "Type" : "Rituel",
  "Description" : "Le lanceur obtient un présage concernant le résultat d'une action dans les 30 prochaines min (fortune, péril, les deux ou rien).",
  "Classes" :["CLERK"]
   }</v>
      </c>
    </row>
    <row r="126" spans="1:13">
      <c r="A126">
        <v>2</v>
      </c>
      <c r="B126" t="s">
        <v>1442</v>
      </c>
      <c r="D126" t="s">
        <v>1443</v>
      </c>
      <c r="E126" t="s">
        <v>1368</v>
      </c>
      <c r="F126" t="s">
        <v>1326</v>
      </c>
      <c r="I126" t="s">
        <v>1444</v>
      </c>
      <c r="J126" t="s">
        <v>1328</v>
      </c>
      <c r="K126" s="259" t="s">
        <v>3191</v>
      </c>
      <c r="M126" t="str">
        <f t="shared" si="1"/>
        <v>"Aura magique de Nystul": {
  "Name" : "Aura magique de Nystul",
  "OV" : "Nystul's Magic Aura",
  "Level" : 2,
  "BBE" : "",
  "School" : "Illusion",
  "Incantation" : "1 action",
  "Type" : "",
  "Description" : "Révèle de fausses informations au sujet d'une créature ou d'un objet qui serait la cible d'un sort de divination.",
  "Classes" :["MAGICIAN"]
   }</v>
      </c>
    </row>
    <row r="127" spans="1:13">
      <c r="A127">
        <v>2</v>
      </c>
      <c r="B127" t="s">
        <v>1469</v>
      </c>
      <c r="D127" t="s">
        <v>1470</v>
      </c>
      <c r="E127" t="s">
        <v>1368</v>
      </c>
      <c r="F127" t="s">
        <v>1334</v>
      </c>
      <c r="H127" t="s">
        <v>1314</v>
      </c>
      <c r="I127" t="s">
        <v>1471</v>
      </c>
      <c r="J127" t="s">
        <v>1328</v>
      </c>
      <c r="K127" s="259" t="s">
        <v>3195</v>
      </c>
      <c r="M127" t="str">
        <f t="shared" si="1"/>
        <v>"Bouche magique": {
  "Name" : "Bouche magique",
  "OV" : "Magic Mouth",
  "Level" : 2,
  "BBE" : "",
  "School" : "Illusion",
  "Incantation" : "1 minute",
  "Type" : "Rituel",
  "Description" : "Crée une bouche magique qui répétera un message de 25 mots max lorsqu'une condition de déclenchement est remplie.",
  "Classes" :["BARD", "MAGICIAN"]
   }</v>
      </c>
    </row>
    <row r="128" spans="1:13">
      <c r="A128">
        <v>2</v>
      </c>
      <c r="B128" t="s">
        <v>1486</v>
      </c>
      <c r="D128" t="s">
        <v>1487</v>
      </c>
      <c r="E128" t="s">
        <v>1395</v>
      </c>
      <c r="F128" t="s">
        <v>1326</v>
      </c>
      <c r="G128" t="s">
        <v>1313</v>
      </c>
      <c r="I128" t="s">
        <v>1488</v>
      </c>
      <c r="J128" t="s">
        <v>1328</v>
      </c>
      <c r="K128" s="259" t="s">
        <v>3189</v>
      </c>
      <c r="M128" t="str">
        <f t="shared" si="1"/>
        <v>"Bourrasque": {
  "Name" : "Bourrasque",
  "OV" : "Gust of Wind",
  "Level" : 2,
  "BBE" : "",
  "School" : "Évocation",
  "Incantation" : "1 action",
  "Type" : "Concentration",
  "Description" : "Les créatures sur une ligne de 18 x 3 m doivent réussir un JdS de For. ou être repoussées de 4,50 m.",
  "Classes" :["DRUID", "SORCERER", "MAGICIAN"]
   }</v>
      </c>
    </row>
    <row r="129" spans="1:13">
      <c r="A129">
        <v>2</v>
      </c>
      <c r="B129" s="119" t="s">
        <v>3255</v>
      </c>
      <c r="D129" t="s">
        <v>1502</v>
      </c>
      <c r="E129" t="s">
        <v>1361</v>
      </c>
      <c r="F129" t="s">
        <v>1326</v>
      </c>
      <c r="I129" t="s">
        <v>1503</v>
      </c>
      <c r="J129" t="s">
        <v>1328</v>
      </c>
      <c r="K129" s="259" t="s">
        <v>3192</v>
      </c>
      <c r="M129" t="str">
        <f t="shared" si="1"/>
        <v>"Cécité-Surdité": {
  "Name" : "Cécité-Surdité",
  "OV" : "Blindness/Deafness",
  "Level" : 2,
  "BBE" : "",
  "School" : "Nécromancie",
  "Incantation" : "1 action",
  "Type" : "",
  "Description" : "La cible doit réussir un JdS de Con. ou devenir aveuglée ou assourdie (+1 créature/niv).",
  "Classes" :["BARD", "CLERK", "SORCERER", "MAGICIAN"]
   }</v>
      </c>
    </row>
    <row r="130" spans="1:13">
      <c r="A130">
        <v>2</v>
      </c>
      <c r="B130" t="s">
        <v>1557</v>
      </c>
      <c r="C130" t="s">
        <v>1558</v>
      </c>
      <c r="D130" t="s">
        <v>1559</v>
      </c>
      <c r="E130" t="s">
        <v>1395</v>
      </c>
      <c r="F130" t="s">
        <v>1391</v>
      </c>
      <c r="G130" t="s">
        <v>1313</v>
      </c>
      <c r="I130" t="s">
        <v>1560</v>
      </c>
      <c r="J130" t="s">
        <v>1328</v>
      </c>
      <c r="K130" s="259" t="s">
        <v>3204</v>
      </c>
      <c r="M130" t="str">
        <f t="shared" si="1"/>
        <v>"Châtiment lumineux": {
  "Name" : "Châtiment lumineux",
  "OV" : "Branding Smite",
  "Level" : 2,
  "BBE" : "Frappe lumineuse",
  "School" : "Évocation",
  "Incantation" : "1 action bonus",
  "Type" : "Concentration",
  "Description" : "Si l'attaque avec une arme touche, inflige 2d6 dégâts radiants extra et la cible émet une lumière faible sur 1,50m (dégâts/niv).",
  "Classes" :["PALADIN"]
   }</v>
      </c>
    </row>
    <row r="131" spans="1:13">
      <c r="A131">
        <v>2</v>
      </c>
      <c r="B131" t="s">
        <v>1650</v>
      </c>
      <c r="D131" t="s">
        <v>1651</v>
      </c>
      <c r="E131" t="s">
        <v>1325</v>
      </c>
      <c r="F131" t="s">
        <v>1326</v>
      </c>
      <c r="I131" t="s">
        <v>1652</v>
      </c>
      <c r="J131" t="s">
        <v>1328</v>
      </c>
      <c r="K131" s="259" t="s">
        <v>3191</v>
      </c>
      <c r="M131" t="str">
        <f t="shared" ref="M131:M194" si="2">""""&amp;B131&amp;""": {
  ""Name"" : """&amp;B131&amp;""",
  ""OV"" : """&amp;D131&amp;""",
  ""Level"" : "&amp;A131&amp;",
  ""BBE"" : """&amp;C131&amp;""",
  ""School"" : """&amp;PROPER(E131)&amp;""",
  ""Incantation"" : """&amp;F131&amp;""",
  ""Type"" : """&amp;TRIM(G131&amp;" "&amp;H131)&amp;""",
  ""Description"" : """&amp;I131&amp;""",
  ""Classes"" :["&amp;K131&amp;"]
   }"</f>
        <v>"Corde enchantée": {
  "Name" : "Corde enchantée",
  "OV" : "Rope Trick",
  "Level" : 2,
  "BBE" : "",
  "School" : "Transmutation",
  "Incantation" : "1 action",
  "Type" : "",
  "Description" : "Fait se dresser verticalement une corde qui donne dans un espace extradimensionnel qui peut contenir 8 créatures de taille M.",
  "Classes" :["MAGICIAN"]
   }</v>
      </c>
    </row>
    <row r="132" spans="1:13">
      <c r="A132">
        <v>2</v>
      </c>
      <c r="B132" t="s">
        <v>1653</v>
      </c>
      <c r="D132" t="s">
        <v>1654</v>
      </c>
      <c r="E132" t="s">
        <v>1325</v>
      </c>
      <c r="F132" t="s">
        <v>1326</v>
      </c>
      <c r="I132" t="s">
        <v>1655</v>
      </c>
      <c r="J132" t="s">
        <v>1388</v>
      </c>
      <c r="K132" s="259" t="s">
        <v>3217</v>
      </c>
      <c r="M132" t="str">
        <f t="shared" si="2"/>
        <v>"Cordon de flèches": {
  "Name" : "Cordon de flèches",
  "OV" : "Cordon of Arrows",
  "Level" : 2,
  "BBE" : "",
  "School" : "Transmutation",
  "Incantation" : "1 action",
  "Type" : "",
  "Description" : "4 munitions infligent 1d6 dégâts perforants si la cible rate un JdS de Dex. (nbre de munitions/niv).",
  "Classes" :["PROWLER"]
   }</v>
      </c>
    </row>
    <row r="133" spans="1:13">
      <c r="A133">
        <v>2</v>
      </c>
      <c r="B133" t="s">
        <v>1669</v>
      </c>
      <c r="D133" t="s">
        <v>1670</v>
      </c>
      <c r="E133" t="s">
        <v>1349</v>
      </c>
      <c r="F133" t="s">
        <v>1326</v>
      </c>
      <c r="G133" t="s">
        <v>1313</v>
      </c>
      <c r="I133" t="s">
        <v>1671</v>
      </c>
      <c r="J133" t="s">
        <v>1388</v>
      </c>
      <c r="K133" s="259" t="s">
        <v>3231</v>
      </c>
      <c r="M133" t="str">
        <f t="shared" si="2"/>
        <v>"Couronne du dément": {
  "Name" : "Couronne du dément",
  "OV" : "Crown of Madness",
  "Level" : 2,
  "BBE" : "",
  "School" : "Enchantement",
  "Incantation" : "1 action",
  "Type" : "Concentration",
  "Description" : "La cible doit réussir un JdS de Sag. ou être charmée. Elle peut alors attaquer une cible désignée par le lanceur.",
  "Classes" :["BARD", "SORCERER", "MAGICIAN", "WIZARD"]
   }</v>
      </c>
    </row>
    <row r="134" spans="1:13">
      <c r="A134">
        <v>2</v>
      </c>
      <c r="B134" t="s">
        <v>1690</v>
      </c>
      <c r="D134" t="s">
        <v>1691</v>
      </c>
      <c r="E134" t="s">
        <v>1325</v>
      </c>
      <c r="F134" t="s">
        <v>1326</v>
      </c>
      <c r="G134" t="s">
        <v>1313</v>
      </c>
      <c r="I134" t="s">
        <v>1692</v>
      </c>
      <c r="J134" t="s">
        <v>1328</v>
      </c>
      <c r="K134" s="259" t="s">
        <v>3213</v>
      </c>
      <c r="M134" t="str">
        <f t="shared" si="2"/>
        <v>"Croissance d'épines": {
  "Name" : "Croissance d'épines",
  "OV" : "Spike Growth",
  "Level" : 2,
  "BBE" : "",
  "School" : "Transmutation",
  "Incantation" : "1 action",
  "Type" : "Concentration",
  "Description" : "Les créatures dans un rayon de 6 m (terrain difficile) subissent 2d4 dégâts perforants pour chaque 1,50 m de déplacement.",
  "Classes" :["DRUID", "PROWLER"]
   }</v>
      </c>
    </row>
    <row r="135" spans="1:13">
      <c r="A135">
        <v>2</v>
      </c>
      <c r="B135" t="s">
        <v>1702</v>
      </c>
      <c r="D135" t="s">
        <v>1703</v>
      </c>
      <c r="E135" t="s">
        <v>1325</v>
      </c>
      <c r="F135" t="s">
        <v>1326</v>
      </c>
      <c r="I135" t="s">
        <v>1704</v>
      </c>
      <c r="J135" t="s">
        <v>1328</v>
      </c>
      <c r="K135" s="259" t="s">
        <v>3187</v>
      </c>
      <c r="M135" t="str">
        <f t="shared" si="2"/>
        <v>"Déblocage": {
  "Name" : "Déblocage",
  "OV" : "Knock",
  "Level" : 2,
  "BBE" : "",
  "School" : "Transmutation",
  "Incantation" : "1 action",
  "Type" : "",
  "Description" : "Déverrouille ou débloque 1 objet (porte, coffre, cadenas, menottes, etc) ou supprime le sort verrou magique pour 10 minutes.",
  "Classes" :["BARD", "SORCERER", "MAGICIAN"]
   }</v>
      </c>
    </row>
    <row r="136" spans="1:13">
      <c r="A136">
        <v>2</v>
      </c>
      <c r="B136" t="s">
        <v>1728</v>
      </c>
      <c r="D136" t="s">
        <v>1729</v>
      </c>
      <c r="E136" t="s">
        <v>1419</v>
      </c>
      <c r="F136" t="s">
        <v>1326</v>
      </c>
      <c r="G136" t="s">
        <v>1313</v>
      </c>
      <c r="I136" t="s">
        <v>1730</v>
      </c>
      <c r="J136" t="s">
        <v>1328</v>
      </c>
      <c r="K136" s="259" t="s">
        <v>3187</v>
      </c>
      <c r="M136" t="str">
        <f t="shared" si="2"/>
        <v>"Détection des pensées": {
  "Name" : "Détection des pensées",
  "OV" : "Detect Thoughts",
  "Level" : 2,
  "BBE" : "",
  "School" : "Divination",
  "Incantation" : "1 action",
  "Type" : "Concentration",
  "Description" : "Le lanceur détecte les pensées superficielles d'une créature à 9 m, et les plus approfondies si la cible rate un JdS de Sag.",
  "Classes" :["BARD", "SORCERER", "MAGICIAN"]
   }</v>
      </c>
    </row>
    <row r="137" spans="1:13">
      <c r="A137">
        <v>2</v>
      </c>
      <c r="B137" t="s">
        <v>1800</v>
      </c>
      <c r="D137" t="s">
        <v>1801</v>
      </c>
      <c r="E137" t="s">
        <v>1325</v>
      </c>
      <c r="F137" t="s">
        <v>1326</v>
      </c>
      <c r="G137" t="s">
        <v>1313</v>
      </c>
      <c r="H137" t="s">
        <v>1314</v>
      </c>
      <c r="I137" t="s">
        <v>1802</v>
      </c>
      <c r="J137" t="s">
        <v>1322</v>
      </c>
      <c r="K137" s="259" t="s">
        <v>3196</v>
      </c>
      <c r="M137" t="str">
        <f t="shared" si="2"/>
        <v>"Écrire dans le ciel": {
  "Name" : "Écrire dans le ciel",
  "OV" : "Skywrite",
  "Level" : 2,
  "BBE" : "",
  "School" : "Transmutation",
  "Incantation" : "1 action",
  "Type" : "Concentration Rituel",
  "Description" : "Crée jusqu'à 10 mots dans les nuages.",
  "Classes" :["BARD", "DRUID", "MAGICIAN"]
   }</v>
      </c>
    </row>
    <row r="138" spans="1:13">
      <c r="A138">
        <v>2</v>
      </c>
      <c r="B138" t="s">
        <v>1822</v>
      </c>
      <c r="D138" t="s">
        <v>1823</v>
      </c>
      <c r="E138" t="s">
        <v>1349</v>
      </c>
      <c r="F138" t="s">
        <v>1326</v>
      </c>
      <c r="I138" t="s">
        <v>1824</v>
      </c>
      <c r="J138" t="s">
        <v>1328</v>
      </c>
      <c r="K138" s="259" t="s">
        <v>3243</v>
      </c>
      <c r="M138" t="str">
        <f t="shared" si="2"/>
        <v>"Envoûtement": {
  "Name" : "Envoûtement",
  "OV" : "Enthrall",
  "Level" : 2,
  "BBE" : "",
  "School" : "Enchantement",
  "Incantation" : "1 action",
  "Type" : "",
  "Description" : "Les cibles doivent réussir un JdS de Sag. ou avoir un désavantage aux jets de Sagesse (Perception) contre d'autres créatures.",
  "Classes" :["BARD", "WIZARD"]
   }</v>
      </c>
    </row>
    <row r="139" spans="1:13">
      <c r="A139">
        <v>2</v>
      </c>
      <c r="B139" t="s">
        <v>1828</v>
      </c>
      <c r="D139" t="s">
        <v>1829</v>
      </c>
      <c r="E139" t="s">
        <v>1419</v>
      </c>
      <c r="F139" t="s">
        <v>1326</v>
      </c>
      <c r="G139" t="s">
        <v>1313</v>
      </c>
      <c r="I139" t="s">
        <v>1830</v>
      </c>
      <c r="J139" t="s">
        <v>1322</v>
      </c>
      <c r="K139" s="259" t="s">
        <v>3232</v>
      </c>
      <c r="M139" t="str">
        <f t="shared" si="2"/>
        <v>"Épine mentale": {
  "Name" : "Épine mentale",
  "OV" : "Mind Spike",
  "Level" : 2,
  "BBE" : "",
  "School" : "Divination",
  "Incantation" : "1 action",
  "Type" : "Concentration",
  "Description" : "La cible doit réussir un JdS de Sag. ou subir 3d8 dégâts psychiques (dégâts/niv).",
  "Classes" :["SORCERER", "MAGICIAN", "WIZARD"]
   }</v>
      </c>
    </row>
    <row r="140" spans="1:13">
      <c r="A140">
        <v>2</v>
      </c>
      <c r="B140" t="s">
        <v>1837</v>
      </c>
      <c r="D140" t="s">
        <v>1838</v>
      </c>
      <c r="E140" t="s">
        <v>1338</v>
      </c>
      <c r="F140" t="s">
        <v>1391</v>
      </c>
      <c r="G140" t="s">
        <v>1313</v>
      </c>
      <c r="I140" t="s">
        <v>1839</v>
      </c>
      <c r="J140" t="s">
        <v>1322</v>
      </c>
      <c r="K140" s="259" t="s">
        <v>3213</v>
      </c>
      <c r="M140" t="str">
        <f t="shared" si="2"/>
        <v>"Esprit guérisseur": {
  "Name" : "Esprit guérisseur",
  "OV" : "Healing Spirit",
  "Level" : 2,
  "BBE" : "",
  "School" : "Invocation",
  "Incantation" : "1 action bonus",
  "Type" : "Concentration",
  "Description" : "Les créatures au contact de l'esprit créé récupèrent 1d6 pv (+1d6 pv/niv).",
  "Classes" :["DRUID", "PROWLER"]
   }</v>
      </c>
    </row>
    <row r="141" spans="1:13">
      <c r="A141">
        <v>2</v>
      </c>
      <c r="B141" t="s">
        <v>1881</v>
      </c>
      <c r="D141" t="s">
        <v>1882</v>
      </c>
      <c r="E141" t="s">
        <v>1395</v>
      </c>
      <c r="F141" t="s">
        <v>1326</v>
      </c>
      <c r="I141" t="s">
        <v>1883</v>
      </c>
      <c r="J141" t="s">
        <v>1322</v>
      </c>
      <c r="K141" s="259" t="s">
        <v>3188</v>
      </c>
      <c r="M141" t="str">
        <f t="shared" si="2"/>
        <v>"Flambée d'Aganazzar": {
  "Name" : "Flambée d'Aganazzar",
  "OV" : "Aganazzar's Scorcher",
  "Level" : 2,
  "BBE" : "",
  "School" : "Évocation",
  "Incantation" : "1 action",
  "Type" : "",
  "Description" : "Les créatures sur une ligne de 9 x 1,50 m doivent réussir un JdS de Dex. ou subir 3d8 dégâts de feu (dégâts/niv).",
  "Classes" :["SORCERER", "MAGICIAN"]
   }</v>
      </c>
    </row>
    <row r="142" spans="1:13">
      <c r="A142">
        <v>2</v>
      </c>
      <c r="B142" t="s">
        <v>1884</v>
      </c>
      <c r="D142" t="s">
        <v>1885</v>
      </c>
      <c r="E142" t="s">
        <v>1395</v>
      </c>
      <c r="F142" t="s">
        <v>1326</v>
      </c>
      <c r="I142" t="s">
        <v>1886</v>
      </c>
      <c r="J142" t="s">
        <v>1328</v>
      </c>
      <c r="K142" s="259" t="s">
        <v>3197</v>
      </c>
      <c r="M142" t="str">
        <f t="shared" si="2"/>
        <v>"Flamme éternelle": {
  "Name" : "Flamme éternelle",
  "OV" : "Continual Flame",
  "Level" : 2,
  "BBE" : "",
  "School" : "Évocation",
  "Incantation" : "1 action",
  "Type" : "",
  "Description" : "Crée une flamme qui produit une lumière équivalente à celle d'une torche, mais qui ne dégage aucune chaleur.",
  "Classes" :[ "CLERK", "MAGICIAN"]
   }</v>
      </c>
    </row>
    <row r="143" spans="1:13">
      <c r="A143">
        <v>2</v>
      </c>
      <c r="B143" t="s">
        <v>1899</v>
      </c>
      <c r="D143" t="s">
        <v>1900</v>
      </c>
      <c r="E143" t="s">
        <v>1395</v>
      </c>
      <c r="F143" t="s">
        <v>1326</v>
      </c>
      <c r="I143" t="s">
        <v>1901</v>
      </c>
      <c r="J143" t="s">
        <v>1328</v>
      </c>
      <c r="K143" s="259" t="s">
        <v>3191</v>
      </c>
      <c r="M143" t="str">
        <f t="shared" si="2"/>
        <v>"Flèche acide de Melf": {
  "Name" : "Flèche acide de Melf",
  "OV" : "Melf's Acid Arrow",
  "Level" : 2,
  "BBE" : "",
  "School" : "Évocation",
  "Incantation" : "1 action",
  "Type" : "",
  "Description" : "Si l'attaque avec un sort touche, inflige 4d4 dégâts d'acide, puis 2d4 dégâts d'acide au round suivant (dégâts/niv).",
  "Classes" :["MAGICIAN"]
   }</v>
      </c>
    </row>
    <row r="144" spans="1:13">
      <c r="A144">
        <v>2</v>
      </c>
      <c r="B144" t="s">
        <v>1915</v>
      </c>
      <c r="D144" t="s">
        <v>1916</v>
      </c>
      <c r="E144" t="s">
        <v>1368</v>
      </c>
      <c r="F144" t="s">
        <v>1326</v>
      </c>
      <c r="G144" t="s">
        <v>1313</v>
      </c>
      <c r="I144" t="s">
        <v>1917</v>
      </c>
      <c r="J144" t="s">
        <v>1328</v>
      </c>
      <c r="K144" s="259" t="s">
        <v>3188</v>
      </c>
      <c r="M144" t="str">
        <f t="shared" si="2"/>
        <v>"Flou": {
  "Name" : "Flou",
  "OV" : "Blur",
  "Level" : 2,
  "BBE" : "",
  "School" : "Illusion",
  "Incantation" : "1 action",
  "Type" : "Concentration",
  "Description" : "Le corps du lanceur devient flou et les créatures qui l'attaquent ont un désavantage au jet d'attaque contre lui.",
  "Classes" :["SORCERER", "MAGICIAN"]
   }</v>
      </c>
    </row>
    <row r="145" spans="1:13">
      <c r="A145">
        <v>2</v>
      </c>
      <c r="B145" t="s">
        <v>1918</v>
      </c>
      <c r="D145" t="s">
        <v>1919</v>
      </c>
      <c r="E145" t="s">
        <v>1368</v>
      </c>
      <c r="F145" t="s">
        <v>1326</v>
      </c>
      <c r="G145" t="s">
        <v>1313</v>
      </c>
      <c r="I145" t="s">
        <v>1920</v>
      </c>
      <c r="J145" t="s">
        <v>1351</v>
      </c>
      <c r="K145" s="259" t="s">
        <v>3187</v>
      </c>
      <c r="M145" t="str">
        <f t="shared" si="2"/>
        <v>"Force fantasmagorique": {
  "Name" : "Force fantasmagorique",
  "OV" : "Phantasmal Force",
  "Level" : 2,
  "BBE" : "",
  "School" : "Illusion",
  "Incantation" : "1 action",
  "Type" : "Concentration",
  "Description" : "La cible doit réussir un JdS d'Int. ou percevoir comme réel un objet ou une créature crée par le lanceur (avec son).",
  "Classes" :["BARD", "SORCERER", "MAGICIAN"]
   }</v>
      </c>
    </row>
    <row r="146" spans="1:13">
      <c r="A146">
        <v>2</v>
      </c>
      <c r="B146" t="s">
        <v>1943</v>
      </c>
      <c r="C146" t="s">
        <v>1944</v>
      </c>
      <c r="D146" t="s">
        <v>1945</v>
      </c>
      <c r="E146" t="s">
        <v>1395</v>
      </c>
      <c r="F146" t="s">
        <v>1326</v>
      </c>
      <c r="I146" t="s">
        <v>1946</v>
      </c>
      <c r="J146" t="s">
        <v>1328</v>
      </c>
      <c r="K146" s="259" t="s">
        <v>3231</v>
      </c>
      <c r="M146" t="str">
        <f t="shared" si="2"/>
        <v>"Fracassement": {
  "Name" : "Fracassement",
  "OV" : "Shatter",
  "Level" : 2,
  "BBE" : "Briser",
  "School" : "Évocation",
  "Incantation" : "1 action",
  "Type" : "",
  "Description" : "Les créatures dans une sphère de 3 m de rayon doivent réussir un JdS de Con. ou subir 3d8 dégâts de tonnerre (dégâts/niv).",
  "Classes" :["BARD", "SORCERER", "MAGICIAN", "WIZARD"]
   }</v>
      </c>
    </row>
    <row r="147" spans="1:13">
      <c r="A147">
        <v>2</v>
      </c>
      <c r="B147" t="s">
        <v>2024</v>
      </c>
      <c r="D147" t="s">
        <v>2025</v>
      </c>
      <c r="E147" t="s">
        <v>1368</v>
      </c>
      <c r="F147" t="s">
        <v>1326</v>
      </c>
      <c r="I147" t="s">
        <v>2026</v>
      </c>
      <c r="J147" t="s">
        <v>1328</v>
      </c>
      <c r="K147" s="259" t="s">
        <v>3232</v>
      </c>
      <c r="M147" t="str">
        <f t="shared" si="2"/>
        <v>"Image miroir": {
  "Name" : "Image miroir",
  "OV" : "Mirror Image",
  "Level" : 2,
  "BBE" : "",
  "School" : "Illusion",
  "Incantation" : "1 action",
  "Type" : "",
  "Description" : "Crée 3 duplicatas illusoires du lanceur qui possèdent chacun une CA de 10+Mod.Dex et sont détruits s'ils sont touchés.",
  "Classes" :["SORCERER", "MAGICIAN", "WIZARD"]
   }</v>
      </c>
    </row>
    <row r="148" spans="1:13">
      <c r="A148">
        <v>2</v>
      </c>
      <c r="B148" t="s">
        <v>2034</v>
      </c>
      <c r="C148" t="s">
        <v>2035</v>
      </c>
      <c r="D148" t="s">
        <v>2036</v>
      </c>
      <c r="E148" t="s">
        <v>1349</v>
      </c>
      <c r="F148" t="s">
        <v>1326</v>
      </c>
      <c r="G148" t="s">
        <v>1313</v>
      </c>
      <c r="I148" t="s">
        <v>2033</v>
      </c>
      <c r="J148" t="s">
        <v>1328</v>
      </c>
      <c r="K148" s="259" t="s">
        <v>3244</v>
      </c>
      <c r="M148" t="str">
        <f t="shared" si="2"/>
        <v>"Immobilisation de personne": {
  "Name" : "Immobilisation de personne",
  "OV" : "Hold Person",
  "Level" : 2,
  "BBE" : "Immobiliser un humanoïde",
  "School" : "Enchantement",
  "Incantation" : "1 action",
  "Type" : "Concentration",
  "Description" : "La cible doit réussir un JdS de Sag. ou être paralysée (+1 créature/niv).",
  "Classes" :["BARD",  "CLERK", "DRUID", "SORCERER", "MAGICIAN", "WIZARD"]
   }</v>
      </c>
    </row>
    <row r="149" spans="1:13">
      <c r="A149">
        <v>2</v>
      </c>
      <c r="B149" t="s">
        <v>2053</v>
      </c>
      <c r="D149" t="s">
        <v>2054</v>
      </c>
      <c r="E149" t="s">
        <v>1368</v>
      </c>
      <c r="F149" t="s">
        <v>1326</v>
      </c>
      <c r="G149" t="s">
        <v>1313</v>
      </c>
      <c r="I149" t="s">
        <v>2055</v>
      </c>
      <c r="J149" t="s">
        <v>1328</v>
      </c>
      <c r="K149" s="259" t="s">
        <v>3231</v>
      </c>
      <c r="M149" t="str">
        <f t="shared" si="2"/>
        <v>"Invisibilité": {
  "Name" : "Invisibilité",
  "OV" : "Invisibility",
  "Level" : 2,
  "BBE" : "",
  "School" : "Illusion",
  "Incantation" : "1 action",
  "Type" : "Concentration",
  "Description" : "La cible devient invisible 1 heure ou jusqu'à ce qu'elle attaque ou lance un sort (+1 créature/niv).",
  "Classes" :["BARD", "SORCERER", "MAGICIAN", "WIZARD"]
   }</v>
      </c>
    </row>
    <row r="150" spans="1:13">
      <c r="A150">
        <v>2</v>
      </c>
      <c r="B150" t="s">
        <v>2112</v>
      </c>
      <c r="D150" t="s">
        <v>2113</v>
      </c>
      <c r="E150" t="s">
        <v>1395</v>
      </c>
      <c r="F150" t="s">
        <v>1391</v>
      </c>
      <c r="G150" t="s">
        <v>1313</v>
      </c>
      <c r="I150" t="s">
        <v>2114</v>
      </c>
      <c r="J150" t="s">
        <v>1328</v>
      </c>
      <c r="K150" s="259" t="s">
        <v>3178</v>
      </c>
      <c r="M150" t="str">
        <f t="shared" si="2"/>
        <v>"Lame de feu": {
  "Name" : "Lame de feu",
  "OV" : "Flame Blade",
  "Level" : 2,
  "BBE" : "",
  "School" : "Évocation",
  "Incantation" : "1 action bonus",
  "Type" : "Concentration",
  "Description" : "Si l'attaque avec un sort touche, inflige 3d6 dégâts de feu (dégâts/niv). Émet une lumière vive sur 3 m et faible sur 3 m extra.",
  "Classes" :["DRUID"]
   }</v>
      </c>
    </row>
    <row r="151" spans="1:13">
      <c r="A151">
        <v>2</v>
      </c>
      <c r="B151" t="s">
        <v>2109</v>
      </c>
      <c r="D151" t="s">
        <v>2110</v>
      </c>
      <c r="E151" t="s">
        <v>1368</v>
      </c>
      <c r="F151" t="s">
        <v>1391</v>
      </c>
      <c r="G151" t="s">
        <v>1313</v>
      </c>
      <c r="I151" t="s">
        <v>2111</v>
      </c>
      <c r="J151" t="s">
        <v>1322</v>
      </c>
      <c r="K151" s="259" t="s">
        <v>3232</v>
      </c>
      <c r="M151" t="str">
        <f t="shared" si="2"/>
        <v>"Lame d'ombres": {
  "Name" : "Lame d'ombres",
  "OV" : "Shadow Blade",
  "Level" : 2,
  "BBE" : "",
  "School" : "Illusion",
  "Incantation" : "1 action bonus",
  "Type" : "Concentration",
  "Description" : "Crée une arme qui inflige 2d8 dégâts psychiques avec les propriétés finesse, légère et lancer (dégâts/niv).",
  "Classes" :["SORCERER", "MAGICIAN", "WIZARD"]
   }</v>
      </c>
    </row>
    <row r="152" spans="1:13">
      <c r="A152">
        <v>2</v>
      </c>
      <c r="B152" t="s">
        <v>2127</v>
      </c>
      <c r="D152" t="s">
        <v>2128</v>
      </c>
      <c r="E152" t="s">
        <v>1325</v>
      </c>
      <c r="F152" t="s">
        <v>1326</v>
      </c>
      <c r="G152" t="s">
        <v>1313</v>
      </c>
      <c r="I152" t="s">
        <v>2129</v>
      </c>
      <c r="J152" t="s">
        <v>1328</v>
      </c>
      <c r="K152" s="259" t="s">
        <v>3188</v>
      </c>
      <c r="M152" t="str">
        <f t="shared" si="2"/>
        <v>"Lévitation": {
  "Name" : "Lévitation",
  "OV" : "Levitate",
  "Level" : 2,
  "BBE" : "",
  "School" : "Transmutation",
  "Incantation" : "1 action",
  "Type" : "Concentration",
  "Description" : "1 créature ou objet de moins de 250 kg s'élève verticalement jusqu'à 6 m et reste en lévitation.",
  "Classes" :["SORCERER", "MAGICIAN"]
   }</v>
      </c>
    </row>
    <row r="153" spans="1:13">
      <c r="A153">
        <v>2</v>
      </c>
      <c r="B153" t="s">
        <v>2140</v>
      </c>
      <c r="D153" t="s">
        <v>2141</v>
      </c>
      <c r="E153" t="s">
        <v>1319</v>
      </c>
      <c r="F153" t="s">
        <v>1326</v>
      </c>
      <c r="I153" t="s">
        <v>2142</v>
      </c>
      <c r="J153" t="s">
        <v>1328</v>
      </c>
      <c r="K153" s="259" t="s">
        <v>3175</v>
      </c>
      <c r="M153" t="str">
        <f t="shared" si="2"/>
        <v>"Lien de protection": {
  "Name" : "Lien de protection",
  "OV" : "Warding Bond",
  "Level" : 2,
  "BBE" : "",
  "School" : "Abjuration",
  "Incantation" : "1 action",
  "Type" : "",
  "Description" : "La cible gagne +1 à la CA, +1 aux JdS et la résistance à tous les dégâts, mais le lanceur partage ses dégâts.",
  "Classes" :[ "CLERK"]
   }</v>
      </c>
    </row>
    <row r="154" spans="1:13">
      <c r="A154">
        <v>2</v>
      </c>
      <c r="B154" t="s">
        <v>2146</v>
      </c>
      <c r="C154" t="s">
        <v>2147</v>
      </c>
      <c r="D154" t="s">
        <v>2148</v>
      </c>
      <c r="E154" t="s">
        <v>1419</v>
      </c>
      <c r="F154" t="s">
        <v>1326</v>
      </c>
      <c r="H154" t="s">
        <v>1314</v>
      </c>
      <c r="I154" t="s">
        <v>2149</v>
      </c>
      <c r="J154" t="s">
        <v>1328</v>
      </c>
      <c r="K154" s="259" t="s">
        <v>3212</v>
      </c>
      <c r="M154" t="str">
        <f t="shared" si="2"/>
        <v>"Localisation d'animaux ou de plantes": {
  "Name" : "Localisation d'animaux ou de plantes",
  "OV" : "Locate Animals or Plants",
  "Level" : 2,
  "BBE" : "Localiser des animaux ou des plantes",
  "School" : "Divination",
  "Incantation" : "1 action",
  "Type" : "Rituel",
  "Description" : "Donne la direction et la distance à laquelle se trouve un type de bête ou de plante dans un rayon de 7,5 km.",
  "Classes" :["BARD", "DRUID", "PROWLER"]
   }</v>
      </c>
    </row>
    <row r="155" spans="1:13">
      <c r="A155">
        <v>2</v>
      </c>
      <c r="B155" t="s">
        <v>2150</v>
      </c>
      <c r="C155" t="s">
        <v>2151</v>
      </c>
      <c r="D155" t="s">
        <v>2152</v>
      </c>
      <c r="E155" t="s">
        <v>1419</v>
      </c>
      <c r="F155" t="s">
        <v>1326</v>
      </c>
      <c r="G155" t="s">
        <v>1313</v>
      </c>
      <c r="I155" t="s">
        <v>2153</v>
      </c>
      <c r="J155" t="s">
        <v>1328</v>
      </c>
      <c r="K155" s="259" t="s">
        <v>3221</v>
      </c>
      <c r="M155" t="str">
        <f t="shared" si="2"/>
        <v>"Localisation d'objet": {
  "Name" : "Localisation d'objet",
  "OV" : "Locate Object",
  "Level" : 2,
  "BBE" : "Localiser un objet",
  "School" : "Divination",
  "Incantation" : "1 action",
  "Type" : "Concentration",
  "Description" : "Le lanceur sent la direction dans laquelle se trouve un objet familier, dans un rayon de 300 m.",
  "Classes" :["BARD",  "CLERK", "DRUID", "MAGICIAN", "PALADIN", "PROWLER"]
   }</v>
      </c>
    </row>
    <row r="156" spans="1:13">
      <c r="A156">
        <v>2</v>
      </c>
      <c r="B156" t="s">
        <v>2210</v>
      </c>
      <c r="D156" t="s">
        <v>2211</v>
      </c>
      <c r="E156" t="s">
        <v>1349</v>
      </c>
      <c r="F156" t="s">
        <v>1326</v>
      </c>
      <c r="H156" t="s">
        <v>1314</v>
      </c>
      <c r="I156" t="s">
        <v>2212</v>
      </c>
      <c r="J156" t="s">
        <v>1328</v>
      </c>
      <c r="K156" s="259" t="s">
        <v>3212</v>
      </c>
      <c r="M156" t="str">
        <f t="shared" si="2"/>
        <v>"Messager animal": {
  "Name" : "Messager animal",
  "OV" : "Animal Messenger",
  "Level" : 2,
  "BBE" : "",
  "School" : "Enchantement",
  "Incantation" : "1 action",
  "Type" : "Rituel",
  "Description" : "Une bête de taille TP va livrer un message de 25 mots à une cible (+48 h/niv).",
  "Classes" :["BARD", "DRUID", "PROWLER"]
   }</v>
      </c>
    </row>
    <row r="157" spans="1:13">
      <c r="A157">
        <v>2</v>
      </c>
      <c r="B157" t="s">
        <v>2213</v>
      </c>
      <c r="C157" t="s">
        <v>2214</v>
      </c>
      <c r="D157" t="s">
        <v>2215</v>
      </c>
      <c r="E157" t="s">
        <v>1325</v>
      </c>
      <c r="F157" t="s">
        <v>1326</v>
      </c>
      <c r="G157" t="s">
        <v>1313</v>
      </c>
      <c r="I157" t="s">
        <v>2216</v>
      </c>
      <c r="J157" t="s">
        <v>1328</v>
      </c>
      <c r="K157" s="259" t="s">
        <v>3179</v>
      </c>
      <c r="M157" t="str">
        <f t="shared" si="2"/>
        <v>"Métal brûlant": {
  "Name" : "Métal brûlant",
  "OV" : "Heat Metal",
  "Level" : 2,
  "BBE" : "Chauffer le métal",
  "School" : "Transmutation",
  "Incantation" : "1 action",
  "Type" : "Concentration",
  "Description" : "Les créatures en contact avec l'objet en métal subissent 2d8 dégâts de feu (dégâts/niv).",
  "Classes" :["BARD", "DRUID"]
   }</v>
      </c>
    </row>
    <row r="158" spans="1:13">
      <c r="A158">
        <v>2</v>
      </c>
      <c r="B158" t="s">
        <v>2237</v>
      </c>
      <c r="C158" t="s">
        <v>2238</v>
      </c>
      <c r="D158" t="s">
        <v>2239</v>
      </c>
      <c r="E158" t="s">
        <v>1325</v>
      </c>
      <c r="F158" t="s">
        <v>1326</v>
      </c>
      <c r="G158" t="s">
        <v>1313</v>
      </c>
      <c r="I158" t="s">
        <v>2240</v>
      </c>
      <c r="J158" t="s">
        <v>1328</v>
      </c>
      <c r="K158" s="259" t="s">
        <v>3188</v>
      </c>
      <c r="M158" t="str">
        <f t="shared" si="2"/>
        <v>"Modification d'apparence": {
  "Name" : "Modification d'apparence",
  "OV" : "Alter Self",
  "Level" : 2,
  "BBE" : "Modifier son apparence",
  "School" : "Transmutation",
  "Incantation" : "1 action",
  "Type" : "Concentration",
  "Description" : "Donne une nouvelle forme suivant l'option choisie (Adaptation aquatique, Changement d'apparence ou Armes naturelles).",
  "Classes" :["SORCERER", "MAGICIAN"]
   }</v>
      </c>
    </row>
    <row r="159" spans="1:13">
      <c r="A159">
        <v>2</v>
      </c>
      <c r="B159" t="s">
        <v>2331</v>
      </c>
      <c r="D159" t="s">
        <v>2332</v>
      </c>
      <c r="E159" t="s">
        <v>1395</v>
      </c>
      <c r="F159" t="s">
        <v>1326</v>
      </c>
      <c r="I159" t="s">
        <v>2333</v>
      </c>
      <c r="J159" t="s">
        <v>1322</v>
      </c>
      <c r="K159" s="259" t="s">
        <v>3188</v>
      </c>
      <c r="M159" t="str">
        <f t="shared" si="2"/>
        <v>"Nuée de boules de neige de Snilloc": {
  "Name" : "Nuée de boules de neige de Snilloc",
  "OV" : "Snilloc's Snowball Swarm",
  "Level" : 2,
  "BBE" : "",
  "School" : "Évocation",
  "Incantation" : "1 action",
  "Type" : "",
  "Description" : "Les créatures dans une sphère de 1,50 m de rayon doivent réussir un JdS de Dex. ou subir 3d6 dégâts de froid (dégâts/niv).",
  "Classes" :["SORCERER", "MAGICIAN"]
   }</v>
      </c>
    </row>
    <row r="160" spans="1:13">
      <c r="A160">
        <v>2</v>
      </c>
      <c r="B160" t="s">
        <v>2334</v>
      </c>
      <c r="D160" t="s">
        <v>2335</v>
      </c>
      <c r="E160" t="s">
        <v>1338</v>
      </c>
      <c r="F160" t="s">
        <v>1326</v>
      </c>
      <c r="G160" t="s">
        <v>1313</v>
      </c>
      <c r="I160" t="s">
        <v>2336</v>
      </c>
      <c r="J160" t="s">
        <v>1351</v>
      </c>
      <c r="K160" s="259" t="s">
        <v>3231</v>
      </c>
      <c r="M160" t="str">
        <f t="shared" si="2"/>
        <v>"Nuée de dagues": {
  "Name" : "Nuée de dagues",
  "OV" : "Cloud of Daggers",
  "Level" : 2,
  "BBE" : "",
  "School" : "Invocation",
  "Incantation" : "1 action",
  "Type" : "Concentration",
  "Description" : "Les créatures dans un cube de 1,50 m subissent automatiquement 4d4 dégâts tranchants (dégâts/niv).",
  "Classes" :["BARD", "SORCERER", "MAGICIAN", "WIZARD"]
   }</v>
      </c>
    </row>
    <row r="161" spans="1:13">
      <c r="A161">
        <v>2</v>
      </c>
      <c r="B161" t="s">
        <v>2359</v>
      </c>
      <c r="D161" t="s">
        <v>2360</v>
      </c>
      <c r="E161" t="s">
        <v>1338</v>
      </c>
      <c r="F161" t="s">
        <v>1391</v>
      </c>
      <c r="I161" t="s">
        <v>2361</v>
      </c>
      <c r="J161" t="s">
        <v>1328</v>
      </c>
      <c r="K161" s="259" t="s">
        <v>3232</v>
      </c>
      <c r="M161" t="str">
        <f t="shared" si="2"/>
        <v>"Pas brumeux": {
  "Name" : "Pas brumeux",
  "OV" : "Misty Step",
  "Level" : 2,
  "BBE" : "",
  "School" : "Invocation",
  "Incantation" : "1 action bonus",
  "Type" : "",
  "Description" : "Le lanceur est téléporté jusqu'à 9 mètres.",
  "Classes" :["SORCERER", "MAGICIAN", "WIZARD"]
   }</v>
      </c>
    </row>
    <row r="162" spans="1:13">
      <c r="A162">
        <v>2</v>
      </c>
      <c r="B162" t="s">
        <v>2371</v>
      </c>
      <c r="D162" t="s">
        <v>2372</v>
      </c>
      <c r="E162" t="s">
        <v>1319</v>
      </c>
      <c r="F162" t="s">
        <v>1326</v>
      </c>
      <c r="G162" t="s">
        <v>1313</v>
      </c>
      <c r="I162" t="s">
        <v>2373</v>
      </c>
      <c r="J162" t="s">
        <v>1328</v>
      </c>
      <c r="K162" s="259" t="s">
        <v>3213</v>
      </c>
      <c r="M162" t="str">
        <f t="shared" si="2"/>
        <v>"Passage sans trace": {
  "Name" : "Passage sans trace",
  "OV" : "Pass without Trace",
  "Level" : 2,
  "BBE" : "",
  "School" : "Abjuration",
  "Incantation" : "1 action",
  "Type" : "Concentration",
  "Description" : "Le lanceur et ses alliés à 9 m ont un bonus de +10 aux jets de Dextérité (Discrétion) et ils ne laissent ni piste ni trace.",
  "Classes" :["DRUID", "PROWLER"]
   }</v>
      </c>
    </row>
    <row r="163" spans="1:13">
      <c r="A163">
        <v>2</v>
      </c>
      <c r="B163" t="s">
        <v>2377</v>
      </c>
      <c r="D163" t="s">
        <v>2378</v>
      </c>
      <c r="E163" t="s">
        <v>1325</v>
      </c>
      <c r="F163" t="s">
        <v>1326</v>
      </c>
      <c r="G163" t="s">
        <v>1313</v>
      </c>
      <c r="I163" t="s">
        <v>2379</v>
      </c>
      <c r="J163" t="s">
        <v>1328</v>
      </c>
      <c r="K163" s="259" t="s">
        <v>3232</v>
      </c>
      <c r="M163" t="str">
        <f t="shared" si="2"/>
        <v>"Pattes d'araignée": {
  "Name" : "Pattes d'araignée",
  "OV" : "Spider Climb",
  "Level" : 2,
  "BBE" : "",
  "School" : "Transmutation",
  "Incantation" : "1 action",
  "Type" : "Concentration",
  "Description" : "La cible peut se déplacer le long de surfaces verticales tout en laissant ses mains libres et gagne une vitesse d'escalade.",
  "Classes" :["SORCERER", "MAGICIAN", "WIZARD"]
   }</v>
      </c>
    </row>
    <row r="164" spans="1:13">
      <c r="A164">
        <v>2</v>
      </c>
      <c r="B164" t="s">
        <v>2380</v>
      </c>
      <c r="D164" t="s">
        <v>2381</v>
      </c>
      <c r="E164" t="s">
        <v>1325</v>
      </c>
      <c r="F164" t="s">
        <v>1326</v>
      </c>
      <c r="G164" t="s">
        <v>1313</v>
      </c>
      <c r="I164" t="s">
        <v>2382</v>
      </c>
      <c r="J164" t="s">
        <v>1328</v>
      </c>
      <c r="K164" s="259" t="s">
        <v>3213</v>
      </c>
      <c r="M164" t="str">
        <f t="shared" si="2"/>
        <v>"Peau d'écorce": {
  "Name" : "Peau d'écorce",
  "OV" : "Barkskin",
  "Level" : 2,
  "BBE" : "",
  "School" : "Transmutation",
  "Incantation" : "1 action",
  "Type" : "Concentration",
  "Description" : "La cible obtient une CA de 16 minimum.",
  "Classes" :["DRUID", "PROWLER"]
   }</v>
      </c>
    </row>
    <row r="165" spans="1:13">
      <c r="A165">
        <v>2</v>
      </c>
      <c r="B165" t="s">
        <v>2404</v>
      </c>
      <c r="D165" t="s">
        <v>2405</v>
      </c>
      <c r="E165" t="s">
        <v>1325</v>
      </c>
      <c r="F165" t="s">
        <v>1326</v>
      </c>
      <c r="G165" t="s">
        <v>1313</v>
      </c>
      <c r="I165" t="s">
        <v>2406</v>
      </c>
      <c r="J165" t="s">
        <v>1322</v>
      </c>
      <c r="K165" s="259" t="s">
        <v>3188</v>
      </c>
      <c r="M165" t="str">
        <f t="shared" si="2"/>
        <v>"Poigne terreuse de Maximilien": {
  "Name" : "Poigne terreuse de Maximilien",
  "OV" : "Maximilian's Earthen Grasp",
  "Level" : 2,
  "BBE" : "",
  "School" : "Transmutation",
  "Incantation" : "1 action",
  "Type" : "Concentration",
  "Description" : "La cible doit réussir un JdS de For. ou subir 2d6 dégâts contondants et être entravée.",
  "Classes" :["SORCERER", "MAGICIAN"]
   }</v>
      </c>
    </row>
    <row r="166" spans="1:13">
      <c r="A166">
        <v>2</v>
      </c>
      <c r="B166" t="s">
        <v>2419</v>
      </c>
      <c r="C166" t="s">
        <v>2420</v>
      </c>
      <c r="D166" t="s">
        <v>2421</v>
      </c>
      <c r="E166" t="s">
        <v>1361</v>
      </c>
      <c r="F166" t="s">
        <v>1326</v>
      </c>
      <c r="H166" t="s">
        <v>1314</v>
      </c>
      <c r="I166" t="s">
        <v>2422</v>
      </c>
      <c r="J166" t="s">
        <v>1328</v>
      </c>
      <c r="K166" s="259" t="s">
        <v>3197</v>
      </c>
      <c r="M166" t="str">
        <f t="shared" si="2"/>
        <v>"Préservation des morts": {
  "Name" : "Préservation des morts",
  "OV" : "Gentle Repose",
  "Level" : 2,
  "BBE" : "Doux repos",
  "School" : "Nécromancie",
  "Incantation" : "1 action",
  "Type" : "Rituel",
  "Description" : "Protège un cadavre du pourrissement ou de devenir un mort-vivant.",
  "Classes" :[ "CLERK", "MAGICIAN"]
   }</v>
      </c>
    </row>
    <row r="167" spans="1:13">
      <c r="A167">
        <v>2</v>
      </c>
      <c r="B167" t="s">
        <v>2429</v>
      </c>
      <c r="C167" t="s">
        <v>2430</v>
      </c>
      <c r="D167" t="s">
        <v>2431</v>
      </c>
      <c r="E167" t="s">
        <v>1395</v>
      </c>
      <c r="F167" t="s">
        <v>1339</v>
      </c>
      <c r="I167" t="s">
        <v>2432</v>
      </c>
      <c r="J167" t="s">
        <v>1328</v>
      </c>
      <c r="K167" s="259" t="s">
        <v>3175</v>
      </c>
      <c r="M167" t="str">
        <f t="shared" si="2"/>
        <v>"Prière de guérison": {
  "Name" : "Prière de guérison",
  "OV" : "Prayer of Healing",
  "Level" : 2,
  "BBE" : "Prière de soins",
  "School" : "Évocation",
  "Incantation" : "10 minutes",
  "Type" : "",
  "Description" : "Jusqu'à 6 créatures récupèrent 2d8+Mod.Carac pv (+1d8 pv/niv).",
  "Classes" :[ "CLERK"]
   }</v>
      </c>
    </row>
    <row r="168" spans="1:13">
      <c r="A168">
        <v>2</v>
      </c>
      <c r="B168" t="s">
        <v>2456</v>
      </c>
      <c r="D168" t="s">
        <v>2457</v>
      </c>
      <c r="E168" t="s">
        <v>1319</v>
      </c>
      <c r="F168" t="s">
        <v>1326</v>
      </c>
      <c r="I168" t="s">
        <v>2458</v>
      </c>
      <c r="J168" t="s">
        <v>1328</v>
      </c>
      <c r="K168" s="259" t="s">
        <v>3222</v>
      </c>
      <c r="M168" t="str">
        <f t="shared" si="2"/>
        <v>"Protection contre le poison": {
  "Name" : "Protection contre le poison",
  "OV" : "Protection from Poison",
  "Level" : 2,
  "BBE" : "",
  "School" : "Abjuration",
  "Incantation" : "1 action",
  "Type" : "",
  "Description" : "Neutralise 1 poison d'une créature, donne l'avantage aux JdS pour ne pas être empoisonné et la résistance aux dégâts de poison.",
  "Classes" :[ "CLERK", "DRUID", "PALADIN", "PROWLER"]
   }</v>
      </c>
    </row>
    <row r="169" spans="1:13">
      <c r="A169">
        <v>2</v>
      </c>
      <c r="B169" t="s">
        <v>2476</v>
      </c>
      <c r="D169" t="s">
        <v>2477</v>
      </c>
      <c r="E169" t="s">
        <v>1325</v>
      </c>
      <c r="F169" t="s">
        <v>1326</v>
      </c>
      <c r="I169" t="s">
        <v>2478</v>
      </c>
      <c r="J169" t="s">
        <v>1322</v>
      </c>
      <c r="K169" s="259" t="s">
        <v>3187</v>
      </c>
      <c r="M169" t="str">
        <f t="shared" si="2"/>
        <v>"Pyrotechnie": {
  "Name" : "Pyrotechnie",
  "OV" : "Pyrotechnics",
  "Level" : 2,
  "BBE" : "",
  "School" : "Transmutation",
  "Incantation" : "1 action",
  "Type" : "",
  "Description" : "Cible des flammes à 18 m et les fait exploser (JdS de Con. ou aveuglée) ou échapper une épaisse fumée (visibilité nulle).",
  "Classes" :["BARD", "SORCERER", "MAGICIAN"]
   }</v>
      </c>
    </row>
    <row r="170" spans="1:13">
      <c r="A170">
        <v>2</v>
      </c>
      <c r="B170" t="s">
        <v>2486</v>
      </c>
      <c r="D170" t="s">
        <v>2487</v>
      </c>
      <c r="E170" t="s">
        <v>1361</v>
      </c>
      <c r="F170" t="s">
        <v>1326</v>
      </c>
      <c r="G170" t="s">
        <v>1313</v>
      </c>
      <c r="I170" t="s">
        <v>2488</v>
      </c>
      <c r="J170" t="s">
        <v>1328</v>
      </c>
      <c r="K170" s="259" t="s">
        <v>3236</v>
      </c>
      <c r="M170" t="str">
        <f t="shared" si="2"/>
        <v>"Rayon affaiblissant": {
  "Name" : "Rayon affaiblissant",
  "OV" : "Ray of Enfeeblement",
  "Level" : 2,
  "BBE" : "",
  "School" : "Nécromancie",
  "Incantation" : "1 action",
  "Type" : "Concentration",
  "Description" : "Si l'attaque avec un sort touche, la cible n'inflige que la moitié des dégâts avec une arme qui utilise la Force (JdS de Con).",
  "Classes" :["MAGICIAN", "WIZARD"]
   }</v>
      </c>
    </row>
    <row r="171" spans="1:13">
      <c r="A171">
        <v>2</v>
      </c>
      <c r="B171" t="s">
        <v>2489</v>
      </c>
      <c r="D171" t="s">
        <v>2490</v>
      </c>
      <c r="E171" t="s">
        <v>1395</v>
      </c>
      <c r="F171" t="s">
        <v>1326</v>
      </c>
      <c r="I171" t="s">
        <v>2491</v>
      </c>
      <c r="J171" t="s">
        <v>1328</v>
      </c>
      <c r="K171" s="259" t="s">
        <v>3188</v>
      </c>
      <c r="M171" t="str">
        <f t="shared" si="2"/>
        <v>"Rayon ardent": {
  "Name" : "Rayon ardent",
  "OV" : "Scorching Ray",
  "Level" : 2,
  "BBE" : "",
  "School" : "Évocation",
  "Incantation" : "1 action",
  "Type" : "",
  "Description" : "Si les attaques touchent, 3 rayons infligent chacun 2d6 dégâts de feu (+1 rayon/niv).",
  "Classes" :["SORCERER", "MAGICIAN"]
   }</v>
      </c>
    </row>
    <row r="172" spans="1:13">
      <c r="A172">
        <v>2</v>
      </c>
      <c r="B172" t="s">
        <v>2495</v>
      </c>
      <c r="D172" t="s">
        <v>2496</v>
      </c>
      <c r="E172" t="s">
        <v>1395</v>
      </c>
      <c r="F172" t="s">
        <v>1326</v>
      </c>
      <c r="G172" t="s">
        <v>1313</v>
      </c>
      <c r="I172" t="s">
        <v>2497</v>
      </c>
      <c r="J172" t="s">
        <v>1328</v>
      </c>
      <c r="K172" s="259" t="s">
        <v>3178</v>
      </c>
      <c r="M172" t="str">
        <f t="shared" si="2"/>
        <v>"Rayon de lune": {
  "Name" : "Rayon de lune",
  "OV" : "Moonbeam",
  "Level" : 2,
  "BBE" : "",
  "School" : "Évocation",
  "Incantation" : "1 action",
  "Type" : "Concentration",
  "Description" : "Les créatures dans un cylindre de 3 x 12 m doivent réussir un JdS de Con. ou subir 2d10 dégâts radiants (dégâts/niv).",
  "Classes" :["DRUID"]
   }</v>
      </c>
    </row>
    <row r="173" spans="1:13">
      <c r="A173">
        <v>2</v>
      </c>
      <c r="B173" t="s">
        <v>2541</v>
      </c>
      <c r="C173" t="s">
        <v>2542</v>
      </c>
      <c r="D173" t="s">
        <v>2543</v>
      </c>
      <c r="E173" t="s">
        <v>1319</v>
      </c>
      <c r="F173" t="s">
        <v>1326</v>
      </c>
      <c r="I173" t="s">
        <v>2544</v>
      </c>
      <c r="J173" t="s">
        <v>1328</v>
      </c>
      <c r="K173" s="259" t="s">
        <v>3223</v>
      </c>
      <c r="M173" t="str">
        <f t="shared" si="2"/>
        <v>"Restauration partielle": {
  "Name" : "Restauration partielle",
  "OV" : "Lesser Restoration",
  "Level" : 2,
  "BBE" : "Restauration inférieure",
  "School" : "Abjuration",
  "Incantation" : "1 action",
  "Type" : "",
  "Description" : "Met fin à une maladie ou à une condition (aveuglé, assourdi, paralysé ou empoisonné) sur 1 créature.",
  "Classes" :["BARD",  "CLERK", "DRUID", "PALADIN", "PROWLER"]
   }</v>
      </c>
    </row>
    <row r="174" spans="1:13">
      <c r="A174">
        <v>2</v>
      </c>
      <c r="B174" t="s">
        <v>2591</v>
      </c>
      <c r="D174" t="s">
        <v>2592</v>
      </c>
      <c r="E174" t="s">
        <v>1419</v>
      </c>
      <c r="F174" t="s">
        <v>1326</v>
      </c>
      <c r="G174" t="s">
        <v>1313</v>
      </c>
      <c r="H174" t="s">
        <v>1314</v>
      </c>
      <c r="I174" t="s">
        <v>2593</v>
      </c>
      <c r="J174" t="s">
        <v>1351</v>
      </c>
      <c r="K174" s="259" t="s">
        <v>3213</v>
      </c>
      <c r="M174" t="str">
        <f t="shared" si="2"/>
        <v>"Sens animal": {
  "Name" : "Sens animal",
  "OV" : "Beast Sense",
  "Level" : 2,
  "BBE" : "",
  "School" : "Divination",
  "Incantation" : "1 action",
  "Type" : "Concentration Rituel",
  "Description" : "Le lanceur peut voir/entendre/sentir à travers les sens d'une bête consentante.",
  "Classes" :["DRUID", "PROWLER"]
   }</v>
      </c>
    </row>
    <row r="175" spans="1:13">
      <c r="A175">
        <v>2</v>
      </c>
      <c r="B175" t="s">
        <v>2598</v>
      </c>
      <c r="C175" t="s">
        <v>2599</v>
      </c>
      <c r="D175" t="s">
        <v>2600</v>
      </c>
      <c r="E175" t="s">
        <v>1419</v>
      </c>
      <c r="F175" t="s">
        <v>1326</v>
      </c>
      <c r="I175" t="s">
        <v>2601</v>
      </c>
      <c r="J175" t="s">
        <v>1328</v>
      </c>
      <c r="K175" s="259" t="s">
        <v>3224</v>
      </c>
      <c r="M175" t="str">
        <f t="shared" si="2"/>
        <v>"Sens des pièges": {
  "Name" : "Sens des pièges",
  "OV" : "Find Traps",
  "Level" : 2,
  "BBE" : "Trouver les pièges",
  "School" : "Divination",
  "Incantation" : "1 action",
  "Type" : "",
  "Description" : "Le lanceur sent tous pièges dans un rayon de 36 m, mais le sort donne pas leur localisation.",
  "Classes" :[ "CLERK", "DRUID", "PROWLER"]
   }</v>
      </c>
    </row>
    <row r="176" spans="1:13">
      <c r="A176">
        <v>2</v>
      </c>
      <c r="B176" t="s">
        <v>2611</v>
      </c>
      <c r="D176" t="s">
        <v>2611</v>
      </c>
      <c r="E176" t="s">
        <v>1368</v>
      </c>
      <c r="F176" t="s">
        <v>1326</v>
      </c>
      <c r="G176" t="s">
        <v>1313</v>
      </c>
      <c r="H176" t="s">
        <v>1314</v>
      </c>
      <c r="I176" t="s">
        <v>2612</v>
      </c>
      <c r="J176" t="s">
        <v>1328</v>
      </c>
      <c r="K176" s="259" t="s">
        <v>3225</v>
      </c>
      <c r="M176" t="str">
        <f t="shared" si="2"/>
        <v>"Silence": {
  "Name" : "Silence",
  "OV" : "Silence",
  "Level" : 2,
  "BBE" : "",
  "School" : "Illusion",
  "Incantation" : "1 action",
  "Type" : "Concentration Rituel",
  "Description" : "Bloque tous les sons dans une sphère de 6m de rayon.",
  "Classes" :["BARD",  "CLERK", "PROWLER"]
   }</v>
      </c>
    </row>
    <row r="177" spans="1:13">
      <c r="A177">
        <v>2</v>
      </c>
      <c r="B177" t="s">
        <v>2631</v>
      </c>
      <c r="D177" t="s">
        <v>2632</v>
      </c>
      <c r="E177" t="s">
        <v>1325</v>
      </c>
      <c r="F177" t="s">
        <v>1391</v>
      </c>
      <c r="G177" t="s">
        <v>1313</v>
      </c>
      <c r="I177" t="s">
        <v>2633</v>
      </c>
      <c r="J177" t="s">
        <v>1322</v>
      </c>
      <c r="K177" s="259" t="s">
        <v>3188</v>
      </c>
      <c r="M177" t="str">
        <f t="shared" si="2"/>
        <v>"Souffle du dragon": {
  "Name" : "Souffle du dragon",
  "OV" : "Dragon's Breath",
  "Level" : 2,
  "BBE" : "",
  "School" : "Transmutation",
  "Incantation" : "1 action bonus",
  "Type" : "Concentration",
  "Description" : "Émet un cône de 4,50 m qui inflige 3d6 dégâts d'acide, froid, feu, foudre ou poison en cas d'échec à un JdS de Dex (dégâts/niv).",
  "Classes" :["SORCERER", "MAGICIAN"]
   }</v>
      </c>
    </row>
    <row r="178" spans="1:13">
      <c r="A178">
        <v>2</v>
      </c>
      <c r="B178" t="s">
        <v>2640</v>
      </c>
      <c r="D178" t="s">
        <v>2641</v>
      </c>
      <c r="E178" t="s">
        <v>1338</v>
      </c>
      <c r="F178" t="s">
        <v>1326</v>
      </c>
      <c r="G178" t="s">
        <v>1313</v>
      </c>
      <c r="I178" t="s">
        <v>2642</v>
      </c>
      <c r="J178" t="s">
        <v>1328</v>
      </c>
      <c r="K178" s="259" t="s">
        <v>3194</v>
      </c>
      <c r="M178" t="str">
        <f t="shared" si="2"/>
        <v>"Sphère de feu": {
  "Name" : "Sphère de feu",
  "OV" : "Flaming Sphere",
  "Level" : 2,
  "BBE" : "",
  "School" : "Invocation",
  "Incantation" : "1 action",
  "Type" : "Concentration",
  "Description" : "Les créatures à 3 m d'une sphère de 3 m de diamètre doivent réussir un JdS de Dex. ou subir 2d6 dégâts de feu (dégâts/niv).",
  "Classes" :["DRUID", "MAGICIAN"]
   }</v>
      </c>
    </row>
    <row r="179" spans="1:13">
      <c r="A179">
        <v>2</v>
      </c>
      <c r="B179" t="s">
        <v>2660</v>
      </c>
      <c r="D179" t="s">
        <v>2660</v>
      </c>
      <c r="E179" t="s">
        <v>1349</v>
      </c>
      <c r="F179" t="s">
        <v>1326</v>
      </c>
      <c r="G179" t="s">
        <v>1313</v>
      </c>
      <c r="I179" t="s">
        <v>2661</v>
      </c>
      <c r="J179" t="s">
        <v>1328</v>
      </c>
      <c r="K179" s="259" t="s">
        <v>3231</v>
      </c>
      <c r="M179" t="str">
        <f t="shared" si="2"/>
        <v>"Suggestion": {
  "Name" : "Suggestion",
  "OV" : "Suggestion",
  "Level" : 2,
  "BBE" : "",
  "School" : "Enchantement",
  "Incantation" : "1 action",
  "Type" : "Concentration",
  "Description" : "La cible doit réussir un JdS de Sag. ou suivre la suggestion que lui donne le lanceur en une ou deux phrases.",
  "Classes" :["BARD", "SORCERER", "MAGICIAN", "WIZARD"]
   }</v>
      </c>
    </row>
    <row r="180" spans="1:13">
      <c r="A180">
        <v>2</v>
      </c>
      <c r="B180" t="s">
        <v>2692</v>
      </c>
      <c r="D180" t="s">
        <v>2693</v>
      </c>
      <c r="E180" t="s">
        <v>1395</v>
      </c>
      <c r="F180" t="s">
        <v>1326</v>
      </c>
      <c r="G180" t="s">
        <v>1313</v>
      </c>
      <c r="I180" t="s">
        <v>2694</v>
      </c>
      <c r="J180" t="s">
        <v>1328</v>
      </c>
      <c r="K180" s="259" t="s">
        <v>3232</v>
      </c>
      <c r="M180" t="str">
        <f t="shared" si="2"/>
        <v>"Ténèbres": {
  "Name" : "Ténèbres",
  "OV" : "Darkness",
  "Level" : 2,
  "BBE" : "",
  "School" : "Évocation",
  "Incantation" : "1 action",
  "Type" : "Concentration",
  "Description" : "Remplit une sphère de 4,50 m de rayon de ténèbres magiques.",
  "Classes" :["SORCERER", "MAGICIAN", "WIZARD"]
   }</v>
      </c>
    </row>
    <row r="181" spans="1:13">
      <c r="A181">
        <v>2</v>
      </c>
      <c r="B181" t="s">
        <v>2718</v>
      </c>
      <c r="D181" t="s">
        <v>2719</v>
      </c>
      <c r="E181" t="s">
        <v>1338</v>
      </c>
      <c r="F181" t="s">
        <v>1326</v>
      </c>
      <c r="G181" t="s">
        <v>1313</v>
      </c>
      <c r="I181" t="s">
        <v>2720</v>
      </c>
      <c r="J181" t="s">
        <v>1328</v>
      </c>
      <c r="K181" s="259" t="s">
        <v>3188</v>
      </c>
      <c r="M181" t="str">
        <f t="shared" si="2"/>
        <v>"Toile d'araignée": {
  "Name" : "Toile d'araignée",
  "OV" : "Web",
  "Level" : 2,
  "BBE" : "",
  "School" : "Invocation",
  "Incantation" : "1 action",
  "Type" : "Concentration",
  "Description" : "Crée un cube de 6 m de toiles d'araignées collantes (terrain difficile) qui peuvent entraver des créatures (JdS de Dex).",
  "Classes" :["SORCERER", "MAGICIAN"]
   }</v>
      </c>
    </row>
    <row r="182" spans="1:13">
      <c r="A182">
        <v>2</v>
      </c>
      <c r="B182" t="s">
        <v>2728</v>
      </c>
      <c r="D182" t="s">
        <v>2729</v>
      </c>
      <c r="E182" t="s">
        <v>1338</v>
      </c>
      <c r="F182" t="s">
        <v>1326</v>
      </c>
      <c r="G182" t="s">
        <v>1313</v>
      </c>
      <c r="I182" t="s">
        <v>2730</v>
      </c>
      <c r="J182" t="s">
        <v>1322</v>
      </c>
      <c r="K182" s="259" t="s">
        <v>3189</v>
      </c>
      <c r="M182" t="str">
        <f t="shared" si="2"/>
        <v>"Tourbillon de poussière": {
  "Name" : "Tourbillon de poussière",
  "OV" : "Dust Devil",
  "Level" : 2,
  "BBE" : "",
  "School" : "Invocation",
  "Incantation" : "1 action",
  "Type" : "Concentration",
  "Description" : "Les créatures dans un rayon de 1,50 m doivent réussir un JdS de For. ou subir 1d8 dégâts contondants (dégâts/niv).",
  "Classes" :["DRUID", "SORCERER", "MAGICIAN"]
   }</v>
      </c>
    </row>
    <row r="183" spans="1:13">
      <c r="A183">
        <v>2</v>
      </c>
      <c r="B183" t="s">
        <v>2763</v>
      </c>
      <c r="D183" t="s">
        <v>2764</v>
      </c>
      <c r="E183" t="s">
        <v>1395</v>
      </c>
      <c r="F183" t="s">
        <v>1326</v>
      </c>
      <c r="G183" t="s">
        <v>1313</v>
      </c>
      <c r="I183" t="s">
        <v>2765</v>
      </c>
      <c r="J183" t="s">
        <v>1322</v>
      </c>
      <c r="K183" s="259" t="s">
        <v>3190</v>
      </c>
      <c r="M183" t="str">
        <f t="shared" si="2"/>
        <v>"Vent protecteur": {
  "Name" : "Vent protecteur",
  "OV" : "Warding Wind",
  "Level" : 2,
  "BBE" : "",
  "School" : "Évocation",
  "Incantation" : "1 action",
  "Type" : "Concentration",
  "Description" : "Crée un vent fort (30 km/h) dans un rayon de 3 m (rend sourd, éteint les flammes, dissipe le gaz, terrain difficile, etc).",
  "Classes" :["BARD", "DRUID", "SORCERER", "MAGICIAN"]
   }</v>
      </c>
    </row>
    <row r="184" spans="1:13">
      <c r="A184">
        <v>2</v>
      </c>
      <c r="B184" t="s">
        <v>2766</v>
      </c>
      <c r="D184" t="s">
        <v>2767</v>
      </c>
      <c r="E184" t="s">
        <v>1319</v>
      </c>
      <c r="F184" t="s">
        <v>1326</v>
      </c>
      <c r="I184" t="s">
        <v>2768</v>
      </c>
      <c r="J184" t="s">
        <v>1328</v>
      </c>
      <c r="K184" s="259" t="s">
        <v>3191</v>
      </c>
      <c r="M184" t="str">
        <f t="shared" si="2"/>
        <v>"Verrou magique": {
  "Name" : "Verrou magique",
  "OV" : "Arcane Lock",
  "Level" : 2,
  "BBE" : "",
  "School" : "Abjuration",
  "Incantation" : "1 action",
  "Type" : "",
  "Description" : "Verrouille un objet (porte, fenêtre, coffre, etc) et le lanceur peut définir un mot de passe pour supprimer le sort 1 minute.",
  "Classes" :["MAGICIAN"]
   }</v>
      </c>
    </row>
    <row r="185" spans="1:13">
      <c r="A185">
        <v>2</v>
      </c>
      <c r="B185" t="s">
        <v>2769</v>
      </c>
      <c r="D185" t="s">
        <v>2770</v>
      </c>
      <c r="E185" t="s">
        <v>1325</v>
      </c>
      <c r="F185" t="s">
        <v>1326</v>
      </c>
      <c r="I185" t="s">
        <v>2771</v>
      </c>
      <c r="J185" t="s">
        <v>1328</v>
      </c>
      <c r="K185" s="259" t="s">
        <v>3219</v>
      </c>
      <c r="M185" t="str">
        <f t="shared" si="2"/>
        <v>"Vision dans le noir": {
  "Name" : "Vision dans le noir",
  "OV" : "Darkvision",
  "Level" : 2,
  "BBE" : "",
  "School" : "Transmutation",
  "Incantation" : "1 action",
  "Type" : "",
  "Description" : "La cible peut voir dans le noir à 18 mètres.",
  "Classes" :["DRUID", "SORCERER", "MAGICIAN", "PROWLER"]
   }</v>
      </c>
    </row>
    <row r="186" spans="1:13">
      <c r="A186">
        <v>2</v>
      </c>
      <c r="B186" t="s">
        <v>2775</v>
      </c>
      <c r="D186" t="s">
        <v>2776</v>
      </c>
      <c r="E186" t="s">
        <v>1419</v>
      </c>
      <c r="F186" t="s">
        <v>1326</v>
      </c>
      <c r="I186" t="s">
        <v>2777</v>
      </c>
      <c r="J186" t="s">
        <v>1328</v>
      </c>
      <c r="K186" s="259" t="s">
        <v>3187</v>
      </c>
      <c r="M186" t="str">
        <f t="shared" si="2"/>
        <v>"Voir l'invisible": {
  "Name" : "Voir l'invisible",
  "OV" : "See Invisibility",
  "Level" : 2,
  "BBE" : "",
  "School" : "Divination",
  "Incantation" : "1 action",
  "Type" : "",
  "Description" : "Le lanceur voit les créatures ou objets invisibles, et dans le plan éthéré.",
  "Classes" :["BARD", "SORCERER", "MAGICIAN"]
   }</v>
      </c>
    </row>
    <row r="187" spans="1:13">
      <c r="A187">
        <v>2</v>
      </c>
      <c r="B187" t="s">
        <v>2781</v>
      </c>
      <c r="D187" t="s">
        <v>2782</v>
      </c>
      <c r="E187" t="s">
        <v>1349</v>
      </c>
      <c r="F187" t="s">
        <v>1326</v>
      </c>
      <c r="I187" t="s">
        <v>2783</v>
      </c>
      <c r="J187" t="s">
        <v>1328</v>
      </c>
      <c r="K187" s="259" t="s">
        <v>3209</v>
      </c>
      <c r="M187" t="str">
        <f t="shared" si="2"/>
        <v>"Zone de vérité": {
  "Name" : "Zone de vérité",
  "OV" : "Zone of Truth",
  "Level" : 2,
  "BBE" : "",
  "School" : "Enchantement",
  "Incantation" : "1 action",
  "Type" : "",
  "Description" : "Les créatures dans une sphère de 4,50 m de rayon doivent réussir un JdS de Cha. ou ne pas pouvoir mentir.",
  "Classes" :["BARD",  "CLERK", "PALADIN"]
   }</v>
      </c>
    </row>
    <row r="188" spans="1:13">
      <c r="A188">
        <v>3</v>
      </c>
      <c r="B188" t="s">
        <v>1359</v>
      </c>
      <c r="D188" t="s">
        <v>1360</v>
      </c>
      <c r="E188" t="s">
        <v>1361</v>
      </c>
      <c r="F188" t="s">
        <v>1334</v>
      </c>
      <c r="I188" t="s">
        <v>1362</v>
      </c>
      <c r="J188" t="s">
        <v>1328</v>
      </c>
      <c r="K188" s="259" t="s">
        <v>3197</v>
      </c>
      <c r="M188" t="str">
        <f t="shared" si="2"/>
        <v>"Animation des morts": {
  "Name" : "Animation des morts",
  "OV" : "Animate Dead",
  "Level" : 3,
  "BBE" : "",
  "School" : "Nécromancie",
  "Incantation" : "1 minute",
  "Type" : "",
  "Description" : "Crée un squelette à partir d'os ou un zombi à partir d'un cadavre, qui est sous le contrôle du lanceur (+2 créatures/niv).",
  "Classes" :[ "CLERK", "MAGICIAN"]
   }</v>
      </c>
    </row>
    <row r="189" spans="1:13">
      <c r="A189">
        <v>3</v>
      </c>
      <c r="B189" t="s">
        <v>1374</v>
      </c>
      <c r="D189" t="s">
        <v>1375</v>
      </c>
      <c r="E189" t="s">
        <v>1338</v>
      </c>
      <c r="F189" t="s">
        <v>1326</v>
      </c>
      <c r="G189" t="s">
        <v>1313</v>
      </c>
      <c r="I189" t="s">
        <v>1376</v>
      </c>
      <c r="J189" t="s">
        <v>1328</v>
      </c>
      <c r="K189" s="259" t="s">
        <v>3178</v>
      </c>
      <c r="M189" t="str">
        <f t="shared" si="2"/>
        <v>"Appel de la foudre": {
  "Name" : "Appel de la foudre",
  "OV" : "Call Lightning",
  "Level" : 3,
  "BBE" : "",
  "School" : "Invocation",
  "Incantation" : "1 action",
  "Type" : "Concentration",
  "Description" : "Les créatures dans un rayon de 1,50 m doivent réussir un JdS de Dex. ou subir 3d10 dégâts de foudre (dégâts/niv) à chaque tour.",
  "Classes" :["DRUID"]
   }</v>
      </c>
    </row>
    <row r="190" spans="1:13">
      <c r="A190">
        <v>3</v>
      </c>
      <c r="B190" t="s">
        <v>1385</v>
      </c>
      <c r="D190" t="s">
        <v>1386</v>
      </c>
      <c r="E190" t="s">
        <v>1325</v>
      </c>
      <c r="F190" t="s">
        <v>1326</v>
      </c>
      <c r="G190" t="s">
        <v>1313</v>
      </c>
      <c r="I190" t="s">
        <v>1387</v>
      </c>
      <c r="J190" t="s">
        <v>1388</v>
      </c>
      <c r="K190" s="259" t="s">
        <v>3204</v>
      </c>
      <c r="M190" t="str">
        <f t="shared" si="2"/>
        <v>"Arme élémentaire": {
  "Name" : "Arme élémentaire",
  "OV" : "Elemental Weapon",
  "Level" : 3,
  "BBE" : "",
  "School" : "Transmutation",
  "Incantation" : "1 action",
  "Type" : "Concentration",
  "Description" : "Une arme devient magique avec +1 aux jets d'attaque et +1d4 de dégâts extra d'un type à choisir (bonus et dégâts/niv).",
  "Classes" :["PALADIN"]
   }</v>
      </c>
    </row>
    <row r="191" spans="1:13">
      <c r="A191">
        <v>3</v>
      </c>
      <c r="B191" t="s">
        <v>1436</v>
      </c>
      <c r="D191" t="s">
        <v>1437</v>
      </c>
      <c r="E191" t="s">
        <v>1395</v>
      </c>
      <c r="F191" t="s">
        <v>1326</v>
      </c>
      <c r="G191" t="s">
        <v>1313</v>
      </c>
      <c r="I191" t="s">
        <v>1438</v>
      </c>
      <c r="J191" t="s">
        <v>1388</v>
      </c>
      <c r="K191" s="259" t="s">
        <v>3204</v>
      </c>
      <c r="M191" t="str">
        <f t="shared" si="2"/>
        <v>"Aura de vitalité": {
  "Name" : "Aura de vitalité",
  "OV" : "Aura of Vitality",
  "Level" : 3,
  "BBE" : "",
  "School" : "Évocation",
  "Incantation" : "1 action",
  "Type" : "Concentration",
  "Description" : "La cible dans un rayon de 9 m récupère 2d6 pv.",
  "Classes" :["PALADIN"]
   }</v>
      </c>
    </row>
    <row r="192" spans="1:13">
      <c r="A192">
        <v>3</v>
      </c>
      <c r="B192" t="s">
        <v>1439</v>
      </c>
      <c r="D192" t="s">
        <v>1440</v>
      </c>
      <c r="E192" t="s">
        <v>1395</v>
      </c>
      <c r="F192" t="s">
        <v>1326</v>
      </c>
      <c r="G192" t="s">
        <v>1313</v>
      </c>
      <c r="I192" t="s">
        <v>1441</v>
      </c>
      <c r="J192" t="s">
        <v>1388</v>
      </c>
      <c r="K192" s="259" t="s">
        <v>3204</v>
      </c>
      <c r="M192" t="str">
        <f t="shared" si="2"/>
        <v>"Aura du croisé": {
  "Name" : "Aura du croisé",
  "OV" : "Crusader's Mantle",
  "Level" : 3,
  "BBE" : "",
  "School" : "Évocation",
  "Incantation" : "1 action",
  "Type" : "Concentration",
  "Description" : "Les créatures non hostiles dans un rayon de 9 m infligent 1d4 dégâts radiants extra lorsqu'ils touchent avec une arme.",
  "Classes" :["PALADIN"]
   }</v>
      </c>
    </row>
    <row r="193" spans="1:13">
      <c r="A193">
        <v>3</v>
      </c>
      <c r="B193" t="s">
        <v>1479</v>
      </c>
      <c r="D193" t="s">
        <v>1480</v>
      </c>
      <c r="E193" t="s">
        <v>1395</v>
      </c>
      <c r="F193" t="s">
        <v>1326</v>
      </c>
      <c r="I193" t="s">
        <v>1481</v>
      </c>
      <c r="J193" t="s">
        <v>1328</v>
      </c>
      <c r="K193" s="259" t="s">
        <v>3188</v>
      </c>
      <c r="M193" t="str">
        <f t="shared" si="2"/>
        <v>"Boule de feu": {
  "Name" : "Boule de feu",
  "OV" : "Fireball",
  "Level" : 3,
  "BBE" : "",
  "School" : "Évocation",
  "Incantation" : "1 action",
  "Type" : "",
  "Description" : "Les créatures dans un rayon de 6 m doivent réussir un JdS de Dex. ou subir 8d6 dégâts de feu (dégâts/niv).",
  "Classes" :["SORCERER", "MAGICIAN"]
   }</v>
      </c>
    </row>
    <row r="194" spans="1:13">
      <c r="A194">
        <v>3</v>
      </c>
      <c r="B194" t="s">
        <v>1513</v>
      </c>
      <c r="D194" t="s">
        <v>1514</v>
      </c>
      <c r="E194" t="s">
        <v>1319</v>
      </c>
      <c r="F194" t="s">
        <v>1334</v>
      </c>
      <c r="I194" t="s">
        <v>1515</v>
      </c>
      <c r="J194" t="s">
        <v>1328</v>
      </c>
      <c r="K194" s="259" t="s">
        <v>3245</v>
      </c>
      <c r="M194" t="str">
        <f t="shared" si="2"/>
        <v>"Cercle magique": {
  "Name" : "Cercle magique",
  "OV" : "Magic Circle",
  "Level" : 3,
  "BBE" : "",
  "School" : "Abjuration",
  "Incantation" : "1 minute",
  "Type" : "",
  "Description" : "Crée un cylindre de 6 x 6 m qui protège des célestes, élémentaires, fées, fiélons et/ou morts-vivants (+1 h/niv).",
  "Classes" :[ "CLERK", "MAGICIAN", "PALADIN", "WIZARD"]
   }</v>
      </c>
    </row>
    <row r="195" spans="1:13">
      <c r="A195">
        <v>3</v>
      </c>
      <c r="B195" t="s">
        <v>1545</v>
      </c>
      <c r="C195" t="s">
        <v>1546</v>
      </c>
      <c r="D195" t="s">
        <v>1547</v>
      </c>
      <c r="E195" t="s">
        <v>1395</v>
      </c>
      <c r="F195" t="s">
        <v>1391</v>
      </c>
      <c r="G195" t="s">
        <v>1313</v>
      </c>
      <c r="I195" t="s">
        <v>1548</v>
      </c>
      <c r="J195" t="s">
        <v>1388</v>
      </c>
      <c r="K195" s="259" t="s">
        <v>3204</v>
      </c>
      <c r="M195" t="str">
        <f t="shared" ref="M195:M258" si="3">""""&amp;B195&amp;""": {
  ""Name"" : """&amp;B195&amp;""",
  ""OV"" : """&amp;D195&amp;""",
  ""Level"" : "&amp;A195&amp;",
  ""BBE"" : """&amp;C195&amp;""",
  ""School"" : """&amp;PROPER(E195)&amp;""",
  ""Incantation"" : """&amp;F195&amp;""",
  ""Type"" : """&amp;TRIM(G195&amp;" "&amp;H195)&amp;""",
  ""Description"" : """&amp;I195&amp;""",
  ""Classes"" :["&amp;K195&amp;"]
   }"</f>
        <v>"Châtiment aveuglant": {
  "Name" : "Châtiment aveuglant",
  "OV" : "Blinding Smite",
  "Level" : 3,
  "BBE" : "Frappe aveuglante",
  "School" : "Évocation",
  "Incantation" : "1 action bonus",
  "Type" : "Concentration",
  "Description" : "Si l'attaque touche, inflige 3d8 dégâts radiants extra et la cible doit réussir un JdS de Con. ou être aveuglée.",
  "Classes" :["PALADIN"]
   }</v>
      </c>
    </row>
    <row r="196" spans="1:13">
      <c r="A196">
        <v>3</v>
      </c>
      <c r="B196" t="s">
        <v>1568</v>
      </c>
      <c r="D196" t="s">
        <v>1568</v>
      </c>
      <c r="E196" t="s">
        <v>1419</v>
      </c>
      <c r="F196" t="s">
        <v>1339</v>
      </c>
      <c r="G196" t="s">
        <v>1313</v>
      </c>
      <c r="I196" t="s">
        <v>1569</v>
      </c>
      <c r="J196" t="s">
        <v>1328</v>
      </c>
      <c r="K196" s="259" t="s">
        <v>3200</v>
      </c>
      <c r="M196" t="str">
        <f t="shared" si="3"/>
        <v>"Clairvoyance": {
  "Name" : "Clairvoyance",
  "OV" : "Clairvoyance",
  "Level" : 3,
  "BBE" : "",
  "School" : "Divination",
  "Incantation" : "10 minutes",
  "Type" : "Concentration",
  "Description" : "Crée un détecteur invisible dans un lieu familier à 1,5 km ou moins, permettant de voir ou d'entendre (au choix, modifiable).",
  "Classes" :["BARD",  "CLERK", "SORCERER", "MAGICIAN"]
   }</v>
      </c>
    </row>
    <row r="197" spans="1:13">
      <c r="A197">
        <v>3</v>
      </c>
      <c r="B197" t="s">
        <v>1570</v>
      </c>
      <c r="D197" t="s">
        <v>1571</v>
      </c>
      <c r="E197" t="s">
        <v>1325</v>
      </c>
      <c r="F197" t="s">
        <v>1326</v>
      </c>
      <c r="I197" t="s">
        <v>1572</v>
      </c>
      <c r="J197" t="s">
        <v>1328</v>
      </c>
      <c r="K197" s="259" t="s">
        <v>3188</v>
      </c>
      <c r="M197" t="str">
        <f t="shared" si="3"/>
        <v>"Clignotement": {
  "Name" : "Clignotement",
  "OV" : "Blink",
  "Level" : 3,
  "BBE" : "",
  "School" : "Transmutation",
  "Incantation" : "1 action",
  "Type" : "",
  "Description" : "Le lanceur a 50% de chance de passer dans le plan éthéré, puis il revient dans l'espace qu'il occupait au tour suivant.",
  "Classes" :["SORCERER", "MAGICIAN"]
   }</v>
      </c>
    </row>
    <row r="198" spans="1:13">
      <c r="A198">
        <v>3</v>
      </c>
      <c r="B198" t="s">
        <v>1584</v>
      </c>
      <c r="C198" t="s">
        <v>1585</v>
      </c>
      <c r="D198" t="s">
        <v>1586</v>
      </c>
      <c r="E198" t="s">
        <v>1395</v>
      </c>
      <c r="F198" t="s">
        <v>1326</v>
      </c>
      <c r="I198" t="s">
        <v>1587</v>
      </c>
      <c r="J198" t="s">
        <v>1328</v>
      </c>
      <c r="K198" s="259" t="s">
        <v>3199</v>
      </c>
      <c r="M198" t="str">
        <f t="shared" si="3"/>
        <v>"Communication à distance": {
  "Name" : "Communication à distance",
  "OV" : "Sending",
  "Level" : 3,
  "BBE" : "Envoi de message",
  "School" : "Évocation",
  "Incantation" : "1 action",
  "Type" : "",
  "Description" : "Envoie un message de 25 mots à une créature familière, quelle que soit la distance ou le plan. Elle peut y répondre.",
  "Classes" :["BARD",  "CLERK", "MAGICIAN"]
   }</v>
      </c>
    </row>
    <row r="199" spans="1:13">
      <c r="A199">
        <v>3</v>
      </c>
      <c r="B199" t="s">
        <v>1591</v>
      </c>
      <c r="D199" t="s">
        <v>1592</v>
      </c>
      <c r="E199" t="s">
        <v>1361</v>
      </c>
      <c r="F199" t="s">
        <v>1326</v>
      </c>
      <c r="I199" t="s">
        <v>1593</v>
      </c>
      <c r="J199" t="s">
        <v>1328</v>
      </c>
      <c r="K199" s="259" t="s">
        <v>3176</v>
      </c>
      <c r="M199" t="str">
        <f t="shared" si="3"/>
        <v>"Communication avec les morts": {
  "Name" : "Communication avec les morts",
  "OV" : "Speak with Dead",
  "Level" : 3,
  "BBE" : "",
  "School" : "Nécromancie",
  "Incantation" : "1 action",
  "Type" : "",
  "Description" : "Permet à un cadavre qui possède encore une bouche et n'est pas un mort-vivant de répondre à 5 questions du lanceur.",
  "Classes" :["BARD",  "CLERK"]
   }</v>
      </c>
    </row>
    <row r="200" spans="1:13">
      <c r="A200">
        <v>3</v>
      </c>
      <c r="B200" t="s">
        <v>1594</v>
      </c>
      <c r="D200" t="s">
        <v>1595</v>
      </c>
      <c r="E200" t="s">
        <v>1325</v>
      </c>
      <c r="F200" t="s">
        <v>1326</v>
      </c>
      <c r="I200" t="s">
        <v>1596</v>
      </c>
      <c r="J200" t="s">
        <v>1328</v>
      </c>
      <c r="K200" s="259" t="s">
        <v>3212</v>
      </c>
      <c r="M200" t="str">
        <f t="shared" si="3"/>
        <v>"Communication avec les plantes": {
  "Name" : "Communication avec les plantes",
  "OV" : "Speak with Plants",
  "Level" : 3,
  "BBE" : "",
  "School" : "Transmutation",
  "Incantation" : "1 action",
  "Type" : "",
  "Description" : "Le lanceur peut communiquer avec des plantes à 9 m, et transforme un terrain difficile en un terrain ordinaire ou l'inverse.",
  "Classes" :["BARD", "DRUID", "PROWLER"]
   }</v>
      </c>
    </row>
    <row r="201" spans="1:13">
      <c r="A201">
        <v>3</v>
      </c>
      <c r="B201" t="s">
        <v>1629</v>
      </c>
      <c r="D201" t="s">
        <v>1630</v>
      </c>
      <c r="E201" t="s">
        <v>1319</v>
      </c>
      <c r="F201" t="s">
        <v>1320</v>
      </c>
      <c r="I201" t="s">
        <v>1631</v>
      </c>
      <c r="J201" t="s">
        <v>1328</v>
      </c>
      <c r="K201" s="259" t="s">
        <v>3232</v>
      </c>
      <c r="M201" t="str">
        <f t="shared" si="3"/>
        <v>"Contresort": {
  "Name" : "Contresort",
  "OV" : "Counterspell",
  "Level" : 3,
  "BBE" : "",
  "School" : "Abjuration",
  "Incantation" : "1 réaction",
  "Type" : "",
  "Description" : "En réaction, fait échouer un sort de niveau 3 ou inférieur. Jet de Carac.Inc pour un sort de niveau 4 ou supérieur (seuil/niv).",
  "Classes" :["SORCERER", "MAGICIAN", "WIZARD"]
   }</v>
      </c>
    </row>
    <row r="202" spans="1:13">
      <c r="A202">
        <v>3</v>
      </c>
      <c r="B202" t="s">
        <v>1684</v>
      </c>
      <c r="D202" t="s">
        <v>1685</v>
      </c>
      <c r="E202" t="s">
        <v>1338</v>
      </c>
      <c r="F202" t="s">
        <v>1326</v>
      </c>
      <c r="I202" t="s">
        <v>1686</v>
      </c>
      <c r="J202" t="s">
        <v>1328</v>
      </c>
      <c r="K202" s="259" t="s">
        <v>3210</v>
      </c>
      <c r="M202" t="str">
        <f t="shared" si="3"/>
        <v>"Création de nourriture et d'eau": {
  "Name" : "Création de nourriture et d'eau",
  "OV" : "Create Food and Water",
  "Level" : 3,
  "BBE" : "",
  "School" : "Invocation",
  "Incantation" : "1 action",
  "Type" : "",
  "Description" : "Crée 22,5 kilos de nourriture et 120 litres d'eau, suffisant pour 15 personnes durant 24 heures.",
  "Classes" :[ "CLERK", "PALADIN"]
   }</v>
      </c>
    </row>
    <row r="203" spans="1:13">
      <c r="A203">
        <v>3</v>
      </c>
      <c r="B203" t="s">
        <v>1693</v>
      </c>
      <c r="D203" t="s">
        <v>1694</v>
      </c>
      <c r="E203" t="s">
        <v>1325</v>
      </c>
      <c r="F203" t="s">
        <v>1695</v>
      </c>
      <c r="I203" t="s">
        <v>1696</v>
      </c>
      <c r="J203" t="s">
        <v>1328</v>
      </c>
      <c r="K203" s="259" t="s">
        <v>3212</v>
      </c>
      <c r="M203" t="str">
        <f t="shared" si="3"/>
        <v>"Croissance végétale": {
  "Name" : "Croissance végétale",
  "OV" : "Plant Growth",
  "Level" : 3,
  "BBE" : "",
  "School" : "Transmutation",
  "Incantation" : "1 action ou 8 heures",
  "Type" : "",
  "Description" : "Les plantes dans la zone croissent avec vigueur, ou sur une année les plantes produisent deux fois plus de nourriture.",
  "Classes" :["BARD", "DRUID", "PROWLER"]
   }</v>
      </c>
    </row>
    <row r="204" spans="1:13">
      <c r="A204">
        <v>3</v>
      </c>
      <c r="B204" t="s">
        <v>1712</v>
      </c>
      <c r="C204" t="s">
        <v>1713</v>
      </c>
      <c r="D204" t="s">
        <v>1714</v>
      </c>
      <c r="E204" t="s">
        <v>1319</v>
      </c>
      <c r="F204" t="s">
        <v>1326</v>
      </c>
      <c r="I204" t="s">
        <v>1715</v>
      </c>
      <c r="J204" t="s">
        <v>1328</v>
      </c>
      <c r="K204" s="259" t="s">
        <v>3245</v>
      </c>
      <c r="M204" t="str">
        <f t="shared" si="3"/>
        <v>"Délivrance des malédictions": {
  "Name" : "Délivrance des malédictions",
  "OV" : "Remove Curse",
  "Level" : 3,
  "BBE" : "Lever une malédiction",
  "School" : "Abjuration",
  "Incantation" : "1 action",
  "Type" : "",
  "Description" : "Met fin à toutes les malédictions affligeant une créature ou un objet.",
  "Classes" :[ "CLERK", "MAGICIAN", "PALADIN", "WIZARD"]
   }</v>
      </c>
    </row>
    <row r="205" spans="1:13">
      <c r="A205">
        <v>3</v>
      </c>
      <c r="B205" t="s">
        <v>1744</v>
      </c>
      <c r="D205" t="s">
        <v>1745</v>
      </c>
      <c r="E205" t="s">
        <v>1319</v>
      </c>
      <c r="F205" t="s">
        <v>1326</v>
      </c>
      <c r="I205" t="s">
        <v>1746</v>
      </c>
      <c r="J205" t="s">
        <v>1328</v>
      </c>
      <c r="K205" s="259" t="s">
        <v>3246</v>
      </c>
      <c r="M205" t="str">
        <f t="shared" si="3"/>
        <v>"Dissipation de la magie": {
  "Name" : "Dissipation de la magie",
  "OV" : "Dispel Magic",
  "Level" : 3,
  "BBE" : "",
  "School" : "Abjuration",
  "Incantation" : "1 action",
  "Type" : "",
  "Description" : "Met fin aux sorts de niveau 3 ou inférieur sur une cible. Jet de Carac.Inc pour les sorts de niveau 4 ou supérieur (seuil/niv).",
  "Classes" :["BARD",  "CLERK", "DRUID", "SORCERER", "MAGICIAN", "PALADIN", "WIZARD"]
   }</v>
      </c>
    </row>
    <row r="206" spans="1:13">
      <c r="A206">
        <v>3</v>
      </c>
      <c r="B206" t="s">
        <v>1783</v>
      </c>
      <c r="D206" t="s">
        <v>1784</v>
      </c>
      <c r="E206" t="s">
        <v>1395</v>
      </c>
      <c r="F206" t="s">
        <v>1326</v>
      </c>
      <c r="I206" t="s">
        <v>1785</v>
      </c>
      <c r="J206" t="s">
        <v>1328</v>
      </c>
      <c r="K206" s="259" t="s">
        <v>3188</v>
      </c>
      <c r="M206" t="str">
        <f t="shared" si="3"/>
        <v>"Éclair": {
  "Name" : "Éclair",
  "OV" : "Lightning Bolt",
  "Level" : 3,
  "BBE" : "",
  "School" : "Évocation",
  "Incantation" : "1 action",
  "Type" : "",
  "Description" : "Les créatures sur une ligne de 30 x 1,50 m doivent réussir un JdS de Dex. ou subir 8d6 dégâts de foudre (dégâts/niv).",
  "Classes" :["SORCERER", "MAGICIAN"]
   }</v>
      </c>
    </row>
    <row r="207" spans="1:13">
      <c r="A207">
        <v>3</v>
      </c>
      <c r="B207" t="s">
        <v>1819</v>
      </c>
      <c r="D207" t="s">
        <v>1820</v>
      </c>
      <c r="E207" t="s">
        <v>1349</v>
      </c>
      <c r="F207" t="s">
        <v>1326</v>
      </c>
      <c r="G207" t="s">
        <v>1313</v>
      </c>
      <c r="I207" t="s">
        <v>1821</v>
      </c>
      <c r="K207" s="259" t="s">
        <v>3231</v>
      </c>
      <c r="M207" t="str">
        <f t="shared" si="3"/>
        <v>"Ennemis à foison": {
  "Name" : "Ennemis à foison",
  "OV" : "Enemies Abound",
  "Level" : 3,
  "BBE" : "",
  "School" : "Enchantement",
  "Incantation" : "1 action",
  "Type" : "Concentration",
  "Description" : "La cible doit réussir un JdS d'Int. ou ne plus pouvoir distinguer amis et ennemis ",
  "Classes" :["BARD", "SORCERER", "MAGICIAN", "WIZARD"]
   }</v>
      </c>
    </row>
    <row r="208" spans="1:13">
      <c r="A208">
        <v>3</v>
      </c>
      <c r="B208" t="s">
        <v>1831</v>
      </c>
      <c r="D208" t="s">
        <v>1832</v>
      </c>
      <c r="E208" t="s">
        <v>1325</v>
      </c>
      <c r="F208" t="s">
        <v>1326</v>
      </c>
      <c r="I208" t="s">
        <v>1833</v>
      </c>
      <c r="J208" t="s">
        <v>1322</v>
      </c>
      <c r="K208" s="259" t="s">
        <v>3189</v>
      </c>
      <c r="M208" t="str">
        <f t="shared" si="3"/>
        <v>"Éruption de terre": {
  "Name" : "Éruption de terre",
  "OV" : "Erupting Earth",
  "Level" : 3,
  "BBE" : "",
  "School" : "Transmutation",
  "Incantation" : "1 action",
  "Type" : "",
  "Description" : "Les créatures dans un cube de 6 m (terrain difficile) doivent réussir un JdS de Dex. ou subir 3d12 contondants (dégâts/niv).",
  "Classes" :["DRUID", "SORCERER", "MAGICIAN"]
   }</v>
      </c>
    </row>
    <row r="209" spans="1:13">
      <c r="A209">
        <v>3</v>
      </c>
      <c r="B209" t="s">
        <v>1842</v>
      </c>
      <c r="D209" t="s">
        <v>1843</v>
      </c>
      <c r="E209" t="s">
        <v>1338</v>
      </c>
      <c r="F209" t="s">
        <v>1326</v>
      </c>
      <c r="G209" t="s">
        <v>1313</v>
      </c>
      <c r="I209" t="s">
        <v>1844</v>
      </c>
      <c r="J209" t="s">
        <v>1328</v>
      </c>
      <c r="K209" s="259" t="s">
        <v>3175</v>
      </c>
      <c r="M209" t="str">
        <f t="shared" si="3"/>
        <v>"Esprits gardiens": {
  "Name" : "Esprits gardiens",
  "OV" : "Spirit Guardians",
  "Level" : 3,
  "BBE" : "",
  "School" : "Invocation",
  "Incantation" : "1 action",
  "Type" : "Concentration",
  "Description" : "Les cibles dans un rayon de 4,50 m doivent réussir un JdS de Sag. ou subir 3d8 dégâts radiants ou nécrotiques (dégâts/niv).",
  "Classes" :[ "CLERK"]
   }</v>
      </c>
    </row>
    <row r="210" spans="1:13">
      <c r="A210">
        <v>3</v>
      </c>
      <c r="B210" t="s">
        <v>1867</v>
      </c>
      <c r="C210" t="s">
        <v>1868</v>
      </c>
      <c r="D210" t="s">
        <v>1869</v>
      </c>
      <c r="E210" t="s">
        <v>1338</v>
      </c>
      <c r="F210" t="s">
        <v>1326</v>
      </c>
      <c r="G210" t="s">
        <v>1313</v>
      </c>
      <c r="I210" t="s">
        <v>1870</v>
      </c>
      <c r="J210" t="s">
        <v>1388</v>
      </c>
      <c r="K210" s="259" t="s">
        <v>3234</v>
      </c>
      <c r="M210" t="str">
        <f t="shared" si="3"/>
        <v>"Faim inextinguible de Hadar": {
  "Name" : "Faim inextinguible de Hadar",
  "OV" : "Hunger of Hadar",
  "Level" : 3,
  "BBE" : "Appétit d'Hadar",
  "School" : "Invocation",
  "Incantation" : "1 action",
  "Type" : "Concentration",
  "Description" : "Les créatures dans une sphère de 6 m de rayon subissent 2d6 de froid et doivent réussir un JdS de Dex. ou subir 2d6 d'acide.",
  "Classes" :["WIZARD"]
   }</v>
      </c>
    </row>
    <row r="211" spans="1:13">
      <c r="A211">
        <v>3</v>
      </c>
      <c r="B211" t="s">
        <v>1902</v>
      </c>
      <c r="D211" t="s">
        <v>1903</v>
      </c>
      <c r="E211" t="s">
        <v>1325</v>
      </c>
      <c r="F211" t="s">
        <v>1391</v>
      </c>
      <c r="G211" t="s">
        <v>1313</v>
      </c>
      <c r="I211" t="s">
        <v>1904</v>
      </c>
      <c r="J211" t="s">
        <v>1388</v>
      </c>
      <c r="K211" s="259" t="s">
        <v>3217</v>
      </c>
      <c r="M211" t="str">
        <f t="shared" si="3"/>
        <v>"Flèche de foudre": {
  "Name" : "Flèche de foudre",
  "OV" : "Lightning Arrow",
  "Level" : 3,
  "BBE" : "",
  "School" : "Transmutation",
  "Incantation" : "1 action bonus",
  "Type" : "Concentration",
  "Description" : "Si l'attaque touche, inflige 4d8 de foudre. Les créatures à 3 m ou moins doivent réussir un JdS de Dex. ou subir 2d8 de foudre.",
  "Classes" :["PROWLER"]
   }</v>
      </c>
    </row>
    <row r="212" spans="1:13">
      <c r="A212">
        <v>3</v>
      </c>
      <c r="B212" t="s">
        <v>1905</v>
      </c>
      <c r="D212" t="s">
        <v>1906</v>
      </c>
      <c r="E212" t="s">
        <v>1325</v>
      </c>
      <c r="F212" t="s">
        <v>1326</v>
      </c>
      <c r="G212" t="s">
        <v>1313</v>
      </c>
      <c r="I212" t="s">
        <v>1907</v>
      </c>
      <c r="J212" t="s">
        <v>1322</v>
      </c>
      <c r="K212" s="259" t="s">
        <v>3219</v>
      </c>
      <c r="M212" t="str">
        <f t="shared" si="3"/>
        <v>"Flèches enflammées": {
  "Name" : "Flèches enflammées",
  "OV" : "Flame Arrows",
  "Level" : 3,
  "BBE" : "",
  "School" : "Transmutation",
  "Incantation" : "1 action",
  "Type" : "Concentration",
  "Description" : "12 flèches/carreaux infligent 1d6 dégâts de feu extra (+2 munitions/niv).",
  "Classes" :["DRUID", "SORCERER", "MAGICIAN", "PROWLER"]
   }</v>
      </c>
    </row>
    <row r="213" spans="1:13">
      <c r="A213">
        <v>3</v>
      </c>
      <c r="B213" t="s">
        <v>1924</v>
      </c>
      <c r="D213" t="s">
        <v>1925</v>
      </c>
      <c r="E213" t="s">
        <v>1325</v>
      </c>
      <c r="F213" t="s">
        <v>1326</v>
      </c>
      <c r="G213" t="s">
        <v>1313</v>
      </c>
      <c r="I213" t="s">
        <v>1926</v>
      </c>
      <c r="J213" t="s">
        <v>1328</v>
      </c>
      <c r="K213" s="259" t="s">
        <v>3232</v>
      </c>
      <c r="M213" t="str">
        <f t="shared" si="3"/>
        <v>"Forme gazeuse": {
  "Name" : "Forme gazeuse",
  "OV" : "Gaseous Form",
  "Level" : 3,
  "BBE" : "",
  "School" : "Transmutation",
  "Incantation" : "1 action",
  "Type" : "Concentration",
  "Description" : "La cible se transforme en nuage, obtient une vitesse de vol de 3 m et peut passer par de petits trous.",
  "Classes" :["SORCERER", "MAGICIAN", "WIZARD"]
   }</v>
      </c>
    </row>
    <row r="214" spans="1:13">
      <c r="A214">
        <v>3</v>
      </c>
      <c r="B214" t="s">
        <v>1963</v>
      </c>
      <c r="D214" t="s">
        <v>1964</v>
      </c>
      <c r="E214" t="s">
        <v>1325</v>
      </c>
      <c r="F214" t="s">
        <v>1326</v>
      </c>
      <c r="H214" t="s">
        <v>1314</v>
      </c>
      <c r="I214" t="s">
        <v>1965</v>
      </c>
      <c r="J214" t="s">
        <v>1328</v>
      </c>
      <c r="K214" s="259" t="s">
        <v>3182</v>
      </c>
      <c r="M214" t="str">
        <f t="shared" si="3"/>
        <v>"Fusion dans la pierre": {
  "Name" : "Fusion dans la pierre",
  "OV" : "Meld into Stone",
  "Level" : 3,
  "BBE" : "",
  "School" : "Transmutation",
  "Incantation" : "1 action",
  "Type" : "Rituel",
  "Description" : "Le lanceur peut pénétrer dans la pierre.",
  "Classes" :[ "CLERK", "DRUID"]
   }</v>
      </c>
    </row>
    <row r="215" spans="1:13">
      <c r="A215">
        <v>3</v>
      </c>
      <c r="B215" t="s">
        <v>1982</v>
      </c>
      <c r="D215" t="s">
        <v>1983</v>
      </c>
      <c r="E215" t="s">
        <v>1319</v>
      </c>
      <c r="F215" t="s">
        <v>1372</v>
      </c>
      <c r="I215" t="s">
        <v>1984</v>
      </c>
      <c r="J215" t="s">
        <v>1328</v>
      </c>
      <c r="K215" s="259" t="s">
        <v>3199</v>
      </c>
      <c r="M215" t="str">
        <f t="shared" si="3"/>
        <v>"Glyphe de protection": {
  "Name" : "Glyphe de protection",
  "OV" : "Glyph of Warding",
  "Level" : 3,
  "BBE" : "",
  "School" : "Abjuration",
  "Incantation" : "1 heure",
  "Type" : "",
  "Description" : "Un glyphe sur un objet inflige 5d8 dégâts dans un rayon de 4,50 m (dégâts/niv) ou lance un sort niv 3 (niv/niv) si déclenché.",
  "Classes" :["BARD",  "CLERK", "MAGICIAN"]
   }</v>
      </c>
    </row>
    <row r="216" spans="1:13">
      <c r="A216">
        <v>3</v>
      </c>
      <c r="B216" t="s">
        <v>2003</v>
      </c>
      <c r="D216" t="s">
        <v>2004</v>
      </c>
      <c r="E216" t="s">
        <v>1325</v>
      </c>
      <c r="F216" t="s">
        <v>1326</v>
      </c>
      <c r="G216" t="s">
        <v>1313</v>
      </c>
      <c r="I216" t="s">
        <v>2005</v>
      </c>
      <c r="J216" t="s">
        <v>1328</v>
      </c>
      <c r="K216" s="259" t="s">
        <v>3188</v>
      </c>
      <c r="M216" t="str">
        <f t="shared" si="3"/>
        <v>"Hâte": {
  "Name" : "Hâte",
  "OV" : "Haste",
  "Level" : 3,
  "BBE" : "",
  "School" : "Transmutation",
  "Incantation" : "1 action",
  "Type" : "Concentration",
  "Description" : "La cible voit sa vitesse doublée. Elle gagne aussi un bonus de +2 à la CA, l'avantage aux JdS de Dex. et 1 action extra.",
  "Classes" :["SORCERER", "MAGICIAN"]
   }</v>
      </c>
    </row>
    <row r="217" spans="1:13">
      <c r="A217">
        <v>3</v>
      </c>
      <c r="B217" t="s">
        <v>2021</v>
      </c>
      <c r="D217" t="s">
        <v>2022</v>
      </c>
      <c r="E217" t="s">
        <v>1368</v>
      </c>
      <c r="F217" t="s">
        <v>1326</v>
      </c>
      <c r="G217" t="s">
        <v>1313</v>
      </c>
      <c r="I217" t="s">
        <v>2023</v>
      </c>
      <c r="J217" t="s">
        <v>1328</v>
      </c>
      <c r="K217" s="259" t="s">
        <v>3231</v>
      </c>
      <c r="M217" t="str">
        <f t="shared" si="3"/>
        <v>"Image majeure": {
  "Name" : "Image majeure",
  "OV" : "Major Image",
  "Level" : 3,
  "BBE" : "",
  "School" : "Illusion",
  "Incantation" : "1 action",
  "Type" : "Concentration",
  "Description" : "Crée l'image d'un objet ou d'une créature animée, avec sons et odeurs (sans concentration/niv).",
  "Classes" :["BARD", "SORCERER", "MAGICIAN", "WIZARD"]
   }</v>
      </c>
    </row>
    <row r="218" spans="1:13">
      <c r="A218">
        <v>3</v>
      </c>
      <c r="B218" t="s">
        <v>2059</v>
      </c>
      <c r="C218" t="s">
        <v>2060</v>
      </c>
      <c r="D218" t="s">
        <v>2061</v>
      </c>
      <c r="E218" t="s">
        <v>1338</v>
      </c>
      <c r="F218" t="s">
        <v>1326</v>
      </c>
      <c r="G218" t="s">
        <v>1313</v>
      </c>
      <c r="I218" t="s">
        <v>2062</v>
      </c>
      <c r="J218" t="s">
        <v>1328</v>
      </c>
      <c r="K218" s="259" t="s">
        <v>3213</v>
      </c>
      <c r="M218" t="str">
        <f t="shared" si="3"/>
        <v>"Invocation d'animaux": {
  "Name" : "Invocation d'animaux",
  "OV" : "Conjure Animals",
  "Level" : 3,
  "BBE" : "Invoquer des animaux",
  "School" : "Invocation",
  "Incantation" : "1 action",
  "Type" : "Concentration",
  "Description" : "Invoque de 1 bête FP 2 à 8 bêtes FP 1/4 amicales (nbre de créatures/niv).",
  "Classes" :["DRUID", "PROWLER"]
   }</v>
      </c>
    </row>
    <row r="219" spans="1:13">
      <c r="A219">
        <v>3</v>
      </c>
      <c r="B219" t="s">
        <v>2082</v>
      </c>
      <c r="D219" t="s">
        <v>2083</v>
      </c>
      <c r="E219" t="s">
        <v>1338</v>
      </c>
      <c r="F219" t="s">
        <v>1326</v>
      </c>
      <c r="G219" t="s">
        <v>1313</v>
      </c>
      <c r="I219" t="s">
        <v>2084</v>
      </c>
      <c r="J219" t="s">
        <v>1322</v>
      </c>
      <c r="K219" s="259" t="s">
        <v>3236</v>
      </c>
      <c r="M219" t="str">
        <f t="shared" si="3"/>
        <v>"Invocation de démons inférieurs": {
  "Name" : "Invocation de démons inférieurs",
  "OV" : "Summon Lesser Demons",
  "Level" : 3,
  "BBE" : "",
  "School" : "Invocation",
  "Incantation" : "1 action",
  "Type" : "Concentration",
  "Description" : "Invoque de 2 démons FP 1 à 8 démons FP 1/4 hostiles (nbre de créatures/niv).",
  "Classes" :["MAGICIAN", "WIZARD"]
   }</v>
      </c>
    </row>
    <row r="220" spans="1:13">
      <c r="A220">
        <v>3</v>
      </c>
      <c r="B220" t="s">
        <v>2089</v>
      </c>
      <c r="C220" t="s">
        <v>2090</v>
      </c>
      <c r="D220" t="s">
        <v>2091</v>
      </c>
      <c r="E220" t="s">
        <v>1338</v>
      </c>
      <c r="F220" t="s">
        <v>1326</v>
      </c>
      <c r="I220" t="s">
        <v>2092</v>
      </c>
      <c r="J220" t="s">
        <v>1388</v>
      </c>
      <c r="K220" s="259" t="s">
        <v>3217</v>
      </c>
      <c r="M220" t="str">
        <f t="shared" si="3"/>
        <v>"Invocation de tir de barrage": {
  "Name" : "Invocation de tir de barrage",
  "OV" : "Conjure Barrage",
  "Level" : 3,
  "BBE" : "Invoquer un tir de barrage",
  "School" : "Invocation",
  "Incantation" : "1 action",
  "Type" : "",
  "Description" : "Les créatures dans un cône de 18 m doivent réussir un JdS de Dex. ou subir 3d8 dégâts de l'arme/la munition utilisée.",
  "Classes" :["PROWLER"]
   }</v>
      </c>
    </row>
    <row r="221" spans="1:13">
      <c r="A221">
        <v>3</v>
      </c>
      <c r="B221" t="s">
        <v>2118</v>
      </c>
      <c r="D221" t="s">
        <v>2119</v>
      </c>
      <c r="E221" t="s">
        <v>1419</v>
      </c>
      <c r="F221" t="s">
        <v>1326</v>
      </c>
      <c r="I221" t="s">
        <v>2120</v>
      </c>
      <c r="J221" t="s">
        <v>1328</v>
      </c>
      <c r="K221" s="259" t="s">
        <v>3247</v>
      </c>
      <c r="M221" t="str">
        <f t="shared" si="3"/>
        <v>"Langues": {
  "Name" : "Langues",
  "OV" : "Tongues",
  "Level" : 3,
  "BBE" : "",
  "School" : "Divination",
  "Incantation" : "1 action",
  "Type" : "",
  "Description" : "La cible comprend et parle toutes les langues parlées qu'elle entend.",
  "Classes" :["BARD",  "CLERK", "SORCERER", "MAGICIAN", "WIZARD"]
   }</v>
      </c>
    </row>
    <row r="222" spans="1:13">
      <c r="A222">
        <v>3</v>
      </c>
      <c r="B222" t="s">
        <v>2124</v>
      </c>
      <c r="D222" t="s">
        <v>2125</v>
      </c>
      <c r="E222" t="s">
        <v>1325</v>
      </c>
      <c r="F222" t="s">
        <v>1326</v>
      </c>
      <c r="G222" t="s">
        <v>1313</v>
      </c>
      <c r="I222" t="s">
        <v>2126</v>
      </c>
      <c r="J222" t="s">
        <v>1328</v>
      </c>
      <c r="K222" s="259" t="s">
        <v>3188</v>
      </c>
      <c r="M222" t="str">
        <f t="shared" si="3"/>
        <v>"Lenteur": {
  "Name" : "Lenteur",
  "OV" : "Slow",
  "Level" : 3,
  "BBE" : "",
  "School" : "Transmutation",
  "Incantation" : "1 action",
  "Type" : "Concentration",
  "Description" : "Jusqu'à 6 cibles doivent réussir un JdS de Sag. ou avoir leur vitesse et leurs actions réduites, -2 en CA et aux JdS de Dex.",
  "Classes" :["SORCERER", "MAGICIAN"]
   }</v>
      </c>
    </row>
    <row r="223" spans="1:13">
      <c r="A223">
        <v>3</v>
      </c>
      <c r="B223" t="s">
        <v>2158</v>
      </c>
      <c r="D223" t="s">
        <v>2159</v>
      </c>
      <c r="E223" t="s">
        <v>1319</v>
      </c>
      <c r="F223" t="s">
        <v>1326</v>
      </c>
      <c r="G223" t="s">
        <v>1313</v>
      </c>
      <c r="I223" t="s">
        <v>2160</v>
      </c>
      <c r="J223" t="s">
        <v>1328</v>
      </c>
      <c r="K223" s="259" t="s">
        <v>3175</v>
      </c>
      <c r="M223" t="str">
        <f t="shared" si="3"/>
        <v>"Lueur d'espoir": {
  "Name" : "Lueur d'espoir",
  "OV" : "Beacon of Hope",
  "Level" : 3,
  "BBE" : "",
  "School" : "Abjuration",
  "Incantation" : "1 action",
  "Type" : "Concentration",
  "Description" : "Les cibles gagnent l'avantage aux JdS de Sag. et aux JdS contre la mort, et récupèrent le maximum de pv lors d'une guérison.",
  "Classes" :[ "CLERK"]
   }</v>
      </c>
    </row>
    <row r="224" spans="1:13">
      <c r="A224">
        <v>3</v>
      </c>
      <c r="B224" t="s">
        <v>2167</v>
      </c>
      <c r="D224" t="s">
        <v>2168</v>
      </c>
      <c r="E224" t="s">
        <v>1395</v>
      </c>
      <c r="F224" t="s">
        <v>1326</v>
      </c>
      <c r="I224" t="s">
        <v>2169</v>
      </c>
      <c r="J224" t="s">
        <v>1328</v>
      </c>
      <c r="K224" s="259" t="s">
        <v>3226</v>
      </c>
      <c r="M224" t="str">
        <f t="shared" si="3"/>
        <v>"Lumière du jour": {
  "Name" : "Lumière du jour",
  "OV" : "Daylight",
  "Level" : 3,
  "BBE" : "",
  "School" : "Évocation",
  "Incantation" : "1 action",
  "Type" : "",
  "Description" : "Crée une sphère qui emet une lumière vive sur 18 m et une lumière faible sur 18 m supplémentaires.",
  "Classes" :[ "CLERK", "DRUID", "SORCERER", "PALADIN", "PROWLER"]
   }</v>
      </c>
    </row>
    <row r="225" spans="1:13">
      <c r="A225">
        <v>3</v>
      </c>
      <c r="B225" t="s">
        <v>2186</v>
      </c>
      <c r="C225" t="s">
        <v>2187</v>
      </c>
      <c r="D225" t="s">
        <v>2188</v>
      </c>
      <c r="E225" t="s">
        <v>1361</v>
      </c>
      <c r="F225" t="s">
        <v>1326</v>
      </c>
      <c r="G225" t="s">
        <v>1313</v>
      </c>
      <c r="I225" t="s">
        <v>2189</v>
      </c>
      <c r="J225" t="s">
        <v>1328</v>
      </c>
      <c r="K225" s="259" t="s">
        <v>3199</v>
      </c>
      <c r="M225" t="str">
        <f t="shared" si="3"/>
        <v>"Malédiction": {
  "Name" : "Malédiction",
  "OV" : "Bestow curse",
  "Level" : 3,
  "BBE" : "Jeter une malédiction",
  "School" : "Nécromancie",
  "Incantation" : "1 action",
  "Type" : "Concentration",
  "Description" : "La cible doit réussir un JdS de Sag. ou subir un effet comme un désavantage à un jet ou perdre une action (durée/niv).",
  "Classes" :["BARD",  "CLERK", "MAGICIAN"]
   }</v>
      </c>
    </row>
    <row r="226" spans="1:13">
      <c r="A226">
        <v>3</v>
      </c>
      <c r="B226" t="s">
        <v>2196</v>
      </c>
      <c r="D226" t="s">
        <v>2197</v>
      </c>
      <c r="E226" t="s">
        <v>1325</v>
      </c>
      <c r="F226" t="s">
        <v>1326</v>
      </c>
      <c r="H226" t="s">
        <v>1314</v>
      </c>
      <c r="I226" t="s">
        <v>2198</v>
      </c>
      <c r="J226" t="s">
        <v>1328</v>
      </c>
      <c r="K226" s="259" t="s">
        <v>3227</v>
      </c>
      <c r="M226" t="str">
        <f t="shared" si="3"/>
        <v>"Marche sur l'eau": {
  "Name" : "Marche sur l'eau",
  "OV" : "Water Walk",
  "Level" : 3,
  "BBE" : "",
  "School" : "Transmutation",
  "Incantation" : "1 action",
  "Type" : "Rituel",
  "Description" : "Jusqu'à 10 créatures peuvent se déplacer sur une surface liquide (eau, acide, boue, lave, etc) comme si c'était un sol normal.",
  "Classes" :[ "CLERK", "DRUID", "SORCERER", "PROWLER"]
   }</v>
      </c>
    </row>
    <row r="227" spans="1:13">
      <c r="A227">
        <v>3</v>
      </c>
      <c r="B227" t="s">
        <v>2227</v>
      </c>
      <c r="D227" t="s">
        <v>2228</v>
      </c>
      <c r="E227" t="s">
        <v>1395</v>
      </c>
      <c r="F227" t="s">
        <v>1326</v>
      </c>
      <c r="G227" t="s">
        <v>1313</v>
      </c>
      <c r="I227" t="s">
        <v>2229</v>
      </c>
      <c r="J227" t="s">
        <v>1322</v>
      </c>
      <c r="K227" s="259" t="s">
        <v>3188</v>
      </c>
      <c r="M227" t="str">
        <f t="shared" si="3"/>
        <v>"Minuscules météores de Melf": {
  "Name" : "Minuscules météores de Melf",
  "OV" : "Melf's Minute Meteors",
  "Level" : 3,
  "BBE" : "",
  "School" : "Évocation",
  "Incantation" : "1 action",
  "Type" : "Concentration",
  "Description" : "Les créatures à 1,50 m doivent réussir un JdS de Dex. ou subir 2d6 dégâts de feu pour chacune des 6 météores (+2 météores/niv).",
  "Classes" :["SORCERER", "MAGICIAN"]
   }</v>
      </c>
    </row>
    <row r="228" spans="1:13">
      <c r="A228">
        <v>3</v>
      </c>
      <c r="B228" t="s">
        <v>2244</v>
      </c>
      <c r="D228" t="s">
        <v>2245</v>
      </c>
      <c r="E228" t="s">
        <v>1368</v>
      </c>
      <c r="F228" t="s">
        <v>1334</v>
      </c>
      <c r="H228" t="s">
        <v>1314</v>
      </c>
      <c r="I228" t="s">
        <v>2246</v>
      </c>
      <c r="J228" t="s">
        <v>1328</v>
      </c>
      <c r="K228" s="259" t="s">
        <v>3191</v>
      </c>
      <c r="M228" t="str">
        <f t="shared" si="3"/>
        <v>"Monture fantôme": {
  "Name" : "Monture fantôme",
  "OV" : "Phantom Steed",
  "Level" : 3,
  "BBE" : "",
  "School" : "Illusion",
  "Incantation" : "1 minute",
  "Type" : "Rituel",
  "Description" : "Crée une créature semi-réelle de taille G ressemblant à un cheval et tout le nécessaire pour la monter.",
  "Classes" :["MAGICIAN"]
   }</v>
      </c>
    </row>
    <row r="229" spans="1:13">
      <c r="A229">
        <v>3</v>
      </c>
      <c r="B229" t="s">
        <v>2250</v>
      </c>
      <c r="C229" t="s">
        <v>2251</v>
      </c>
      <c r="D229" t="s">
        <v>2252</v>
      </c>
      <c r="E229" t="s">
        <v>1361</v>
      </c>
      <c r="F229" t="s">
        <v>1326</v>
      </c>
      <c r="H229" t="s">
        <v>1314</v>
      </c>
      <c r="I229" t="s">
        <v>2253</v>
      </c>
      <c r="J229" t="s">
        <v>1388</v>
      </c>
      <c r="K229" s="259" t="s">
        <v>3198</v>
      </c>
      <c r="M229" t="str">
        <f t="shared" si="3"/>
        <v>"Mort simulée": {
  "Name" : "Mort simulée",
  "OV" : "Feign Death",
  "Level" : 3,
  "BBE" : "Feindre la mort",
  "School" : "Nécromancie",
  "Incantation" : "1 action",
  "Type" : "Rituel",
  "Description" : "La cible consentante passe pour morte auprès de toute personne ne faisant pas une inspection approfondie.",
  "Classes" :["BARD",  "CLERK", "DRUID", "MAGICIAN"]
   }</v>
      </c>
    </row>
    <row r="230" spans="1:13">
      <c r="A230">
        <v>3</v>
      </c>
      <c r="B230" t="s">
        <v>2257</v>
      </c>
      <c r="D230" t="s">
        <v>2258</v>
      </c>
      <c r="E230" t="s">
        <v>1395</v>
      </c>
      <c r="F230" t="s">
        <v>1391</v>
      </c>
      <c r="I230" t="s">
        <v>2259</v>
      </c>
      <c r="J230" t="s">
        <v>1328</v>
      </c>
      <c r="K230" s="259" t="s">
        <v>3175</v>
      </c>
      <c r="M230" t="str">
        <f t="shared" si="3"/>
        <v>"Mot de guérison de groupe": {
  "Name" : "Mot de guérison de groupe",
  "OV" : "Mass Healing Word",
  "Level" : 3,
  "BBE" : "",
  "School" : "Évocation",
  "Incantation" : "1 action bonus",
  "Type" : "",
  "Description" : "Jusqu'à 6 créatures récupèrent 1d4+Mod.Carac pv (+1d4 pv/niv).",
  "Classes" :[ "CLERK"]
   }</v>
      </c>
    </row>
    <row r="231" spans="1:13">
      <c r="A231">
        <v>3</v>
      </c>
      <c r="B231" t="s">
        <v>2280</v>
      </c>
      <c r="D231" t="s">
        <v>2281</v>
      </c>
      <c r="E231" t="s">
        <v>1368</v>
      </c>
      <c r="F231" t="s">
        <v>1326</v>
      </c>
      <c r="G231" t="s">
        <v>1313</v>
      </c>
      <c r="I231" t="s">
        <v>2282</v>
      </c>
      <c r="J231" t="s">
        <v>1328</v>
      </c>
      <c r="K231" s="259" t="s">
        <v>3231</v>
      </c>
      <c r="M231" t="str">
        <f t="shared" si="3"/>
        <v>"Motif hypnotique": {
  "Name" : "Motif hypnotique",
  "OV" : "Hypnotic Pattern",
  "Level" : 3,
  "BBE" : "",
  "School" : "Illusion",
  "Incantation" : "1 action",
  "Type" : "Concentration",
  "Description" : "Les créatures dans un cube de 9 m doivent réussir un JdS de Sag. ou être charmées et incapables d'agir, avec une vitesse de 0.",
  "Classes" :["BARD", "SORCERER", "MAGICIAN", "WIZARD"]
   }</v>
      </c>
    </row>
    <row r="232" spans="1:13">
      <c r="A232">
        <v>3</v>
      </c>
      <c r="B232" t="s">
        <v>2304</v>
      </c>
      <c r="D232" t="s">
        <v>2305</v>
      </c>
      <c r="E232" t="s">
        <v>1395</v>
      </c>
      <c r="F232" t="s">
        <v>1326</v>
      </c>
      <c r="G232" t="s">
        <v>1313</v>
      </c>
      <c r="I232" t="s">
        <v>2306</v>
      </c>
      <c r="J232" t="s">
        <v>1322</v>
      </c>
      <c r="K232" s="259" t="s">
        <v>3191</v>
      </c>
      <c r="M232" t="str">
        <f t="shared" si="3"/>
        <v>"Mur de sable": {
  "Name" : "Mur de sable",
  "OV" : "Wall of Sand",
  "Level" : 3,
  "BBE" : "",
  "School" : "Évocation",
  "Incantation" : "1 action",
  "Type" : "Concentration",
  "Description" : "Crée un mur de sable de 9 x 3 x 3 m qui bloque la vue (aveuglé) mais pas les mouvements.",
  "Classes" :["MAGICIAN"]
   }</v>
      </c>
    </row>
    <row r="233" spans="1:13">
      <c r="A233">
        <v>3</v>
      </c>
      <c r="B233" t="s">
        <v>2307</v>
      </c>
      <c r="D233" t="s">
        <v>2308</v>
      </c>
      <c r="E233" t="s">
        <v>1395</v>
      </c>
      <c r="F233" t="s">
        <v>1326</v>
      </c>
      <c r="G233" t="s">
        <v>1313</v>
      </c>
      <c r="I233" t="s">
        <v>2309</v>
      </c>
      <c r="J233" t="s">
        <v>1328</v>
      </c>
      <c r="K233" s="259" t="s">
        <v>3213</v>
      </c>
      <c r="M233" t="str">
        <f t="shared" si="3"/>
        <v>"Mur de vent": {
  "Name" : "Mur de vent",
  "OV" : "Wind Wall",
  "Level" : 3,
  "BBE" : "",
  "School" : "Évocation",
  "Incantation" : "1 action",
  "Type" : "Concentration",
  "Description" : "Crée un mur de vent de 15 m x 4,50 m x 30 cm. Flèches et carreaux sont détournés.",
  "Classes" :["DRUID", "PROWLER"]
   }</v>
      </c>
    </row>
    <row r="234" spans="1:13">
      <c r="A234">
        <v>3</v>
      </c>
      <c r="B234" t="s">
        <v>2283</v>
      </c>
      <c r="D234" t="s">
        <v>2284</v>
      </c>
      <c r="E234" t="s">
        <v>1395</v>
      </c>
      <c r="F234" t="s">
        <v>1326</v>
      </c>
      <c r="G234" t="s">
        <v>1313</v>
      </c>
      <c r="I234" t="s">
        <v>2285</v>
      </c>
      <c r="J234" t="s">
        <v>1322</v>
      </c>
      <c r="K234" s="259" t="s">
        <v>3189</v>
      </c>
      <c r="M234" t="str">
        <f t="shared" si="3"/>
        <v>"Mur d'eau": {
  "Name" : "Mur d'eau",
  "OV" : "Wall of Water",
  "Level" : 3,
  "BBE" : "",
  "School" : "Évocation",
  "Incantation" : "1 action",
  "Type" : "Concentration",
  "Description" : "Crée un mur d'eau de 9 m x 3 m x 30 cm qui donne un désavantage aux attaques à distance et réduit les dégâts de feu.",
  "Classes" :["DRUID", "SORCERER", "MAGICIAN"]
   }</v>
      </c>
    </row>
    <row r="235" spans="1:13">
      <c r="A235">
        <v>3</v>
      </c>
      <c r="B235" t="s">
        <v>2319</v>
      </c>
      <c r="D235" t="s">
        <v>2320</v>
      </c>
      <c r="E235" t="s">
        <v>1319</v>
      </c>
      <c r="F235" t="s">
        <v>1326</v>
      </c>
      <c r="I235" t="s">
        <v>2321</v>
      </c>
      <c r="J235" t="s">
        <v>1328</v>
      </c>
      <c r="K235" s="259" t="s">
        <v>3228</v>
      </c>
      <c r="M235" t="str">
        <f t="shared" si="3"/>
        <v>"Non-détection": {
  "Name" : "Non-détection",
  "OV" : "Nondetection",
  "Level" : 3,
  "BBE" : "",
  "School" : "Abjuration",
  "Incantation" : "1 action",
  "Type" : "",
  "Description" : "Protège une créature ou un objet de toute divination ou détection magique.",
  "Classes" :["BARD", "MAGICIAN", "PROWLER"]
   }</v>
      </c>
    </row>
    <row r="236" spans="1:13">
      <c r="A236">
        <v>3</v>
      </c>
      <c r="B236" t="s">
        <v>2328</v>
      </c>
      <c r="D236" t="s">
        <v>2329</v>
      </c>
      <c r="E236" t="s">
        <v>1338</v>
      </c>
      <c r="F236" t="s">
        <v>1326</v>
      </c>
      <c r="G236" t="s">
        <v>1313</v>
      </c>
      <c r="I236" t="s">
        <v>2330</v>
      </c>
      <c r="J236" t="s">
        <v>1328</v>
      </c>
      <c r="K236" s="259" t="s">
        <v>3187</v>
      </c>
      <c r="M236" t="str">
        <f t="shared" si="3"/>
        <v>"Nuage puant": {
  "Name" : "Nuage puant",
  "OV" : "Stinking Cloud",
  "Level" : 3,
  "BBE" : "",
  "School" : "Invocation",
  "Incantation" : "1 action",
  "Type" : "Concentration",
  "Description" : "Les créatures dans une sphère de 6 m de rayon doivent réussir un JdS de Con. ou être prises de nausée et perdre leur action.",
  "Classes" :["BARD", "SORCERER", "MAGICIAN"]
   }</v>
      </c>
    </row>
    <row r="237" spans="1:13">
      <c r="A237">
        <v>3</v>
      </c>
      <c r="B237" t="s">
        <v>2362</v>
      </c>
      <c r="D237" t="s">
        <v>2363</v>
      </c>
      <c r="E237" t="s">
        <v>1338</v>
      </c>
      <c r="F237" t="s">
        <v>1326</v>
      </c>
      <c r="I237" t="s">
        <v>2364</v>
      </c>
      <c r="J237" t="s">
        <v>1322</v>
      </c>
      <c r="K237" s="259" t="s">
        <v>3232</v>
      </c>
      <c r="M237" t="str">
        <f t="shared" si="3"/>
        <v>"Pas de tonnerre": {
  "Name" : "Pas de tonnerre",
  "OV" : "Thunder Step",
  "Level" : 3,
  "BBE" : "",
  "School" : "Invocation",
  "Incantation" : "1 action",
  "Type" : "",
  "Description" : "Le lanceur se téleporte et les créatures dans un rayon de 3 m doivent réussir un JdS de Con. ou subir 3d10 dégâts de tonnerre.",
  "Classes" :["SORCERER", "MAGICIAN", "WIZARD"]
   }</v>
      </c>
    </row>
    <row r="238" spans="1:13">
      <c r="A238">
        <v>3</v>
      </c>
      <c r="B238" t="s">
        <v>2389</v>
      </c>
      <c r="D238" t="s">
        <v>2390</v>
      </c>
      <c r="E238" t="s">
        <v>1395</v>
      </c>
      <c r="F238" t="s">
        <v>1334</v>
      </c>
      <c r="H238" t="s">
        <v>1314</v>
      </c>
      <c r="I238" t="s">
        <v>2391</v>
      </c>
      <c r="J238" t="s">
        <v>1328</v>
      </c>
      <c r="K238" s="259" t="s">
        <v>3195</v>
      </c>
      <c r="M238" t="str">
        <f t="shared" si="3"/>
        <v>"Petite hutte de Léomund": {
  "Name" : "Petite hutte de Léomund",
  "OV" : "Leomund's Tiny Hut",
  "Level" : 3,
  "BBE" : "",
  "School" : "Évocation",
  "Incantation" : "1 minute",
  "Type" : "Rituel",
  "Description" : "Crée un dôme de 3 m de rayon qui peut abriter et protéger 9 créatures de taille M avec le lanceur.",
  "Classes" :["BARD", "MAGICIAN"]
   }</v>
      </c>
    </row>
    <row r="239" spans="1:13">
      <c r="A239">
        <v>3</v>
      </c>
      <c r="B239" t="s">
        <v>2395</v>
      </c>
      <c r="D239" t="s">
        <v>2396</v>
      </c>
      <c r="E239" t="s">
        <v>1368</v>
      </c>
      <c r="F239" t="s">
        <v>1326</v>
      </c>
      <c r="G239" t="s">
        <v>1313</v>
      </c>
      <c r="I239" t="s">
        <v>2397</v>
      </c>
      <c r="J239" t="s">
        <v>1328</v>
      </c>
      <c r="K239" s="259" t="s">
        <v>3231</v>
      </c>
      <c r="M239" t="str">
        <f t="shared" si="3"/>
        <v>"Peur": {
  "Name" : "Peur",
  "OV" : "Fear",
  "Level" : 3,
  "BBE" : "",
  "School" : "Illusion",
  "Incantation" : "1 action",
  "Type" : "Concentration",
  "Description" : "Les créatures dans un cône de 9 m doivent réussir un JdS de Sag. ou lâcher ce qu'elles tiennent, être effrayées et s'enfuir.",
  "Classes" :["BARD", "SORCERER", "MAGICIAN", "WIZARD"]
   }</v>
      </c>
    </row>
    <row r="240" spans="1:13">
      <c r="A240">
        <v>3</v>
      </c>
      <c r="B240" t="s">
        <v>2462</v>
      </c>
      <c r="C240" t="s">
        <v>2463</v>
      </c>
      <c r="D240" t="s">
        <v>2464</v>
      </c>
      <c r="E240" t="s">
        <v>1319</v>
      </c>
      <c r="F240" t="s">
        <v>1326</v>
      </c>
      <c r="G240" t="s">
        <v>1313</v>
      </c>
      <c r="I240" t="s">
        <v>2465</v>
      </c>
      <c r="J240" t="s">
        <v>1328</v>
      </c>
      <c r="K240" s="259" t="s">
        <v>3229</v>
      </c>
      <c r="M240" t="str">
        <f t="shared" si="3"/>
        <v>"Protection contre une énergie": {
  "Name" : "Protection contre une énergie",
  "OV" : "Protection from Energy",
  "Level" : 3,
  "BBE" : "Protection contre l'énergie",
  "School" : "Abjuration",
  "Incantation" : "1 action",
  "Type" : "Concentration",
  "Description" : "La cible obtient la résistance à un type de dégâts (acide, froid, feu, foudre ou tonnerre).",
  "Classes" :[ "CLERK", "DRUID", "SORCERER", "MAGICIAN", "PROWLER"]
   }</v>
      </c>
    </row>
    <row r="241" spans="1:13">
      <c r="A241">
        <v>3</v>
      </c>
      <c r="B241" t="s">
        <v>2511</v>
      </c>
      <c r="D241" t="s">
        <v>2512</v>
      </c>
      <c r="E241" t="s">
        <v>1338</v>
      </c>
      <c r="F241" t="s">
        <v>1326</v>
      </c>
      <c r="I241" t="s">
        <v>2513</v>
      </c>
      <c r="J241" t="s">
        <v>1322</v>
      </c>
      <c r="K241" s="259" t="s">
        <v>3189</v>
      </c>
      <c r="M241" t="str">
        <f t="shared" si="3"/>
        <v>"Raz-de-marée": {
  "Name" : "Raz-de-marée",
  "OV" : "Tidal Wave",
  "Level" : 3,
  "BBE" : "",
  "School" : "Invocation",
  "Incantation" : "1 action",
  "Type" : "",
  "Description" : "Les créatures dans une zone de 9 x 3 x 3 m doivent réussir un JdS de Dex. ou subir 4d8 dégâts contondants et tomber à terre.",
  "Classes" :["DRUID", "SORCERER", "MAGICIAN"]
   }</v>
      </c>
    </row>
    <row r="242" spans="1:13">
      <c r="A242">
        <v>3</v>
      </c>
      <c r="B242" t="s">
        <v>2514</v>
      </c>
      <c r="C242" t="s">
        <v>2515</v>
      </c>
      <c r="D242" t="s">
        <v>2516</v>
      </c>
      <c r="E242" t="s">
        <v>1361</v>
      </c>
      <c r="F242" t="s">
        <v>1326</v>
      </c>
      <c r="I242" t="s">
        <v>2517</v>
      </c>
      <c r="J242" t="s">
        <v>1328</v>
      </c>
      <c r="K242" s="259" t="s">
        <v>3210</v>
      </c>
      <c r="M242" t="str">
        <f t="shared" si="3"/>
        <v>"Réanimation": {
  "Name" : "Réanimation",
  "OV" : "Revivify",
  "Level" : 3,
  "BBE" : "Revigorer",
  "School" : "Nécromancie",
  "Incantation" : "1 action",
  "Type" : "",
  "Description" : "Ramène à 1 pv une créature morte depuis 1 minute ou moins (sauf vieillesse).",
  "Classes" :[ "CLERK", "PALADIN"]
   }</v>
      </c>
    </row>
    <row r="243" spans="1:13">
      <c r="A243">
        <v>3</v>
      </c>
      <c r="B243" t="s">
        <v>2538</v>
      </c>
      <c r="D243" t="s">
        <v>2539</v>
      </c>
      <c r="E243" t="s">
        <v>1325</v>
      </c>
      <c r="F243" t="s">
        <v>1326</v>
      </c>
      <c r="H243" t="s">
        <v>1314</v>
      </c>
      <c r="I243" t="s">
        <v>2540</v>
      </c>
      <c r="J243" t="s">
        <v>1328</v>
      </c>
      <c r="K243" s="259" t="s">
        <v>3219</v>
      </c>
      <c r="M243" t="str">
        <f t="shared" si="3"/>
        <v>"Respiration aquatique": {
  "Name" : "Respiration aquatique",
  "OV" : "Water Breathing",
  "Level" : 3,
  "BBE" : "",
  "School" : "Transmutation",
  "Incantation" : "1 action",
  "Type" : "Rituel",
  "Description" : "Jusqu'à 10 créatures obtiennent la capacité de respirer sous l'eau.",
  "Classes" :["DRUID", "SORCERER", "MAGICIAN", "PROWLER"]
   }</v>
      </c>
    </row>
    <row r="244" spans="1:13">
      <c r="A244">
        <v>3</v>
      </c>
      <c r="B244" t="s">
        <v>2605</v>
      </c>
      <c r="D244" t="s">
        <v>2606</v>
      </c>
      <c r="E244" t="s">
        <v>1325</v>
      </c>
      <c r="F244" t="s">
        <v>1334</v>
      </c>
      <c r="I244" t="s">
        <v>2607</v>
      </c>
      <c r="J244" t="s">
        <v>1322</v>
      </c>
      <c r="K244" s="259" t="s">
        <v>3191</v>
      </c>
      <c r="M244" t="str">
        <f t="shared" si="3"/>
        <v>"Serviteur miniature": {
  "Name" : "Serviteur miniature",
  "OV" : "Tiny Servant",
  "Level" : 3,
  "BBE" : "",
  "School" : "Transmutation",
  "Incantation" : "1 minute",
  "Type" : "",
  "Description" : "Transforme un objet de taille TP en une créature avec bras et jambes qui obéit au lanceur (+2 objets/niv).",
  "Classes" :["MAGICIAN"]
   }</v>
      </c>
    </row>
    <row r="245" spans="1:13">
      <c r="A245">
        <v>3</v>
      </c>
      <c r="B245" t="s">
        <v>2608</v>
      </c>
      <c r="D245" t="s">
        <v>2609</v>
      </c>
      <c r="E245" t="s">
        <v>1349</v>
      </c>
      <c r="F245" t="s">
        <v>1326</v>
      </c>
      <c r="I245" t="s">
        <v>2610</v>
      </c>
      <c r="J245" t="s">
        <v>1322</v>
      </c>
      <c r="K245" s="259" t="s">
        <v>3187</v>
      </c>
      <c r="M245" t="str">
        <f t="shared" si="3"/>
        <v>"Sieste": {
  "Name" : "Sieste",
  "OV" : "Catnap",
  "Level" : 3,
  "BBE" : "",
  "School" : "Enchantement",
  "Incantation" : "1 action",
  "Type" : "",
  "Description" : "3 créatures consentantes tombent inconcientes et bénéficient d'un repos court (+1 créature/niv).",
  "Classes" :["BARD", "SORCERER", "MAGICIAN"]
   }</v>
      </c>
    </row>
    <row r="246" spans="1:13">
      <c r="A246">
        <v>3</v>
      </c>
      <c r="B246" t="s">
        <v>2683</v>
      </c>
      <c r="D246" t="s">
        <v>2684</v>
      </c>
      <c r="E246" t="s">
        <v>1338</v>
      </c>
      <c r="F246" t="s">
        <v>1326</v>
      </c>
      <c r="G246" t="s">
        <v>1313</v>
      </c>
      <c r="I246" t="s">
        <v>2685</v>
      </c>
      <c r="J246" t="s">
        <v>1328</v>
      </c>
      <c r="K246" s="259" t="s">
        <v>3189</v>
      </c>
      <c r="M246" t="str">
        <f t="shared" si="3"/>
        <v>"Tempête de neige": {
  "Name" : "Tempête de neige",
  "OV" : "Sleet Storm",
  "Level" : 3,
  "BBE" : "",
  "School" : "Invocation",
  "Incantation" : "1 action",
  "Type" : "Concentration",
  "Description" : "Les créatures dans un cylindre de 12 x 6 m (visibilité nulle) doivent réussir un JdS de Dex. ou tomber à terre.",
  "Classes" :["DRUID", "SORCERER", "MAGICIAN"]
   }</v>
      </c>
    </row>
    <row r="247" spans="1:13">
      <c r="A247">
        <v>3</v>
      </c>
      <c r="B247" t="s">
        <v>2721</v>
      </c>
      <c r="C247" t="s">
        <v>2722</v>
      </c>
      <c r="D247" t="s">
        <v>2723</v>
      </c>
      <c r="E247" t="s">
        <v>1361</v>
      </c>
      <c r="F247" t="s">
        <v>1326</v>
      </c>
      <c r="G247" t="s">
        <v>1313</v>
      </c>
      <c r="I247" t="s">
        <v>2724</v>
      </c>
      <c r="J247" t="s">
        <v>1328</v>
      </c>
      <c r="K247" s="259" t="s">
        <v>3236</v>
      </c>
      <c r="M247" t="str">
        <f t="shared" si="3"/>
        <v>"Toucher du vampire": {
  "Name" : "Toucher du vampire",
  "OV" : "Vampiric Touch",
  "Level" : 3,
  "BBE" : "Caresse du vampire",
  "School" : "Nécromancie",
  "Incantation" : "1 action",
  "Type" : "Concentration",
  "Description" : "Si l'attaque avec un sort touche, inflige 3d6 dégâts nécrotiques (dégâts/niv) et le lanceur récupère 50% de ces pv .",
  "Classes" :["MAGICIAN", "WIZARD"]
   }</v>
      </c>
    </row>
    <row r="248" spans="1:13">
      <c r="A248">
        <v>3</v>
      </c>
      <c r="B248" t="s">
        <v>2734</v>
      </c>
      <c r="D248" t="s">
        <v>2735</v>
      </c>
      <c r="E248" t="s">
        <v>1361</v>
      </c>
      <c r="F248" t="s">
        <v>1326</v>
      </c>
      <c r="I248" t="s">
        <v>2736</v>
      </c>
      <c r="J248" t="s">
        <v>1322</v>
      </c>
      <c r="K248" s="259" t="s">
        <v>3197</v>
      </c>
      <c r="M248" t="str">
        <f t="shared" si="3"/>
        <v>"Transfert de vie": {
  "Name" : "Transfert de vie",
  "OV" : "Life Transference",
  "Level" : 3,
  "BBE" : "",
  "School" : "Nécromancie",
  "Incantation" : "1 action",
  "Type" : "",
  "Description" : "Le lanceur subit 4d8 dégâts nécrotiques et une autre créature récupère 2 fois le montant (+1d8 pv/niv).",
  "Classes" :[ "CLERK", "MAGICIAN"]
   }</v>
      </c>
    </row>
    <row r="249" spans="1:13">
      <c r="A249">
        <v>3</v>
      </c>
      <c r="B249" t="s">
        <v>2778</v>
      </c>
      <c r="D249" t="s">
        <v>2779</v>
      </c>
      <c r="E249" t="s">
        <v>1325</v>
      </c>
      <c r="F249" t="s">
        <v>1326</v>
      </c>
      <c r="G249" t="s">
        <v>1313</v>
      </c>
      <c r="I249" t="s">
        <v>2780</v>
      </c>
      <c r="J249" t="s">
        <v>1328</v>
      </c>
      <c r="K249" s="259" t="s">
        <v>3232</v>
      </c>
      <c r="M249" t="str">
        <f t="shared" si="3"/>
        <v>"Vol": {
  "Name" : "Vol",
  "OV" : "Fly",
  "Level" : 3,
  "BBE" : "",
  "School" : "Transmutation",
  "Incantation" : "1 action",
  "Type" : "Concentration",
  "Description" : "La cible obtient une vitesse de vol de 18 mètres (+1 créature/niv).",
  "Classes" :["SORCERER", "MAGICIAN", "WIZARD"]
   }</v>
      </c>
    </row>
    <row r="250" spans="1:13">
      <c r="A250">
        <v>4</v>
      </c>
      <c r="B250" t="s">
        <v>1381</v>
      </c>
      <c r="C250" t="s">
        <v>1382</v>
      </c>
      <c r="D250" t="s">
        <v>1383</v>
      </c>
      <c r="E250" t="s">
        <v>1338</v>
      </c>
      <c r="F250" t="s">
        <v>1339</v>
      </c>
      <c r="I250" t="s">
        <v>1384</v>
      </c>
      <c r="J250" t="s">
        <v>1322</v>
      </c>
      <c r="K250" s="259" t="s">
        <v>3204</v>
      </c>
      <c r="M250" t="str">
        <f t="shared" si="3"/>
        <v>"Appel de monture supérieure": {
  "Name" : "Appel de monture supérieure",
  "OV" : "Find Greater Steed",
  "Level" : 4,
  "BBE" : "Trouver une monture supérieure",
  "School" : "Invocation",
  "Incantation" : "10 minutes",
  "Type" : "",
  "Description" : "Invoque un esprit sous la forme d'un destrier (griffon, pégase, etc) lié par télépathie au lanceur.",
  "Classes" :["PALADIN"]
   }</v>
      </c>
    </row>
    <row r="251" spans="1:13">
      <c r="A251">
        <v>4</v>
      </c>
      <c r="B251" t="s">
        <v>1414</v>
      </c>
      <c r="D251" t="s">
        <v>1415</v>
      </c>
      <c r="E251" t="s">
        <v>1368</v>
      </c>
      <c r="F251" t="s">
        <v>1326</v>
      </c>
      <c r="G251" t="s">
        <v>1313</v>
      </c>
      <c r="I251" t="s">
        <v>1416</v>
      </c>
      <c r="J251" t="s">
        <v>1328</v>
      </c>
      <c r="K251" s="259" t="s">
        <v>3191</v>
      </c>
      <c r="M251" t="str">
        <f t="shared" si="3"/>
        <v>"Assassin imaginaire": {
  "Name" : "Assassin imaginaire",
  "OV" : "Phantasmal Killer",
  "Level" : 4,
  "BBE" : "",
  "School" : "Illusion",
  "Incantation" : "1 action",
  "Type" : "Concentration",
  "Description" : "La cible doit réussir un JdS de Sag. ou être effrayée puis subir 4d10 dégâts psychiques (dégâts/niv) à chacun de ses tours.",
  "Classes" :["MAGICIAN"]
   }</v>
      </c>
    </row>
    <row r="252" spans="1:13">
      <c r="A252">
        <v>4</v>
      </c>
      <c r="B252" t="s">
        <v>1430</v>
      </c>
      <c r="D252" t="s">
        <v>1431</v>
      </c>
      <c r="E252" t="s">
        <v>1319</v>
      </c>
      <c r="F252" t="s">
        <v>1326</v>
      </c>
      <c r="G252" t="s">
        <v>1313</v>
      </c>
      <c r="I252" t="s">
        <v>1432</v>
      </c>
      <c r="J252" t="s">
        <v>1388</v>
      </c>
      <c r="K252" s="259" t="s">
        <v>3204</v>
      </c>
      <c r="M252" t="str">
        <f t="shared" si="3"/>
        <v>"Aura de pureté": {
  "Name" : "Aura de pureté",
  "OV" : "Aura of Purity",
  "Level" : 4,
  "BBE" : "",
  "School" : "Abjuration",
  "Incantation" : "1 action",
  "Type" : "Concentration",
  "Description" : "Les créatures dans un rayon de 9 m ne peuvent tomber malade, ont la résistance au poison et l'avantage à certains JdS.",
  "Classes" :["PALADIN"]
   }</v>
      </c>
    </row>
    <row r="253" spans="1:13">
      <c r="A253">
        <v>4</v>
      </c>
      <c r="B253" t="s">
        <v>1433</v>
      </c>
      <c r="D253" t="s">
        <v>1434</v>
      </c>
      <c r="E253" t="s">
        <v>1319</v>
      </c>
      <c r="F253" t="s">
        <v>1326</v>
      </c>
      <c r="G253" t="s">
        <v>1313</v>
      </c>
      <c r="I253" t="s">
        <v>1435</v>
      </c>
      <c r="J253" t="s">
        <v>1388</v>
      </c>
      <c r="K253" s="259" t="s">
        <v>3204</v>
      </c>
      <c r="M253" t="str">
        <f t="shared" si="3"/>
        <v>"Aura de vie": {
  "Name" : "Aura de vie",
  "OV" : "Aura of Life",
  "Level" : 4,
  "BBE" : "",
  "School" : "Abjuration",
  "Incantation" : "1 action",
  "Type" : "Concentration",
  "Description" : "Les créatures dans un rayon de 9 m ont la résistance aux dégâts nécrotiques et regagnent automatiquement 1 pv une fois à 0 pv.",
  "Classes" :["PALADIN"]
   }</v>
      </c>
    </row>
    <row r="254" spans="1:13">
      <c r="A254">
        <v>4</v>
      </c>
      <c r="B254" t="s">
        <v>1454</v>
      </c>
      <c r="D254" t="s">
        <v>1455</v>
      </c>
      <c r="E254" t="s">
        <v>1319</v>
      </c>
      <c r="F254" t="s">
        <v>1326</v>
      </c>
      <c r="G254" t="s">
        <v>1313</v>
      </c>
      <c r="I254" t="s">
        <v>1456</v>
      </c>
      <c r="J254" t="s">
        <v>1328</v>
      </c>
      <c r="K254" s="259" t="s">
        <v>3248</v>
      </c>
      <c r="M254" t="str">
        <f t="shared" si="3"/>
        <v>"Bannissement": {
  "Name" : "Bannissement",
  "OV" : "Banishment",
  "Level" : 4,
  "BBE" : "",
  "School" : "Abjuration",
  "Incantation" : "1 action",
  "Type" : "Concentration",
  "Description" : "La cible doit réussir un JdS de Cha. ou être envoyée sur un demi-plan non-dangereux (+1 créature/niv).",
  "Classes" :[ "CLERK", "SORCERER", "MAGICIAN", "PALADIN", "WIZARD"]
   }</v>
      </c>
    </row>
    <row r="255" spans="1:13">
      <c r="A255">
        <v>4</v>
      </c>
      <c r="B255" t="s">
        <v>1473</v>
      </c>
      <c r="D255" t="s">
        <v>1474</v>
      </c>
      <c r="E255" t="s">
        <v>1395</v>
      </c>
      <c r="F255" t="s">
        <v>1326</v>
      </c>
      <c r="I255" t="s">
        <v>1475</v>
      </c>
      <c r="J255" t="s">
        <v>1328</v>
      </c>
      <c r="K255" s="259" t="s">
        <v>3191</v>
      </c>
      <c r="M255" t="str">
        <f t="shared" si="3"/>
        <v>"Bouclier de feu": {
  "Name" : "Bouclier de feu",
  "OV" : "Fire Shield",
  "Level" : 4,
  "BBE" : "",
  "School" : "Évocation",
  "Incantation" : "1 action",
  "Type" : "",
  "Description" : "Le lanceur obtient la résistance aux dégâts de froid ou de feu, et fait subir 2d8 dégâts aux attaquants à 1,50 m qui touchent.",
  "Classes" :["MAGICIAN"]
   }</v>
      </c>
    </row>
    <row r="256" spans="1:13">
      <c r="A256">
        <v>4</v>
      </c>
      <c r="B256" t="s">
        <v>1531</v>
      </c>
      <c r="D256" t="s">
        <v>1532</v>
      </c>
      <c r="E256" t="s">
        <v>1349</v>
      </c>
      <c r="F256" t="s">
        <v>1326</v>
      </c>
      <c r="I256" t="s">
        <v>1533</v>
      </c>
      <c r="J256" t="s">
        <v>1322</v>
      </c>
      <c r="K256" s="259" t="s">
        <v>3233</v>
      </c>
      <c r="M256" t="str">
        <f t="shared" si="3"/>
        <v>"Charme-monstre": {
  "Name" : "Charme-monstre",
  "OV" : "Charm Monster",
  "Level" : 4,
  "BBE" : "",
  "School" : "Enchantement",
  "Incantation" : "1 action",
  "Type" : "",
  "Description" : "La cible doit réussir un JdS de Sag. ou être charmée par le lanceur (+1 créature/niv).",
  "Classes" :["BARD", "DRUID", "SORCERER", "MAGICIAN", "WIZARD"]
   }</v>
      </c>
    </row>
    <row r="257" spans="1:13">
      <c r="A257">
        <v>4</v>
      </c>
      <c r="B257" t="s">
        <v>1541</v>
      </c>
      <c r="C257" t="s">
        <v>1542</v>
      </c>
      <c r="D257" t="s">
        <v>1543</v>
      </c>
      <c r="E257" t="s">
        <v>1395</v>
      </c>
      <c r="F257" t="s">
        <v>1391</v>
      </c>
      <c r="G257" t="s">
        <v>1313</v>
      </c>
      <c r="I257" t="s">
        <v>1544</v>
      </c>
      <c r="J257" t="s">
        <v>1388</v>
      </c>
      <c r="K257" s="259" t="s">
        <v>3204</v>
      </c>
      <c r="M257" t="str">
        <f t="shared" si="3"/>
        <v>"Châtiment assommant": {
  "Name" : "Châtiment assommant",
  "OV" : "Staggering Smite",
  "Level" : 4,
  "BBE" : "Frappe assommante",
  "School" : "Évocation",
  "Incantation" : "1 action bonus",
  "Type" : "Concentration",
  "Description" : "Si l'attaque touche, inflige 4d6 dégâts psychiques extra et la cible doit réussir un JdS de Sag. ou avoir un désavantage.",
  "Classes" :["PALADIN"]
   }</v>
      </c>
    </row>
    <row r="258" spans="1:13">
      <c r="A258">
        <v>4</v>
      </c>
      <c r="B258" t="s">
        <v>1565</v>
      </c>
      <c r="D258" t="s">
        <v>1566</v>
      </c>
      <c r="E258" t="s">
        <v>1338</v>
      </c>
      <c r="F258" t="s">
        <v>1326</v>
      </c>
      <c r="I258" t="s">
        <v>1567</v>
      </c>
      <c r="J258" t="s">
        <v>1328</v>
      </c>
      <c r="K258" s="259" t="s">
        <v>3191</v>
      </c>
      <c r="M258" t="str">
        <f t="shared" si="3"/>
        <v>"Chien de garde de Mordenkainen": {
  "Name" : "Chien de garde de Mordenkainen",
  "OV" : "Mordenkainen's Faithful Hound",
  "Level" : 4,
  "BBE" : "",
  "School" : "Invocation",
  "Incantation" : "1 action",
  "Type" : "",
  "Description" : "Invoque un chien de garde invisible qui aboie à l'approche de créatures et les attaque (4d8 dégâts perforants).",
  "Classes" :["MAGICIAN"]
   }</v>
      </c>
    </row>
    <row r="259" spans="1:13">
      <c r="A259">
        <v>4</v>
      </c>
      <c r="B259" t="s">
        <v>1575</v>
      </c>
      <c r="D259" t="s">
        <v>1576</v>
      </c>
      <c r="E259" t="s">
        <v>1338</v>
      </c>
      <c r="F259" t="s">
        <v>1326</v>
      </c>
      <c r="I259" t="s">
        <v>1577</v>
      </c>
      <c r="J259" t="s">
        <v>1328</v>
      </c>
      <c r="K259" s="259" t="s">
        <v>3191</v>
      </c>
      <c r="M259" t="str">
        <f t="shared" ref="M259:M322" si="4">""""&amp;B259&amp;""": {
  ""Name"" : """&amp;B259&amp;""",
  ""OV"" : """&amp;D259&amp;""",
  ""Level"" : "&amp;A259&amp;",
  ""BBE"" : """&amp;C259&amp;""",
  ""School"" : """&amp;PROPER(E259)&amp;""",
  ""Incantation"" : """&amp;F259&amp;""",
  ""Type"" : """&amp;TRIM(G259&amp;" "&amp;H259)&amp;""",
  ""Description"" : """&amp;I259&amp;""",
  ""Classes"" :["&amp;K259&amp;"]
   }"</f>
        <v>"Coffre secret de Léomund": {
  "Name" : "Coffre secret de Léomund",
  "OV" : "Leomund's Secret Chest",
  "Level" : 4,
  "BBE" : "",
  "School" : "Invocation",
  "Incantation" : "1 action",
  "Type" : "",
  "Description" : "Cache un coffre (90 x 60 x 60 cm) et son contenu dans le plan éthéré.",
  "Classes" :["MAGICIAN"]
   }</v>
      </c>
    </row>
    <row r="260" spans="1:13">
      <c r="A260">
        <v>4</v>
      </c>
      <c r="B260" t="s">
        <v>1606</v>
      </c>
      <c r="D260" t="s">
        <v>1606</v>
      </c>
      <c r="E260" t="s">
        <v>1349</v>
      </c>
      <c r="F260" t="s">
        <v>1326</v>
      </c>
      <c r="G260" t="s">
        <v>1313</v>
      </c>
      <c r="I260" t="s">
        <v>1607</v>
      </c>
      <c r="J260" t="s">
        <v>1328</v>
      </c>
      <c r="K260" s="259" t="s">
        <v>3172</v>
      </c>
      <c r="M260" t="str">
        <f t="shared" si="4"/>
        <v>"Compulsion": {
  "Name" : "Compulsion",
  "OV" : "Compulsion",
  "Level" : 4,
  "BBE" : "",
  "School" : "Enchantement",
  "Incantation" : "1 action",
  "Type" : "Concentration",
  "Description" : "Les cibles à 9 m doivent réussir un JdS de Sag. ou se déplacer dans une direction indiquée.",
  "Classes" :["BARD"]
   }</v>
      </c>
    </row>
    <row r="261" spans="1:13">
      <c r="A261">
        <v>4</v>
      </c>
      <c r="B261" t="s">
        <v>1611</v>
      </c>
      <c r="D261" t="s">
        <v>1611</v>
      </c>
      <c r="E261" t="s">
        <v>1349</v>
      </c>
      <c r="F261" t="s">
        <v>1326</v>
      </c>
      <c r="G261" t="s">
        <v>1313</v>
      </c>
      <c r="I261" t="s">
        <v>1612</v>
      </c>
      <c r="J261" t="s">
        <v>1328</v>
      </c>
      <c r="K261" s="259" t="s">
        <v>3190</v>
      </c>
      <c r="M261" t="str">
        <f t="shared" si="4"/>
        <v>"Confusion": {
  "Name" : "Confusion",
  "OV" : "Confusion",
  "Level" : 4,
  "BBE" : "",
  "School" : "Enchantement",
  "Incantation" : "1 action",
  "Type" : "Concentration",
  "Description" : "Les créatures dans un rayon de 3 m doivent réussir un JdS de Sag. ou ne plus pouvoir agir normalement (+1,50 m de rayon/niv).",
  "Classes" :["BARD", "DRUID", "SORCERER", "MAGICIAN"]
   }</v>
      </c>
    </row>
    <row r="262" spans="1:13">
      <c r="A262">
        <v>4</v>
      </c>
      <c r="B262" t="s">
        <v>1632</v>
      </c>
      <c r="D262" t="s">
        <v>1633</v>
      </c>
      <c r="E262" t="s">
        <v>1325</v>
      </c>
      <c r="F262" t="s">
        <v>1326</v>
      </c>
      <c r="G262" t="s">
        <v>1313</v>
      </c>
      <c r="I262" t="s">
        <v>1634</v>
      </c>
      <c r="J262" t="s">
        <v>1328</v>
      </c>
      <c r="K262" s="259" t="s">
        <v>3202</v>
      </c>
      <c r="M262" t="str">
        <f t="shared" si="4"/>
        <v>"Contrôle de l'eau": {
  "Name" : "Contrôle de l'eau",
  "OV" : "Control Water",
  "Level" : 4,
  "BBE" : "",
  "School" : "Transmutation",
  "Incantation" : "1 action",
  "Type" : "Concentration",
  "Description" : "Contrôle l'eau dans un cube de 30 m (provoquer une crue, scinder l'eau, diriger le courant, créer un tourbillon).",
  "Classes" :[ "CLERK", "DRUID", "MAGICIAN"]
   }</v>
      </c>
    </row>
    <row r="263" spans="1:13">
      <c r="A263">
        <v>4</v>
      </c>
      <c r="B263" t="s">
        <v>1753</v>
      </c>
      <c r="D263" t="s">
        <v>1753</v>
      </c>
      <c r="E263" t="s">
        <v>1419</v>
      </c>
      <c r="F263" t="s">
        <v>1326</v>
      </c>
      <c r="H263" t="s">
        <v>1314</v>
      </c>
      <c r="I263" t="s">
        <v>1754</v>
      </c>
      <c r="J263" t="s">
        <v>1328</v>
      </c>
      <c r="K263" s="259" t="s">
        <v>3175</v>
      </c>
      <c r="M263" t="str">
        <f t="shared" si="4"/>
        <v>"Divination": {
  "Name" : "Divination",
  "OV" : "Divination",
  "Level" : 4,
  "BBE" : "",
  "School" : "Divination",
  "Incantation" : "1 action",
  "Type" : "Rituel",
  "Description" : "Le lanceur obtient une réponse fiable à 1 question au sujet d'un évènement à venir dans les 7 prochains jours.",
  "Classes" :[ "CLERK"]
   }</v>
      </c>
    </row>
    <row r="264" spans="1:13">
      <c r="A264">
        <v>4</v>
      </c>
      <c r="B264" t="s">
        <v>1762</v>
      </c>
      <c r="C264" t="s">
        <v>1763</v>
      </c>
      <c r="D264" t="s">
        <v>1764</v>
      </c>
      <c r="E264" t="s">
        <v>1349</v>
      </c>
      <c r="F264" t="s">
        <v>1326</v>
      </c>
      <c r="G264" t="s">
        <v>1313</v>
      </c>
      <c r="I264" t="s">
        <v>1765</v>
      </c>
      <c r="J264" t="s">
        <v>1328</v>
      </c>
      <c r="K264" s="259" t="s">
        <v>3184</v>
      </c>
      <c r="M264" t="str">
        <f t="shared" si="4"/>
        <v>"Domination de bête": {
  "Name" : "Domination de bête",
  "OV" : "Dominate Beast",
  "Level" : 4,
  "BBE" : "Dominer une bête",
  "School" : "Enchantement",
  "Incantation" : "1 action",
  "Type" : "Concentration",
  "Description" : "Une bête à 18 m doit réussir un JdS de Sag. ou être charmé et obéir au lanceur (durée/niv).",
  "Classes" :["DRUID", "SORCERER"]
   }</v>
      </c>
    </row>
    <row r="265" spans="1:13">
      <c r="A265">
        <v>4</v>
      </c>
      <c r="B265" t="s">
        <v>1853</v>
      </c>
      <c r="D265" t="s">
        <v>1854</v>
      </c>
      <c r="E265" t="s">
        <v>1325</v>
      </c>
      <c r="F265" t="s">
        <v>1339</v>
      </c>
      <c r="I265" t="s">
        <v>1855</v>
      </c>
      <c r="J265" t="s">
        <v>1328</v>
      </c>
      <c r="K265" s="259" t="s">
        <v>3191</v>
      </c>
      <c r="M265" t="str">
        <f t="shared" si="4"/>
        <v>"Fabrication": {
  "Name" : "Fabrication",
  "OV" : "Fabricate",
  "Level" : 4,
  "BBE" : "",
  "School" : "Transmutation",
  "Incantation" : "10 minutes",
  "Type" : "",
  "Description" : "Convertit des matériaux bruts en objets simples de taille G ou inférieure de la même matière.",
  "Classes" :["MAGICIAN"]
   }</v>
      </c>
    </row>
    <row r="266" spans="1:13">
      <c r="A266">
        <v>4</v>
      </c>
      <c r="B266" t="s">
        <v>1860</v>
      </c>
      <c r="D266" t="s">
        <v>1861</v>
      </c>
      <c r="E266" t="s">
        <v>1325</v>
      </c>
      <c r="F266" t="s">
        <v>1326</v>
      </c>
      <c r="I266" t="s">
        <v>1862</v>
      </c>
      <c r="J266" t="s">
        <v>1328</v>
      </c>
      <c r="K266" s="259" t="s">
        <v>3202</v>
      </c>
      <c r="M266" t="str">
        <f t="shared" si="4"/>
        <v>"Façonnage de la pierre": {
  "Name" : "Façonnage de la pierre",
  "OV" : "Stone Shape",
  "Level" : 4,
  "BBE" : "",
  "School" : "Transmutation",
  "Incantation" : "1 action",
  "Type" : "",
  "Description" : "Donne à un bloc de pierre de 1,50 m de côté n'importe quelle forme, ou y crée une ouverture.",
  "Classes" :[ "CLERK", "DRUID", "MAGICIAN"]
   }</v>
      </c>
    </row>
    <row r="267" spans="1:13">
      <c r="A267">
        <v>4</v>
      </c>
      <c r="B267" t="s">
        <v>1896</v>
      </c>
      <c r="D267" t="s">
        <v>1897</v>
      </c>
      <c r="E267" t="s">
        <v>1325</v>
      </c>
      <c r="F267" t="s">
        <v>1326</v>
      </c>
      <c r="G267" t="s">
        <v>1313</v>
      </c>
      <c r="I267" t="s">
        <v>1898</v>
      </c>
      <c r="J267" t="s">
        <v>1322</v>
      </c>
      <c r="K267" s="259" t="s">
        <v>3249</v>
      </c>
      <c r="M267" t="str">
        <f t="shared" si="4"/>
        <v>"Fléau élémentaire": {
  "Name" : "Fléau élémentaire",
  "OV" : "Elemental Bane",
  "Level" : 4,
  "BBE" : "",
  "School" : "Transmutation",
  "Incantation" : "1 action",
  "Type" : "Concentration",
  "Description" : "La cible doit réussir un JdS de Con. ou subir 2d6 dégâts extra d'un type de dégâts spécifique (+1 cible/niv).",
  "Classes" :["DRUID", "MAGICIAN", "WIZARD"]
   }</v>
      </c>
    </row>
    <row r="268" spans="1:13">
      <c r="A268">
        <v>4</v>
      </c>
      <c r="B268" t="s">
        <v>1908</v>
      </c>
      <c r="D268" t="s">
        <v>1909</v>
      </c>
      <c r="E268" t="s">
        <v>1361</v>
      </c>
      <c r="F268" t="s">
        <v>1326</v>
      </c>
      <c r="I268" t="s">
        <v>1910</v>
      </c>
      <c r="J268" t="s">
        <v>1328</v>
      </c>
      <c r="K268" s="259" t="s">
        <v>3235</v>
      </c>
      <c r="M268" t="str">
        <f t="shared" si="4"/>
        <v>"Flétrissement": {
  "Name" : "Flétrissement",
  "OV" : "Blight",
  "Level" : 4,
  "BBE" : "",
  "School" : "Nécromancie",
  "Incantation" : "1 action",
  "Type" : "",
  "Description" : "La cible doit réussir un JdS de Con. ou subir 8d8 dégâts nécrotiques (dégâts/niv).",
  "Classes" :["DRUID", "SORCERER", "MAGICIAN", "WIZARD"]
   }</v>
      </c>
    </row>
    <row r="269" spans="1:13">
      <c r="A269">
        <v>4</v>
      </c>
      <c r="B269" t="s">
        <v>1966</v>
      </c>
      <c r="D269" t="s">
        <v>1967</v>
      </c>
      <c r="E269" t="s">
        <v>1338</v>
      </c>
      <c r="F269" t="s">
        <v>1326</v>
      </c>
      <c r="I269" t="s">
        <v>1968</v>
      </c>
      <c r="J269" t="s">
        <v>1328</v>
      </c>
      <c r="K269" s="259" t="s">
        <v>3175</v>
      </c>
      <c r="M269" t="str">
        <f t="shared" si="4"/>
        <v>"Gardien de la foi": {
  "Name" : "Gardien de la foi",
  "OV" : "Guardian of Faith",
  "Level" : 4,
  "BBE" : "",
  "School" : "Invocation",
  "Incantation" : "1 action",
  "Type" : "",
  "Description" : "Les créatures hostiles dans un rayon de 3 m autour du gardien créé doivent réussir un JdS de Dex. ou subir 20 dégâts radiants.",
  "Classes" :[ "CLERK"]
   }</v>
      </c>
    </row>
    <row r="270" spans="1:13">
      <c r="A270">
        <v>4</v>
      </c>
      <c r="B270" t="s">
        <v>1969</v>
      </c>
      <c r="D270" t="s">
        <v>1970</v>
      </c>
      <c r="E270" t="s">
        <v>1325</v>
      </c>
      <c r="F270" t="s">
        <v>1391</v>
      </c>
      <c r="G270" t="s">
        <v>1313</v>
      </c>
      <c r="I270" t="s">
        <v>1971</v>
      </c>
      <c r="J270" t="s">
        <v>1322</v>
      </c>
      <c r="K270" s="259" t="s">
        <v>3213</v>
      </c>
      <c r="M270" t="str">
        <f t="shared" si="4"/>
        <v>"Gardien de la nature": {
  "Name" : "Gardien de la nature",
  "OV" : "Guardian of Nature",
  "Level" : 4,
  "BBE" : "",
  "School" : "Transmutation",
  "Incantation" : "1 action bonus",
  "Type" : "Concentration",
  "Description" : "Transforme le lanceur en Bête primaire (+3 m, vision dans le noir,...) ou en Grand arbre (+10 pv, avantage à certains jets,...).",
  "Classes" :["DRUID", "PROWLER"]
   }</v>
      </c>
    </row>
    <row r="271" spans="1:13">
      <c r="A271">
        <v>4</v>
      </c>
      <c r="B271" t="s">
        <v>2044</v>
      </c>
      <c r="D271" t="s">
        <v>2045</v>
      </c>
      <c r="E271" t="s">
        <v>1325</v>
      </c>
      <c r="F271" t="s">
        <v>1326</v>
      </c>
      <c r="G271" t="s">
        <v>1313</v>
      </c>
      <c r="I271" t="s">
        <v>2046</v>
      </c>
      <c r="J271" t="s">
        <v>1328</v>
      </c>
      <c r="K271" s="259" t="s">
        <v>3178</v>
      </c>
      <c r="M271" t="str">
        <f t="shared" si="4"/>
        <v>"Insecte géant": {
  "Name" : "Insecte géant",
  "OV" : "Giant Insect",
  "Level" : 4,
  "BBE" : "",
  "School" : "Transmutation",
  "Incantation" : "1 action",
  "Type" : "Concentration",
  "Description" : "Transforme des insectes (de 10 mille-pattes à 1 scorpion) en créatures géantes qui obéissent aux ordres du lanceur.",
  "Classes" :["DRUID"]
   }</v>
      </c>
    </row>
    <row r="272" spans="1:13">
      <c r="A272">
        <v>4</v>
      </c>
      <c r="B272" t="s">
        <v>2056</v>
      </c>
      <c r="D272" t="s">
        <v>2057</v>
      </c>
      <c r="E272" t="s">
        <v>1368</v>
      </c>
      <c r="F272" t="s">
        <v>1326</v>
      </c>
      <c r="G272" t="s">
        <v>1313</v>
      </c>
      <c r="I272" t="s">
        <v>2058</v>
      </c>
      <c r="J272" t="s">
        <v>1328</v>
      </c>
      <c r="K272" s="259" t="s">
        <v>3187</v>
      </c>
      <c r="M272" t="str">
        <f t="shared" si="4"/>
        <v>"Invisibilité supérieure": {
  "Name" : "Invisibilité supérieure",
  "OV" : "Greater Invisibility",
  "Level" : 4,
  "BBE" : "",
  "School" : "Illusion",
  "Incantation" : "1 action",
  "Type" : "Concentration",
  "Description" : "La cible devient invisible durant 1 minute.",
  "Classes" :["BARD", "SORCERER", "MAGICIAN"]
   }</v>
      </c>
    </row>
    <row r="273" spans="1:13">
      <c r="A273">
        <v>4</v>
      </c>
      <c r="B273" t="s">
        <v>2079</v>
      </c>
      <c r="D273" t="s">
        <v>2080</v>
      </c>
      <c r="E273" t="s">
        <v>1338</v>
      </c>
      <c r="F273" t="s">
        <v>1326</v>
      </c>
      <c r="G273" t="s">
        <v>1313</v>
      </c>
      <c r="I273" t="s">
        <v>2081</v>
      </c>
      <c r="J273" t="s">
        <v>1322</v>
      </c>
      <c r="K273" s="259" t="s">
        <v>3236</v>
      </c>
      <c r="M273" t="str">
        <f t="shared" si="4"/>
        <v>"Invocation de démon supérieur": {
  "Name" : "Invocation de démon supérieur",
  "OV" : "Summon Greater Demon",
  "Level" : 4,
  "BBE" : "",
  "School" : "Invocation",
  "Incantation" : "1 action",
  "Type" : "Concentration",
  "Description" : "Invoque de 1 démon FP 5 qui obéit aux ordres du lanceur (FP +1/niv).",
  "Classes" :["MAGICIAN", "WIZARD"]
   }</v>
      </c>
    </row>
    <row r="274" spans="1:13">
      <c r="A274">
        <v>4</v>
      </c>
      <c r="B274" t="s">
        <v>2067</v>
      </c>
      <c r="C274" t="s">
        <v>2068</v>
      </c>
      <c r="D274" t="s">
        <v>2069</v>
      </c>
      <c r="E274" t="s">
        <v>1338</v>
      </c>
      <c r="F274" t="s">
        <v>1334</v>
      </c>
      <c r="G274" t="s">
        <v>1313</v>
      </c>
      <c r="I274" t="s">
        <v>2070</v>
      </c>
      <c r="J274" t="s">
        <v>1328</v>
      </c>
      <c r="K274" s="259" t="s">
        <v>3194</v>
      </c>
      <c r="M274" t="str">
        <f t="shared" si="4"/>
        <v>"Invocation d'élémentaires mineurs": {
  "Name" : "Invocation d'élémentaires mineurs",
  "OV" : "Conjure Minor Elementals",
  "Level" : 4,
  "BBE" : "Invoquer des élémentaires mineurs",
  "School" : "Invocation",
  "Incantation" : "1 minute",
  "Type" : "Concentration",
  "Description" : "Invoque de 1 élémentaire FP 2 à 8 élémentaires FP 1/4 amicaux (nbre de créatures/niv).",
  "Classes" :["DRUID", "MAGICIAN"]
   }</v>
      </c>
    </row>
    <row r="275" spans="1:13">
      <c r="A275">
        <v>4</v>
      </c>
      <c r="B275" t="s">
        <v>2071</v>
      </c>
      <c r="C275" t="s">
        <v>2072</v>
      </c>
      <c r="D275" t="s">
        <v>2073</v>
      </c>
      <c r="E275" t="s">
        <v>1338</v>
      </c>
      <c r="F275" t="s">
        <v>1326</v>
      </c>
      <c r="G275" t="s">
        <v>1313</v>
      </c>
      <c r="I275" t="s">
        <v>2074</v>
      </c>
      <c r="J275" t="s">
        <v>1328</v>
      </c>
      <c r="K275" s="259" t="s">
        <v>3213</v>
      </c>
      <c r="M275" t="str">
        <f t="shared" si="4"/>
        <v>"Invocation d'êtres des bois": {
  "Name" : "Invocation d'êtres des bois",
  "OV" : "Conjure Woodland Beings",
  "Level" : 4,
  "BBE" : "Invoquer des êtres des bois",
  "School" : "Invocation",
  "Incantation" : "1 action",
  "Type" : "Concentration",
  "Description" : "Invoque de 1 fée FP 2 à 8 fées FP 1/4 amicales (nbre de créatures/niv).",
  "Classes" :["DRUID", "PROWLER"]
   }</v>
      </c>
    </row>
    <row r="276" spans="1:13">
      <c r="A276">
        <v>4</v>
      </c>
      <c r="B276" t="s">
        <v>2130</v>
      </c>
      <c r="D276" t="s">
        <v>2131</v>
      </c>
      <c r="E276" t="s">
        <v>1338</v>
      </c>
      <c r="F276" t="s">
        <v>1391</v>
      </c>
      <c r="G276" t="s">
        <v>1313</v>
      </c>
      <c r="I276" t="s">
        <v>2132</v>
      </c>
      <c r="J276" t="s">
        <v>1388</v>
      </c>
      <c r="K276" s="259" t="s">
        <v>3213</v>
      </c>
      <c r="M276" t="str">
        <f t="shared" si="4"/>
        <v>"Liane agrippeuse": {
  "Name" : "Liane agrippeuse",
  "OV" : "Grasping Vine",
  "Level" : 4,
  "BBE" : "",
  "School" : "Invocation",
  "Incantation" : "1 action bonus",
  "Type" : "Concentration",
  "Description" : "La cible doit réussir un JdS de Dex. ou être tirée sur 6 m par la liane.",
  "Classes" :["DRUID", "PROWLER"]
   }</v>
      </c>
    </row>
    <row r="277" spans="1:13">
      <c r="A277">
        <v>4</v>
      </c>
      <c r="B277" t="s">
        <v>2133</v>
      </c>
      <c r="D277" t="s">
        <v>2134</v>
      </c>
      <c r="E277" t="s">
        <v>1319</v>
      </c>
      <c r="F277" t="s">
        <v>1326</v>
      </c>
      <c r="I277" t="s">
        <v>2135</v>
      </c>
      <c r="J277" t="s">
        <v>1328</v>
      </c>
      <c r="K277" s="259" t="s">
        <v>3230</v>
      </c>
      <c r="M277" t="str">
        <f t="shared" si="4"/>
        <v>"Liberté de mouvement": {
  "Name" : "Liberté de mouvement",
  "OV" : "Freedom of Movement",
  "Level" : 4,
  "BBE" : "",
  "School" : "Abjuration",
  "Incantation" : "1 action",
  "Type" : "",
  "Description" : "La cible n'est pas affectée dans ses mouvements par un terrain difficile, un sort ou de l'eau.",
  "Classes" :["BARD",  "CLERK", "DRUID", "PROWLER"]
   }</v>
      </c>
    </row>
    <row r="278" spans="1:13">
      <c r="A278">
        <v>4</v>
      </c>
      <c r="B278" t="s">
        <v>2154</v>
      </c>
      <c r="C278" t="s">
        <v>2155</v>
      </c>
      <c r="D278" t="s">
        <v>2156</v>
      </c>
      <c r="E278" t="s">
        <v>1419</v>
      </c>
      <c r="F278" t="s">
        <v>1326</v>
      </c>
      <c r="G278" t="s">
        <v>1313</v>
      </c>
      <c r="I278" t="s">
        <v>2157</v>
      </c>
      <c r="J278" t="s">
        <v>1328</v>
      </c>
      <c r="K278" s="259" t="s">
        <v>3221</v>
      </c>
      <c r="M278" t="str">
        <f t="shared" si="4"/>
        <v>"Localisation de créature": {
  "Name" : "Localisation de créature",
  "OV" : "Locate Creature",
  "Level" : 4,
  "BBE" : "Localiser une créature",
  "School" : "Divination",
  "Incantation" : "1 action",
  "Type" : "Concentration",
  "Description" : "Le lanceur ressent la direction dans laquelle se trouve une créature familière dans un rayon de 300 m.",
  "Classes" :["BARD",  "CLERK", "DRUID", "MAGICIAN", "PALADIN", "PROWLER"]
   }</v>
      </c>
    </row>
    <row r="279" spans="1:13">
      <c r="A279">
        <v>4</v>
      </c>
      <c r="B279" t="s">
        <v>2217</v>
      </c>
      <c r="D279" t="s">
        <v>2218</v>
      </c>
      <c r="E279" t="s">
        <v>1325</v>
      </c>
      <c r="F279" t="s">
        <v>1326</v>
      </c>
      <c r="G279" t="s">
        <v>1313</v>
      </c>
      <c r="I279" t="s">
        <v>2219</v>
      </c>
      <c r="J279" t="s">
        <v>1328</v>
      </c>
      <c r="K279" s="259" t="s">
        <v>3190</v>
      </c>
      <c r="M279" t="str">
        <f t="shared" si="4"/>
        <v>"Métamorphose": {
  "Name" : "Métamorphose",
  "OV" : "Polymorph",
  "Level" : 4,
  "BBE" : "",
  "School" : "Transmutation",
  "Incantation" : "1 action",
  "Type" : "Concentration",
  "Description" : "Transforme une cible en une nouvelle forme de bête de FP/niveau au plus égal au FP/niveau de la cible.",
  "Classes" :["BARD", "DRUID", "SORCERER", "MAGICIAN"]
   }</v>
      </c>
    </row>
    <row r="280" spans="1:13">
      <c r="A280">
        <v>4</v>
      </c>
      <c r="B280" t="s">
        <v>2289</v>
      </c>
      <c r="D280" t="s">
        <v>2290</v>
      </c>
      <c r="E280" t="s">
        <v>1395</v>
      </c>
      <c r="F280" t="s">
        <v>1326</v>
      </c>
      <c r="G280" t="s">
        <v>1313</v>
      </c>
      <c r="I280" t="s">
        <v>2291</v>
      </c>
      <c r="J280" t="s">
        <v>1328</v>
      </c>
      <c r="K280" s="259" t="s">
        <v>3189</v>
      </c>
      <c r="M280" t="str">
        <f t="shared" si="4"/>
        <v>"Mur de feu": {
  "Name" : "Mur de feu",
  "OV" : "Wall of Fire",
  "Level" : 4,
  "BBE" : "",
  "School" : "Évocation",
  "Incantation" : "1 action",
  "Type" : "Concentration",
  "Description" : "Crée un mur de feu de 18 m x 6 m x 30 cm. Les créatures dans ou à 3 m du mur d'un côté subissent 5d8 dégâts de feu (dégâts/niv).",
  "Classes" :["DRUID", "SORCERER", "MAGICIAN"]
   }</v>
      </c>
    </row>
    <row r="281" spans="1:13">
      <c r="A281">
        <v>4</v>
      </c>
      <c r="B281" t="s">
        <v>2340</v>
      </c>
      <c r="D281" t="s">
        <v>2341</v>
      </c>
      <c r="E281" t="s">
        <v>1419</v>
      </c>
      <c r="F281" t="s">
        <v>1326</v>
      </c>
      <c r="G281" t="s">
        <v>1313</v>
      </c>
      <c r="I281" t="s">
        <v>2342</v>
      </c>
      <c r="J281" t="s">
        <v>1328</v>
      </c>
      <c r="K281" s="259" t="s">
        <v>3191</v>
      </c>
      <c r="M281" t="str">
        <f t="shared" si="4"/>
        <v>"Oeil magique": {
  "Name" : "Oeil magique",
  "OV" : "Arcane Eye",
  "Level" : 4,
  "BBE" : "",
  "School" : "Divination",
  "Incantation" : "1 action",
  "Type" : "Concentration",
  "Description" : "Crée un oeil invisible avec vision dans le noir qui envoie au lanceur l'image mentale de ce qu'il voit.",
  "Classes" :["MAGICIAN"]
   }</v>
      </c>
    </row>
    <row r="282" spans="1:13">
      <c r="A282">
        <v>4</v>
      </c>
      <c r="B282" t="s">
        <v>2343</v>
      </c>
      <c r="D282" t="s">
        <v>2344</v>
      </c>
      <c r="E282" t="s">
        <v>1361</v>
      </c>
      <c r="F282" t="s">
        <v>1326</v>
      </c>
      <c r="G282" t="s">
        <v>1313</v>
      </c>
      <c r="I282" t="s">
        <v>2345</v>
      </c>
      <c r="J282" t="s">
        <v>1322</v>
      </c>
      <c r="K282" s="259" t="s">
        <v>3234</v>
      </c>
      <c r="M282" t="str">
        <f t="shared" si="4"/>
        <v>"Ombre d'égarement": {
  "Name" : "Ombre d'égarement",
  "OV" : "Shadow of Moil",
  "Level" : 4,
  "BBE" : "",
  "School" : "Nécromancie",
  "Incantation" : "1 action",
  "Type" : "Concentration",
  "Description" : "Le lanceur obtient la résistance aux dommages radiants et inflige 2d8 dégâts nécrotiques aux créatures qui le touchent.",
  "Classes" :["WIZARD"]
   }</v>
      </c>
    </row>
    <row r="283" spans="1:13">
      <c r="A283">
        <v>4</v>
      </c>
      <c r="B283" t="s">
        <v>2383</v>
      </c>
      <c r="D283" t="s">
        <v>2384</v>
      </c>
      <c r="E283" t="s">
        <v>1319</v>
      </c>
      <c r="F283" t="s">
        <v>1326</v>
      </c>
      <c r="G283" t="s">
        <v>1313</v>
      </c>
      <c r="I283" t="s">
        <v>2385</v>
      </c>
      <c r="J283" t="s">
        <v>1328</v>
      </c>
      <c r="K283" s="259" t="s">
        <v>3219</v>
      </c>
      <c r="M283" t="str">
        <f t="shared" si="4"/>
        <v>"Peau de pierre": {
  "Name" : "Peau de pierre",
  "OV" : "Stoneskin",
  "Level" : 4,
  "BBE" : "",
  "School" : "Abjuration",
  "Incantation" : "1 action",
  "Type" : "Concentration",
  "Description" : "La cible obtient la résistante aux dégâts non magiques contondants, perforants et tranchants.",
  "Classes" :["DRUID", "SORCERER", "MAGICIAN", "PROWLER"]
   }</v>
      </c>
    </row>
    <row r="284" spans="1:13">
      <c r="A284">
        <v>4</v>
      </c>
      <c r="B284" t="s">
        <v>2413</v>
      </c>
      <c r="D284" t="s">
        <v>2414</v>
      </c>
      <c r="E284" t="s">
        <v>1338</v>
      </c>
      <c r="F284" t="s">
        <v>1326</v>
      </c>
      <c r="I284" t="s">
        <v>2415</v>
      </c>
      <c r="J284" t="s">
        <v>1328</v>
      </c>
      <c r="K284" s="259" t="s">
        <v>3231</v>
      </c>
      <c r="M284" t="str">
        <f t="shared" si="4"/>
        <v>"Porte dimensionnelle": {
  "Name" : "Porte dimensionnelle",
  "OV" : "Dimension Door",
  "Level" : 4,
  "BBE" : "",
  "School" : "Invocation",
  "Incantation" : "1 action",
  "Type" : "",
  "Description" : "Le lanceur et une autre créature de même taille sont téléportés à un maximum de 150 mètres.",
  "Classes" :["BARD", "SORCERER", "MAGICIAN", "WIZARD"]
   }</v>
      </c>
    </row>
    <row r="285" spans="1:13">
      <c r="A285">
        <v>4</v>
      </c>
      <c r="B285" t="s">
        <v>2450</v>
      </c>
      <c r="D285" t="s">
        <v>2451</v>
      </c>
      <c r="E285" t="s">
        <v>1319</v>
      </c>
      <c r="F285" t="s">
        <v>1326</v>
      </c>
      <c r="I285" t="s">
        <v>2452</v>
      </c>
      <c r="J285" t="s">
        <v>1328</v>
      </c>
      <c r="K285" s="259" t="s">
        <v>3210</v>
      </c>
      <c r="M285" t="str">
        <f t="shared" si="4"/>
        <v>"Protection contre la mort": {
  "Name" : "Protection contre la mort",
  "OV" : "Death Ward",
  "Level" : 4,
  "BBE" : "",
  "School" : "Abjuration",
  "Incantation" : "1 action",
  "Type" : "",
  "Description" : "Lorsque la cible tombera pour la première fois à 0 pv, elle repassera automatiquement à 1 pv.",
  "Classes" :[ "CLERK", "PALADIN"]
   }</v>
      </c>
    </row>
    <row r="286" spans="1:13">
      <c r="A286">
        <v>4</v>
      </c>
      <c r="B286" t="s">
        <v>2504</v>
      </c>
      <c r="D286" t="s">
        <v>2505</v>
      </c>
      <c r="E286" t="s">
        <v>1395</v>
      </c>
      <c r="F286" t="s">
        <v>1326</v>
      </c>
      <c r="G286" t="s">
        <v>1313</v>
      </c>
      <c r="I286" t="s">
        <v>2506</v>
      </c>
      <c r="J286" t="s">
        <v>1322</v>
      </c>
      <c r="K286" s="259" t="s">
        <v>3232</v>
      </c>
      <c r="M286" t="str">
        <f t="shared" si="4"/>
        <v>"Rayonnement écoeurant": {
  "Name" : "Rayonnement écoeurant",
  "OV" : "Sickening Radiance",
  "Level" : 4,
  "BBE" : "",
  "School" : "Évocation",
  "Incantation" : "1 action",
  "Type" : "Concentration",
  "Description" : "Les créatures dans un rayon de 9 m doivent réussir un JdS de Con. ou subir 4d10 dégâts radiants et un niveau d'épuisement.",
  "Classes" :["SORCERER", "MAGICIAN", "WIZARD"]
   }</v>
      </c>
    </row>
    <row r="287" spans="1:13">
      <c r="A287">
        <v>4</v>
      </c>
      <c r="B287" t="s">
        <v>2576</v>
      </c>
      <c r="D287" t="s">
        <v>2577</v>
      </c>
      <c r="E287" t="s">
        <v>1319</v>
      </c>
      <c r="F287" t="s">
        <v>1339</v>
      </c>
      <c r="I287" t="s">
        <v>2578</v>
      </c>
      <c r="J287" t="s">
        <v>1328</v>
      </c>
      <c r="K287" s="259" t="s">
        <v>3191</v>
      </c>
      <c r="M287" t="str">
        <f t="shared" si="4"/>
        <v>"Sanctuaire privé de Mordenkainen": {
  "Name" : "Sanctuaire privé de Mordenkainen",
  "OV" : "Mordenkainen's Private Sanctum",
  "Level" : 4,
  "BBE" : "",
  "School" : "Abjuration",
  "Incantation" : "10 minutes",
  "Type" : "",
  "Description" : "Crée un cube sécurisé jusqu'à 30 m de côté. Le type de protection est à choisir (+30 m de côté/niv).",
  "Classes" :["MAGICIAN"]
   }</v>
      </c>
    </row>
    <row r="288" spans="1:13">
      <c r="A288">
        <v>4</v>
      </c>
      <c r="B288" t="s">
        <v>2637</v>
      </c>
      <c r="D288" t="s">
        <v>2638</v>
      </c>
      <c r="E288" t="s">
        <v>1338</v>
      </c>
      <c r="F288" t="s">
        <v>1326</v>
      </c>
      <c r="G288" t="s">
        <v>1313</v>
      </c>
      <c r="I288" t="s">
        <v>2639</v>
      </c>
      <c r="J288" t="s">
        <v>1322</v>
      </c>
      <c r="K288" s="259" t="s">
        <v>3189</v>
      </c>
      <c r="M288" t="str">
        <f t="shared" si="4"/>
        <v>"Sphère aqueuse": {
  "Name" : "Sphère aqueuse",
  "OV" : "Watery Sphere",
  "Level" : 4,
  "BBE" : "",
  "School" : "Invocation",
  "Incantation" : "1 action",
  "Type" : "Concentration",
  "Description" : "Jusqu'à 4 créatures de taille M ou 1 de taille G dans un rayon de 3 m doivent réussir un JdS de For. ou être entravées.",
  "Classes" :["DRUID", "SORCERER", "MAGICIAN"]
   }</v>
      </c>
    </row>
    <row r="289" spans="1:13">
      <c r="A289">
        <v>4</v>
      </c>
      <c r="B289" t="s">
        <v>2643</v>
      </c>
      <c r="D289" t="s">
        <v>2644</v>
      </c>
      <c r="E289" t="s">
        <v>1395</v>
      </c>
      <c r="F289" t="s">
        <v>1326</v>
      </c>
      <c r="G289" t="s">
        <v>1313</v>
      </c>
      <c r="I289" t="s">
        <v>2645</v>
      </c>
      <c r="J289" t="s">
        <v>1322</v>
      </c>
      <c r="K289" s="259" t="s">
        <v>3188</v>
      </c>
      <c r="M289" t="str">
        <f t="shared" si="4"/>
        <v>"Sphère de tempête": {
  "Name" : "Sphère de tempête",
  "OV" : "Storm Sphere",
  "Level" : 4,
  "BBE" : "",
  "School" : "Évocation",
  "Incantation" : "1 action",
  "Type" : "Concentration",
  "Description" : "Les créatures dans une sphère de 6 m de rayon doivent réussir un JdS de For. ou subir 2d6 dégâts contondants (dégâts/niv).",
  "Classes" :["SORCERER", "MAGICIAN"]
   }</v>
      </c>
    </row>
    <row r="290" spans="1:13">
      <c r="A290">
        <v>4</v>
      </c>
      <c r="B290" t="s">
        <v>2646</v>
      </c>
      <c r="D290" t="s">
        <v>2647</v>
      </c>
      <c r="E290" t="s">
        <v>1395</v>
      </c>
      <c r="F290" t="s">
        <v>1326</v>
      </c>
      <c r="I290" t="s">
        <v>2648</v>
      </c>
      <c r="J290" t="s">
        <v>1322</v>
      </c>
      <c r="K290" s="259" t="s">
        <v>3188</v>
      </c>
      <c r="M290" t="str">
        <f t="shared" si="4"/>
        <v>"Sphère de vitriol": {
  "Name" : "Sphère de vitriol",
  "OV" : "Vitriolic Sphere",
  "Level" : 4,
  "BBE" : "",
  "School" : "Évocation",
  "Incantation" : "1 action",
  "Type" : "",
  "Description" : "Les créatures à 6 m doivent réussir un JdS de Dex. ou subir 10d4 dégâts d'acide (dégâts/niv) puis 5d4 dégâts d'acide à son tour.",
  "Classes" :["SORCERER", "MAGICIAN"]
   }</v>
      </c>
    </row>
    <row r="291" spans="1:13">
      <c r="A291">
        <v>4</v>
      </c>
      <c r="B291" t="s">
        <v>2653</v>
      </c>
      <c r="D291" t="s">
        <v>2654</v>
      </c>
      <c r="E291" t="s">
        <v>1395</v>
      </c>
      <c r="F291" t="s">
        <v>1326</v>
      </c>
      <c r="G291" t="s">
        <v>1313</v>
      </c>
      <c r="I291" t="s">
        <v>2655</v>
      </c>
      <c r="J291" t="s">
        <v>1328</v>
      </c>
      <c r="K291" s="259" t="s">
        <v>3191</v>
      </c>
      <c r="M291" t="str">
        <f t="shared" si="4"/>
        <v>"Sphère résiliente d'Otiluke": {
  "Name" : "Sphère résiliente d'Otiluke",
  "OV" : "Otiluke's Resilient Sphere",
  "Level" : 4,
  "BBE" : "",
  "School" : "Évocation",
  "Incantation" : "1 action",
  "Type" : "Concentration",
  "Description" : "La cible de taille G ou inférieure doit réussir un JdS de Dex. ou être emprisonnée pour la durée du sort.",
  "Classes" :["MAGICIAN"]
   }</v>
      </c>
    </row>
    <row r="292" spans="1:13">
      <c r="A292">
        <v>4</v>
      </c>
      <c r="B292" t="s">
        <v>2680</v>
      </c>
      <c r="D292" t="s">
        <v>2681</v>
      </c>
      <c r="E292" t="s">
        <v>1395</v>
      </c>
      <c r="F292" t="s">
        <v>1326</v>
      </c>
      <c r="I292" t="s">
        <v>2682</v>
      </c>
      <c r="J292" t="s">
        <v>1328</v>
      </c>
      <c r="K292" s="259" t="s">
        <v>3189</v>
      </c>
      <c r="M292" t="str">
        <f t="shared" si="4"/>
        <v>"Tempête de grêle": {
  "Name" : "Tempête de grêle",
  "OV" : "Ice Storm",
  "Level" : 4,
  "BBE" : "",
  "School" : "Évocation",
  "Incantation" : "1 action",
  "Type" : "",
  "Description" : "Les créatures dans un cylindre de 12 x 12 m doivent réussir un JdS de Dex. ou subir 2d8 dégâts contondants et 4d6 de froid.",
  "Classes" :["DRUID", "SORCERER", "MAGICIAN"]
   }</v>
      </c>
    </row>
    <row r="293" spans="1:13">
      <c r="A293">
        <v>4</v>
      </c>
      <c r="B293" t="s">
        <v>2702</v>
      </c>
      <c r="D293" t="s">
        <v>2703</v>
      </c>
      <c r="E293" t="s">
        <v>1338</v>
      </c>
      <c r="F293" t="s">
        <v>1326</v>
      </c>
      <c r="G293" t="s">
        <v>1313</v>
      </c>
      <c r="I293" t="s">
        <v>2704</v>
      </c>
      <c r="J293" t="s">
        <v>1328</v>
      </c>
      <c r="K293" s="259" t="s">
        <v>3191</v>
      </c>
      <c r="M293" t="str">
        <f t="shared" si="4"/>
        <v>"Tentacules noirs d'Evard": {
  "Name" : "Tentacules noirs d'Evard",
  "OV" : "Evard's Black Tentacles",
  "Level" : 4,
  "BBE" : "",
  "School" : "Invocation",
  "Incantation" : "1 action",
  "Type" : "Concentration",
  "Description" : "Les créatures dans un carré de 6 m doivent réussir un JdS de Dex. ou subir 3d6 dégâts contondants et être entravées.",
  "Classes" :["MAGICIAN"]
   }</v>
      </c>
    </row>
    <row r="294" spans="1:13">
      <c r="A294">
        <v>4</v>
      </c>
      <c r="B294" t="s">
        <v>2709</v>
      </c>
      <c r="D294" t="s">
        <v>2710</v>
      </c>
      <c r="E294" t="s">
        <v>1368</v>
      </c>
      <c r="F294" t="s">
        <v>1339</v>
      </c>
      <c r="I294" t="s">
        <v>2711</v>
      </c>
      <c r="J294" t="s">
        <v>1328</v>
      </c>
      <c r="K294" s="259" t="s">
        <v>3250</v>
      </c>
      <c r="M294" t="str">
        <f t="shared" si="4"/>
        <v>"Terrain hallucinatoire": {
  "Name" : "Terrain hallucinatoire",
  "OV" : "Hallucinatory Terrain",
  "Level" : 4,
  "BBE" : "",
  "School" : "Illusion",
  "Incantation" : "10 minutes",
  "Type" : "",
  "Description" : "Fait paraître un terrain naturel pour un autre type (par exemple une route devient un marais ou une crevasse).",
  "Classes" :["BARD", "DRUID", "MAGICIAN", "WIZARD"]
   }</v>
      </c>
    </row>
    <row r="295" spans="1:13">
      <c r="A295">
        <v>5</v>
      </c>
      <c r="B295" t="s">
        <v>1344</v>
      </c>
      <c r="D295" t="s">
        <v>1345</v>
      </c>
      <c r="E295" t="s">
        <v>1325</v>
      </c>
      <c r="F295" t="s">
        <v>1326</v>
      </c>
      <c r="G295" t="s">
        <v>1313</v>
      </c>
      <c r="I295" t="s">
        <v>1346</v>
      </c>
      <c r="J295" t="s">
        <v>1322</v>
      </c>
      <c r="K295" s="259" t="s">
        <v>3187</v>
      </c>
      <c r="M295" t="str">
        <f t="shared" si="4"/>
        <v>"Amélioration de compétences": {
  "Name" : "Amélioration de compétences",
  "OV" : "Skill Empowerment",
  "Level" : 5,
  "BBE" : "",
  "School" : "Transmutation",
  "Incantation" : "1 action",
  "Type" : "Concentration",
  "Description" : "La cible double son bonus de maîtrise pour une compétence.",
  "Classes" :["BARD", "SORCERER", "MAGICIAN"]
   }</v>
      </c>
    </row>
    <row r="296" spans="1:13">
      <c r="A296">
        <v>5</v>
      </c>
      <c r="B296" t="s">
        <v>1355</v>
      </c>
      <c r="C296" t="s">
        <v>1356</v>
      </c>
      <c r="D296" t="s">
        <v>1357</v>
      </c>
      <c r="E296" t="s">
        <v>1325</v>
      </c>
      <c r="F296" t="s">
        <v>1326</v>
      </c>
      <c r="G296" t="s">
        <v>1313</v>
      </c>
      <c r="I296" t="s">
        <v>1358</v>
      </c>
      <c r="J296" t="s">
        <v>1328</v>
      </c>
      <c r="K296" s="259" t="s">
        <v>3187</v>
      </c>
      <c r="M296" t="str">
        <f t="shared" si="4"/>
        <v>"Animation d'objets": {
  "Name" : "Animation d'objets",
  "OV" : "Animate Objects",
  "Level" : 5,
  "BBE" : "Animation des objets",
  "School" : "Transmutation",
  "Incantation" : "1 action",
  "Type" : "Concentration",
  "Description" : "Anime jusqu'à 10 objets non magiques et contrôle leurs actions jusqu'à 150 m (+2 objets/niv).",
  "Classes" :["BARD", "SORCERER", "MAGICIAN"]
   }</v>
      </c>
    </row>
    <row r="297" spans="1:13">
      <c r="A297">
        <v>5</v>
      </c>
      <c r="B297" t="s">
        <v>1366</v>
      </c>
      <c r="D297" t="s">
        <v>1367</v>
      </c>
      <c r="E297" t="s">
        <v>1368</v>
      </c>
      <c r="F297" t="s">
        <v>1326</v>
      </c>
      <c r="I297" t="s">
        <v>1369</v>
      </c>
      <c r="J297" t="s">
        <v>1328</v>
      </c>
      <c r="K297" s="259" t="s">
        <v>3187</v>
      </c>
      <c r="M297" t="str">
        <f t="shared" si="4"/>
        <v>"Apparence trompeuse": {
  "Name" : "Apparence trompeuse",
  "OV" : "Seeming",
  "Level" : 5,
  "BBE" : "",
  "School" : "Illusion",
  "Incantation" : "1 action",
  "Type" : "",
  "Description" : "Change l'apparence physique et vestimentaire de cibles (JdS si non consentante).",
  "Classes" :["BARD", "SORCERER", "MAGICIAN"]
   }</v>
      </c>
    </row>
    <row r="298" spans="1:13">
      <c r="A298">
        <v>5</v>
      </c>
      <c r="B298" t="s">
        <v>1393</v>
      </c>
      <c r="D298" t="s">
        <v>1394</v>
      </c>
      <c r="E298" t="s">
        <v>1395</v>
      </c>
      <c r="F298" t="s">
        <v>1391</v>
      </c>
      <c r="G298" t="s">
        <v>1313</v>
      </c>
      <c r="I298" t="s">
        <v>1396</v>
      </c>
      <c r="J298" t="s">
        <v>1322</v>
      </c>
      <c r="K298" s="259" t="s">
        <v>3210</v>
      </c>
      <c r="M298" t="str">
        <f t="shared" si="4"/>
        <v>"Arme sacrée": {
  "Name" : "Arme sacrée",
  "OV" : "Holy Weapon",
  "Level" : 5,
  "BBE" : "",
  "School" : "Évocation",
  "Incantation" : "1 action bonus",
  "Type" : "Concentration",
  "Description" : "L'arme cible brille, inflige 2d8 dégâts radiants supplémentaires et peut exploser sur un rayon de 9 m (JdS ou 4d8 radiants).",
  "Classes" :[ "CLERK", "PALADIN"]
   }</v>
      </c>
    </row>
    <row r="299" spans="1:13">
      <c r="A299">
        <v>5</v>
      </c>
      <c r="B299" t="s">
        <v>1424</v>
      </c>
      <c r="D299" t="s">
        <v>1425</v>
      </c>
      <c r="E299" t="s">
        <v>1395</v>
      </c>
      <c r="F299" t="s">
        <v>1326</v>
      </c>
      <c r="G299" t="s">
        <v>1313</v>
      </c>
      <c r="I299" t="s">
        <v>1426</v>
      </c>
      <c r="J299" t="s">
        <v>1322</v>
      </c>
      <c r="K299" s="259" t="s">
        <v>3197</v>
      </c>
      <c r="M299" t="str">
        <f t="shared" si="4"/>
        <v>"Aube": {
  "Name" : "Aube",
  "OV" : "Dawn",
  "Level" : 5,
  "BBE" : "",
  "School" : "Évocation",
  "Incantation" : "1 action",
  "Type" : "Concentration",
  "Description" : "Les créatures dans un cylindre de 9 x 12 m doivent réussir un JdS de Con. ou subir 4d10 dégâts radiants.",
  "Classes" :[ "CLERK", "MAGICIAN"]
   }</v>
      </c>
    </row>
    <row r="300" spans="1:13">
      <c r="A300">
        <v>5</v>
      </c>
      <c r="B300" t="s">
        <v>1496</v>
      </c>
      <c r="D300" t="s">
        <v>1497</v>
      </c>
      <c r="E300" t="s">
        <v>1325</v>
      </c>
      <c r="F300" t="s">
        <v>1391</v>
      </c>
      <c r="G300" t="s">
        <v>1313</v>
      </c>
      <c r="I300" t="s">
        <v>1498</v>
      </c>
      <c r="J300" t="s">
        <v>1388</v>
      </c>
      <c r="K300" s="259" t="s">
        <v>3217</v>
      </c>
      <c r="M300" t="str">
        <f t="shared" si="4"/>
        <v>"Carquois magique": {
  "Name" : "Carquois magique",
  "OV" : "Swift Quiver",
  "Level" : 5,
  "BBE" : "",
  "School" : "Transmutation",
  "Incantation" : "1 action bonus",
  "Type" : "Concentration",
  "Description" : "Fait qu'un carquois produise constamment des munitions non magiques, permettant 2 attaques par round en action bonus.",
  "Classes" :["PROWLER"]
   }</v>
      </c>
    </row>
    <row r="301" spans="1:13">
      <c r="A301">
        <v>5</v>
      </c>
      <c r="B301" t="s">
        <v>1507</v>
      </c>
      <c r="D301" t="s">
        <v>1508</v>
      </c>
      <c r="E301" t="s">
        <v>1319</v>
      </c>
      <c r="F301" t="s">
        <v>1326</v>
      </c>
      <c r="G301" t="s">
        <v>1313</v>
      </c>
      <c r="I301" t="s">
        <v>1509</v>
      </c>
      <c r="J301" t="s">
        <v>1388</v>
      </c>
      <c r="K301" s="259" t="s">
        <v>3204</v>
      </c>
      <c r="M301" t="str">
        <f t="shared" si="4"/>
        <v>"Cercle de pouvoir": {
  "Name" : "Cercle de pouvoir",
  "OV" : "Circle of Power",
  "Level" : 5,
  "BBE" : "",
  "School" : "Abjuration",
  "Incantation" : "1 action",
  "Type" : "Concentration",
  "Description" : "Les créatures amicales dans un rayon de 9 m ont l'avantage aux JdS contre les sorts et autres effets magiques.",
  "Classes" :["PALADIN"]
   }</v>
      </c>
    </row>
    <row r="302" spans="1:13">
      <c r="A302">
        <v>5</v>
      </c>
      <c r="B302" t="s">
        <v>1510</v>
      </c>
      <c r="D302" t="s">
        <v>1511</v>
      </c>
      <c r="E302" t="s">
        <v>1338</v>
      </c>
      <c r="F302" t="s">
        <v>1334</v>
      </c>
      <c r="I302" t="s">
        <v>1512</v>
      </c>
      <c r="J302" t="s">
        <v>1328</v>
      </c>
      <c r="K302" s="259" t="s">
        <v>3187</v>
      </c>
      <c r="M302" t="str">
        <f t="shared" si="4"/>
        <v>"Cercle de téléportation": {
  "Name" : "Cercle de téléportation",
  "OV" : "Teleportation Circle",
  "Level" : 5,
  "BBE" : "",
  "School" : "Invocation",
  "Incantation" : "1 minute",
  "Type" : "",
  "Description" : "Crée un cercle permettant à quiconque d’être téléporté vers un autre cercle de téléportation connu du lanceur.",
  "Classes" :["BARD", "SORCERER", "MAGICIAN"]
   }</v>
      </c>
    </row>
    <row r="303" spans="1:13">
      <c r="A303">
        <v>5</v>
      </c>
      <c r="B303" t="s">
        <v>1553</v>
      </c>
      <c r="C303" t="s">
        <v>1554</v>
      </c>
      <c r="D303" t="s">
        <v>1555</v>
      </c>
      <c r="E303" t="s">
        <v>1319</v>
      </c>
      <c r="F303" t="s">
        <v>1391</v>
      </c>
      <c r="G303" t="s">
        <v>1313</v>
      </c>
      <c r="I303" t="s">
        <v>1556</v>
      </c>
      <c r="J303" t="s">
        <v>1388</v>
      </c>
      <c r="K303" s="259" t="s">
        <v>3204</v>
      </c>
      <c r="M303" t="str">
        <f t="shared" si="4"/>
        <v>"Châtiment de bannissement": {
  "Name" : "Châtiment de bannissement",
  "OV" : "Banishing Smite",
  "Level" : 5,
  "BBE" : "Frappe du bannissement",
  "School" : "Abjuration",
  "Incantation" : "1 action bonus",
  "Type" : "Concentration",
  "Description" : "Si l'attaque avec une arme touche, inflige 5d10 dégâts de force extra. Une cible réduite à 50 pv ou moins est bannie.",
  "Classes" :["PALADIN"]
   }</v>
      </c>
    </row>
    <row r="304" spans="1:13">
      <c r="A304">
        <v>5</v>
      </c>
      <c r="B304" t="s">
        <v>1581</v>
      </c>
      <c r="D304" t="s">
        <v>1582</v>
      </c>
      <c r="E304" t="s">
        <v>1395</v>
      </c>
      <c r="F304" t="s">
        <v>1326</v>
      </c>
      <c r="I304" t="s">
        <v>1583</v>
      </c>
      <c r="J304" t="s">
        <v>1328</v>
      </c>
      <c r="K304" s="259" t="s">
        <v>3175</v>
      </c>
      <c r="M304" t="str">
        <f t="shared" si="4"/>
        <v>"Colonne de flamme": {
  "Name" : "Colonne de flamme",
  "OV" : "Flame Strike",
  "Level" : 5,
  "BBE" : "",
  "School" : "Évocation",
  "Incantation" : "1 action",
  "Type" : "",
  "Description" : "Les créatures dans un cylindre de 6 x 12 m doivent réussir un JdS de Dex. ou subir 4d6 de feu et 4d6 radiants (dégâts/niv).",
  "Classes" :[ "CLERK"]
   }</v>
      </c>
    </row>
    <row r="305" spans="1:13">
      <c r="A305">
        <v>5</v>
      </c>
      <c r="B305" t="s">
        <v>1597</v>
      </c>
      <c r="D305" t="s">
        <v>1598</v>
      </c>
      <c r="E305" t="s">
        <v>1419</v>
      </c>
      <c r="F305" t="s">
        <v>1334</v>
      </c>
      <c r="H305" t="s">
        <v>1314</v>
      </c>
      <c r="I305" t="s">
        <v>1599</v>
      </c>
      <c r="J305" t="s">
        <v>1328</v>
      </c>
      <c r="K305" s="259" t="s">
        <v>3175</v>
      </c>
      <c r="M305" t="str">
        <f t="shared" si="4"/>
        <v>"Communion": {
  "Name" : "Communion",
  "OV" : "Commune",
  "Level" : 5,
  "BBE" : "",
  "School" : "Divination",
  "Incantation" : "1 minute",
  "Type" : "Rituel",
  "Description" : "Permet d'obtenir d'une entité divine les réponses (oui ou non) à 3 questions.",
  "Classes" :[ "CLERK"]
   }</v>
      </c>
    </row>
    <row r="306" spans="1:13">
      <c r="A306">
        <v>5</v>
      </c>
      <c r="B306" t="s">
        <v>1600</v>
      </c>
      <c r="D306" t="s">
        <v>1601</v>
      </c>
      <c r="E306" t="s">
        <v>1419</v>
      </c>
      <c r="F306" t="s">
        <v>1334</v>
      </c>
      <c r="H306" t="s">
        <v>1314</v>
      </c>
      <c r="I306" t="s">
        <v>1602</v>
      </c>
      <c r="J306" t="s">
        <v>1328</v>
      </c>
      <c r="K306" s="259" t="s">
        <v>3213</v>
      </c>
      <c r="M306" t="str">
        <f t="shared" si="4"/>
        <v>"Communion avec la nature": {
  "Name" : "Communion avec la nature",
  "OV" : "Commune with Nature",
  "Level" : 5,
  "BBE" : "",
  "School" : "Divination",
  "Incantation" : "1 minute",
  "Type" : "Rituel",
  "Description" : "Le lanceur obtient 3 informations sur le territoire alentour. Ne fonctionne pas dans les donjons ou les villes.",
  "Classes" :["DRUID", "PROWLER"]
   }</v>
      </c>
    </row>
    <row r="307" spans="1:13">
      <c r="A307">
        <v>5</v>
      </c>
      <c r="B307" t="s">
        <v>1608</v>
      </c>
      <c r="D307" t="s">
        <v>1609</v>
      </c>
      <c r="E307" t="s">
        <v>1395</v>
      </c>
      <c r="F307" t="s">
        <v>1326</v>
      </c>
      <c r="I307" t="s">
        <v>1610</v>
      </c>
      <c r="J307" t="s">
        <v>1328</v>
      </c>
      <c r="K307" s="259" t="s">
        <v>3188</v>
      </c>
      <c r="M307" t="str">
        <f t="shared" si="4"/>
        <v>"Cône de froid": {
  "Name" : "Cône de froid",
  "OV" : "Cone of Cold",
  "Level" : 5,
  "BBE" : "",
  "School" : "Évocation",
  "Incantation" : "1 action",
  "Type" : "",
  "Description" : "Les créatures dans un cône de 18 m doivent réussir un JdS de Con. ou subir 8d8 dégâts de froid (dégâts/niv).",
  "Classes" :["SORCERER", "MAGICIAN"]
   }</v>
      </c>
    </row>
    <row r="308" spans="1:13">
      <c r="A308">
        <v>5</v>
      </c>
      <c r="B308" t="s">
        <v>1613</v>
      </c>
      <c r="C308" t="s">
        <v>1614</v>
      </c>
      <c r="D308" t="s">
        <v>1615</v>
      </c>
      <c r="E308" t="s">
        <v>1419</v>
      </c>
      <c r="F308" t="s">
        <v>1334</v>
      </c>
      <c r="H308" t="s">
        <v>1314</v>
      </c>
      <c r="I308" t="s">
        <v>1616</v>
      </c>
      <c r="J308" t="s">
        <v>1328</v>
      </c>
      <c r="K308" s="259" t="s">
        <v>3236</v>
      </c>
      <c r="M308" t="str">
        <f t="shared" si="4"/>
        <v>"Contact avec un autre plan": {
  "Name" : "Contact avec un autre plan",
  "OV" : "Contact Other Plane",
  "Level" : 5,
  "BBE" : "Contacter un autre plan",
  "School" : "Divination",
  "Incantation" : "1 minute",
  "Type" : "Rituel",
  "Description" : "Contacte une entité extérieure afin de lui poser 5 questions si un JdS d'Int. est réussi. Sinon, 6d6 dégâts psychiques.",
  "Classes" :["MAGICIAN", "WIZARD"]
   }</v>
      </c>
    </row>
    <row r="309" spans="1:13">
      <c r="A309">
        <v>5</v>
      </c>
      <c r="B309" t="s">
        <v>1620</v>
      </c>
      <c r="D309" t="s">
        <v>1620</v>
      </c>
      <c r="E309" t="s">
        <v>1361</v>
      </c>
      <c r="F309" t="s">
        <v>1326</v>
      </c>
      <c r="I309" t="s">
        <v>1621</v>
      </c>
      <c r="J309" t="s">
        <v>1328</v>
      </c>
      <c r="K309" s="259" t="s">
        <v>3182</v>
      </c>
      <c r="M309" t="str">
        <f t="shared" si="4"/>
        <v>"Contagion": {
  "Name" : "Contagion",
  "OV" : "Contagion",
  "Level" : 5,
  "BBE" : "",
  "School" : "Nécromancie",
  "Incantation" : "1 action",
  "Type" : "",
  "Description" : "Si l'attaque avec un sort touche, la cible est infectée d'une maladie à choisir parmi les 6 proposées.",
  "Classes" :[ "CLERK", "DRUID"]
   }</v>
      </c>
    </row>
    <row r="310" spans="1:13">
      <c r="A310">
        <v>5</v>
      </c>
      <c r="B310" t="s">
        <v>1625</v>
      </c>
      <c r="C310" t="s">
        <v>1626</v>
      </c>
      <c r="D310" t="s">
        <v>1627</v>
      </c>
      <c r="E310" t="s">
        <v>1319</v>
      </c>
      <c r="F310" t="s">
        <v>1372</v>
      </c>
      <c r="I310" t="s">
        <v>1628</v>
      </c>
      <c r="J310" t="s">
        <v>1328</v>
      </c>
      <c r="K310" s="259" t="s">
        <v>3198</v>
      </c>
      <c r="M310" t="str">
        <f t="shared" si="4"/>
        <v>"Contrat": {
  "Name" : "Contrat",
  "OV" : "Planar Binding",
  "Level" : 5,
  "BBE" : "Entrave planaire",
  "School" : "Abjuration",
  "Incantation" : "1 heure",
  "Type" : "",
  "Description" : "La cible (céleste, élémentaire, fée ou fiélon) doit réussir un JdS de Cha. ou servir le lanceur (durée/niv).",
  "Classes" :["BARD",  "CLERK", "DRUID", "MAGICIAN"]
   }</v>
      </c>
    </row>
    <row r="311" spans="1:13">
      <c r="A311">
        <v>5</v>
      </c>
      <c r="B311" t="s">
        <v>1638</v>
      </c>
      <c r="D311" t="s">
        <v>1639</v>
      </c>
      <c r="E311" t="s">
        <v>1325</v>
      </c>
      <c r="F311" t="s">
        <v>1326</v>
      </c>
      <c r="G311" t="s">
        <v>1313</v>
      </c>
      <c r="I311" t="s">
        <v>1640</v>
      </c>
      <c r="J311" t="s">
        <v>1322</v>
      </c>
      <c r="K311" s="259" t="s">
        <v>3189</v>
      </c>
      <c r="M311" t="str">
        <f t="shared" si="4"/>
        <v>"Contrôle des vents": {
  "Name" : "Contrôle des vents",
  "OV" : "Control Winds",
  "Level" : 5,
  "BBE" : "",
  "School" : "Transmutation",
  "Incantation" : "1 action",
  "Type" : "Concentration",
  "Description" : "Contrôle l'air dans un cube de 30 m et produit un effet (Rafales, Écrasement ou Ascension).",
  "Classes" :["DRUID", "SORCERER", "MAGICIAN"]
   }</v>
      </c>
    </row>
    <row r="312" spans="1:13">
      <c r="A312">
        <v>5</v>
      </c>
      <c r="B312" t="s">
        <v>1647</v>
      </c>
      <c r="D312" t="s">
        <v>1648</v>
      </c>
      <c r="E312" t="s">
        <v>1319</v>
      </c>
      <c r="F312" t="s">
        <v>1326</v>
      </c>
      <c r="G312" t="s">
        <v>1313</v>
      </c>
      <c r="I312" t="s">
        <v>1649</v>
      </c>
      <c r="J312" t="s">
        <v>1328</v>
      </c>
      <c r="K312" s="259" t="s">
        <v>3178</v>
      </c>
      <c r="M312" t="str">
        <f t="shared" si="4"/>
        <v>"Coquille antivie": {
  "Name" : "Coquille antivie",
  "OV" : "Antilife Shell",
  "Level" : 5,
  "BBE" : "",
  "School" : "Abjuration",
  "Incantation" : "1 action",
  "Type" : "Concentration",
  "Description" : "Empêche les créatures autres que morts-vivants et créatures artificielles de pénétrer dans un rayon de 3 m.",
  "Classes" :["DRUID"]
   }</v>
      </c>
    </row>
    <row r="313" spans="1:13">
      <c r="A313">
        <v>5</v>
      </c>
      <c r="B313" t="s">
        <v>1675</v>
      </c>
      <c r="D313" t="s">
        <v>1676</v>
      </c>
      <c r="E313" t="s">
        <v>1368</v>
      </c>
      <c r="F313" t="s">
        <v>1334</v>
      </c>
      <c r="I313" t="s">
        <v>1677</v>
      </c>
      <c r="J313" t="s">
        <v>1328</v>
      </c>
      <c r="K313" s="259" t="s">
        <v>3188</v>
      </c>
      <c r="M313" t="str">
        <f t="shared" si="4"/>
        <v>"Création": {
  "Name" : "Création",
  "OV" : "Creation",
  "Level" : 5,
  "BBE" : "",
  "School" : "Illusion",
  "Incantation" : "1 minute",
  "Type" : "",
  "Description" : "Crée un objet non vivant fait de matières végétales ou minérales et pas plus grand qu'un cube de 1,50 m (+1,50 m/niv).",
  "Classes" :["SORCERER", "MAGICIAN"]
   }</v>
      </c>
    </row>
    <row r="314" spans="1:13">
      <c r="A314">
        <v>5</v>
      </c>
      <c r="B314" t="s">
        <v>1700</v>
      </c>
      <c r="D314" t="s">
        <v>1700</v>
      </c>
      <c r="E314" t="s">
        <v>1361</v>
      </c>
      <c r="F314" t="s">
        <v>1326</v>
      </c>
      <c r="G314" t="s">
        <v>1313</v>
      </c>
      <c r="I314" t="s">
        <v>1701</v>
      </c>
      <c r="J314" t="s">
        <v>1322</v>
      </c>
      <c r="K314" s="259" t="s">
        <v>3236</v>
      </c>
      <c r="M314" t="str">
        <f t="shared" si="4"/>
        <v>"Danse Macabre": {
  "Name" : "Danse Macabre",
  "OV" : "Danse Macabre",
  "Level" : 5,
  "BBE" : "",
  "School" : "Nécromancie",
  "Incantation" : "1 action",
  "Type" : "Concentration",
  "Description" : "Jusqu'à 5 corps de taille M ou P deviennent des zombies ou des squelettes sous le contrôle du lanceur (+2 corps/niv).",
  "Classes" :["MAGICIAN", "WIZARD"]
   }</v>
      </c>
    </row>
    <row r="315" spans="1:13">
      <c r="A315">
        <v>5</v>
      </c>
      <c r="B315" t="s">
        <v>1716</v>
      </c>
      <c r="D315" t="s">
        <v>1717</v>
      </c>
      <c r="E315" t="s">
        <v>1361</v>
      </c>
      <c r="F315" t="s">
        <v>1326</v>
      </c>
      <c r="I315" t="s">
        <v>1718</v>
      </c>
      <c r="J315" t="s">
        <v>1322</v>
      </c>
      <c r="K315" s="259" t="s">
        <v>3236</v>
      </c>
      <c r="M315" t="str">
        <f t="shared" si="4"/>
        <v>"Déluge d'énergie négative": {
  "Name" : "Déluge d'énergie négative",
  "OV" : "Negative Energy Flood",
  "Level" : 5,
  "BBE" : "",
  "School" : "Nécromancie",
  "Incantation" : "1 action",
  "Type" : "",
  "Description" : "La cible doit réussir un JdS de Con. ou subir 5d12 dégâts nécrotiques. Morte, la cible devient un zombie.",
  "Classes" :["MAGICIAN", "WIZARD"]
   }</v>
      </c>
    </row>
    <row r="316" spans="1:13">
      <c r="A316">
        <v>5</v>
      </c>
      <c r="B316" t="s">
        <v>1747</v>
      </c>
      <c r="D316" t="s">
        <v>1748</v>
      </c>
      <c r="E316" t="s">
        <v>1319</v>
      </c>
      <c r="F316" t="s">
        <v>1326</v>
      </c>
      <c r="G316" t="s">
        <v>1313</v>
      </c>
      <c r="I316" t="s">
        <v>1749</v>
      </c>
      <c r="J316" t="s">
        <v>1328</v>
      </c>
      <c r="K316" s="259" t="s">
        <v>3210</v>
      </c>
      <c r="M316" t="str">
        <f t="shared" si="4"/>
        <v>"Dissipation du mal et du bien": {
  "Name" : "Dissipation du mal et du bien",
  "OV" : "Dispel Evil and Good",
  "Level" : 5,
  "BBE" : "",
  "School" : "Abjuration",
  "Incantation" : "1 action",
  "Type" : "Concentration",
  "Description" : "Met fin à une condition (charmée, effrayée ou possédée) ou renvoie une créature sur son plan d'origine (JdS de Cha).",
  "Classes" :[ "CLERK", "PALADIN"]
   }</v>
      </c>
    </row>
    <row r="317" spans="1:13">
      <c r="A317">
        <v>5</v>
      </c>
      <c r="B317" t="s">
        <v>1758</v>
      </c>
      <c r="C317" t="s">
        <v>1759</v>
      </c>
      <c r="D317" t="s">
        <v>1760</v>
      </c>
      <c r="E317" t="s">
        <v>1349</v>
      </c>
      <c r="F317" t="s">
        <v>1326</v>
      </c>
      <c r="G317" t="s">
        <v>1313</v>
      </c>
      <c r="I317" t="s">
        <v>1761</v>
      </c>
      <c r="J317" t="s">
        <v>1328</v>
      </c>
      <c r="K317" s="259" t="s">
        <v>3187</v>
      </c>
      <c r="M317" t="str">
        <f t="shared" si="4"/>
        <v>"Domination d'humanoïde": {
  "Name" : "Domination d'humanoïde",
  "OV" : "Dominate Person",
  "Level" : 5,
  "BBE" : "Dominer un humanoïde",
  "School" : "Enchantement",
  "Incantation" : "1 action",
  "Type" : "Concentration",
  "Description" : "Un humanoïde doit réussir un JdS de Sag. ou être charmé et obéir au lanceur (durée/niv).",
  "Classes" :["BARD", "SORCERER", "MAGICIAN"]
   }</v>
      </c>
    </row>
    <row r="318" spans="1:13">
      <c r="A318">
        <v>5</v>
      </c>
      <c r="B318" t="s">
        <v>1770</v>
      </c>
      <c r="C318" t="s">
        <v>1771</v>
      </c>
      <c r="D318" t="s">
        <v>1772</v>
      </c>
      <c r="E318" t="s">
        <v>1368</v>
      </c>
      <c r="F318" t="s">
        <v>1326</v>
      </c>
      <c r="G318" t="s">
        <v>1313</v>
      </c>
      <c r="I318" t="s">
        <v>1773</v>
      </c>
      <c r="J318" t="s">
        <v>1328</v>
      </c>
      <c r="K318" s="259" t="s">
        <v>3195</v>
      </c>
      <c r="M318" t="str">
        <f t="shared" si="4"/>
        <v>"Double illusoire": {
  "Name" : "Double illusoire",
  "OV" : "Mislead",
  "Level" : 5,
  "BBE" : "Tromperie",
  "School" : "Illusion",
  "Incantation" : "1 action",
  "Type" : "Concentration",
  "Description" : "Le lanceur devient invisible et crée un double qui se déplace, agit et parle. Le lanceur peut voir et entendre via ce double.",
  "Classes" :["BARD", "MAGICIAN"]
   }</v>
      </c>
    </row>
    <row r="319" spans="1:13">
      <c r="A319">
        <v>5</v>
      </c>
      <c r="B319" t="s">
        <v>1812</v>
      </c>
      <c r="D319" t="s">
        <v>1813</v>
      </c>
      <c r="E319" t="s">
        <v>1361</v>
      </c>
      <c r="F319" t="s">
        <v>1326</v>
      </c>
      <c r="G319" t="s">
        <v>1313</v>
      </c>
      <c r="I319" t="s">
        <v>1814</v>
      </c>
      <c r="J319" t="s">
        <v>1322</v>
      </c>
      <c r="K319" s="259" t="s">
        <v>3232</v>
      </c>
      <c r="M319" t="str">
        <f t="shared" si="4"/>
        <v>"Énervation": {
  "Name" : "Énervation",
  "OV" : "Enervation",
  "Level" : 5,
  "BBE" : "",
  "School" : "Nécromancie",
  "Incantation" : "1 action",
  "Type" : "Concentration",
  "Description" : "La cible doit réussir un JdS de Dex. ou subir 4d8 dégâts nécrotiques à chaque round (+1d8/niv).",
  "Classes" :["SORCERER", "MAGICIAN", "WIZARD"]
   }</v>
      </c>
    </row>
    <row r="320" spans="1:13">
      <c r="A320">
        <v>5</v>
      </c>
      <c r="B320" t="s">
        <v>1845</v>
      </c>
      <c r="D320" t="s">
        <v>1846</v>
      </c>
      <c r="E320" t="s">
        <v>1325</v>
      </c>
      <c r="F320" t="s">
        <v>1847</v>
      </c>
      <c r="I320" t="s">
        <v>1848</v>
      </c>
      <c r="J320" t="s">
        <v>1328</v>
      </c>
      <c r="K320" s="259" t="s">
        <v>3179</v>
      </c>
      <c r="M320" t="str">
        <f t="shared" si="4"/>
        <v>"Éveil": {
  "Name" : "Éveil",
  "OV" : "Awaken",
  "Level" : 5,
  "BBE" : "",
  "School" : "Transmutation",
  "Incantation" : "8 heures",
  "Type" : "",
  "Description" : "Donne à une bête ou à une plante (Intelligence 3 max) la capacité de parler et des sens humains durant 30 jours.",
  "Classes" :["BARD", "DRUID"]
   }</v>
      </c>
    </row>
    <row r="321" spans="1:13">
      <c r="A321">
        <v>5</v>
      </c>
      <c r="B321" t="s">
        <v>1893</v>
      </c>
      <c r="D321" t="s">
        <v>1894</v>
      </c>
      <c r="E321" t="s">
        <v>1338</v>
      </c>
      <c r="F321" t="s">
        <v>1326</v>
      </c>
      <c r="G321" t="s">
        <v>1313</v>
      </c>
      <c r="I321" t="s">
        <v>1895</v>
      </c>
      <c r="J321" t="s">
        <v>1328</v>
      </c>
      <c r="K321" s="259" t="s">
        <v>3186</v>
      </c>
      <c r="M321" t="str">
        <f t="shared" si="4"/>
        <v>"Fléau d'insectes": {
  "Name" : "Fléau d'insectes",
  "OV" : "Insect Plague",
  "Level" : 5,
  "BBE" : "",
  "School" : "Invocation",
  "Incantation" : "1 action",
  "Type" : "Concentration",
  "Description" : "Les créatures dans une sphère de 6 m de rayon doivent réussir un JdS de Con. ou subir 4d10 dégâts perforants (dégâts/niv).",
  "Classes" :[ "CLERK", "DRUID", "SORCERER"]
   }</v>
      </c>
    </row>
    <row r="322" spans="1:13">
      <c r="A322">
        <v>5</v>
      </c>
      <c r="B322" t="s">
        <v>1947</v>
      </c>
      <c r="D322" t="s">
        <v>1948</v>
      </c>
      <c r="E322" t="s">
        <v>1338</v>
      </c>
      <c r="F322" t="s">
        <v>1326</v>
      </c>
      <c r="I322" t="s">
        <v>1949</v>
      </c>
      <c r="J322" t="s">
        <v>1322</v>
      </c>
      <c r="K322" s="259" t="s">
        <v>3211</v>
      </c>
      <c r="M322" t="str">
        <f t="shared" si="4"/>
        <v>"Frappe du vent d'acier": {
  "Name" : "Frappe du vent d'acier",
  "OV" : "Steel Wind Strike",
  "Level" : 5,
  "BBE" : "",
  "School" : "Invocation",
  "Incantation" : "1 action",
  "Type" : "",
  "Description" : "Si l'attaque avec un sort touche, inflige 6d10 dégâts de force à 5 créatures, puis le lanceur se téléporte.",
  "Classes" :["MAGICIAN", "PROWLER"]
   }</v>
      </c>
    </row>
    <row r="323" spans="1:13">
      <c r="A323">
        <v>5</v>
      </c>
      <c r="B323" t="s">
        <v>1960</v>
      </c>
      <c r="D323" t="s">
        <v>1961</v>
      </c>
      <c r="E323" t="s">
        <v>1395</v>
      </c>
      <c r="F323" t="s">
        <v>1326</v>
      </c>
      <c r="G323" t="s">
        <v>1313</v>
      </c>
      <c r="I323" t="s">
        <v>1962</v>
      </c>
      <c r="J323" t="s">
        <v>1322</v>
      </c>
      <c r="K323" s="259" t="s">
        <v>3213</v>
      </c>
      <c r="M323" t="str">
        <f t="shared" ref="M323:M386" si="5">""""&amp;B323&amp;""": {
  ""Name"" : """&amp;B323&amp;""",
  ""OV"" : """&amp;D323&amp;""",
  ""Level"" : "&amp;A323&amp;",
  ""BBE"" : """&amp;C323&amp;""",
  ""School"" : """&amp;PROPER(E323)&amp;""",
  ""Incantation"" : """&amp;F323&amp;""",
  ""Type"" : """&amp;TRIM(G323&amp;" "&amp;H323)&amp;""",
  ""Description"" : """&amp;I323&amp;""",
  ""Classes"" :["&amp;K323&amp;"]
   }"</f>
        <v>"Fureur de la nature": {
  "Name" : "Fureur de la nature",
  "OV" : "Wrath of Nature",
  "Level" : 5,
  "BBE" : "",
  "School" : "Évocation",
  "Incantation" : "1 action",
  "Type" : "Concentration",
  "Description" : "Anime arbres, roches et plantes dans un cube de 18 x 18 x 18 m.",
  "Classes" :["DRUID", "PROWLER"]
   }</v>
      </c>
    </row>
    <row r="324" spans="1:13">
      <c r="A324">
        <v>5</v>
      </c>
      <c r="B324" t="s">
        <v>2030</v>
      </c>
      <c r="C324" t="s">
        <v>2031</v>
      </c>
      <c r="D324" t="s">
        <v>2032</v>
      </c>
      <c r="E324" t="s">
        <v>1349</v>
      </c>
      <c r="F324" t="s">
        <v>1326</v>
      </c>
      <c r="G324" t="s">
        <v>1313</v>
      </c>
      <c r="I324" t="s">
        <v>2033</v>
      </c>
      <c r="J324" t="s">
        <v>1328</v>
      </c>
      <c r="K324" s="259" t="s">
        <v>3231</v>
      </c>
      <c r="M324" t="str">
        <f t="shared" si="5"/>
        <v>"Immobilisation de monstre": {
  "Name" : "Immobilisation de monstre",
  "OV" : "Hold Monster",
  "Level" : 5,
  "BBE" : "Immobiliser un monstre",
  "School" : "Enchantement",
  "Incantation" : "1 action",
  "Type" : "Concentration",
  "Description" : "La cible doit réussir un JdS de Sag. ou être paralysée (+1 créature/niv).",
  "Classes" :["BARD", "SORCERER", "MAGICIAN", "WIZARD"]
   }</v>
      </c>
    </row>
    <row r="325" spans="1:13">
      <c r="A325">
        <v>5</v>
      </c>
      <c r="B325" t="s">
        <v>2037</v>
      </c>
      <c r="D325" t="s">
        <v>2037</v>
      </c>
      <c r="E325" t="s">
        <v>1395</v>
      </c>
      <c r="F325" t="s">
        <v>1326</v>
      </c>
      <c r="G325" t="s">
        <v>1313</v>
      </c>
      <c r="I325" t="s">
        <v>2038</v>
      </c>
      <c r="J325" t="s">
        <v>1322</v>
      </c>
      <c r="K325" s="259" t="s">
        <v>3188</v>
      </c>
      <c r="M325" t="str">
        <f t="shared" si="5"/>
        <v>"Immolation": {
  "Name" : "Immolation",
  "OV" : "Immolation",
  "Level" : 5,
  "BBE" : "",
  "School" : "Évocation",
  "Incantation" : "1 action",
  "Type" : "Concentration",
  "Description" : "La cible à 27 m doit réussir un JdS de Dex. ou subir 8d6 dégâts de feu et 4d6 dégâts de feu par la suite.",
  "Classes" :["SORCERER", "MAGICIAN"]
   }</v>
      </c>
    </row>
    <row r="326" spans="1:13">
      <c r="A326">
        <v>5</v>
      </c>
      <c r="B326" t="s">
        <v>2093</v>
      </c>
      <c r="C326" t="s">
        <v>2094</v>
      </c>
      <c r="D326" t="s">
        <v>2095</v>
      </c>
      <c r="E326" t="s">
        <v>1338</v>
      </c>
      <c r="F326" t="s">
        <v>1326</v>
      </c>
      <c r="I326" t="s">
        <v>2096</v>
      </c>
      <c r="J326" t="s">
        <v>1388</v>
      </c>
      <c r="K326" s="259" t="s">
        <v>3217</v>
      </c>
      <c r="M326" t="str">
        <f t="shared" si="5"/>
        <v>"Invocation de volée de projectiles": {
  "Name" : "Invocation de volée de projectiles",
  "OV" : "Conjure Volley",
  "Level" : 5,
  "BBE" : "Invoquer une volée de projectiles",
  "School" : "Invocation",
  "Incantation" : "1 action",
  "Type" : "",
  "Description" : "Les créatures dans un cylindre de 12 x 6 m doivent réussir un JdS de Dex. ou subir 8d8 dégâts de l'arme/la munition choisie.",
  "Classes" :["PROWLER"]
   }</v>
      </c>
    </row>
    <row r="327" spans="1:13">
      <c r="A327">
        <v>5</v>
      </c>
      <c r="B327" t="s">
        <v>2063</v>
      </c>
      <c r="C327" t="s">
        <v>2064</v>
      </c>
      <c r="D327" t="s">
        <v>2065</v>
      </c>
      <c r="E327" t="s">
        <v>1338</v>
      </c>
      <c r="F327" t="s">
        <v>1334</v>
      </c>
      <c r="G327" t="s">
        <v>1313</v>
      </c>
      <c r="I327" t="s">
        <v>2066</v>
      </c>
      <c r="J327" t="s">
        <v>1328</v>
      </c>
      <c r="K327" s="259" t="s">
        <v>3194</v>
      </c>
      <c r="M327" t="str">
        <f t="shared" si="5"/>
        <v>"Invocation d'élémentaire": {
  "Name" : "Invocation d'élémentaire",
  "OV" : "Conjure Elemental",
  "Level" : 5,
  "BBE" : "Invoquer un élémentaire",
  "School" : "Invocation",
  "Incantation" : "1 minute",
  "Type" : "Concentration",
  "Description" : "Invoque 1 élémentaire FP 5 amical (FP +1/niv).",
  "Classes" :["DRUID", "MAGICIAN"]
   }</v>
      </c>
    </row>
    <row r="328" spans="1:13">
      <c r="A328">
        <v>5</v>
      </c>
      <c r="B328" t="s">
        <v>2097</v>
      </c>
      <c r="D328" t="s">
        <v>2098</v>
      </c>
      <c r="E328" t="s">
        <v>1338</v>
      </c>
      <c r="F328" t="s">
        <v>1334</v>
      </c>
      <c r="G328" t="s">
        <v>1313</v>
      </c>
      <c r="I328" t="s">
        <v>2099</v>
      </c>
      <c r="J328" t="s">
        <v>1322</v>
      </c>
      <c r="K328" s="259" t="s">
        <v>3236</v>
      </c>
      <c r="M328" t="str">
        <f t="shared" si="5"/>
        <v>"Invocation infernale": {
  "Name" : "Invocation infernale",
  "OV" : "Infernal Calling",
  "Level" : 5,
  "BBE" : "",
  "School" : "Invocation",
  "Incantation" : "1 minute",
  "Type" : "Concentration",
  "Description" : "Invoque 1 diable FP 6 hostile (+1 FP/niv)",
  "Classes" :["MAGICIAN", "WIZARD"]
   }</v>
      </c>
    </row>
    <row r="329" spans="1:13">
      <c r="A329">
        <v>5</v>
      </c>
      <c r="B329" t="s">
        <v>2121</v>
      </c>
      <c r="D329" t="s">
        <v>2122</v>
      </c>
      <c r="E329" t="s">
        <v>1419</v>
      </c>
      <c r="F329" t="s">
        <v>1339</v>
      </c>
      <c r="I329" t="s">
        <v>2123</v>
      </c>
      <c r="J329" t="s">
        <v>1328</v>
      </c>
      <c r="K329" s="259" t="s">
        <v>3199</v>
      </c>
      <c r="M329" t="str">
        <f t="shared" si="5"/>
        <v>"Légende": {
  "Name" : "Légende",
  "OV" : "Legend Lore",
  "Level" : 5,
  "BBE" : "",
  "School" : "Divination",
  "Incantation" : "10 minutes",
  "Type" : "",
  "Description" : "Le lanceur obtient des informations sur une personne, un lieu ou un objet sous forme de contes ou d'histoires.",
  "Classes" :["BARD",  "CLERK", "MAGICIAN"]
   }</v>
      </c>
    </row>
    <row r="330" spans="1:13">
      <c r="A330">
        <v>5</v>
      </c>
      <c r="B330" t="s">
        <v>2143</v>
      </c>
      <c r="D330" t="s">
        <v>2144</v>
      </c>
      <c r="E330" t="s">
        <v>1419</v>
      </c>
      <c r="F330" t="s">
        <v>1326</v>
      </c>
      <c r="H330" t="s">
        <v>1314</v>
      </c>
      <c r="I330" t="s">
        <v>2145</v>
      </c>
      <c r="J330" t="s">
        <v>1328</v>
      </c>
      <c r="K330" s="259" t="s">
        <v>3191</v>
      </c>
      <c r="M330" t="str">
        <f t="shared" si="5"/>
        <v>"Lien télépathique de Rary": {
  "Name" : "Lien télépathique de Rary",
  "OV" : "Rary's Telepathic Bond",
  "Level" : 5,
  "BBE" : "",
  "School" : "Divination",
  "Incantation" : "1 action",
  "Type" : "Rituel",
  "Description" : "Crée un lien télépathique entre un maximum de 8 personnes dans un rayon de 9 m pendant 1 heure.",
  "Classes" :["MAGICIAN"]
   }</v>
      </c>
    </row>
    <row r="331" spans="1:13">
      <c r="A331">
        <v>5</v>
      </c>
      <c r="B331" t="s">
        <v>2173</v>
      </c>
      <c r="D331" t="s">
        <v>2174</v>
      </c>
      <c r="E331" t="s">
        <v>1395</v>
      </c>
      <c r="F331" t="s">
        <v>1326</v>
      </c>
      <c r="G331" t="s">
        <v>1313</v>
      </c>
      <c r="I331" t="s">
        <v>2175</v>
      </c>
      <c r="J331" t="s">
        <v>1322</v>
      </c>
      <c r="K331" s="259" t="s">
        <v>3178</v>
      </c>
      <c r="M331" t="str">
        <f t="shared" si="5"/>
        <v>"Maelström": {
  "Name" : "Maelström",
  "OV" : "Maelstrom",
  "Level" : 5,
  "BBE" : "",
  "School" : "Évocation",
  "Incantation" : "1 action",
  "Type" : "Concentration",
  "Description" : "Les créatures dans un rayon de 9 m doivent réussir un JdS de For. ou subir 6d6 dégâts contondants et être tirées vers le centre.",
  "Classes" :["DRUID"]
   }</v>
      </c>
    </row>
    <row r="332" spans="1:13">
      <c r="A332">
        <v>5</v>
      </c>
      <c r="B332" t="s">
        <v>2176</v>
      </c>
      <c r="D332" t="s">
        <v>2177</v>
      </c>
      <c r="E332" t="s">
        <v>1395</v>
      </c>
      <c r="F332" t="s">
        <v>1326</v>
      </c>
      <c r="G332" t="s">
        <v>1313</v>
      </c>
      <c r="I332" t="s">
        <v>2178</v>
      </c>
      <c r="J332" t="s">
        <v>1328</v>
      </c>
      <c r="K332" s="259" t="s">
        <v>3191</v>
      </c>
      <c r="M332" t="str">
        <f t="shared" si="5"/>
        <v>"Main de Bigby": {
  "Name" : "Main de Bigby",
  "OV" : "Bigby's Hand",
  "Level" : 5,
  "BBE" : "",
  "School" : "Évocation",
  "Incantation" : "1 action",
  "Type" : "Concentration",
  "Description" : "Crée une main de taille G et de Force 26 qui peut frapper (4d8 dégâts de force), pousser, agripper ou protéger (dégâts/niv).",
  "Classes" :["MAGICIAN"]
   }</v>
      </c>
    </row>
    <row r="333" spans="1:13">
      <c r="A333">
        <v>5</v>
      </c>
      <c r="B333" t="s">
        <v>2233</v>
      </c>
      <c r="C333" t="s">
        <v>2234</v>
      </c>
      <c r="D333" t="s">
        <v>2235</v>
      </c>
      <c r="E333" t="s">
        <v>1349</v>
      </c>
      <c r="F333" t="s">
        <v>1334</v>
      </c>
      <c r="I333" t="s">
        <v>2236</v>
      </c>
      <c r="J333" t="s">
        <v>1328</v>
      </c>
      <c r="K333" s="259" t="s">
        <v>3208</v>
      </c>
      <c r="M333" t="str">
        <f t="shared" si="5"/>
        <v>"Mission": {
  "Name" : "Mission",
  "OV" : "Geas",
  "Level" : 5,
  "BBE" : "Coercition mystique",
  "School" : "Enchantement",
  "Incantation" : "1 minute",
  "Type" : "",
  "Description" : "La cible doit réussir un JdS de Sag. ou être charmée et subir 5d10 dégâts psychiques si elle n'obéit pas (durée/niv).",
  "Classes" :["BARD",  "CLERK", "DRUID", "MAGICIAN", "PALADIN"]
   }</v>
      </c>
    </row>
    <row r="334" spans="1:13">
      <c r="A334">
        <v>5</v>
      </c>
      <c r="B334" t="s">
        <v>2241</v>
      </c>
      <c r="D334" t="s">
        <v>2242</v>
      </c>
      <c r="E334" t="s">
        <v>1349</v>
      </c>
      <c r="F334" t="s">
        <v>1326</v>
      </c>
      <c r="G334" t="s">
        <v>1313</v>
      </c>
      <c r="I334" t="s">
        <v>2243</v>
      </c>
      <c r="J334" t="s">
        <v>1328</v>
      </c>
      <c r="K334" s="259" t="s">
        <v>3195</v>
      </c>
      <c r="M334" t="str">
        <f t="shared" si="5"/>
        <v>"Modification de mémoire": {
  "Name" : "Modification de mémoire",
  "OV" : "Modify Memory",
  "Level" : 5,
  "BBE" : "",
  "School" : "Enchantement",
  "Incantation" : "1 action",
  "Type" : "Concentration",
  "Description" : "La cible doit réussir un JdS de Sag. ou être charmée et sa mémoire altérée (ancienneté des souvenirs/niv).",
  "Classes" :["BARD", "MAGICIAN"]
   }</v>
      </c>
    </row>
    <row r="335" spans="1:13">
      <c r="A335">
        <v>5</v>
      </c>
      <c r="B335" t="s">
        <v>2292</v>
      </c>
      <c r="D335" t="s">
        <v>2293</v>
      </c>
      <c r="E335" t="s">
        <v>1395</v>
      </c>
      <c r="F335" t="s">
        <v>1326</v>
      </c>
      <c r="G335" t="s">
        <v>1313</v>
      </c>
      <c r="I335" t="s">
        <v>2294</v>
      </c>
      <c r="J335" t="s">
        <v>1328</v>
      </c>
      <c r="K335" s="259" t="s">
        <v>3191</v>
      </c>
      <c r="M335" t="str">
        <f t="shared" si="5"/>
        <v>"Mur de force": {
  "Name" : "Mur de force",
  "OV" : "Wall of Force",
  "Level" : 5,
  "BBE" : "",
  "School" : "Évocation",
  "Incantation" : "1 action",
  "Type" : "Concentration",
  "Description" : "Crée un mur de force infranchissable physiquement (dix panneaux de 3 m) immunisé à tous les types de dégâts.",
  "Classes" :["MAGICIAN"]
   }</v>
      </c>
    </row>
    <row r="336" spans="1:13">
      <c r="A336">
        <v>5</v>
      </c>
      <c r="B336" t="s">
        <v>2298</v>
      </c>
      <c r="D336" t="s">
        <v>2299</v>
      </c>
      <c r="E336" t="s">
        <v>1395</v>
      </c>
      <c r="F336" t="s">
        <v>1326</v>
      </c>
      <c r="G336" t="s">
        <v>1313</v>
      </c>
      <c r="I336" t="s">
        <v>2300</v>
      </c>
      <c r="J336" t="s">
        <v>1322</v>
      </c>
      <c r="K336" s="259" t="s">
        <v>3232</v>
      </c>
      <c r="M336" t="str">
        <f t="shared" si="5"/>
        <v>"Mur de lumière": {
  "Name" : "Mur de lumière",
  "OV" : "Wall of Light",
  "Level" : 5,
  "BBE" : "",
  "School" : "Évocation",
  "Incantation" : "1 action",
  "Type" : "Concentration",
  "Description" : "Crée un mur de lumière de 18 x 3 x 1,50 m qui peut infliger 4d8 dégâts radiants à une cible à chaque tour (dégâts/niv).",
  "Classes" :["SORCERER", "MAGICIAN", "WIZARD"]
   }</v>
      </c>
    </row>
    <row r="337" spans="1:13">
      <c r="A337">
        <v>5</v>
      </c>
      <c r="B337" t="s">
        <v>2301</v>
      </c>
      <c r="D337" t="s">
        <v>2302</v>
      </c>
      <c r="E337" t="s">
        <v>1395</v>
      </c>
      <c r="F337" t="s">
        <v>1326</v>
      </c>
      <c r="G337" t="s">
        <v>1313</v>
      </c>
      <c r="I337" t="s">
        <v>2303</v>
      </c>
      <c r="J337" t="s">
        <v>1328</v>
      </c>
      <c r="K337" s="259" t="s">
        <v>3189</v>
      </c>
      <c r="M337" t="str">
        <f t="shared" si="5"/>
        <v>"Mur de pierre": {
  "Name" : "Mur de pierre",
  "OV" : "Wall of Stone",
  "Level" : 5,
  "BBE" : "",
  "School" : "Évocation",
  "Incantation" : "1 action",
  "Type" : "Concentration",
  "Description" : "Crée un mur de pierre non magique de (dix panneaux de 3 m) qui peut être détruit.",
  "Classes" :["DRUID", "SORCERER", "MAGICIAN"]
   }</v>
      </c>
    </row>
    <row r="338" spans="1:13">
      <c r="A338">
        <v>5</v>
      </c>
      <c r="B338" t="s">
        <v>2325</v>
      </c>
      <c r="D338" t="s">
        <v>2326</v>
      </c>
      <c r="E338" t="s">
        <v>1338</v>
      </c>
      <c r="F338" t="s">
        <v>1326</v>
      </c>
      <c r="G338" t="s">
        <v>1313</v>
      </c>
      <c r="I338" t="s">
        <v>2327</v>
      </c>
      <c r="J338" t="s">
        <v>1328</v>
      </c>
      <c r="K338" s="259" t="s">
        <v>3188</v>
      </c>
      <c r="M338" t="str">
        <f t="shared" si="5"/>
        <v>"Nuage mortel": {
  "Name" : "Nuage mortel",
  "OV" : "Cloudkill",
  "Level" : 5,
  "BBE" : "",
  "School" : "Invocation",
  "Incantation" : "1 action",
  "Type" : "Concentration",
  "Description" : "Les créatures dans une sphère de 6 m de rayon doivent réussir un JdS de Con. ou subir 5d8 dégâts de poison (dégâts/niv).",
  "Classes" :["SORCERER", "MAGICIAN"]
   }</v>
      </c>
    </row>
    <row r="339" spans="1:13">
      <c r="A339">
        <v>5</v>
      </c>
      <c r="B339" t="s">
        <v>2365</v>
      </c>
      <c r="D339" t="s">
        <v>2366</v>
      </c>
      <c r="E339" t="s">
        <v>1338</v>
      </c>
      <c r="F339" t="s">
        <v>1391</v>
      </c>
      <c r="G339" t="s">
        <v>1313</v>
      </c>
      <c r="I339" t="s">
        <v>2367</v>
      </c>
      <c r="J339" t="s">
        <v>1322</v>
      </c>
      <c r="K339" s="259" t="s">
        <v>3232</v>
      </c>
      <c r="M339" t="str">
        <f t="shared" si="5"/>
        <v>"Pas lointain": {
  "Name" : "Pas lointain",
  "OV" : "Far Step",
  "Level" : 5,
  "BBE" : "",
  "School" : "Invocation",
  "Incantation" : "1 action bonus",
  "Type" : "Concentration",
  "Description" : "Téléporte le lanceur à 18 m à chaque round par une action bonus.",
  "Classes" :["SORCERER", "MAGICIAN", "WIZARD"]
   }</v>
      </c>
    </row>
    <row r="340" spans="1:13">
      <c r="A340">
        <v>5</v>
      </c>
      <c r="B340" t="s">
        <v>2368</v>
      </c>
      <c r="D340" t="s">
        <v>2369</v>
      </c>
      <c r="E340" t="s">
        <v>1338</v>
      </c>
      <c r="F340" t="s">
        <v>1326</v>
      </c>
      <c r="G340" t="s">
        <v>1313</v>
      </c>
      <c r="I340" t="s">
        <v>2370</v>
      </c>
      <c r="J340" t="s">
        <v>1328</v>
      </c>
      <c r="K340" s="259" t="s">
        <v>3213</v>
      </c>
      <c r="M340" t="str">
        <f t="shared" si="5"/>
        <v>"Passage par les arbres": {
  "Name" : "Passage par les arbres",
  "OV" : "Tree Stride",
  "Level" : 5,
  "BBE" : "",
  "School" : "Invocation",
  "Incantation" : "1 action",
  "Type" : "Concentration",
  "Description" : "La lanceur peut passer d'un arbre à un autre arbre de la même espèce (150 m max entre les deux) en utilisant 1,50 m.",
  "Classes" :["DRUID", "PROWLER"]
   }</v>
      </c>
    </row>
    <row r="341" spans="1:13">
      <c r="A341">
        <v>5</v>
      </c>
      <c r="B341" t="s">
        <v>2374</v>
      </c>
      <c r="D341" t="s">
        <v>2375</v>
      </c>
      <c r="E341" t="s">
        <v>1325</v>
      </c>
      <c r="F341" t="s">
        <v>1326</v>
      </c>
      <c r="I341" t="s">
        <v>2376</v>
      </c>
      <c r="J341" t="s">
        <v>1328</v>
      </c>
      <c r="K341" s="259" t="s">
        <v>3191</v>
      </c>
      <c r="M341" t="str">
        <f t="shared" si="5"/>
        <v>"Passe-muraille": {
  "Name" : "Passe-muraille",
  "OV" : "Passwall",
  "Level" : 5,
  "BBE" : "",
  "School" : "Transmutation",
  "Incantation" : "1 action",
  "Type" : "",
  "Description" : "Ouvre un passage de 1,50 x 2,50 x 6 m à travers de la pierre, du bois ou du plâtre.",
  "Classes" :["MAGICIAN"]
   }</v>
      </c>
    </row>
    <row r="342" spans="1:13">
      <c r="A342">
        <v>5</v>
      </c>
      <c r="B342" t="s">
        <v>2386</v>
      </c>
      <c r="D342" t="s">
        <v>2387</v>
      </c>
      <c r="E342" t="s">
        <v>1349</v>
      </c>
      <c r="F342" t="s">
        <v>1326</v>
      </c>
      <c r="I342" t="s">
        <v>2388</v>
      </c>
      <c r="J342" t="s">
        <v>1322</v>
      </c>
      <c r="K342" s="259" t="s">
        <v>3231</v>
      </c>
      <c r="M342" t="str">
        <f t="shared" si="5"/>
        <v>"Perturbations synaptiques": {
  "Name" : "Perturbations synaptiques",
  "OV" : "Synaptic Static",
  "Level" : 5,
  "BBE" : "",
  "School" : "Enchantement",
  "Incantation" : "1 action",
  "Type" : "",
  "Description" : "Les créatures dans un rayon de 6 m doivent réussir un JdS d'Int. ou subir 8d6 dégâts psychiques.",
  "Classes" :["BARD", "SORCERER", "MAGICIAN", "WIZARD"]
   }</v>
      </c>
    </row>
    <row r="343" spans="1:13">
      <c r="A343">
        <v>5</v>
      </c>
      <c r="B343" t="s">
        <v>2482</v>
      </c>
      <c r="C343" t="s">
        <v>2483</v>
      </c>
      <c r="D343" t="s">
        <v>2484</v>
      </c>
      <c r="E343" t="s">
        <v>1361</v>
      </c>
      <c r="F343" t="s">
        <v>1372</v>
      </c>
      <c r="I343" t="s">
        <v>2485</v>
      </c>
      <c r="J343" t="s">
        <v>1328</v>
      </c>
      <c r="K343" s="259" t="s">
        <v>3209</v>
      </c>
      <c r="M343" t="str">
        <f t="shared" si="5"/>
        <v>"Rappel à la vie": {
  "Name" : "Rappel à la vie",
  "OV" : "Raise Dead",
  "Level" : 5,
  "BBE" : "Relever les morts",
  "School" : "Nécromancie",
  "Incantation" : "1 heure",
  "Type" : "",
  "Description" : "Ramène à la vie (1 pv) une créature morte depuis moins de 10 jours. Ne restaure pas les parties du corps amputées.",
  "Classes" :["BARD",  "CLERK", "PALADIN"]
   }</v>
      </c>
    </row>
    <row r="344" spans="1:13">
      <c r="A344">
        <v>5</v>
      </c>
      <c r="B344" t="s">
        <v>2521</v>
      </c>
      <c r="D344" t="s">
        <v>2522</v>
      </c>
      <c r="E344" t="s">
        <v>1325</v>
      </c>
      <c r="F344" t="s">
        <v>1372</v>
      </c>
      <c r="I344" t="s">
        <v>2523</v>
      </c>
      <c r="J344" t="s">
        <v>1328</v>
      </c>
      <c r="K344" s="259" t="s">
        <v>3178</v>
      </c>
      <c r="M344" t="str">
        <f t="shared" si="5"/>
        <v>"Réincarnation": {
  "Name" : "Réincarnation",
  "OV" : "Reincarnate",
  "Level" : 5,
  "BBE" : "",
  "School" : "Transmutation",
  "Incantation" : "1 heure",
  "Type" : "",
  "Description" : "Réincarne l'âme d'un humanoïde mort depuis 10 jours max. La race du nouveau corps est déterminée au hasard.",
  "Classes" :["DRUID"]
   }</v>
      </c>
    </row>
    <row r="345" spans="1:13">
      <c r="A345">
        <v>5</v>
      </c>
      <c r="B345" t="s">
        <v>2545</v>
      </c>
      <c r="D345" t="s">
        <v>2546</v>
      </c>
      <c r="E345" t="s">
        <v>1319</v>
      </c>
      <c r="F345" t="s">
        <v>1326</v>
      </c>
      <c r="I345" t="s">
        <v>2547</v>
      </c>
      <c r="J345" t="s">
        <v>1328</v>
      </c>
      <c r="K345" s="259" t="s">
        <v>3181</v>
      </c>
      <c r="M345" t="str">
        <f t="shared" si="5"/>
        <v>"Restauration supérieure": {
  "Name" : "Restauration supérieure",
  "OV" : "Greater Restoration",
  "Level" : 5,
  "BBE" : "",
  "School" : "Abjuration",
  "Incantation" : "1 action",
  "Type" : "",
  "Description" : "Met fin à une condition (charmé, pétrification), à une malédiction, à une réduction de carac ou de pv, ou à un niv d'épuisement.",
  "Classes" :["BARD",  "CLERK", "DRUID"]
   }</v>
      </c>
    </row>
    <row r="346" spans="1:13">
      <c r="A346">
        <v>5</v>
      </c>
      <c r="B346" t="s">
        <v>2554</v>
      </c>
      <c r="D346" t="s">
        <v>2555</v>
      </c>
      <c r="E346" t="s">
        <v>1368</v>
      </c>
      <c r="F346" t="s">
        <v>1334</v>
      </c>
      <c r="I346" t="s">
        <v>2556</v>
      </c>
      <c r="J346" t="s">
        <v>1328</v>
      </c>
      <c r="K346" s="259" t="s">
        <v>3241</v>
      </c>
      <c r="M346" t="str">
        <f t="shared" si="5"/>
        <v>"Rêve": {
  "Name" : "Rêve",
  "OV" : "Dream",
  "Level" : 5,
  "BBE" : "",
  "School" : "Illusion",
  "Incantation" : "1 minute",
  "Type" : "",
  "Description" : "Façonne les rêves d'une créature qui dort et peut faire subir 3d6 dégâts psychiques en cas d'échec à un JdS de Sag.",
  "Classes" :["BARD", "MAGICIAN", "WIZARD"]
   }</v>
      </c>
    </row>
    <row r="347" spans="1:13">
      <c r="A347">
        <v>5</v>
      </c>
      <c r="B347" t="s">
        <v>2569</v>
      </c>
      <c r="D347" t="s">
        <v>2570</v>
      </c>
      <c r="E347" t="s">
        <v>1395</v>
      </c>
      <c r="F347" t="s">
        <v>2571</v>
      </c>
      <c r="I347" t="s">
        <v>2572</v>
      </c>
      <c r="J347" t="s">
        <v>1328</v>
      </c>
      <c r="K347" s="259" t="s">
        <v>3175</v>
      </c>
      <c r="M347" t="str">
        <f t="shared" si="5"/>
        <v>"Sanctification": {
  "Name" : "Sanctification",
  "OV" : "Hallow",
  "Level" : 5,
  "BBE" : "",
  "School" : "Évocation",
  "Incantation" : "24 heures",
  "Type" : "",
  "Description" : "Empêche célestes, élémentaires, fiélons, fées et morts-vivants d'entrer dans un rayon de 18 m et protège/handicape les cibles.",
  "Classes" :[ "CLERK"]
   }</v>
      </c>
    </row>
    <row r="348" spans="1:13">
      <c r="A348">
        <v>5</v>
      </c>
      <c r="B348" t="s">
        <v>2585</v>
      </c>
      <c r="D348" t="s">
        <v>2586</v>
      </c>
      <c r="E348" t="s">
        <v>1419</v>
      </c>
      <c r="F348" t="s">
        <v>1339</v>
      </c>
      <c r="G348" t="s">
        <v>1313</v>
      </c>
      <c r="I348" t="s">
        <v>2587</v>
      </c>
      <c r="J348" t="s">
        <v>1328</v>
      </c>
      <c r="K348" s="259" t="s">
        <v>3251</v>
      </c>
      <c r="M348" t="str">
        <f t="shared" si="5"/>
        <v>"Scrutation": {
  "Name" : "Scrutation",
  "OV" : "Scrying",
  "Level" : 5,
  "BBE" : "",
  "School" : "Divination",
  "Incantation" : "10 minutes",
  "Type" : "Concentration",
  "Description" : "Permet de voir et entendre une créature spécifique (on peut aussi cibler un lieu) sur le même plan (JdS de Sag).",
  "Classes" :["BARD",  "CLERK", "DRUID", "MAGICIAN", "WIZARD"]
   }</v>
      </c>
    </row>
    <row r="349" spans="1:13">
      <c r="A349">
        <v>5</v>
      </c>
      <c r="B349" t="s">
        <v>2624</v>
      </c>
      <c r="C349" t="s">
        <v>2625</v>
      </c>
      <c r="D349" t="s">
        <v>2626</v>
      </c>
      <c r="E349" t="s">
        <v>1395</v>
      </c>
      <c r="F349" t="s">
        <v>1326</v>
      </c>
      <c r="I349" t="s">
        <v>2627</v>
      </c>
      <c r="J349" t="s">
        <v>1328</v>
      </c>
      <c r="K349" s="259" t="s">
        <v>3181</v>
      </c>
      <c r="M349" t="str">
        <f t="shared" si="5"/>
        <v>"Soins de groupe": {
  "Name" : "Soins de groupe",
  "OV" : "Mass Cure Wounds",
  "Level" : 5,
  "BBE" : "Soin des blessures de groupe",
  "School" : "Évocation",
  "Incantation" : "1 action",
  "Type" : "",
  "Description" : "Jusqu'à 6 créatures récupèrent 3d8+Mod.Carac.Inc pv (+1d8 pv/niv).",
  "Classes" :["BARD",  "CLERK", "DRUID"]
   }</v>
      </c>
    </row>
    <row r="350" spans="1:13">
      <c r="A350">
        <v>5</v>
      </c>
      <c r="B350" t="s">
        <v>2668</v>
      </c>
      <c r="D350" t="s">
        <v>2669</v>
      </c>
      <c r="E350" t="s">
        <v>1325</v>
      </c>
      <c r="F350" t="s">
        <v>1326</v>
      </c>
      <c r="G350" t="s">
        <v>1313</v>
      </c>
      <c r="I350" t="s">
        <v>2670</v>
      </c>
      <c r="J350" t="s">
        <v>1328</v>
      </c>
      <c r="K350" s="259" t="s">
        <v>3188</v>
      </c>
      <c r="M350" t="str">
        <f t="shared" si="5"/>
        <v>"Télékinésie": {
  "Name" : "Télékinésie",
  "OV" : "Telekinesis",
  "Level" : 5,
  "BBE" : "",
  "School" : "Transmutation",
  "Incantation" : "1 action",
  "Type" : "Concentration",
  "Description" : "Déplace une créature (taille TG max) ou un objet (jusqu'à 500 kg) par la pensée en cas de jet d'opposition réussi.",
  "Classes" :["SORCERER", "MAGICIAN"]
   }</v>
      </c>
    </row>
    <row r="351" spans="1:13">
      <c r="A351">
        <v>5</v>
      </c>
      <c r="B351" t="s">
        <v>2740</v>
      </c>
      <c r="D351" t="s">
        <v>2741</v>
      </c>
      <c r="E351" t="s">
        <v>1325</v>
      </c>
      <c r="F351" t="s">
        <v>1326</v>
      </c>
      <c r="I351" t="s">
        <v>2742</v>
      </c>
      <c r="J351" t="s">
        <v>1322</v>
      </c>
      <c r="K351" s="259" t="s">
        <v>3194</v>
      </c>
      <c r="M351" t="str">
        <f t="shared" si="5"/>
        <v>"Transmutation de la pierre": {
  "Name" : "Transmutation de la pierre",
  "OV" : "Transmute Rock",
  "Level" : 5,
  "BBE" : "",
  "School" : "Transmutation",
  "Incantation" : "1 action",
  "Type" : "",
  "Description" : "Transforme un cube de 12 m de roche en boue ou de boue en roche.",
  "Classes" :["DRUID", "MAGICIAN"]
   }</v>
      </c>
    </row>
    <row r="352" spans="1:13">
      <c r="A352">
        <v>5</v>
      </c>
      <c r="B352" t="s">
        <v>2756</v>
      </c>
      <c r="D352" t="s">
        <v>2757</v>
      </c>
      <c r="E352" t="s">
        <v>1395</v>
      </c>
      <c r="F352" t="s">
        <v>1326</v>
      </c>
      <c r="I352" t="s">
        <v>2758</v>
      </c>
      <c r="J352" t="s">
        <v>1388</v>
      </c>
      <c r="K352" s="259" t="s">
        <v>3204</v>
      </c>
      <c r="M352" t="str">
        <f t="shared" si="5"/>
        <v>"Vague destructrice": {
  "Name" : "Vague destructrice",
  "OV" : "Destructive Wave",
  "Level" : 5,
  "BBE" : "",
  "School" : "Évocation",
  "Incantation" : "1 action",
  "Type" : "",
  "Description" : "Les cibles dans un rayon de 9 m doivent réussir un JdS de Con. ou subir 5d6 de tonnerre et 5d6 radiants ou nécrotiques.",
  "Classes" :["PALADIN"]
   }</v>
      </c>
    </row>
    <row r="353" spans="1:13">
      <c r="A353">
        <v>6</v>
      </c>
      <c r="B353" t="s">
        <v>1336</v>
      </c>
      <c r="D353" t="s">
        <v>1337</v>
      </c>
      <c r="E353" t="s">
        <v>1338</v>
      </c>
      <c r="F353" t="s">
        <v>1339</v>
      </c>
      <c r="I353" t="s">
        <v>1340</v>
      </c>
      <c r="J353" t="s">
        <v>1328</v>
      </c>
      <c r="K353" s="259" t="s">
        <v>3175</v>
      </c>
      <c r="M353" t="str">
        <f t="shared" si="5"/>
        <v>"Allié planaire": {
  "Name" : "Allié planaire",
  "OV" : "Planar Ally",
  "Level" : 6,
  "BBE" : "",
  "School" : "Invocation",
  "Incantation" : "10 minutes",
  "Type" : "",
  "Description" : "Invoque un céleste, un élémentaire ou un fiélon qui aidera le lanceur contre paiement (1000 po/h, sacrifice, quête, etc).",
  "Classes" :[ "CLERK"]
   }</v>
      </c>
    </row>
    <row r="354" spans="1:13">
      <c r="A354">
        <v>6</v>
      </c>
      <c r="B354" t="s">
        <v>1457</v>
      </c>
      <c r="D354" t="s">
        <v>1458</v>
      </c>
      <c r="E354" t="s">
        <v>1395</v>
      </c>
      <c r="F354" t="s">
        <v>1326</v>
      </c>
      <c r="G354" t="s">
        <v>1313</v>
      </c>
      <c r="I354" t="s">
        <v>1459</v>
      </c>
      <c r="J354" t="s">
        <v>1328</v>
      </c>
      <c r="K354" s="259" t="s">
        <v>3175</v>
      </c>
      <c r="M354" t="str">
        <f t="shared" si="5"/>
        <v>"Barrière de lames": {
  "Name" : "Barrière de lames",
  "OV" : "Blade Barrier",
  "Level" : 6,
  "BBE" : "",
  "School" : "Évocation",
  "Incantation" : "1 action",
  "Type" : "Concentration",
  "Description" : "Crée un mur de 30 x 6 x 1,50 m qui confère un abri important (3/4) et peut infliger 6d10 dégâts tranchants si on le traverse.",
  "Classes" :[ "CLERK"]
   }</v>
      </c>
    </row>
    <row r="355" spans="1:13">
      <c r="A355">
        <v>6</v>
      </c>
      <c r="B355" t="s">
        <v>1466</v>
      </c>
      <c r="D355" t="s">
        <v>1467</v>
      </c>
      <c r="E355" t="s">
        <v>1319</v>
      </c>
      <c r="F355" t="s">
        <v>1339</v>
      </c>
      <c r="I355" t="s">
        <v>1468</v>
      </c>
      <c r="J355" t="s">
        <v>1322</v>
      </c>
      <c r="K355" s="259" t="s">
        <v>3178</v>
      </c>
      <c r="M355" t="str">
        <f t="shared" si="5"/>
        <v>"Bosquet des druides": {
  "Name" : "Bosquet des druides",
  "OV" : "Druid Grove",
  "Level" : 6,
  "BBE" : "",
  "School" : "Abjuration",
  "Incantation" : "10 minutes",
  "Type" : "",
  "Description" : "Protège une zone de 27 x 27 x 27 m par un brouillard, des lianes, des arbres animés, ou autres effets.",
  "Classes" :["DRUID"]
   }</v>
      </c>
    </row>
    <row r="356" spans="1:13">
      <c r="A356">
        <v>6</v>
      </c>
      <c r="B356" t="s">
        <v>1492</v>
      </c>
      <c r="D356" t="s">
        <v>1493</v>
      </c>
      <c r="E356" t="s">
        <v>1361</v>
      </c>
      <c r="F356" t="s">
        <v>1494</v>
      </c>
      <c r="I356" t="s">
        <v>1495</v>
      </c>
      <c r="J356" t="s">
        <v>1322</v>
      </c>
      <c r="K356" s="259" t="s">
        <v>3236</v>
      </c>
      <c r="M356" t="str">
        <f t="shared" si="5"/>
        <v>"Cage des âmes": {
  "Name" : "Cage des âmes",
  "OV" : "Soul Cage",
  "Level" : 6,
  "BBE" : "",
  "School" : "Nécromancie",
  "Incantation" : "1 reaction",
  "Type" : "",
  "Description" : "Vole une âme pour gagner des pv, lui poser des questions, obtenir l'avantage à un dé ou voir un lieu qu'elle connaissait.",
  "Classes" :["MAGICIAN", "WIZARD"]
   }</v>
      </c>
    </row>
    <row r="357" spans="1:13">
      <c r="A357">
        <v>6</v>
      </c>
      <c r="B357" t="s">
        <v>1504</v>
      </c>
      <c r="D357" t="s">
        <v>1505</v>
      </c>
      <c r="E357" t="s">
        <v>1361</v>
      </c>
      <c r="F357" t="s">
        <v>1326</v>
      </c>
      <c r="I357" t="s">
        <v>1506</v>
      </c>
      <c r="J357" t="s">
        <v>1328</v>
      </c>
      <c r="K357" s="259" t="s">
        <v>3232</v>
      </c>
      <c r="M357" t="str">
        <f t="shared" si="5"/>
        <v>"Cercle de mort": {
  "Name" : "Cercle de mort",
  "OV" : "Circle of Death",
  "Level" : 6,
  "BBE" : "",
  "School" : "Nécromancie",
  "Incantation" : "1 action",
  "Type" : "",
  "Description" : "Les créatures dans une sphère de 18 m de rayon doivent réussir un JdS de Con. ou subir 8d6 dégâts nécrotiques (dégâts/niv).",
  "Classes" :["SORCERER", "MAGICIAN", "WIZARD"]
   }</v>
      </c>
    </row>
    <row r="358" spans="1:13">
      <c r="A358">
        <v>6</v>
      </c>
      <c r="B358" t="s">
        <v>1519</v>
      </c>
      <c r="D358" t="s">
        <v>1520</v>
      </c>
      <c r="E358" t="s">
        <v>1395</v>
      </c>
      <c r="F358" t="s">
        <v>1326</v>
      </c>
      <c r="I358" t="s">
        <v>1521</v>
      </c>
      <c r="J358" t="s">
        <v>1328</v>
      </c>
      <c r="K358" s="259" t="s">
        <v>3188</v>
      </c>
      <c r="M358" t="str">
        <f t="shared" si="5"/>
        <v>"Chaîne d'éclairs": {
  "Name" : "Chaîne d'éclairs",
  "OV" : "Chain Lightning",
  "Level" : 6,
  "BBE" : "",
  "School" : "Évocation",
  "Incantation" : "1 action",
  "Type" : "",
  "Description" : "Jusqu'à 4 cibles différentes doivent réussir un JdS de Dex. ou subir 10d8 dégâts de foudre (+1 cible/niv).",
  "Classes" :["SORCERER", "MAGICIAN"]
   }</v>
      </c>
    </row>
    <row r="359" spans="1:13">
      <c r="A359">
        <v>6</v>
      </c>
      <c r="B359" t="s">
        <v>1622</v>
      </c>
      <c r="D359" t="s">
        <v>1623</v>
      </c>
      <c r="E359" t="s">
        <v>1361</v>
      </c>
      <c r="F359" t="s">
        <v>1326</v>
      </c>
      <c r="I359" t="s">
        <v>1624</v>
      </c>
      <c r="J359" t="s">
        <v>1328</v>
      </c>
      <c r="K359" s="259" t="s">
        <v>3175</v>
      </c>
      <c r="M359" t="str">
        <f t="shared" si="5"/>
        <v>"Contamination": {
  "Name" : "Contamination",
  "OV" : "Harm",
  "Level" : 6,
  "BBE" : "",
  "School" : "Nécromancie",
  "Incantation" : "1 action",
  "Type" : "",
  "Description" : "La cible doit réussir un JdS de Con. ou subir 14d6 dégâts nécrotiques. Le sort ne peut pas la tuer toutefois.",
  "Classes" :[ "CLERK"]
   }</v>
      </c>
    </row>
    <row r="360" spans="1:13">
      <c r="A360">
        <v>6</v>
      </c>
      <c r="B360" t="s">
        <v>1644</v>
      </c>
      <c r="D360" t="s">
        <v>1645</v>
      </c>
      <c r="E360" t="s">
        <v>1338</v>
      </c>
      <c r="F360" t="s">
        <v>1334</v>
      </c>
      <c r="H360" t="s">
        <v>1314</v>
      </c>
      <c r="I360" t="s">
        <v>1646</v>
      </c>
      <c r="J360" t="s">
        <v>1328</v>
      </c>
      <c r="K360" s="259" t="s">
        <v>3191</v>
      </c>
      <c r="M360" t="str">
        <f t="shared" si="5"/>
        <v>"Convocations instantanées de Drawmij": {
  "Name" : "Convocations instantanées de Drawmij",
  "OV" : "Drawmij's Instant Summons",
  "Level" : 6,
  "BBE" : "",
  "School" : "Invocation",
  "Incantation" : "1 minute",
  "Type" : "Rituel",
  "Description" : "Marque un objet de 5 kg max et permet par la suite de le téléporter dans la main du lanceur, où qu'il soit, s'il n'est pas tenu.",
  "Classes" :["MAGICIAN"]
   }</v>
      </c>
    </row>
    <row r="361" spans="1:13">
      <c r="A361">
        <v>6</v>
      </c>
      <c r="B361" t="s">
        <v>1681</v>
      </c>
      <c r="D361" t="s">
        <v>1682</v>
      </c>
      <c r="E361" t="s">
        <v>1361</v>
      </c>
      <c r="F361" t="s">
        <v>1334</v>
      </c>
      <c r="I361" t="s">
        <v>1683</v>
      </c>
      <c r="J361" t="s">
        <v>1328</v>
      </c>
      <c r="K361" s="259" t="s">
        <v>3252</v>
      </c>
      <c r="M361" t="str">
        <f t="shared" si="5"/>
        <v>"Création de mort-vivant": {
  "Name" : "Création de mort-vivant",
  "OV" : "Create Undead",
  "Level" : 6,
  "BBE" : "",
  "School" : "Nécromancie",
  "Incantation" : "1 minute",
  "Type" : "",
  "Description" : "Jusqu'à 3 cadavres humanoïdes M ou P deviennent une goule qui obéit au lanceur durant 24 h (nbre et type de créatures/niv).",
  "Classes" :[ "CLERK", "MAGICIAN", "WIZARD"]
   }</v>
      </c>
    </row>
    <row r="362" spans="1:13">
      <c r="A362">
        <v>6</v>
      </c>
      <c r="B362" t="s">
        <v>1678</v>
      </c>
      <c r="D362" t="s">
        <v>1679</v>
      </c>
      <c r="E362" t="s">
        <v>1325</v>
      </c>
      <c r="F362" t="s">
        <v>1372</v>
      </c>
      <c r="I362" t="s">
        <v>1680</v>
      </c>
      <c r="J362" t="s">
        <v>1322</v>
      </c>
      <c r="K362" s="259" t="s">
        <v>3191</v>
      </c>
      <c r="M362" t="str">
        <f t="shared" si="5"/>
        <v>"Création d'homoncule": {
  "Name" : "Création d'homoncule",
  "OV" : "Create Homunculus",
  "Level" : 6,
  "BBE" : "",
  "School" : "Transmutation",
  "Incantation" : "1 heure",
  "Type" : "",
  "Description" : "Crée un homunculus auquel le lanceur peut transférer ses points de vie jusqu'à son prochain repos long.",
  "Classes" :["MAGICIAN"]
   }</v>
      </c>
    </row>
    <row r="363" spans="1:13">
      <c r="A363">
        <v>6</v>
      </c>
      <c r="B363" t="s">
        <v>1697</v>
      </c>
      <c r="D363" t="s">
        <v>1698</v>
      </c>
      <c r="E363" t="s">
        <v>1349</v>
      </c>
      <c r="F363" t="s">
        <v>1326</v>
      </c>
      <c r="G363" t="s">
        <v>1313</v>
      </c>
      <c r="I363" t="s">
        <v>1699</v>
      </c>
      <c r="J363" t="s">
        <v>1328</v>
      </c>
      <c r="K363" s="259" t="s">
        <v>3195</v>
      </c>
      <c r="M363" t="str">
        <f t="shared" si="5"/>
        <v>"Danse irrésistible d'Otto": {
  "Name" : "Danse irrésistible d'Otto",
  "OV" : "Otto's Irresistible Dance",
  "Level" : 6,
  "BBE" : "",
  "School" : "Enchantement",
  "Incantation" : "1 action",
  "Type" : "Concentration",
  "Description" : "La cible doit réussir un JdS de Sag. ou danser (désavantage aux JdS de Dex. et à l'attaque).",
  "Classes" :["BARD", "MAGICIAN"]
   }</v>
      </c>
    </row>
    <row r="364" spans="1:13">
      <c r="A364">
        <v>6</v>
      </c>
      <c r="B364" t="s">
        <v>1722</v>
      </c>
      <c r="D364" t="s">
        <v>1723</v>
      </c>
      <c r="E364" t="s">
        <v>1325</v>
      </c>
      <c r="F364" t="s">
        <v>1326</v>
      </c>
      <c r="I364" t="s">
        <v>1724</v>
      </c>
      <c r="J364" t="s">
        <v>1328</v>
      </c>
      <c r="K364" s="259" t="s">
        <v>3188</v>
      </c>
      <c r="M364" t="str">
        <f t="shared" si="5"/>
        <v>"Désintégration": {
  "Name" : "Désintégration",
  "OV" : "Disintegrate",
  "Level" : 6,
  "BBE" : "",
  "School" : "Transmutation",
  "Incantation" : "1 action",
  "Type" : "",
  "Description" : "La cible doit réussir un JdS de Dex. ou subir 10d6+40 dégâts de force (dégâts/niv). Un objet de taille G est désintégré.",
  "Classes" :["SORCERER", "MAGICIAN"]
   }</v>
      </c>
    </row>
    <row r="365" spans="1:13">
      <c r="A365">
        <v>6</v>
      </c>
      <c r="B365" t="s">
        <v>1750</v>
      </c>
      <c r="D365" t="s">
        <v>1751</v>
      </c>
      <c r="E365" t="s">
        <v>1338</v>
      </c>
      <c r="F365" t="s">
        <v>1326</v>
      </c>
      <c r="I365" t="s">
        <v>1752</v>
      </c>
      <c r="J365" t="s">
        <v>1322</v>
      </c>
      <c r="K365" s="259" t="s">
        <v>3232</v>
      </c>
      <c r="M365" t="str">
        <f t="shared" si="5"/>
        <v>"Diversion": {
  "Name" : "Diversion",
  "OV" : "Scatter",
  "Level" : 6,
  "BBE" : "",
  "School" : "Invocation",
  "Incantation" : "1 action",
  "Type" : "",
  "Description" : "Jusqu'à 5 créatures sont téléportées (JdS de Sag. si non consentantes) dans un rayon de 36 m.",
  "Classes" :["SORCERER", "MAGICIAN", "WIZARD"]
   }</v>
      </c>
    </row>
    <row r="366" spans="1:13">
      <c r="A366">
        <v>6</v>
      </c>
      <c r="B366" t="s">
        <v>1874</v>
      </c>
      <c r="D366" t="s">
        <v>1875</v>
      </c>
      <c r="E366" t="s">
        <v>1338</v>
      </c>
      <c r="F366" t="s">
        <v>1339</v>
      </c>
      <c r="I366" t="s">
        <v>1876</v>
      </c>
      <c r="J366" t="s">
        <v>1328</v>
      </c>
      <c r="K366" s="259" t="s">
        <v>3182</v>
      </c>
      <c r="M366" t="str">
        <f t="shared" si="5"/>
        <v>"Festin des héros": {
  "Name" : "Festin des héros",
  "OV" : "Heroes' Feast",
  "Level" : 6,
  "BBE" : "",
  "School" : "Invocation",
  "Incantation" : "10 minutes",
  "Type" : "",
  "Description" : "Produit un festin pour 12 convives qui guérit des maladies, immunise au poison et augmente les pv de 2d10 durant 24h.",
  "Classes" :[ "CLERK", "DRUID"]
   }</v>
      </c>
    </row>
    <row r="367" spans="1:13">
      <c r="A367">
        <v>6</v>
      </c>
      <c r="B367" t="s">
        <v>1979</v>
      </c>
      <c r="D367" t="s">
        <v>1980</v>
      </c>
      <c r="E367" t="s">
        <v>1319</v>
      </c>
      <c r="F367" t="s">
        <v>1326</v>
      </c>
      <c r="G367" t="s">
        <v>1313</v>
      </c>
      <c r="I367" t="s">
        <v>1981</v>
      </c>
      <c r="J367" t="s">
        <v>1328</v>
      </c>
      <c r="K367" s="259" t="s">
        <v>3188</v>
      </c>
      <c r="M367" t="str">
        <f t="shared" si="5"/>
        <v>"Globe d'invulnérabilité": {
  "Name" : "Globe d'invulnérabilité",
  "OV" : "Globe of Invulnerability",
  "Level" : 6,
  "BBE" : "",
  "School" : "Abjuration",
  "Incantation" : "1 action",
  "Type" : "Concentration",
  "Description" : "Bloque les sorts de niveau 5 ou inférieur dans un rayon de 3 m (seuil/niv).",
  "Classes" :["SORCERER", "MAGICIAN"]
   }</v>
      </c>
    </row>
    <row r="368" spans="1:13">
      <c r="A368">
        <v>6</v>
      </c>
      <c r="B368" t="s">
        <v>1997</v>
      </c>
      <c r="D368" t="s">
        <v>1998</v>
      </c>
      <c r="E368" t="s">
        <v>1395</v>
      </c>
      <c r="F368" t="s">
        <v>1326</v>
      </c>
      <c r="I368" t="s">
        <v>1999</v>
      </c>
      <c r="J368" t="s">
        <v>1328</v>
      </c>
      <c r="K368" s="259" t="s">
        <v>3182</v>
      </c>
      <c r="M368" t="str">
        <f t="shared" si="5"/>
        <v>"Guérison": {
  "Name" : "Guérison",
  "OV" : "Heal",
  "Level" : 6,
  "BBE" : "",
  "School" : "Évocation",
  "Incantation" : "1 action",
  "Type" : "",
  "Description" : "1 créature récupère 70 pv et est guérie des maladies, de l'aveuglement et de la surdité (+10 pv/niv).",
  "Classes" :[ "CLERK", "DRUID"]
   }</v>
      </c>
    </row>
    <row r="369" spans="1:13">
      <c r="A369">
        <v>6</v>
      </c>
      <c r="B369" t="s">
        <v>2018</v>
      </c>
      <c r="D369" t="s">
        <v>2019</v>
      </c>
      <c r="E369" t="s">
        <v>1368</v>
      </c>
      <c r="F369" t="s">
        <v>1326</v>
      </c>
      <c r="I369" t="s">
        <v>2020</v>
      </c>
      <c r="J369" t="s">
        <v>1328</v>
      </c>
      <c r="K369" s="259" t="s">
        <v>3195</v>
      </c>
      <c r="M369" t="str">
        <f t="shared" si="5"/>
        <v>"Illusion programmée": {
  "Name" : "Illusion programmée",
  "OV" : "Programmed Illusion",
  "Level" : 6,
  "BBE" : "",
  "School" : "Illusion",
  "Incantation" : "1 action",
  "Type" : "",
  "Description" : "Crée l'image d'un objet ou d'une créature animée, avec sons, durant 5 min, suite à un déclencheur.",
  "Classes" :["BARD", "MAGICIAN"]
   }</v>
      </c>
    </row>
    <row r="370" spans="1:13">
      <c r="A370">
        <v>6</v>
      </c>
      <c r="B370" t="s">
        <v>2047</v>
      </c>
      <c r="D370" t="s">
        <v>2048</v>
      </c>
      <c r="E370" t="s">
        <v>1319</v>
      </c>
      <c r="F370" t="s">
        <v>1339</v>
      </c>
      <c r="H370" t="s">
        <v>1314</v>
      </c>
      <c r="I370" t="s">
        <v>2049</v>
      </c>
      <c r="J370" t="s">
        <v>1328</v>
      </c>
      <c r="K370" s="259" t="s">
        <v>3175</v>
      </c>
      <c r="M370" t="str">
        <f t="shared" si="5"/>
        <v>"Interdiction": {
  "Name" : "Interdiction",
  "OV" : "Forbiddance",
  "Level" : 6,
  "BBE" : "",
  "School" : "Abjuration",
  "Incantation" : "10 minutes",
  "Type" : "Rituel",
  "Description" : "Empêche de se téléporter dans la zone protégée et inflige 5d10 dégâts radiants ou nécrotiques à certains types de créatures.",
  "Classes" :[ "CLERK"]
   }</v>
      </c>
    </row>
    <row r="371" spans="1:13">
      <c r="A371">
        <v>6</v>
      </c>
      <c r="B371" t="s">
        <v>2085</v>
      </c>
      <c r="C371" t="s">
        <v>2086</v>
      </c>
      <c r="D371" t="s">
        <v>2087</v>
      </c>
      <c r="E371" t="s">
        <v>1338</v>
      </c>
      <c r="F371" t="s">
        <v>1334</v>
      </c>
      <c r="G371" t="s">
        <v>1313</v>
      </c>
      <c r="I371" t="s">
        <v>2088</v>
      </c>
      <c r="J371" t="s">
        <v>1328</v>
      </c>
      <c r="K371" s="259" t="s">
        <v>3238</v>
      </c>
      <c r="M371" t="str">
        <f t="shared" si="5"/>
        <v>"Invocation de fée": {
  "Name" : "Invocation de fée",
  "OV" : "Conjure Fey",
  "Level" : 6,
  "BBE" : "Invoquer une fée",
  "School" : "Invocation",
  "Incantation" : "1 minute",
  "Type" : "Concentration",
  "Description" : "Invoque 1 fée FP 6 amicale (FP +1/niv).",
  "Classes" :["DRUID", "WIZARD"]
   }</v>
      </c>
    </row>
    <row r="372" spans="1:13">
      <c r="A372">
        <v>6</v>
      </c>
      <c r="B372" t="s">
        <v>2199</v>
      </c>
      <c r="D372" t="s">
        <v>2200</v>
      </c>
      <c r="E372" t="s">
        <v>1325</v>
      </c>
      <c r="F372" t="s">
        <v>1334</v>
      </c>
      <c r="I372" t="s">
        <v>2201</v>
      </c>
      <c r="J372" t="s">
        <v>1328</v>
      </c>
      <c r="K372" s="259" t="s">
        <v>3178</v>
      </c>
      <c r="M372" t="str">
        <f t="shared" si="5"/>
        <v>"Marche sur le vent": {
  "Name" : "Marche sur le vent",
  "OV" : "Wind Walk",
  "Level" : 6,
  "BBE" : "",
  "School" : "Transmutation",
  "Incantation" : "1 minute",
  "Type" : "",
  "Description" : "Le lanceur et 10 créatures sont transformés en vapeur (vitesse de vol de 90 m et résistance aux dégâts d'armes non magiques).",
  "Classes" :["DRUID"]
   }</v>
      </c>
    </row>
    <row r="373" spans="1:13">
      <c r="A373">
        <v>6</v>
      </c>
      <c r="B373" t="s">
        <v>2205</v>
      </c>
      <c r="D373" t="s">
        <v>2206</v>
      </c>
      <c r="E373" t="s">
        <v>1361</v>
      </c>
      <c r="F373" t="s">
        <v>1326</v>
      </c>
      <c r="G373" t="s">
        <v>1313</v>
      </c>
      <c r="I373" t="s">
        <v>2207</v>
      </c>
      <c r="J373" t="s">
        <v>1328</v>
      </c>
      <c r="K373" s="259" t="s">
        <v>3231</v>
      </c>
      <c r="M373" t="str">
        <f t="shared" si="5"/>
        <v>"Mauvais oeil": {
  "Name" : "Mauvais oeil",
  "OV" : "Eyebite",
  "Level" : 6,
  "BBE" : "",
  "School" : "Nécromancie",
  "Incantation" : "1 action",
  "Type" : "Concentration",
  "Description" : "La cible dans un rayon de 18 m doit réussir un JdS de Sag. ou subir un des effets suivants : sommeil, panique ou fièvre.",
  "Classes" :["BARD", "SORCERER", "MAGICIAN", "WIZARD"]
   }</v>
      </c>
    </row>
    <row r="374" spans="1:13">
      <c r="A374">
        <v>6</v>
      </c>
      <c r="B374" t="s">
        <v>2276</v>
      </c>
      <c r="C374" t="s">
        <v>2277</v>
      </c>
      <c r="D374" t="s">
        <v>2278</v>
      </c>
      <c r="E374" t="s">
        <v>1338</v>
      </c>
      <c r="F374" t="s">
        <v>1326</v>
      </c>
      <c r="I374" t="s">
        <v>2279</v>
      </c>
      <c r="J374" t="s">
        <v>1328</v>
      </c>
      <c r="K374" s="259" t="s">
        <v>3175</v>
      </c>
      <c r="M374" t="str">
        <f t="shared" si="5"/>
        <v>"Mot de rappel": {
  "Name" : "Mot de rappel",
  "OV" : "Word of Recall",
  "Level" : 6,
  "BBE" : "Mot de retour",
  "School" : "Invocation",
  "Incantation" : "1 action",
  "Type" : "",
  "Description" : "Le lanceur et jusqu'à 5 autres créatures sont téléportés dans un sanctuaire préalablement choisi.",
  "Classes" :[ "CLERK"]
   }</v>
      </c>
    </row>
    <row r="375" spans="1:13">
      <c r="A375">
        <v>6</v>
      </c>
      <c r="B375" t="s">
        <v>2295</v>
      </c>
      <c r="D375" t="s">
        <v>2296</v>
      </c>
      <c r="E375" t="s">
        <v>1395</v>
      </c>
      <c r="F375" t="s">
        <v>1326</v>
      </c>
      <c r="G375" t="s">
        <v>1313</v>
      </c>
      <c r="I375" t="s">
        <v>2297</v>
      </c>
      <c r="J375" t="s">
        <v>1328</v>
      </c>
      <c r="K375" s="259" t="s">
        <v>3191</v>
      </c>
      <c r="M375" t="str">
        <f t="shared" si="5"/>
        <v>"Mur de glace": {
  "Name" : "Mur de glace",
  "OV" : "Wall of Ice",
  "Level" : 6,
  "BBE" : "",
  "School" : "Évocation",
  "Incantation" : "1 action",
  "Type" : "Concentration",
  "Description" : "Crée un mur de glace (dix panneaux de 3 m) qui peut être détruit et peut infliger 5d6 de froid si on le traverse (dégâts/niv).",
  "Classes" :["MAGICIAN"]
   }</v>
      </c>
    </row>
    <row r="376" spans="1:13">
      <c r="A376">
        <v>6</v>
      </c>
      <c r="B376" t="s">
        <v>2286</v>
      </c>
      <c r="D376" t="s">
        <v>2287</v>
      </c>
      <c r="E376" t="s">
        <v>1338</v>
      </c>
      <c r="F376" t="s">
        <v>1326</v>
      </c>
      <c r="G376" t="s">
        <v>1313</v>
      </c>
      <c r="I376" t="s">
        <v>2288</v>
      </c>
      <c r="J376" t="s">
        <v>1328</v>
      </c>
      <c r="K376" s="259" t="s">
        <v>3178</v>
      </c>
      <c r="M376" t="str">
        <f t="shared" si="5"/>
        <v>"Mur d'épines": {
  "Name" : "Mur d'épines",
  "OV" : "Wall of Thorns",
  "Level" : 6,
  "BBE" : "",
  "School" : "Invocation",
  "Incantation" : "1 action",
  "Type" : "Concentration",
  "Description" : "Crée un mur de broussailles de 18 x 3 x 1,50 m qui ralentit les mouvements et peut infliger 7d8 dégâts tranchants (dégâts/niv).",
  "Classes" :["DRUID"]
   }</v>
      </c>
    </row>
    <row r="377" spans="1:13">
      <c r="A377">
        <v>6</v>
      </c>
      <c r="B377" t="s">
        <v>2353</v>
      </c>
      <c r="D377" t="s">
        <v>2354</v>
      </c>
      <c r="E377" t="s">
        <v>1325</v>
      </c>
      <c r="F377" t="s">
        <v>1326</v>
      </c>
      <c r="I377" t="s">
        <v>2355</v>
      </c>
      <c r="J377" t="s">
        <v>1322</v>
      </c>
      <c r="K377" s="259" t="s">
        <v>3178</v>
      </c>
      <c r="M377" t="str">
        <f t="shared" si="5"/>
        <v>"Ossements de la Terre": {
  "Name" : "Ossements de la Terre",
  "OV" : "Bones of the Earth",
  "Level" : 6,
  "BBE" : "",
  "School" : "Transmutation",
  "Incantation" : "1 action",
  "Type" : "",
  "Description" : "Crée jusqu'à 6 piliers de pierre verticaux de 1,50 x 9 m (+2 piliers/niv). Possibilité d'écraser des créatures au plafond.",
  "Classes" :["DRUID"]
   }</v>
      </c>
    </row>
    <row r="378" spans="1:13">
      <c r="A378">
        <v>6</v>
      </c>
      <c r="B378" t="s">
        <v>2392</v>
      </c>
      <c r="D378" t="s">
        <v>2393</v>
      </c>
      <c r="E378" t="s">
        <v>1325</v>
      </c>
      <c r="F378" t="s">
        <v>1326</v>
      </c>
      <c r="G378" t="s">
        <v>1313</v>
      </c>
      <c r="I378" t="s">
        <v>2394</v>
      </c>
      <c r="J378" t="s">
        <v>1328</v>
      </c>
      <c r="K378" s="259" t="s">
        <v>3236</v>
      </c>
      <c r="M378" t="str">
        <f t="shared" si="5"/>
        <v>"Pétrification": {
  "Name" : "Pétrification",
  "OV" : "Flesh to Stone",
  "Level" : 6,
  "BBE" : "",
  "School" : "Transmutation",
  "Incantation" : "1 action",
  "Type" : "Concentration",
  "Description" : "La cible à 18 m doit réussir un JdS de Con. ou être entravée, voire pétrifiée après 3 échecs.",
  "Classes" :["MAGICIAN", "WIZARD"]
   }</v>
      </c>
    </row>
    <row r="379" spans="1:13">
      <c r="A379">
        <v>6</v>
      </c>
      <c r="B379" t="s">
        <v>2410</v>
      </c>
      <c r="D379" t="s">
        <v>2411</v>
      </c>
      <c r="E379" t="s">
        <v>1338</v>
      </c>
      <c r="F379" t="s">
        <v>1326</v>
      </c>
      <c r="G379" t="s">
        <v>1313</v>
      </c>
      <c r="I379" t="s">
        <v>2412</v>
      </c>
      <c r="J379" t="s">
        <v>1388</v>
      </c>
      <c r="K379" s="259" t="s">
        <v>3232</v>
      </c>
      <c r="M379" t="str">
        <f t="shared" si="5"/>
        <v>"Portail magique": {
  "Name" : "Portail magique",
  "OV" : "Arcane Gate",
  "Level" : 6,
  "BBE" : "",
  "School" : "Invocation",
  "Incantation" : "1 action",
  "Type" : "Concentration",
  "Description" : "Crée 2 portails séparés de 150 m max et permet de passer de l'un à l'autre de manière transparente.",
  "Classes" :["SORCERER", "MAGICIAN", "WIZARD"]
   }</v>
      </c>
    </row>
    <row r="380" spans="1:13">
      <c r="A380">
        <v>6</v>
      </c>
      <c r="B380" t="s">
        <v>2425</v>
      </c>
      <c r="C380" t="s">
        <v>2426</v>
      </c>
      <c r="D380" t="s">
        <v>2427</v>
      </c>
      <c r="E380" t="s">
        <v>1395</v>
      </c>
      <c r="F380" t="s">
        <v>1339</v>
      </c>
      <c r="I380" t="s">
        <v>2428</v>
      </c>
      <c r="J380" t="s">
        <v>1328</v>
      </c>
      <c r="K380" s="259" t="s">
        <v>3191</v>
      </c>
      <c r="M380" t="str">
        <f t="shared" si="5"/>
        <v>"Prévoyance": {
  "Name" : "Prévoyance",
  "OV" : "Contingency",
  "Level" : 6,
  "BBE" : "Contingence",
  "School" : "Évocation",
  "Incantation" : "10 minutes",
  "Type" : "",
  "Description" : "Conditionne l'activation d'un sort de niveau 5 ou inférieur qui peut cibler le lanceur.",
  "Classes" :["MAGICIAN"]
   }</v>
      </c>
    </row>
    <row r="381" spans="1:13">
      <c r="A381">
        <v>6</v>
      </c>
      <c r="B381" t="s">
        <v>2433</v>
      </c>
      <c r="D381" t="s">
        <v>2434</v>
      </c>
      <c r="E381" t="s">
        <v>1368</v>
      </c>
      <c r="F381" t="s">
        <v>1326</v>
      </c>
      <c r="G381" t="s">
        <v>1313</v>
      </c>
      <c r="I381" t="s">
        <v>2435</v>
      </c>
      <c r="J381" t="s">
        <v>1322</v>
      </c>
      <c r="K381" s="259" t="s">
        <v>3232</v>
      </c>
      <c r="M381" t="str">
        <f t="shared" si="5"/>
        <v>"Prison mentale": {
  "Name" : "Prison mentale",
  "OV" : "Mental Prison",
  "Level" : 6,
  "BBE" : "",
  "School" : "Illusion",
  "Incantation" : "1 action",
  "Type" : "Concentration",
  "Description" : "La cible doit réussir un JdS d'Int. ou subir 5d10 dégâts psychiques et se croire entouré par des flammes ou autre danger.",
  "Classes" :["SORCERER", "MAGICIAN", "WIZARD"]
   }</v>
      </c>
    </row>
    <row r="382" spans="1:13">
      <c r="A382">
        <v>6</v>
      </c>
      <c r="B382" t="s">
        <v>2466</v>
      </c>
      <c r="D382" t="s">
        <v>2467</v>
      </c>
      <c r="E382" t="s">
        <v>1319</v>
      </c>
      <c r="F382" t="s">
        <v>1326</v>
      </c>
      <c r="G382" t="s">
        <v>1313</v>
      </c>
      <c r="I382" t="s">
        <v>2468</v>
      </c>
      <c r="J382" t="s">
        <v>1322</v>
      </c>
      <c r="K382" s="259" t="s">
        <v>3178</v>
      </c>
      <c r="M382" t="str">
        <f t="shared" si="5"/>
        <v>"Protection primordiale": {
  "Name" : "Protection primordiale",
  "OV" : "Primordial Ward",
  "Level" : 6,
  "BBE" : "",
  "School" : "Abjuration",
  "Incantation" : "1 action",
  "Type" : "Concentration",
  "Description" : "Le lanceur obtient la résistance aux dégâts d'acide, de froid, de feu, de foudre et de tonnerre ou l'immunité à un seul type.",
  "Classes" :["DRUID"]
   }</v>
      </c>
    </row>
    <row r="383" spans="1:13">
      <c r="A383">
        <v>6</v>
      </c>
      <c r="B383" t="s">
        <v>2469</v>
      </c>
      <c r="D383" t="s">
        <v>2470</v>
      </c>
      <c r="E383" t="s">
        <v>1319</v>
      </c>
      <c r="F383" t="s">
        <v>1339</v>
      </c>
      <c r="I383" t="s">
        <v>2471</v>
      </c>
      <c r="J383" t="s">
        <v>1328</v>
      </c>
      <c r="K383" s="259" t="s">
        <v>3195</v>
      </c>
      <c r="M383" t="str">
        <f t="shared" si="5"/>
        <v>"Protections et sceaux": {
  "Name" : "Protections et sceaux",
  "OV" : "Guards and Wards",
  "Level" : 6,
  "BBE" : "",
  "School" : "Abjuration",
  "Incantation" : "10 minutes",
  "Type" : "",
  "Description" : "Crée une défense magique qui protège un carré de 15 m. Possibilité de définir un mot de passe pour immuniser des individus.",
  "Classes" :["BARD", "MAGICIAN"]
   }</v>
      </c>
    </row>
    <row r="384" spans="1:13">
      <c r="A384">
        <v>6</v>
      </c>
      <c r="B384" t="s">
        <v>2498</v>
      </c>
      <c r="D384" t="s">
        <v>2499</v>
      </c>
      <c r="E384" t="s">
        <v>1395</v>
      </c>
      <c r="F384" t="s">
        <v>1326</v>
      </c>
      <c r="G384" t="s">
        <v>1313</v>
      </c>
      <c r="I384" t="s">
        <v>2500</v>
      </c>
      <c r="J384" t="s">
        <v>1328</v>
      </c>
      <c r="K384" s="259" t="s">
        <v>3189</v>
      </c>
      <c r="M384" t="str">
        <f t="shared" si="5"/>
        <v>"Rayon de soleil": {
  "Name" : "Rayon de soleil",
  "OV" : "Sunbeam",
  "Level" : 6,
  "BBE" : "",
  "School" : "Évocation",
  "Incantation" : "1 action",
  "Type" : "Concentration",
  "Description" : "Les créatures sur une ligne de 1,50 x 18 m doivent réussir un JdS de Con. ou subir 6d8 radiants et être aveuglées.",
  "Classes" :["DRUID", "SORCERER", "MAGICIAN"]
   }</v>
      </c>
    </row>
    <row r="385" spans="1:13">
      <c r="A385">
        <v>6</v>
      </c>
      <c r="B385" t="s">
        <v>2557</v>
      </c>
      <c r="D385" t="s">
        <v>2558</v>
      </c>
      <c r="E385" t="s">
        <v>1325</v>
      </c>
      <c r="F385" t="s">
        <v>1326</v>
      </c>
      <c r="G385" t="s">
        <v>1313</v>
      </c>
      <c r="I385" t="s">
        <v>2559</v>
      </c>
      <c r="J385" t="s">
        <v>1322</v>
      </c>
      <c r="K385" s="259" t="s">
        <v>3235</v>
      </c>
      <c r="M385" t="str">
        <f t="shared" si="5"/>
        <v>"Sacre de la glace": {
  "Name" : "Sacre de la glace",
  "OV" : "Investiture of Ice",
  "Level" : 6,
  "BBE" : "",
  "School" : "Transmutation",
  "Incantation" : "1 action",
  "Type" : "Concentration",
  "Description" : "Les créatures dans un cône de 4,50 m doivent réussir un JdS de Con. ou subir 4d6 dégâts de froid. Immunité et résistance.",
  "Classes" :["DRUID", "SORCERER", "MAGICIAN", "WIZARD"]
   }</v>
      </c>
    </row>
    <row r="386" spans="1:13">
      <c r="A386">
        <v>6</v>
      </c>
      <c r="B386" t="s">
        <v>2560</v>
      </c>
      <c r="D386" t="s">
        <v>2561</v>
      </c>
      <c r="E386" t="s">
        <v>1325</v>
      </c>
      <c r="F386" t="s">
        <v>1326</v>
      </c>
      <c r="G386" t="s">
        <v>1313</v>
      </c>
      <c r="I386" t="s">
        <v>2562</v>
      </c>
      <c r="J386" t="s">
        <v>1322</v>
      </c>
      <c r="K386" s="259" t="s">
        <v>3235</v>
      </c>
      <c r="M386" t="str">
        <f t="shared" si="5"/>
        <v>"Sacre de la pierre": {
  "Name" : "Sacre de la pierre",
  "OV" : "Investiture of Stone",
  "Level" : 6,
  "BBE" : "",
  "School" : "Transmutation",
  "Incantation" : "1 action",
  "Type" : "Concentration",
  "Description" : "Les créatures dans un rayon de 4,50 m doivent réussir un JdS de Dex. ou tomber à terre. Résistance et traverser la terre/pierre.",
  "Classes" :["DRUID", "SORCERER", "MAGICIAN", "WIZARD"]
   }</v>
      </c>
    </row>
    <row r="387" spans="1:13">
      <c r="A387">
        <v>6</v>
      </c>
      <c r="B387" t="s">
        <v>2563</v>
      </c>
      <c r="D387" t="s">
        <v>2564</v>
      </c>
      <c r="E387" t="s">
        <v>1325</v>
      </c>
      <c r="F387" t="s">
        <v>1326</v>
      </c>
      <c r="G387" t="s">
        <v>1313</v>
      </c>
      <c r="I387" t="s">
        <v>2565</v>
      </c>
      <c r="J387" t="s">
        <v>1322</v>
      </c>
      <c r="K387" s="259" t="s">
        <v>3235</v>
      </c>
      <c r="M387" t="str">
        <f t="shared" ref="M387:M450" si="6">""""&amp;B387&amp;""": {
  ""Name"" : """&amp;B387&amp;""",
  ""OV"" : """&amp;D387&amp;""",
  ""Level"" : "&amp;A387&amp;",
  ""BBE"" : """&amp;C387&amp;""",
  ""School"" : """&amp;PROPER(E387)&amp;""",
  ""Incantation"" : """&amp;F387&amp;""",
  ""Type"" : """&amp;TRIM(G387&amp;" "&amp;H387)&amp;""",
  ""Description"" : """&amp;I387&amp;""",
  ""Classes"" :["&amp;K387&amp;"]
   }"</f>
        <v>"Sacre des flammes": {
  "Name" : "Sacre des flammes",
  "OV" : "Investiture of Flame",
  "Level" : 6,
  "BBE" : "",
  "School" : "Transmutation",
  "Incantation" : "1 action",
  "Type" : "Concentration",
  "Description" : "Les créatures sur une ligne de 4,50 m doivent réussir un JdS de Dex. ou subir 4d8 dégâts de feu. Immunité et résistance.",
  "Classes" :["DRUID", "SORCERER", "MAGICIAN", "WIZARD"]
   }</v>
      </c>
    </row>
    <row r="388" spans="1:13">
      <c r="A388">
        <v>6</v>
      </c>
      <c r="B388" t="s">
        <v>2566</v>
      </c>
      <c r="D388" t="s">
        <v>2567</v>
      </c>
      <c r="E388" t="s">
        <v>1325</v>
      </c>
      <c r="F388" t="s">
        <v>1326</v>
      </c>
      <c r="G388" t="s">
        <v>1313</v>
      </c>
      <c r="I388" t="s">
        <v>2568</v>
      </c>
      <c r="J388" t="s">
        <v>1322</v>
      </c>
      <c r="K388" s="259" t="s">
        <v>3235</v>
      </c>
      <c r="M388" t="str">
        <f t="shared" si="6"/>
        <v>"Sacre du vent": {
  "Name" : "Sacre du vent",
  "OV" : "Investiture of Wind",
  "Level" : 6,
  "BBE" : "",
  "School" : "Transmutation",
  "Incantation" : "1 action",
  "Type" : "Concentration",
  "Description" : "Les créatures dans un cube de 4,50 m doivent réussir un JdS de Con. ou subir 2d10 dégâts contondants. Vitesse de vol 18 m.",
  "Classes" :["DRUID", "SORCERER", "MAGICIAN", "WIZARD"]
   }</v>
      </c>
    </row>
    <row r="389" spans="1:13">
      <c r="A389">
        <v>6</v>
      </c>
      <c r="B389" t="s">
        <v>2594</v>
      </c>
      <c r="C389" t="s">
        <v>2595</v>
      </c>
      <c r="D389" t="s">
        <v>2596</v>
      </c>
      <c r="E389" t="s">
        <v>1419</v>
      </c>
      <c r="F389" t="s">
        <v>1334</v>
      </c>
      <c r="G389" t="s">
        <v>1313</v>
      </c>
      <c r="I389" t="s">
        <v>2597</v>
      </c>
      <c r="J389" t="s">
        <v>1328</v>
      </c>
      <c r="K389" s="259" t="s">
        <v>3181</v>
      </c>
      <c r="M389" t="str">
        <f t="shared" si="6"/>
        <v>"Sens de l'orientation": {
  "Name" : "Sens de l'orientation",
  "OV" : "Find the Path",
  "Level" : 6,
  "BBE" : "Trouver un chemin",
  "School" : "Divination",
  "Incantation" : "1 minute",
  "Type" : "Concentration",
  "Description" : "Détermine le chemin physique le plus court et le plus direct pour atteindre une destination connue.",
  "Classes" :["BARD",  "CLERK", "DRUID"]
   }</v>
      </c>
    </row>
    <row r="390" spans="1:13">
      <c r="A390">
        <v>6</v>
      </c>
      <c r="B390" t="s">
        <v>2649</v>
      </c>
      <c r="C390" t="s">
        <v>2650</v>
      </c>
      <c r="D390" t="s">
        <v>2651</v>
      </c>
      <c r="E390" t="s">
        <v>1395</v>
      </c>
      <c r="F390" t="s">
        <v>1326</v>
      </c>
      <c r="I390" t="s">
        <v>2652</v>
      </c>
      <c r="J390" t="s">
        <v>1328</v>
      </c>
      <c r="K390" s="259" t="s">
        <v>3191</v>
      </c>
      <c r="M390" t="str">
        <f t="shared" si="6"/>
        <v>"Sphère glaciale d'Otiluke": {
  "Name" : "Sphère glaciale d'Otiluke",
  "OV" : "Otiluke's Freezing Sphere",
  "Level" : 6,
  "BBE" : "Sphère glacée d'Otiluke",
  "School" : "Évocation",
  "Incantation" : "1 action",
  "Type" : "",
  "Description" : "Les créatures dans une sphère de 18 m de rayon doivent réussir un JdS de Con. ou subir 10d6 dégâts de froid (dégâts/niv).",
  "Classes" :["MAGICIAN"]
   }</v>
      </c>
    </row>
    <row r="391" spans="1:13">
      <c r="A391">
        <v>6</v>
      </c>
      <c r="B391" t="s">
        <v>2662</v>
      </c>
      <c r="D391" t="s">
        <v>2663</v>
      </c>
      <c r="E391" t="s">
        <v>1349</v>
      </c>
      <c r="F391" t="s">
        <v>1326</v>
      </c>
      <c r="I391" t="s">
        <v>2664</v>
      </c>
      <c r="J391" t="s">
        <v>1328</v>
      </c>
      <c r="K391" s="259" t="s">
        <v>3231</v>
      </c>
      <c r="M391" t="str">
        <f t="shared" si="6"/>
        <v>"Suggestion de groupe": {
  "Name" : "Suggestion de groupe",
  "OV" : "Mass Suggestion",
  "Level" : 6,
  "BBE" : "",
  "School" : "Enchantement",
  "Incantation" : "1 action",
  "Type" : "",
  "Description" : "Jusqu'à 12 cibles doivent réussir un JdS de Sag. ou suivre la suggestion que leur donne le lanceur (durée/niv).",
  "Classes" :["BARD", "SORCERER", "MAGICIAN", "WIZARD"]
   }</v>
      </c>
    </row>
    <row r="392" spans="1:13">
      <c r="A392">
        <v>6</v>
      </c>
      <c r="B392" t="s">
        <v>2705</v>
      </c>
      <c r="C392" t="s">
        <v>2706</v>
      </c>
      <c r="D392" t="s">
        <v>2707</v>
      </c>
      <c r="E392" t="s">
        <v>1325</v>
      </c>
      <c r="F392" t="s">
        <v>1326</v>
      </c>
      <c r="G392" t="s">
        <v>1313</v>
      </c>
      <c r="I392" t="s">
        <v>2708</v>
      </c>
      <c r="J392" t="s">
        <v>1328</v>
      </c>
      <c r="K392" s="259" t="s">
        <v>3189</v>
      </c>
      <c r="M392" t="str">
        <f t="shared" si="6"/>
        <v>"Terraformage": {
  "Name" : "Terraformage",
  "OV" : "Move Earth",
  "Level" : 6,
  "BBE" : "Déplacer la terre",
  "School" : "Transmutation",
  "Incantation" : "1 action",
  "Type" : "Concentration",
  "Description" : "Façonne la terre, le sable ou l'argile, mais pas la pierre (élever, abaisser, aplatir, etc) d'un carré de 12 m en 10 min.",
  "Classes" :["DRUID", "SORCERER", "MAGICIAN"]
   }</v>
      </c>
    </row>
    <row r="393" spans="1:13">
      <c r="A393">
        <v>6</v>
      </c>
      <c r="B393" t="s">
        <v>2737</v>
      </c>
      <c r="D393" t="s">
        <v>2738</v>
      </c>
      <c r="E393" t="s">
        <v>1325</v>
      </c>
      <c r="F393" t="s">
        <v>1326</v>
      </c>
      <c r="G393" t="s">
        <v>1313</v>
      </c>
      <c r="I393" t="s">
        <v>2739</v>
      </c>
      <c r="J393" t="s">
        <v>1322</v>
      </c>
      <c r="K393" s="259" t="s">
        <v>3191</v>
      </c>
      <c r="M393" t="str">
        <f t="shared" si="6"/>
        <v>"Transformation de Tenser": {
  "Name" : "Transformation de Tenser",
  "OV" : "Tenser's Transformation",
  "Level" : 6,
  "BBE" : "",
  "School" : "Transmutation",
  "Incantation" : "1 action",
  "Type" : "Concentration",
  "Description" : "La lanceur gagne 50 pv, l'avantage aux jets d'attaque, 2d12 extra de dégâts de force, des maîtrises martiales et deux attaques.",
  "Classes" :["MAGICIAN"]
   }</v>
      </c>
    </row>
    <row r="394" spans="1:13">
      <c r="A394">
        <v>6</v>
      </c>
      <c r="B394" t="s">
        <v>2743</v>
      </c>
      <c r="C394" t="s">
        <v>2744</v>
      </c>
      <c r="D394" t="s">
        <v>2745</v>
      </c>
      <c r="E394" t="s">
        <v>1338</v>
      </c>
      <c r="F394" t="s">
        <v>1326</v>
      </c>
      <c r="I394" t="s">
        <v>2746</v>
      </c>
      <c r="J394" t="s">
        <v>1328</v>
      </c>
      <c r="K394" s="259" t="s">
        <v>3178</v>
      </c>
      <c r="M394" t="str">
        <f t="shared" si="6"/>
        <v>"Transport par les plantes": {
  "Name" : "Transport par les plantes",
  "OV" : "Transport via Plants",
  "Level" : 6,
  "BBE" : "Transport végétal",
  "School" : "Invocation",
  "Incantation" : "1 action",
  "Type" : "",
  "Description" : "Le lanceur peut passer d'une plante à une autre plante (taille G ou supérieure) en utilisant 1,50 m.",
  "Classes" :["DRUID"]
   }</v>
      </c>
    </row>
    <row r="395" spans="1:13">
      <c r="A395">
        <v>6</v>
      </c>
      <c r="B395" t="s">
        <v>2752</v>
      </c>
      <c r="C395" t="s">
        <v>2753</v>
      </c>
      <c r="D395" t="s">
        <v>2754</v>
      </c>
      <c r="E395" t="s">
        <v>1361</v>
      </c>
      <c r="F395" t="s">
        <v>1334</v>
      </c>
      <c r="I395" t="s">
        <v>2755</v>
      </c>
      <c r="J395" t="s">
        <v>1328</v>
      </c>
      <c r="K395" s="259" t="s">
        <v>3191</v>
      </c>
      <c r="M395" t="str">
        <f t="shared" si="6"/>
        <v>"Urne magique": {
  "Name" : "Urne magique",
  "OV" : "Magic Jar",
  "Level" : 6,
  "BBE" : "Possession",
  "School" : "Nécromancie",
  "Incantation" : "1 minute",
  "Type" : "",
  "Description" : "Le lanceur projette son âme dans une urne pour ensuite retourner dans son corps ou posséder le corps d'un humanoïde.",
  "Classes" :["MAGICIAN"]
   }</v>
      </c>
    </row>
    <row r="396" spans="1:13">
      <c r="A396">
        <v>6</v>
      </c>
      <c r="B396" t="s">
        <v>2772</v>
      </c>
      <c r="D396" t="s">
        <v>2773</v>
      </c>
      <c r="E396" t="s">
        <v>1419</v>
      </c>
      <c r="F396" t="s">
        <v>1326</v>
      </c>
      <c r="I396" t="s">
        <v>2774</v>
      </c>
      <c r="J396" t="s">
        <v>1328</v>
      </c>
      <c r="K396" s="259" t="s">
        <v>3247</v>
      </c>
      <c r="M396" t="str">
        <f t="shared" si="6"/>
        <v>"Vision suprême": {
  "Name" : "Vision suprême",
  "OV" : "True Seeing",
  "Level" : 6,
  "BBE" : "",
  "School" : "Divination",
  "Incantation" : "1 action",
  "Type" : "",
  "Description" : "La cible obtient vision véritable, voit les portes secrètes magiques et dans le plan éthéré.",
  "Classes" :["BARD",  "CLERK", "SORCERER", "MAGICIAN", "WIZARD"]
   }</v>
      </c>
    </row>
    <row r="397" spans="1:13">
      <c r="A397">
        <v>7</v>
      </c>
      <c r="B397" t="s">
        <v>1482</v>
      </c>
      <c r="C397" t="s">
        <v>1483</v>
      </c>
      <c r="D397" t="s">
        <v>1484</v>
      </c>
      <c r="E397" t="s">
        <v>1395</v>
      </c>
      <c r="F397" t="s">
        <v>1326</v>
      </c>
      <c r="G397" t="s">
        <v>1313</v>
      </c>
      <c r="I397" t="s">
        <v>1485</v>
      </c>
      <c r="J397" t="s">
        <v>1328</v>
      </c>
      <c r="K397" s="259" t="s">
        <v>3188</v>
      </c>
      <c r="M397" t="str">
        <f t="shared" si="6"/>
        <v>"Boule de feu à retardement": {
  "Name" : "Boule de feu à retardement",
  "OV" : "Delayed Blast Fireball",
  "Level" : 7,
  "BBE" : "Boule de feu à explosion retardée",
  "School" : "Évocation",
  "Incantation" : "1 action",
  "Type" : "Concentration",
  "Description" : "Les créatures dans une shpère de 6 m de rayon doivent réussir un JdS de Dex. ou subir 12d6 dégâts de feu (dégâts/niv).",
  "Classes" :["SORCERER", "MAGICIAN"]
   }</v>
      </c>
    </row>
    <row r="398" spans="1:13">
      <c r="A398">
        <v>7</v>
      </c>
      <c r="B398" t="s">
        <v>1489</v>
      </c>
      <c r="D398" t="s">
        <v>1490</v>
      </c>
      <c r="E398" t="s">
        <v>1395</v>
      </c>
      <c r="F398" t="s">
        <v>1326</v>
      </c>
      <c r="I398" t="s">
        <v>1491</v>
      </c>
      <c r="J398" t="s">
        <v>1328</v>
      </c>
      <c r="K398" s="259" t="s">
        <v>3241</v>
      </c>
      <c r="M398" t="str">
        <f t="shared" si="6"/>
        <v>"Cage de force": {
  "Name" : "Cage de force",
  "OV" : "Forcecage",
  "Level" : 7,
  "BBE" : "",
  "School" : "Évocation",
  "Incantation" : "1 action",
  "Type" : "",
  "Description" : "Crée une cage de 6 m ou une boite de 3 m de force magique qui emprisonne une créature. Évasion possible par magie uniquement.",
  "Classes" :["BARD", "MAGICIAN", "WIZARD"]
   }</v>
      </c>
    </row>
    <row r="399" spans="1:13">
      <c r="A399">
        <v>7</v>
      </c>
      <c r="B399" t="s">
        <v>1528</v>
      </c>
      <c r="D399" t="s">
        <v>1529</v>
      </c>
      <c r="E399" t="s">
        <v>1338</v>
      </c>
      <c r="F399" t="s">
        <v>1326</v>
      </c>
      <c r="I399" t="s">
        <v>1530</v>
      </c>
      <c r="J399" t="s">
        <v>1328</v>
      </c>
      <c r="K399" s="259" t="s">
        <v>3253</v>
      </c>
      <c r="M399" t="str">
        <f t="shared" si="6"/>
        <v>"Changement de plan": {
  "Name" : "Changement de plan",
  "OV" : "Plane Shift",
  "Level" : 7,
  "BBE" : "",
  "School" : "Invocation",
  "Incantation" : "1 action",
  "Type" : "",
  "Description" : "Le lanceur et jusqu'à 8 créatures sont transportés dans un autre plan d'existence, ou une créature est bannie (JdS de Cha).",
  "Classes" :[ "CLERK", "DRUID", "SORCERER", "MAGICIAN", "WIZARD"]
   }</v>
      </c>
    </row>
    <row r="400" spans="1:13">
      <c r="A400">
        <v>7</v>
      </c>
      <c r="B400" t="s">
        <v>1666</v>
      </c>
      <c r="D400" t="s">
        <v>1667</v>
      </c>
      <c r="E400" t="s">
        <v>1395</v>
      </c>
      <c r="F400" t="s">
        <v>1326</v>
      </c>
      <c r="I400" t="s">
        <v>1668</v>
      </c>
      <c r="J400" t="s">
        <v>1322</v>
      </c>
      <c r="K400" s="259" t="s">
        <v>3232</v>
      </c>
      <c r="M400" t="str">
        <f t="shared" si="6"/>
        <v>"Couronne d'étoiles": {
  "Name" : "Couronne d'étoiles",
  "OV" : "Crown of Stars",
  "Level" : 7,
  "BBE" : "",
  "School" : "Évocation",
  "Incantation" : "1 action",
  "Type" : "",
  "Description" : "Si l'attaque avec un sort touche, 7 atomes infligent chacun 4d12 dégâts radiants (+1 atome/niv).",
  "Classes" :["SORCERER", "MAGICIAN", "WIZARD"]
   }</v>
      </c>
    </row>
    <row r="401" spans="1:13">
      <c r="A401">
        <v>7</v>
      </c>
      <c r="B401" t="s">
        <v>1740</v>
      </c>
      <c r="C401" t="s">
        <v>1741</v>
      </c>
      <c r="D401" t="s">
        <v>1742</v>
      </c>
      <c r="E401" t="s">
        <v>1325</v>
      </c>
      <c r="F401" t="s">
        <v>1326</v>
      </c>
      <c r="I401" t="s">
        <v>1743</v>
      </c>
      <c r="J401" t="s">
        <v>1328</v>
      </c>
      <c r="K401" s="259" t="s">
        <v>3191</v>
      </c>
      <c r="M401" t="str">
        <f t="shared" si="6"/>
        <v>"Dissimulation": {
  "Name" : "Dissimulation",
  "OV" : "Sequester",
  "Level" : 7,
  "BBE" : "Séquestration",
  "School" : "Transmutation",
  "Incantation" : "1 action",
  "Type" : "",
  "Description" : "Protège une créature consentante (qui devient invisible et inconsciente) ou un objet contre les sorts de divination.",
  "Classes" :["MAGICIAN"]
   }</v>
      </c>
    </row>
    <row r="402" spans="1:13">
      <c r="A402">
        <v>7</v>
      </c>
      <c r="B402" t="s">
        <v>1755</v>
      </c>
      <c r="D402" t="s">
        <v>1756</v>
      </c>
      <c r="E402" t="s">
        <v>1361</v>
      </c>
      <c r="F402" t="s">
        <v>1326</v>
      </c>
      <c r="I402" t="s">
        <v>1757</v>
      </c>
      <c r="J402" t="s">
        <v>1328</v>
      </c>
      <c r="K402" s="259" t="s">
        <v>3232</v>
      </c>
      <c r="M402" t="str">
        <f t="shared" si="6"/>
        <v>"Doigt de mort": {
  "Name" : "Doigt de mort",
  "OV" : "Finger of Death",
  "Level" : 7,
  "BBE" : "",
  "School" : "Nécromancie",
  "Incantation" : "1 action",
  "Type" : "",
  "Description" : "La cible doit réussir un JdS de Con. ou subir 7d8+30 dégâts nécrotiques. Si elle meurt elle devient un zombi contrôlé.",
  "Classes" :["SORCERER", "MAGICIAN", "WIZARD"]
   }</v>
      </c>
    </row>
    <row r="403" spans="1:13">
      <c r="A403">
        <v>7</v>
      </c>
      <c r="B403" t="s">
        <v>1825</v>
      </c>
      <c r="D403" t="s">
        <v>1826</v>
      </c>
      <c r="E403" t="s">
        <v>1395</v>
      </c>
      <c r="F403" t="s">
        <v>1326</v>
      </c>
      <c r="G403" t="s">
        <v>1313</v>
      </c>
      <c r="I403" t="s">
        <v>1827</v>
      </c>
      <c r="J403" t="s">
        <v>1328</v>
      </c>
      <c r="K403" s="259" t="s">
        <v>3195</v>
      </c>
      <c r="M403" t="str">
        <f t="shared" si="6"/>
        <v>"Épée de Mordenkainen": {
  "Name" : "Épée de Mordenkainen",
  "OV" : "Mordenkainen's Sword",
  "Level" : 7,
  "BBE" : "",
  "School" : "Évocation",
  "Incantation" : "1 action",
  "Type" : "Concentration",
  "Description" : "Si l'attaque avec un sort touche, inflige 3d10 dégâts de force. L'épée peut se déplacer.",
  "Classes" :["BARD", "MAGICIAN"]
   }</v>
      </c>
    </row>
    <row r="404" spans="1:13">
      <c r="A404">
        <v>7</v>
      </c>
      <c r="B404" t="s">
        <v>1921</v>
      </c>
      <c r="D404" t="s">
        <v>1922</v>
      </c>
      <c r="E404" t="s">
        <v>1325</v>
      </c>
      <c r="F404" t="s">
        <v>1326</v>
      </c>
      <c r="I404" t="s">
        <v>1923</v>
      </c>
      <c r="J404" t="s">
        <v>1328</v>
      </c>
      <c r="K404" s="259" t="s">
        <v>3231</v>
      </c>
      <c r="M404" t="str">
        <f t="shared" si="6"/>
        <v>"Forme éthérée": {
  "Name" : "Forme éthérée",
  "OV" : "Etherealness",
  "Level" : 7,
  "BBE" : "",
  "School" : "Transmutation",
  "Incantation" : "1 action",
  "Type" : "",
  "Description" : "Le lanceur est projetté dans le plan éthéré (nbre de créatures/niv).",
  "Classes" :["BARD", "SORCERER", "MAGICIAN", "WIZARD"]
   }</v>
      </c>
    </row>
    <row r="405" spans="1:13">
      <c r="A405">
        <v>7</v>
      </c>
      <c r="B405" t="s">
        <v>2050</v>
      </c>
      <c r="D405" t="s">
        <v>2051</v>
      </c>
      <c r="E405" t="s">
        <v>1325</v>
      </c>
      <c r="F405" t="s">
        <v>1326</v>
      </c>
      <c r="G405" t="s">
        <v>1313</v>
      </c>
      <c r="I405" t="s">
        <v>2052</v>
      </c>
      <c r="J405" t="s">
        <v>1328</v>
      </c>
      <c r="K405" s="259" t="s">
        <v>3189</v>
      </c>
      <c r="M405" t="str">
        <f t="shared" si="6"/>
        <v>"Inversion de la gravité": {
  "Name" : "Inversion de la gravité",
  "OV" : "Reverse Gravity",
  "Level" : 7,
  "BBE" : "",
  "School" : "Transmutation",
  "Incantation" : "1 action",
  "Type" : "Concentration",
  "Description" : "Inverse la gravité dans un cylindre de 30 x 30 m.",
  "Classes" :["DRUID", "SORCERER", "MAGICIAN"]
   }</v>
      </c>
    </row>
    <row r="406" spans="1:13">
      <c r="A406">
        <v>7</v>
      </c>
      <c r="B406" t="s">
        <v>2075</v>
      </c>
      <c r="C406" t="s">
        <v>2076</v>
      </c>
      <c r="D406" t="s">
        <v>2077</v>
      </c>
      <c r="E406" t="s">
        <v>1338</v>
      </c>
      <c r="F406" t="s">
        <v>1334</v>
      </c>
      <c r="G406" t="s">
        <v>1313</v>
      </c>
      <c r="I406" t="s">
        <v>2078</v>
      </c>
      <c r="J406" t="s">
        <v>1328</v>
      </c>
      <c r="K406" s="259" t="s">
        <v>3175</v>
      </c>
      <c r="M406" t="str">
        <f t="shared" si="6"/>
        <v>"Invocation de céleste": {
  "Name" : "Invocation de céleste",
  "OV" : "Conjure Celestial",
  "Level" : 7,
  "BBE" : "Invoquer un céleste",
  "School" : "Invocation",
  "Incantation" : "1 minute",
  "Type" : "Concentration",
  "Description" : "Invoque 1 céleste FP 4 amical (FP +1/niv).",
  "Classes" :[ "CLERK"]
   }</v>
      </c>
    </row>
    <row r="407" spans="1:13">
      <c r="A407">
        <v>7</v>
      </c>
      <c r="B407" t="s">
        <v>2193</v>
      </c>
      <c r="D407" t="s">
        <v>2194</v>
      </c>
      <c r="E407" t="s">
        <v>1338</v>
      </c>
      <c r="F407" t="s">
        <v>1334</v>
      </c>
      <c r="I407" t="s">
        <v>2195</v>
      </c>
      <c r="J407" t="s">
        <v>1328</v>
      </c>
      <c r="K407" s="259" t="s">
        <v>3195</v>
      </c>
      <c r="M407" t="str">
        <f t="shared" si="6"/>
        <v>"Manoir somptueux de Mordenkainen": {
  "Name" : "Manoir somptueux de Mordenkainen",
  "OV" : "Mordenkainen's Magnificent Mansion",
  "Level" : 7,
  "BBE" : "",
  "School" : "Invocation",
  "Incantation" : "1 minute",
  "Type" : "",
  "Description" : "Crée un manoir extradimensionnel qui peut abriter le lanceur et d'autres créatures et possède tout le confort.",
  "Classes" :["BARD", "MAGICIAN"]
   }</v>
      </c>
    </row>
    <row r="408" spans="1:13">
      <c r="A408">
        <v>7</v>
      </c>
      <c r="B408" t="s">
        <v>2230</v>
      </c>
      <c r="D408" t="s">
        <v>2231</v>
      </c>
      <c r="E408" t="s">
        <v>1368</v>
      </c>
      <c r="F408" t="s">
        <v>1339</v>
      </c>
      <c r="I408" t="s">
        <v>2232</v>
      </c>
      <c r="J408" t="s">
        <v>1328</v>
      </c>
      <c r="K408" s="259" t="s">
        <v>3196</v>
      </c>
      <c r="M408" t="str">
        <f t="shared" si="6"/>
        <v>"Mirage": {
  "Name" : "Mirage",
  "OV" : "Mirage Arcane",
  "Level" : 7,
  "BBE" : "",
  "School" : "Illusion",
  "Incantation" : "10 minutes",
  "Type" : "",
  "Description" : "Transforme l'apparence (à la vue, à l'ouïe, à l'odorat et au toucher) d'un carré de 1,5 km.",
  "Classes" :["BARD", "DRUID", "MAGICIAN"]
   }</v>
      </c>
    </row>
    <row r="409" spans="1:13">
      <c r="A409">
        <v>7</v>
      </c>
      <c r="B409" t="s">
        <v>2260</v>
      </c>
      <c r="D409" t="s">
        <v>2261</v>
      </c>
      <c r="E409" t="s">
        <v>1349</v>
      </c>
      <c r="F409" t="s">
        <v>1326</v>
      </c>
      <c r="I409" t="s">
        <v>2262</v>
      </c>
      <c r="J409" t="s">
        <v>1322</v>
      </c>
      <c r="K409" s="259" t="s">
        <v>3232</v>
      </c>
      <c r="M409" t="str">
        <f t="shared" si="6"/>
        <v>"Mot de pouvoir douloureux": {
  "Name" : "Mot de pouvoir douloureux",
  "OV" : "Power Word Pain",
  "Level" : 7,
  "BBE" : "",
  "School" : "Enchantement",
  "Incantation" : "1 action",
  "Type" : "",
  "Description" : "La cible (100 pv max) a sa vitesse réduite à 3 m, un désavantage aux d20 et doit faire un JdS de Con. pour lancer des sorts.",
  "Classes" :["SORCERER", "MAGICIAN", "WIZARD"]
   }</v>
      </c>
    </row>
    <row r="410" spans="1:13">
      <c r="A410">
        <v>7</v>
      </c>
      <c r="B410" t="s">
        <v>2356</v>
      </c>
      <c r="D410" t="s">
        <v>2357</v>
      </c>
      <c r="E410" t="s">
        <v>1395</v>
      </c>
      <c r="F410" t="s">
        <v>1391</v>
      </c>
      <c r="I410" t="s">
        <v>2358</v>
      </c>
      <c r="J410" t="s">
        <v>1328</v>
      </c>
      <c r="K410" s="259" t="s">
        <v>3175</v>
      </c>
      <c r="M410" t="str">
        <f t="shared" si="6"/>
        <v>"Parole divine": {
  "Name" : "Parole divine",
  "OV" : "Divine Word",
  "Level" : 7,
  "BBE" : "",
  "School" : "Évocation",
  "Incantation" : "1 action bonus",
  "Type" : "",
  "Description" : "Les cibles doivent réussir un JdS de Cha. ou subir un effet (assourdi, aveuglé, etc). Certaines créatures sont bannies.",
  "Classes" :[ "CLERK"]
   }</v>
      </c>
    </row>
    <row r="411" spans="1:13">
      <c r="A411">
        <v>7</v>
      </c>
      <c r="B411" t="s">
        <v>2446</v>
      </c>
      <c r="C411" t="s">
        <v>2447</v>
      </c>
      <c r="D411" t="s">
        <v>2448</v>
      </c>
      <c r="E411" t="s">
        <v>1368</v>
      </c>
      <c r="F411" t="s">
        <v>1326</v>
      </c>
      <c r="G411" t="s">
        <v>1313</v>
      </c>
      <c r="I411" t="s">
        <v>2449</v>
      </c>
      <c r="J411" t="s">
        <v>1328</v>
      </c>
      <c r="K411" s="259" t="s">
        <v>3195</v>
      </c>
      <c r="M411" t="str">
        <f t="shared" si="6"/>
        <v>"Projection d'image": {
  "Name" : "Projection d'image",
  "OV" : "Project Image",
  "Level" : 7,
  "BBE" : "Image projetée",
  "School" : "Illusion",
  "Incantation" : "1 action",
  "Type" : "Concentration",
  "Description" : "Crée un double du lanceur qui l'imite, se déplace et émet des sons. Le lanceur peut voir et entendre à travers ce double.",
  "Classes" :["BARD", "MAGICIAN"]
   }</v>
      </c>
    </row>
    <row r="412" spans="1:13">
      <c r="A412">
        <v>7</v>
      </c>
      <c r="B412" t="s">
        <v>2507</v>
      </c>
      <c r="C412" t="s">
        <v>2508</v>
      </c>
      <c r="D412" t="s">
        <v>2509</v>
      </c>
      <c r="E412" t="s">
        <v>1395</v>
      </c>
      <c r="F412" t="s">
        <v>1326</v>
      </c>
      <c r="I412" t="s">
        <v>2510</v>
      </c>
      <c r="J412" t="s">
        <v>1328</v>
      </c>
      <c r="K412" s="259" t="s">
        <v>3188</v>
      </c>
      <c r="M412" t="str">
        <f t="shared" si="6"/>
        <v>"Rayons prismatiques": {
  "Name" : "Rayons prismatiques",
  "OV" : "Prismatic Spray",
  "Level" : 7,
  "BBE" : "Embruns prismatiques",
  "School" : "Évocation",
  "Incantation" : "1 action",
  "Type" : "",
  "Description" : "Les créatures dans un cône de 18 m doivent réussir un JdS de Dex. ou subir 10d6 dégâts d'un type déterminé au hasard.",
  "Classes" :["SORCERER", "MAGICIAN"]
   }</v>
      </c>
    </row>
    <row r="413" spans="1:13">
      <c r="A413">
        <v>7</v>
      </c>
      <c r="B413" t="s">
        <v>2518</v>
      </c>
      <c r="D413" t="s">
        <v>2519</v>
      </c>
      <c r="E413" t="s">
        <v>1325</v>
      </c>
      <c r="F413" t="s">
        <v>1334</v>
      </c>
      <c r="I413" t="s">
        <v>2520</v>
      </c>
      <c r="J413" t="s">
        <v>1328</v>
      </c>
      <c r="K413" s="259" t="s">
        <v>3181</v>
      </c>
      <c r="M413" t="str">
        <f t="shared" si="6"/>
        <v>"Régénération": {
  "Name" : "Régénération",
  "OV" : "Regenerate",
  "Level" : 7,
  "BBE" : "",
  "School" : "Transmutation",
  "Incantation" : "1 minute",
  "Type" : "",
  "Description" : "La cible récupère 4d8+15 pv puis 1 pv par round et ses membres sectionnés repoussent.",
  "Classes" :["BARD",  "CLERK", "DRUID"]
   }</v>
      </c>
    </row>
    <row r="414" spans="1:13">
      <c r="A414">
        <v>7</v>
      </c>
      <c r="B414" t="s">
        <v>2548</v>
      </c>
      <c r="D414" t="s">
        <v>2549</v>
      </c>
      <c r="E414" t="s">
        <v>1361</v>
      </c>
      <c r="F414" t="s">
        <v>1372</v>
      </c>
      <c r="I414" t="s">
        <v>2550</v>
      </c>
      <c r="J414" t="s">
        <v>1328</v>
      </c>
      <c r="K414" s="259" t="s">
        <v>3176</v>
      </c>
      <c r="M414" t="str">
        <f t="shared" si="6"/>
        <v>"Résurrection": {
  "Name" : "Résurrection",
  "OV" : "Resurrection",
  "Level" : 7,
  "BBE" : "",
  "School" : "Nécromancie",
  "Incantation" : "1 heure",
  "Type" : "",
  "Description" : "Ramène à la vie (pv max) une créature morte depuis moins de 100 ans (sauf vieillesse). Restaure les parties du corps amputées.",
  "Classes" :["BARD",  "CLERK"]
   }</v>
      </c>
    </row>
    <row r="415" spans="1:13">
      <c r="A415">
        <v>7</v>
      </c>
      <c r="B415" t="s">
        <v>2613</v>
      </c>
      <c r="D415" t="s">
        <v>2614</v>
      </c>
      <c r="E415" t="s">
        <v>1368</v>
      </c>
      <c r="F415" t="s">
        <v>2615</v>
      </c>
      <c r="I415" t="s">
        <v>2616</v>
      </c>
      <c r="J415" t="s">
        <v>1328</v>
      </c>
      <c r="K415" s="259" t="s">
        <v>3191</v>
      </c>
      <c r="M415" t="str">
        <f t="shared" si="6"/>
        <v>"Simulacre": {
  "Name" : "Simulacre",
  "OV" : "Simulacrum",
  "Level" : 7,
  "BBE" : "",
  "School" : "Illusion",
  "Incantation" : "12 heures",
  "Type" : "",
  "Description" : "Crée un double d'une bête ou d'un humanoïde avec les mêmes capacités, la moitié des pv et sans équipement.",
  "Classes" :["MAGICIAN"]
   }</v>
      </c>
    </row>
    <row r="416" spans="1:13">
      <c r="A416">
        <v>7</v>
      </c>
      <c r="B416" t="s">
        <v>2665</v>
      </c>
      <c r="D416" t="s">
        <v>2666</v>
      </c>
      <c r="E416" t="s">
        <v>1319</v>
      </c>
      <c r="F416" t="s">
        <v>1334</v>
      </c>
      <c r="I416" t="s">
        <v>2667</v>
      </c>
      <c r="J416" t="s">
        <v>1328</v>
      </c>
      <c r="K416" s="259" t="s">
        <v>3199</v>
      </c>
      <c r="M416" t="str">
        <f t="shared" si="6"/>
        <v>"Symbole": {
  "Name" : "Symbole",
  "OV" : "Symbol",
  "Level" : 7,
  "BBE" : "",
  "School" : "Abjuration",
  "Incantation" : "1 minute",
  "Type" : "",
  "Description" : "Défini le déclencheur et l'effet d'un glyphe sur un objet (mort, discorde, peur, désespoir, démence, douleur, sommeil, etc).",
  "Classes" :["BARD",  "CLERK", "MAGICIAN"]
   }</v>
      </c>
    </row>
    <row r="417" spans="1:13">
      <c r="A417">
        <v>7</v>
      </c>
      <c r="B417" t="s">
        <v>2674</v>
      </c>
      <c r="D417" t="s">
        <v>2675</v>
      </c>
      <c r="E417" t="s">
        <v>1338</v>
      </c>
      <c r="F417" t="s">
        <v>1326</v>
      </c>
      <c r="I417" t="s">
        <v>2676</v>
      </c>
      <c r="J417" t="s">
        <v>1328</v>
      </c>
      <c r="K417" s="259" t="s">
        <v>3187</v>
      </c>
      <c r="M417" t="str">
        <f t="shared" si="6"/>
        <v>"Téléportation": {
  "Name" : "Téléportation",
  "OV" : "Teleport",
  "Level" : 7,
  "BBE" : "",
  "School" : "Invocation",
  "Incantation" : "1 action",
  "Type" : "",
  "Description" : "Le lanceur et 8 créatures sont téléportés n'importe où sur le même plan. Risque d'échec selon la familiarité de la destination.",
  "Classes" :["BARD", "SORCERER", "MAGICIAN"]
   }</v>
      </c>
    </row>
    <row r="418" spans="1:13">
      <c r="A418">
        <v>7</v>
      </c>
      <c r="B418" t="s">
        <v>2677</v>
      </c>
      <c r="D418" t="s">
        <v>2678</v>
      </c>
      <c r="E418" t="s">
        <v>1395</v>
      </c>
      <c r="F418" t="s">
        <v>1326</v>
      </c>
      <c r="I418" t="s">
        <v>2679</v>
      </c>
      <c r="J418" t="s">
        <v>1328</v>
      </c>
      <c r="K418" s="259" t="s">
        <v>3186</v>
      </c>
      <c r="M418" t="str">
        <f t="shared" si="6"/>
        <v>"Tempête de feu": {
  "Name" : "Tempête de feu",
  "OV" : "Fire Storm",
  "Level" : 7,
  "BBE" : "",
  "School" : "Évocation",
  "Incantation" : "1 action",
  "Type" : "",
  "Description" : "Les créatures dans dix cubes de 3 m doivent réussir un JdS de Dex. ou subir 7d10 dégâts de feu.",
  "Classes" :[ "CLERK", "DRUID", "SORCERER"]
   }</v>
      </c>
    </row>
    <row r="419" spans="1:13">
      <c r="A419">
        <v>7</v>
      </c>
      <c r="B419" t="s">
        <v>2689</v>
      </c>
      <c r="D419" t="s">
        <v>2690</v>
      </c>
      <c r="E419" t="s">
        <v>1338</v>
      </c>
      <c r="F419" t="s">
        <v>1372</v>
      </c>
      <c r="I419" t="s">
        <v>2691</v>
      </c>
      <c r="J419" t="s">
        <v>1322</v>
      </c>
      <c r="K419" s="259" t="s">
        <v>3175</v>
      </c>
      <c r="M419" t="str">
        <f t="shared" si="6"/>
        <v>"Temple des dieux": {
  "Name" : "Temple des dieux",
  "OV" : "Temple of the Gods",
  "Level" : 7,
  "BBE" : "",
  "School" : "Invocation",
  "Incantation" : "1 heure",
  "Type" : "",
  "Description" : "Fait apparaitre un temple dédié à un dieu sur une surface de 36 x 36 m pour 1 jour.",
  "Classes" :[ "CLERK"]
   }</v>
      </c>
    </row>
    <row r="420" spans="1:13">
      <c r="A420">
        <v>7</v>
      </c>
      <c r="B420" t="s">
        <v>2725</v>
      </c>
      <c r="D420" t="s">
        <v>2726</v>
      </c>
      <c r="E420" t="s">
        <v>1395</v>
      </c>
      <c r="F420" t="s">
        <v>1326</v>
      </c>
      <c r="G420" t="s">
        <v>1313</v>
      </c>
      <c r="I420" t="s">
        <v>2727</v>
      </c>
      <c r="J420" t="s">
        <v>1322</v>
      </c>
      <c r="K420" s="259" t="s">
        <v>3189</v>
      </c>
      <c r="M420" t="str">
        <f t="shared" si="6"/>
        <v>"Tourbillon": {
  "Name" : "Tourbillon",
  "OV" : "Whirlwind",
  "Level" : 7,
  "BBE" : "",
  "School" : "Évocation",
  "Incantation" : "1 action",
  "Type" : "Concentration",
  "Description" : "Les créatures dans un cylindre de 3 x 9 m doivent réussir un JdS de Dex. ou subir 10d6 dégâts contondants.",
  "Classes" :["DRUID", "SORCERER", "MAGICIAN"]
   }</v>
      </c>
    </row>
    <row r="421" spans="1:13">
      <c r="A421">
        <v>8</v>
      </c>
      <c r="B421" t="s">
        <v>1445</v>
      </c>
      <c r="D421" t="s">
        <v>1446</v>
      </c>
      <c r="E421" t="s">
        <v>1319</v>
      </c>
      <c r="F421" t="s">
        <v>1326</v>
      </c>
      <c r="G421" t="s">
        <v>1313</v>
      </c>
      <c r="I421" t="s">
        <v>1447</v>
      </c>
      <c r="J421" t="s">
        <v>1328</v>
      </c>
      <c r="K421" s="259" t="s">
        <v>3175</v>
      </c>
      <c r="M421" t="str">
        <f t="shared" si="6"/>
        <v>"Aura sacrée": {
  "Name" : "Aura sacrée",
  "OV" : "Holy Aura",
  "Level" : 8,
  "BBE" : "",
  "School" : "Abjuration",
  "Incantation" : "1 action",
  "Type" : "Concentration",
  "Description" : "Les cibles dans un rayon de 9 m ont l'avantage aux JdS. Les autres créatures ont un désavantage à l'attaque contre ces cibles.",
  "Classes" :[ "CLERK"]
   }</v>
      </c>
    </row>
    <row r="422" spans="1:13">
      <c r="A422">
        <v>8</v>
      </c>
      <c r="B422" t="s">
        <v>1448</v>
      </c>
      <c r="D422" t="s">
        <v>1449</v>
      </c>
      <c r="E422" t="s">
        <v>1325</v>
      </c>
      <c r="F422" t="s">
        <v>1326</v>
      </c>
      <c r="I422" t="s">
        <v>1450</v>
      </c>
      <c r="J422" t="s">
        <v>1328</v>
      </c>
      <c r="K422" s="259" t="s">
        <v>3243</v>
      </c>
      <c r="M422" t="str">
        <f t="shared" si="6"/>
        <v>"Bagou": {
  "Name" : "Bagou",
  "OV" : "Glibness",
  "Level" : 8,
  "BBE" : "",
  "School" : "Transmutation",
  "Incantation" : "1 action",
  "Type" : "",
  "Description" : "Donne 15 à un jet de Charisme et masque les mensonges lors d'une détection magique.",
  "Classes" :["BARD", "WIZARD"]
   }</v>
      </c>
    </row>
    <row r="423" spans="1:13">
      <c r="A423">
        <v>8</v>
      </c>
      <c r="B423" t="s">
        <v>1522</v>
      </c>
      <c r="D423" t="s">
        <v>1523</v>
      </c>
      <c r="E423" t="s">
        <v>1319</v>
      </c>
      <c r="F423" t="s">
        <v>1326</v>
      </c>
      <c r="G423" t="s">
        <v>1313</v>
      </c>
      <c r="I423" t="s">
        <v>1524</v>
      </c>
      <c r="J423" t="s">
        <v>1328</v>
      </c>
      <c r="K423" s="259" t="s">
        <v>3197</v>
      </c>
      <c r="M423" t="str">
        <f t="shared" si="6"/>
        <v>"Champ antimagie": {
  "Name" : "Champ antimagie",
  "OV" : "Antimagic Field",
  "Level" : 8,
  "BBE" : "",
  "School" : "Abjuration",
  "Incantation" : "1 action",
  "Type" : "Concentration",
  "Description" : "Crée une sphère de 3 m de rayon dans laquelle les sorts et les objets magiques ne fonctionnent plus.",
  "Classes" :[ "CLERK", "MAGICIAN"]
   }</v>
      </c>
    </row>
    <row r="424" spans="1:13">
      <c r="A424">
        <v>8</v>
      </c>
      <c r="B424" t="s">
        <v>1573</v>
      </c>
      <c r="D424" t="s">
        <v>1573</v>
      </c>
      <c r="E424" t="s">
        <v>1361</v>
      </c>
      <c r="F424" t="s">
        <v>1372</v>
      </c>
      <c r="I424" t="s">
        <v>1574</v>
      </c>
      <c r="J424" t="s">
        <v>1328</v>
      </c>
      <c r="K424" s="259" t="s">
        <v>3191</v>
      </c>
      <c r="M424" t="str">
        <f t="shared" si="6"/>
        <v>"Clone": {
  "Name" : "Clone",
  "OV" : "Clone",
  "Level" : 8,
  "BBE" : "",
  "School" : "Nécromancie",
  "Incantation" : "1 heure",
  "Type" : "",
  "Description" : "Crée en 120 jours le double inerte d'une créature vivante. Si la créature originale meurt, son âme est transférée dans le clone.",
  "Classes" :["MAGICIAN"]
   }</v>
      </c>
    </row>
    <row r="425" spans="1:13">
      <c r="A425">
        <v>8</v>
      </c>
      <c r="B425" t="s">
        <v>1641</v>
      </c>
      <c r="D425" t="s">
        <v>1642</v>
      </c>
      <c r="E425" t="s">
        <v>1325</v>
      </c>
      <c r="F425" t="s">
        <v>1339</v>
      </c>
      <c r="G425" t="s">
        <v>1313</v>
      </c>
      <c r="I425" t="s">
        <v>1643</v>
      </c>
      <c r="J425" t="s">
        <v>1328</v>
      </c>
      <c r="K425" s="259" t="s">
        <v>3202</v>
      </c>
      <c r="M425" t="str">
        <f t="shared" si="6"/>
        <v>"Contrôle du climat": {
  "Name" : "Contrôle du climat",
  "OV" : "Control Weather",
  "Level" : 8,
  "BBE" : "",
  "School" : "Transmutation",
  "Incantation" : "10 minutes",
  "Type" : "Concentration",
  "Description" : "Modifie progressivement les conditions climatiques en extérieur (précipitation, température et force du vent).",
  "Classes" :[ "CLERK", "DRUID", "MAGICIAN"]
   }</v>
      </c>
    </row>
    <row r="426" spans="1:13">
      <c r="A426">
        <v>8</v>
      </c>
      <c r="B426" t="s">
        <v>1719</v>
      </c>
      <c r="D426" t="s">
        <v>1720</v>
      </c>
      <c r="E426" t="s">
        <v>1338</v>
      </c>
      <c r="F426" t="s">
        <v>1326</v>
      </c>
      <c r="I426" t="s">
        <v>1721</v>
      </c>
      <c r="J426" t="s">
        <v>1328</v>
      </c>
      <c r="K426" s="259" t="s">
        <v>3236</v>
      </c>
      <c r="M426" t="str">
        <f t="shared" si="6"/>
        <v>"Demi-plan": {
  "Name" : "Demi-plan",
  "OV" : "Demiplane",
  "Level" : 8,
  "BBE" : "",
  "School" : "Invocation",
  "Incantation" : "1 action",
  "Type" : "",
  "Description" : "Crée une porte qui conduit à un demi-plan (cube de 9 m). Les créatures encore dans le demi-plan à la fin du sort sont piégées.",
  "Classes" :["MAGICIAN", "WIZARD"]
   }</v>
      </c>
    </row>
    <row r="427" spans="1:13">
      <c r="A427">
        <v>8</v>
      </c>
      <c r="B427" t="s">
        <v>1766</v>
      </c>
      <c r="C427" t="s">
        <v>1767</v>
      </c>
      <c r="D427" t="s">
        <v>1768</v>
      </c>
      <c r="E427" t="s">
        <v>1349</v>
      </c>
      <c r="F427" t="s">
        <v>1326</v>
      </c>
      <c r="G427" t="s">
        <v>1313</v>
      </c>
      <c r="I427" t="s">
        <v>1769</v>
      </c>
      <c r="J427" t="s">
        <v>1328</v>
      </c>
      <c r="K427" s="259" t="s">
        <v>3231</v>
      </c>
      <c r="M427" t="str">
        <f t="shared" si="6"/>
        <v>"Domination de monstre": {
  "Name" : "Domination de monstre",
  "OV" : "Dominate Monster",
  "Level" : 8,
  "BBE" : "Dominer un monstre",
  "School" : "Enchantement",
  "Incantation" : "1 action",
  "Type" : "Concentration",
  "Description" : "La cible doit réussir un JdS de Sag. ou être charmée et obéir au lanceur (durée/niv).",
  "Classes" :["BARD", "SORCERER", "MAGICIAN", "WIZARD"]
   }</v>
      </c>
    </row>
    <row r="428" spans="1:13">
      <c r="A428">
        <v>8</v>
      </c>
      <c r="B428" t="s">
        <v>1774</v>
      </c>
      <c r="D428" t="s">
        <v>1775</v>
      </c>
      <c r="E428" t="s">
        <v>1368</v>
      </c>
      <c r="F428" t="s">
        <v>1326</v>
      </c>
      <c r="G428" t="s">
        <v>1313</v>
      </c>
      <c r="I428" t="s">
        <v>1776</v>
      </c>
      <c r="J428" t="s">
        <v>1322</v>
      </c>
      <c r="K428" s="259" t="s">
        <v>3191</v>
      </c>
      <c r="M428" t="str">
        <f t="shared" si="6"/>
        <v>"Dragon illusoire": {
  "Name" : "Dragon illusoire",
  "OV" : "Illusory Dragon",
  "Level" : 8,
  "BBE" : "",
  "School" : "Illusion",
  "Incantation" : "1 action",
  "Type" : "Concentration",
  "Description" : "Les créatures qui voient le dragon illusoire de taille TG doivent réussir un JdS de Sag. ou être effrayées durant 1 min.",
  "Classes" :["MAGICIAN"]
   }</v>
      </c>
    </row>
    <row r="429" spans="1:13">
      <c r="A429">
        <v>8</v>
      </c>
      <c r="B429" t="s">
        <v>1797</v>
      </c>
      <c r="D429" t="s">
        <v>1798</v>
      </c>
      <c r="E429" t="s">
        <v>1395</v>
      </c>
      <c r="F429" t="s">
        <v>1326</v>
      </c>
      <c r="I429" t="s">
        <v>1799</v>
      </c>
      <c r="J429" t="s">
        <v>1328</v>
      </c>
      <c r="K429" s="259" t="s">
        <v>3189</v>
      </c>
      <c r="M429" t="str">
        <f t="shared" si="6"/>
        <v>"Éclat du soleil": {
  "Name" : "Éclat du soleil",
  "OV" : "Sunburst",
  "Level" : 8,
  "BBE" : "",
  "School" : "Évocation",
  "Incantation" : "1 action",
  "Type" : "",
  "Description" : "Les créatures dans un rayon de 18 m doivent réussir un JdS de Con. ou subir 12d6 dégâts radiants et être aveuglées 1 min.",
  "Classes" :["DRUID", "SORCERER", "MAGICIAN"]
   }</v>
      </c>
    </row>
    <row r="430" spans="1:13">
      <c r="A430">
        <v>8</v>
      </c>
      <c r="B430" t="s">
        <v>1834</v>
      </c>
      <c r="D430" t="s">
        <v>1835</v>
      </c>
      <c r="E430" t="s">
        <v>1349</v>
      </c>
      <c r="F430" t="s">
        <v>1326</v>
      </c>
      <c r="I430" t="s">
        <v>1836</v>
      </c>
      <c r="J430" t="s">
        <v>1328</v>
      </c>
      <c r="K430" s="259" t="s">
        <v>3250</v>
      </c>
      <c r="M430" t="str">
        <f t="shared" si="6"/>
        <v>"Esprit faible": {
  "Name" : "Esprit faible",
  "OV" : "Feeblemind",
  "Level" : 8,
  "BBE" : "",
  "School" : "Enchantement",
  "Incantation" : "1 action",
  "Type" : "",
  "Description" : "La cible subit 4d6 dégâts psychiques et doit réussir un JdS d'Int. ou son Charisme et son Intelligence tombent à 1.",
  "Classes" :["BARD", "DRUID", "MAGICIAN", "WIZARD"]
   }</v>
      </c>
    </row>
    <row r="431" spans="1:13">
      <c r="A431">
        <v>8</v>
      </c>
      <c r="B431" t="s">
        <v>1234</v>
      </c>
      <c r="D431" t="s">
        <v>1840</v>
      </c>
      <c r="E431" t="s">
        <v>1319</v>
      </c>
      <c r="F431" t="s">
        <v>1326</v>
      </c>
      <c r="I431" t="s">
        <v>1841</v>
      </c>
      <c r="J431" t="s">
        <v>1328</v>
      </c>
      <c r="K431" s="259" t="s">
        <v>3195</v>
      </c>
      <c r="M431" t="str">
        <f t="shared" si="6"/>
        <v>"Esprit impénétrable": {
  "Name" : "Esprit impénétrable",
  "OV" : "Mind Blank",
  "Level" : 8,
  "BBE" : "",
  "School" : "Abjuration",
  "Incantation" : "1 action",
  "Type" : "",
  "Description" : "La cible est immunisée contre les dégâts psychiques, la lecture des pensées, les sorts de divination et la condition charmé.",
  "Classes" :["BARD", "MAGICIAN"]
   }</v>
      </c>
    </row>
    <row r="432" spans="1:13">
      <c r="A432">
        <v>8</v>
      </c>
      <c r="B432" t="s">
        <v>1911</v>
      </c>
      <c r="C432" t="s">
        <v>1912</v>
      </c>
      <c r="D432" t="s">
        <v>1913</v>
      </c>
      <c r="E432" t="s">
        <v>1361</v>
      </c>
      <c r="F432" t="s">
        <v>1326</v>
      </c>
      <c r="I432" t="s">
        <v>1914</v>
      </c>
      <c r="J432" t="s">
        <v>1322</v>
      </c>
      <c r="K432" s="259" t="s">
        <v>3188</v>
      </c>
      <c r="M432" t="str">
        <f t="shared" si="6"/>
        <v>"Flétrissure épouvantable d'Abi-Dalzim": {
  "Name" : "Flétrissure épouvantable d'Abi-Dalzim",
  "OV" : "Abi-Dalzim's Horrid Wilting",
  "Level" : 8,
  "BBE" : "Épouvantable flétrissure d'Abi-Dalzim",
  "School" : "Nécromancie",
  "Incantation" : "1 action",
  "Type" : "",
  "Description" : "Les créatures dans un cube de 9 m doivent réussir un JdS de Con. ou subir 12d8 dégâts nécrotiques. Les plantes meurent.",
  "Classes" :["SORCERER", "MAGICIAN"]
   }</v>
      </c>
    </row>
    <row r="433" spans="1:13">
      <c r="A433">
        <v>8</v>
      </c>
      <c r="B433" t="s">
        <v>1927</v>
      </c>
      <c r="D433" t="s">
        <v>1928</v>
      </c>
      <c r="E433" t="s">
        <v>1325</v>
      </c>
      <c r="F433" t="s">
        <v>1326</v>
      </c>
      <c r="G433" t="s">
        <v>1313</v>
      </c>
      <c r="I433" t="s">
        <v>1929</v>
      </c>
      <c r="J433" t="s">
        <v>1328</v>
      </c>
      <c r="K433" s="259" t="s">
        <v>3178</v>
      </c>
      <c r="M433" t="str">
        <f t="shared" si="6"/>
        <v>"Formes animales": {
  "Name" : "Formes animales",
  "OV" : "Animal Shapes",
  "Level" : 8,
  "BBE" : "",
  "School" : "Transmutation",
  "Incantation" : "1 action",
  "Type" : "Concentration",
  "Description" : "Les cibles consentantes à 9 m se transforment en bêtes de FP 4 ou inférieur.",
  "Classes" :["DRUID"]
   }</v>
      </c>
    </row>
    <row r="434" spans="1:13">
      <c r="A434">
        <v>8</v>
      </c>
      <c r="B434" t="s">
        <v>1930</v>
      </c>
      <c r="D434" t="s">
        <v>1931</v>
      </c>
      <c r="E434" t="s">
        <v>1338</v>
      </c>
      <c r="F434" t="s">
        <v>1334</v>
      </c>
      <c r="I434" t="s">
        <v>1932</v>
      </c>
      <c r="J434" t="s">
        <v>1322</v>
      </c>
      <c r="K434" s="259" t="s">
        <v>3191</v>
      </c>
      <c r="M434" t="str">
        <f t="shared" si="6"/>
        <v>"Forteresse majestueuse": {
  "Name" : "Forteresse majestueuse",
  "OV" : "Mighty Fortress",
  "Level" : 8,
  "BBE" : "",
  "School" : "Invocation",
  "Incantation" : "1 minute",
  "Type" : "",
  "Description" : "Fait apparaitre une forteresse de pierre sur une surface de 36 x 36 m pour 7 jours.",
  "Classes" :["MAGICIAN"]
   }</v>
      </c>
    </row>
    <row r="435" spans="1:13">
      <c r="A435">
        <v>8</v>
      </c>
      <c r="B435" t="s">
        <v>2103</v>
      </c>
      <c r="D435" t="s">
        <v>2104</v>
      </c>
      <c r="E435" t="s">
        <v>1338</v>
      </c>
      <c r="F435" t="s">
        <v>1326</v>
      </c>
      <c r="G435" t="s">
        <v>1313</v>
      </c>
      <c r="I435" t="s">
        <v>2105</v>
      </c>
      <c r="J435" t="s">
        <v>1328</v>
      </c>
      <c r="K435" s="259" t="s">
        <v>3191</v>
      </c>
      <c r="M435" t="str">
        <f t="shared" si="6"/>
        <v>"Labyrinthe": {
  "Name" : "Labyrinthe",
  "OV" : "Maze",
  "Level" : 8,
  "BBE" : "",
  "School" : "Invocation",
  "Incantation" : "1 action",
  "Type" : "Concentration",
  "Description" : "Bannit une créature dans un demi-plan labyrinthique. Jet d'Intelligence pour s'évader avant la fin du sort.",
  "Classes" :["MAGICIAN"]
   }</v>
      </c>
    </row>
    <row r="436" spans="1:13">
      <c r="A436">
        <v>8</v>
      </c>
      <c r="B436" t="s">
        <v>2263</v>
      </c>
      <c r="D436" t="s">
        <v>2264</v>
      </c>
      <c r="E436" t="s">
        <v>1349</v>
      </c>
      <c r="F436" t="s">
        <v>1326</v>
      </c>
      <c r="I436" t="s">
        <v>2265</v>
      </c>
      <c r="J436" t="s">
        <v>1328</v>
      </c>
      <c r="K436" s="259" t="s">
        <v>3231</v>
      </c>
      <c r="M436" t="str">
        <f t="shared" si="6"/>
        <v>"Mot de pouvoir étourdissant": {
  "Name" : "Mot de pouvoir étourdissant",
  "OV" : "Power Word Stun",
  "Level" : 8,
  "BBE" : "",
  "School" : "Enchantement",
  "Incantation" : "1 action",
  "Type" : "",
  "Description" : "La cible (150 pv max) est étourdie jusqu'à ce qu'elle réussisse un JdS de Con.",
  "Classes" :["BARD", "SORCERER", "MAGICIAN", "WIZARD"]
   }</v>
      </c>
    </row>
    <row r="437" spans="1:13">
      <c r="A437">
        <v>8</v>
      </c>
      <c r="B437" t="s">
        <v>2322</v>
      </c>
      <c r="D437" t="s">
        <v>2323</v>
      </c>
      <c r="E437" t="s">
        <v>1338</v>
      </c>
      <c r="F437" t="s">
        <v>1326</v>
      </c>
      <c r="G437" t="s">
        <v>1313</v>
      </c>
      <c r="I437" t="s">
        <v>2324</v>
      </c>
      <c r="J437" t="s">
        <v>1328</v>
      </c>
      <c r="K437" s="259" t="s">
        <v>3188</v>
      </c>
      <c r="M437" t="str">
        <f t="shared" si="6"/>
        <v>"Nuage incendiaire": {
  "Name" : "Nuage incendiaire",
  "OV" : "Incendiary Cloud",
  "Level" : 8,
  "BBE" : "",
  "School" : "Invocation",
  "Incantation" : "1 action",
  "Type" : "Concentration",
  "Description" : "Les créatures dans une sphère de 6 m de rayon doivent réussir un JdS de Dex. ou subir 10d8 dégâts de feu.",
  "Classes" :["SORCERER", "MAGICIAN"]
   }</v>
      </c>
    </row>
    <row r="438" spans="1:13">
      <c r="A438">
        <v>8</v>
      </c>
      <c r="B438" s="119" t="s">
        <v>3256</v>
      </c>
      <c r="D438" t="s">
        <v>2533</v>
      </c>
      <c r="E438" t="s">
        <v>1349</v>
      </c>
      <c r="F438" t="s">
        <v>1372</v>
      </c>
      <c r="I438" t="s">
        <v>2534</v>
      </c>
      <c r="J438" t="s">
        <v>1328</v>
      </c>
      <c r="K438" s="259" t="s">
        <v>3194</v>
      </c>
      <c r="M438" t="str">
        <f t="shared" si="6"/>
        <v>"Répulsion-Attirance": {
  "Name" : "Répulsion-Attirance",
  "OV" : "Antipathy/Sympathy",
  "Level" : 8,
  "BBE" : "",
  "School" : "Enchantement",
  "Incantation" : "1 heure",
  "Type" : "",
  "Description" : "Attire ou répulse (JdS de Sag. pour ne pas être attiré ou effrayé) une sorte de créature désignée dans un rayon de 18 m.",
  "Classes" :["DRUID", "MAGICIAN"]
   }</v>
      </c>
    </row>
    <row r="439" spans="1:13">
      <c r="A439">
        <v>8</v>
      </c>
      <c r="B439" t="s">
        <v>2671</v>
      </c>
      <c r="D439" t="s">
        <v>2672</v>
      </c>
      <c r="E439" t="s">
        <v>1395</v>
      </c>
      <c r="F439" t="s">
        <v>1326</v>
      </c>
      <c r="I439" t="s">
        <v>2673</v>
      </c>
      <c r="J439" t="s">
        <v>1388</v>
      </c>
      <c r="K439" s="259" t="s">
        <v>3191</v>
      </c>
      <c r="M439" t="str">
        <f t="shared" si="6"/>
        <v>"Télépathie": {
  "Name" : "Télépathie",
  "OV" : "Telepathy",
  "Level" : 8,
  "BBE" : "",
  "School" : "Évocation",
  "Incantation" : "1 action",
  "Type" : "",
  "Description" : "Communique par télépathie avec une créature connue et consentante sur le même plan d'existence.",
  "Classes" :["MAGICIAN"]
   }</v>
      </c>
    </row>
    <row r="440" spans="1:13">
      <c r="A440">
        <v>8</v>
      </c>
      <c r="B440" t="s">
        <v>2695</v>
      </c>
      <c r="D440" t="s">
        <v>2696</v>
      </c>
      <c r="E440" t="s">
        <v>1395</v>
      </c>
      <c r="F440" t="s">
        <v>1326</v>
      </c>
      <c r="G440" t="s">
        <v>1313</v>
      </c>
      <c r="I440" t="s">
        <v>2697</v>
      </c>
      <c r="J440" t="s">
        <v>1322</v>
      </c>
      <c r="K440" s="259" t="s">
        <v>3236</v>
      </c>
      <c r="M440" t="str">
        <f t="shared" si="6"/>
        <v>"Ténèbres oppressantes": {
  "Name" : "Ténèbres oppressantes",
  "OV" : "Maddening Darkness",
  "Level" : 8,
  "BBE" : "",
  "School" : "Évocation",
  "Incantation" : "1 action",
  "Type" : "Concentration",
  "Description" : "Les créatures dans une sphère de ténèbres de 18 m de rayon doivent réussir un JdS de Sag. ou subir 8d8 dégâts psychiques.",
  "Classes" :["MAGICIAN", "WIZARD"]
   }</v>
      </c>
    </row>
    <row r="441" spans="1:13">
      <c r="A441">
        <v>8</v>
      </c>
      <c r="B441" t="s">
        <v>2747</v>
      </c>
      <c r="D441" t="s">
        <v>2748</v>
      </c>
      <c r="E441" t="s">
        <v>1395</v>
      </c>
      <c r="F441" t="s">
        <v>1326</v>
      </c>
      <c r="G441" t="s">
        <v>1313</v>
      </c>
      <c r="I441" t="s">
        <v>2749</v>
      </c>
      <c r="J441" t="s">
        <v>1328</v>
      </c>
      <c r="K441" s="259" t="s">
        <v>3186</v>
      </c>
      <c r="M441" t="str">
        <f t="shared" si="6"/>
        <v>"Tremblement de terre": {
  "Name" : "Tremblement de terre",
  "OV" : "Earthquake",
  "Level" : 8,
  "BBE" : "",
  "School" : "Évocation",
  "Incantation" : "1 action",
  "Type" : "Concentration",
  "Description" : "Les créatures dans un rayon de 30 m doivent réussir un JdS de Dex. ou tomber à terre. Cause des dégâts aux structures.",
  "Classes" :[ "CLERK", "DRUID", "SORCERER"]
   }</v>
      </c>
    </row>
    <row r="442" spans="1:13">
      <c r="A442">
        <v>8</v>
      </c>
      <c r="B442" t="s">
        <v>2750</v>
      </c>
      <c r="D442" t="s">
        <v>2750</v>
      </c>
      <c r="E442" t="s">
        <v>1338</v>
      </c>
      <c r="F442" t="s">
        <v>1334</v>
      </c>
      <c r="G442" t="s">
        <v>1313</v>
      </c>
      <c r="I442" t="s">
        <v>2751</v>
      </c>
      <c r="J442" t="s">
        <v>1388</v>
      </c>
      <c r="K442" s="259" t="s">
        <v>3178</v>
      </c>
      <c r="M442" t="str">
        <f t="shared" si="6"/>
        <v>"Tsunami": {
  "Name" : "Tsunami",
  "OV" : "Tsunami",
  "Level" : 8,
  "BBE" : "",
  "School" : "Invocation",
  "Incantation" : "1 minute",
  "Type" : "Concentration",
  "Description" : "Les créatures dans une zone de 90 x 90 x 15 m doivent réussir un JdS de For. ou subir 6d10 dégâts contondants.",
  "Classes" :["DRUID"]
   }</v>
      </c>
    </row>
    <row r="443" spans="1:13">
      <c r="A443">
        <v>9</v>
      </c>
      <c r="B443" t="s">
        <v>1407</v>
      </c>
      <c r="D443" t="s">
        <v>1408</v>
      </c>
      <c r="E443" t="s">
        <v>1325</v>
      </c>
      <c r="F443" t="s">
        <v>1326</v>
      </c>
      <c r="I443" t="s">
        <v>1409</v>
      </c>
      <c r="J443" t="s">
        <v>1328</v>
      </c>
      <c r="K443" s="259" t="s">
        <v>3188</v>
      </c>
      <c r="M443" t="str">
        <f t="shared" si="6"/>
        <v>"Arrêt du temps": {
  "Name" : "Arrêt du temps",
  "OV" : "Time Stop",
  "Level" : 9,
  "BBE" : "",
  "School" : "Transmutation",
  "Incantation" : "1 action",
  "Type" : "",
  "Description" : "Arrête le temps durant 1d4+1 tours pour tout le monde sauf pour le lanceur.",
  "Classes" :["SORCERER", "MAGICIAN"]
   }</v>
      </c>
    </row>
    <row r="444" spans="1:13">
      <c r="A444">
        <v>9</v>
      </c>
      <c r="B444" t="s">
        <v>1525</v>
      </c>
      <c r="D444" t="s">
        <v>1526</v>
      </c>
      <c r="E444" t="s">
        <v>1325</v>
      </c>
      <c r="F444" t="s">
        <v>1326</v>
      </c>
      <c r="G444" t="s">
        <v>1313</v>
      </c>
      <c r="I444" t="s">
        <v>1527</v>
      </c>
      <c r="J444" t="s">
        <v>1328</v>
      </c>
      <c r="K444" s="259" t="s">
        <v>3194</v>
      </c>
      <c r="M444" t="str">
        <f t="shared" si="6"/>
        <v>"Changement de forme": {
  "Name" : "Changement de forme",
  "OV" : "Shapechange",
  "Level" : 9,
  "BBE" : "",
  "School" : "Transmutation",
  "Incantation" : "1 action",
  "Type" : "Concentration",
  "Description" : "Le lanceur prend la forme d'une créature qu'il a déjà vue d'un FP égal ou inférieur à son niveau.",
  "Classes" :["DRUID", "MAGICIAN"]
   }</v>
      </c>
    </row>
    <row r="445" spans="1:13">
      <c r="A445">
        <v>9</v>
      </c>
      <c r="B445" t="s">
        <v>1806</v>
      </c>
      <c r="D445" t="s">
        <v>1807</v>
      </c>
      <c r="E445" t="s">
        <v>1319</v>
      </c>
      <c r="F445" t="s">
        <v>1334</v>
      </c>
      <c r="I445" t="s">
        <v>1808</v>
      </c>
      <c r="J445" t="s">
        <v>1328</v>
      </c>
      <c r="K445" s="259" t="s">
        <v>3236</v>
      </c>
      <c r="M445" t="str">
        <f t="shared" si="6"/>
        <v>"Emprisonnement": {
  "Name" : "Emprisonnement",
  "OV" : "Imprisonment",
  "Level" : 9,
  "BBE" : "",
  "School" : "Abjuration",
  "Incantation" : "1 minute",
  "Type" : "",
  "Description" : "La cible à 9 m doit réussir un JdS de Sag. ou être retenue prisonnière. La forme est à choisir parmi 6 options.",
  "Classes" :["MAGICIAN", "WIZARD"]
   }</v>
      </c>
    </row>
    <row r="446" spans="1:13">
      <c r="A446">
        <v>9</v>
      </c>
      <c r="B446" t="s">
        <v>1815</v>
      </c>
      <c r="C446" t="s">
        <v>1816</v>
      </c>
      <c r="D446" t="s">
        <v>1817</v>
      </c>
      <c r="E446" t="s">
        <v>1368</v>
      </c>
      <c r="F446" t="s">
        <v>1326</v>
      </c>
      <c r="G446" t="s">
        <v>1313</v>
      </c>
      <c r="I446" t="s">
        <v>1818</v>
      </c>
      <c r="J446" t="s">
        <v>1328</v>
      </c>
      <c r="K446" s="259" t="s">
        <v>3191</v>
      </c>
      <c r="M446" t="str">
        <f t="shared" si="6"/>
        <v>"Ennemi subconscient": {
  "Name" : "Ennemi subconscient",
  "OV" : "Weird",
  "Level" : 9,
  "BBE" : "Étrangeté",
  "School" : "Illusion",
  "Incantation" : "1 action",
  "Type" : "Concentration",
  "Description" : "Les créatures dans un rayon de 9 m doivent réussir un JdS de Sag. ou être effrayées et subir 4d10 psychiques à leur tour.",
  "Classes" :["MAGICIAN"]
   }</v>
      </c>
    </row>
    <row r="447" spans="1:13">
      <c r="A447">
        <v>9</v>
      </c>
      <c r="B447" t="s">
        <v>2000</v>
      </c>
      <c r="D447" t="s">
        <v>2001</v>
      </c>
      <c r="E447" t="s">
        <v>1395</v>
      </c>
      <c r="F447" t="s">
        <v>1326</v>
      </c>
      <c r="I447" t="s">
        <v>2002</v>
      </c>
      <c r="J447" t="s">
        <v>1328</v>
      </c>
      <c r="K447" s="259" t="s">
        <v>3175</v>
      </c>
      <c r="M447" t="str">
        <f t="shared" si="6"/>
        <v>"Guérison de groupe": {
  "Name" : "Guérison de groupe",
  "OV" : "Mass Heal",
  "Level" : 9,
  "BBE" : "",
  "School" : "Évocation",
  "Incantation" : "1 action",
  "Type" : "",
  "Description" : "Plusieurs créatures récupèrent un total de 700 pv et sont guéries des maladies, de l'aveuglement et de la surdité.",
  "Classes" :[ "CLERK"]
   }</v>
      </c>
    </row>
    <row r="448" spans="1:13">
      <c r="A448">
        <v>9</v>
      </c>
      <c r="B448" t="s">
        <v>2009</v>
      </c>
      <c r="D448" t="s">
        <v>2010</v>
      </c>
      <c r="E448" t="s">
        <v>1349</v>
      </c>
      <c r="F448" t="s">
        <v>1326</v>
      </c>
      <c r="I448" t="s">
        <v>2011</v>
      </c>
      <c r="J448" t="s">
        <v>1322</v>
      </c>
      <c r="K448" s="259" t="s">
        <v>3231</v>
      </c>
      <c r="M448" t="str">
        <f t="shared" si="6"/>
        <v>"Hurlement psychique": {
  "Name" : "Hurlement psychique",
  "OV" : "Psychic Scream",
  "Level" : 9,
  "BBE" : "",
  "School" : "Enchantement",
  "Incantation" : "1 action",
  "Type" : "",
  "Description" : "Jusqu'à 10 créatures doivent réussir un JdS d'Int. ou subir 14d6 dégâts psychiques.",
  "Classes" :["BARD", "SORCERER", "MAGICIAN", "WIZARD"]
   }</v>
      </c>
    </row>
    <row r="449" spans="1:13">
      <c r="A449">
        <v>9</v>
      </c>
      <c r="B449" t="s">
        <v>2100</v>
      </c>
      <c r="D449" t="s">
        <v>2101</v>
      </c>
      <c r="E449" t="s">
        <v>1319</v>
      </c>
      <c r="F449" t="s">
        <v>1326</v>
      </c>
      <c r="G449" t="s">
        <v>1313</v>
      </c>
      <c r="I449" t="s">
        <v>2102</v>
      </c>
      <c r="J449" t="s">
        <v>1322</v>
      </c>
      <c r="K449" s="259" t="s">
        <v>3191</v>
      </c>
      <c r="M449" t="str">
        <f t="shared" si="6"/>
        <v>"Invulnérabilité": {
  "Name" : "Invulnérabilité",
  "OV" : "Invulnerability",
  "Level" : 9,
  "BBE" : "",
  "School" : "Abjuration",
  "Incantation" : "1 action",
  "Type" : "Concentration",
  "Description" : "Le lanceur gagne l'immunité à tous les dégàts.",
  "Classes" :["MAGICIAN"]
   }</v>
      </c>
    </row>
    <row r="450" spans="1:13">
      <c r="A450">
        <v>9</v>
      </c>
      <c r="B450" t="s">
        <v>2220</v>
      </c>
      <c r="C450" t="s">
        <v>2221</v>
      </c>
      <c r="D450" t="s">
        <v>2222</v>
      </c>
      <c r="E450" t="s">
        <v>1325</v>
      </c>
      <c r="F450" t="s">
        <v>1326</v>
      </c>
      <c r="G450" t="s">
        <v>1313</v>
      </c>
      <c r="I450" t="s">
        <v>2223</v>
      </c>
      <c r="J450" t="s">
        <v>1322</v>
      </c>
      <c r="K450" s="259" t="s">
        <v>3195</v>
      </c>
      <c r="M450" t="str">
        <f t="shared" si="6"/>
        <v>"Métamorphose de groupe": {
  "Name" : "Métamorphose de groupe",
  "OV" : "Mass Polymorph",
  "Level" : 9,
  "BBE" : "Métamorphose de masse",
  "School" : "Transmutation",
  "Incantation" : "1 action",
  "Type" : "Concentration",
  "Description" : "Transforme jusqu'à 10 créatures en nouvelles formes de bêtes de FP/niveau au plus égal au FP/niveau de la cible.",
  "Classes" :["BARD", "MAGICIAN"]
   }</v>
      </c>
    </row>
    <row r="451" spans="1:13">
      <c r="A451">
        <v>9</v>
      </c>
      <c r="B451" t="s">
        <v>2224</v>
      </c>
      <c r="D451" t="s">
        <v>2225</v>
      </c>
      <c r="E451" t="s">
        <v>1325</v>
      </c>
      <c r="F451" t="s">
        <v>1326</v>
      </c>
      <c r="G451" t="s">
        <v>1313</v>
      </c>
      <c r="I451" t="s">
        <v>2226</v>
      </c>
      <c r="J451" t="s">
        <v>1328</v>
      </c>
      <c r="K451" s="259" t="s">
        <v>3241</v>
      </c>
      <c r="M451" t="str">
        <f t="shared" ref="M451:M461" si="7">""""&amp;B451&amp;""": {
  ""Name"" : """&amp;B451&amp;""",
  ""OV"" : """&amp;D451&amp;""",
  ""Level"" : "&amp;A451&amp;",
  ""BBE"" : """&amp;C451&amp;""",
  ""School"" : """&amp;PROPER(E451)&amp;""",
  ""Incantation"" : """&amp;F451&amp;""",
  ""Type"" : """&amp;TRIM(G451&amp;" "&amp;H451)&amp;""",
  ""Description"" : """&amp;I451&amp;""",
  ""Classes"" :["&amp;K451&amp;"]
   }"</f>
        <v>"Métamorphose suprême": {
  "Name" : "Métamorphose suprême",
  "OV" : "True Polymorph",
  "Level" : 9,
  "BBE" : "",
  "School" : "Transmutation",
  "Incantation" : "1 action",
  "Type" : "Concentration",
  "Description" : "Transforme une créature ou un objet en une nouvelle forme (créature &lt;-&gt; objet) de FP/niv au plus égal au FP/niv de la créa",
  "Classes" :["BARD", "MAGICIAN", "WIZARD"]
   }</v>
      </c>
    </row>
    <row r="452" spans="1:13">
      <c r="A452">
        <v>9</v>
      </c>
      <c r="B452" t="s">
        <v>2266</v>
      </c>
      <c r="D452" t="s">
        <v>2267</v>
      </c>
      <c r="E452" t="s">
        <v>2268</v>
      </c>
      <c r="F452" t="s">
        <v>1326</v>
      </c>
      <c r="I452" t="s">
        <v>2269</v>
      </c>
      <c r="J452" t="s">
        <v>1388</v>
      </c>
      <c r="K452" s="259" t="s">
        <v>3172</v>
      </c>
      <c r="M452" t="str">
        <f t="shared" si="7"/>
        <v>"Mot de pouvoir guérisseur": {
  "Name" : "Mot de pouvoir guérisseur",
  "OV" : "Power Word Heal",
  "Level" : 9,
  "BBE" : "",
  "School" : "Evocation",
  "Incantation" : "1 action",
  "Type" : "",
  "Description" : "La cible récupère tous ses points de vie et perd les conditions charmé, effrayé, paralysé et étourdi.",
  "Classes" :["BARD"]
   }</v>
      </c>
    </row>
    <row r="453" spans="1:13">
      <c r="A453">
        <v>9</v>
      </c>
      <c r="B453" t="s">
        <v>2270</v>
      </c>
      <c r="D453" t="s">
        <v>2271</v>
      </c>
      <c r="E453" t="s">
        <v>1349</v>
      </c>
      <c r="F453" t="s">
        <v>1326</v>
      </c>
      <c r="I453" t="s">
        <v>2272</v>
      </c>
      <c r="J453" t="s">
        <v>1328</v>
      </c>
      <c r="K453" s="259" t="s">
        <v>3231</v>
      </c>
      <c r="M453" t="str">
        <f t="shared" si="7"/>
        <v>"Mot de pouvoir mortel": {
  "Name" : "Mot de pouvoir mortel",
  "OV" : "Power Word Kill",
  "Level" : 9,
  "BBE" : "",
  "School" : "Enchantement",
  "Incantation" : "1 action",
  "Type" : "",
  "Description" : "La cible (100 pv max) meurt !",
  "Classes" :["BARD", "SORCERER", "MAGICIAN", "WIZARD"]
   }</v>
      </c>
    </row>
    <row r="454" spans="1:13">
      <c r="A454">
        <v>9</v>
      </c>
      <c r="B454" t="s">
        <v>2310</v>
      </c>
      <c r="D454" t="s">
        <v>2311</v>
      </c>
      <c r="E454" t="s">
        <v>1319</v>
      </c>
      <c r="F454" t="s">
        <v>1326</v>
      </c>
      <c r="I454" t="s">
        <v>2312</v>
      </c>
      <c r="J454" t="s">
        <v>1328</v>
      </c>
      <c r="K454" s="259" t="s">
        <v>3191</v>
      </c>
      <c r="M454" t="str">
        <f t="shared" si="7"/>
        <v>"Mur prismatique": {
  "Name" : "Mur prismatique",
  "OV" : "Prismatic Wall",
  "Level" : 9,
  "BBE" : "",
  "School" : "Abjuration",
  "Incantation" : "1 action",
  "Type" : "",
  "Description" : "Crée un mur de plusieurs couches qui infligent des effets et dégâts différents suivant la couche.",
  "Classes" :["MAGICIAN"]
   }</v>
      </c>
    </row>
    <row r="455" spans="1:13">
      <c r="A455">
        <v>9</v>
      </c>
      <c r="B455" t="s">
        <v>2337</v>
      </c>
      <c r="D455" t="s">
        <v>2338</v>
      </c>
      <c r="E455" t="s">
        <v>1395</v>
      </c>
      <c r="F455" t="s">
        <v>1326</v>
      </c>
      <c r="I455" t="s">
        <v>2339</v>
      </c>
      <c r="J455" t="s">
        <v>1328</v>
      </c>
      <c r="K455" s="259" t="s">
        <v>3188</v>
      </c>
      <c r="M455" t="str">
        <f t="shared" si="7"/>
        <v>"Nuée de météores": {
  "Name" : "Nuée de météores",
  "OV" : "Meteor Swarm",
  "Level" : 9,
  "BBE" : "",
  "School" : "Évocation",
  "Incantation" : "1 action",
  "Type" : "",
  "Description" : "Les créatures dans un rayon de 12 m doivent réussir un JdS de Dex. ou subir 20d6 dégâts de feu et 20d6 dégâts contondants.",
  "Classes" :["SORCERER", "MAGICIAN"]
   }</v>
      </c>
    </row>
    <row r="456" spans="1:13">
      <c r="A456">
        <v>9</v>
      </c>
      <c r="B456" t="s">
        <v>2407</v>
      </c>
      <c r="D456" t="s">
        <v>2408</v>
      </c>
      <c r="E456" t="s">
        <v>1338</v>
      </c>
      <c r="F456" t="s">
        <v>1326</v>
      </c>
      <c r="G456" t="s">
        <v>1313</v>
      </c>
      <c r="I456" t="s">
        <v>2409</v>
      </c>
      <c r="J456" t="s">
        <v>1328</v>
      </c>
      <c r="K456" s="259" t="s">
        <v>3201</v>
      </c>
      <c r="M456" t="str">
        <f t="shared" si="7"/>
        <v>"Portail": {
  "Name" : "Portail",
  "OV" : "Gate",
  "Level" : 9,
  "BBE" : "",
  "School" : "Invocation",
  "Incantation" : "1 action",
  "Type" : "Concentration",
  "Description" : "Crée un portail vers un autre plan. Permet aussi d'invoquer une créature d'un autre plan.",
  "Classes" :[ "CLERK", "SORCERER", "MAGICIAN"]
   }</v>
      </c>
    </row>
    <row r="457" spans="1:13">
      <c r="A457">
        <v>9</v>
      </c>
      <c r="B457" t="s">
        <v>2416</v>
      </c>
      <c r="D457" t="s">
        <v>2417</v>
      </c>
      <c r="E457" t="s">
        <v>1419</v>
      </c>
      <c r="F457" t="s">
        <v>1334</v>
      </c>
      <c r="I457" t="s">
        <v>2418</v>
      </c>
      <c r="J457" t="s">
        <v>1328</v>
      </c>
      <c r="K457" s="259" t="s">
        <v>3250</v>
      </c>
      <c r="M457" t="str">
        <f t="shared" si="7"/>
        <v>"Prémonition": {
  "Name" : "Prémonition",
  "OV" : "Foresight",
  "Level" : 9,
  "BBE" : "",
  "School" : "Divination",
  "Incantation" : "1 minute",
  "Type" : "",
  "Description" : "1 créature voit son futur proche, ne peut être surprise et a l'avantage à ses jets. Les attaque contre elle ont un désavantage.",
  "Classes" :["BARD", "DRUID", "MAGICIAN", "WIZARD"]
   }</v>
      </c>
    </row>
    <row r="458" spans="1:13">
      <c r="A458">
        <v>9</v>
      </c>
      <c r="B458" t="s">
        <v>2443</v>
      </c>
      <c r="D458" t="s">
        <v>2444</v>
      </c>
      <c r="E458" t="s">
        <v>1361</v>
      </c>
      <c r="F458" t="s">
        <v>1372</v>
      </c>
      <c r="I458" t="s">
        <v>2445</v>
      </c>
      <c r="J458" t="s">
        <v>1328</v>
      </c>
      <c r="K458" s="259" t="s">
        <v>3252</v>
      </c>
      <c r="M458" t="str">
        <f t="shared" si="7"/>
        <v>"Projection astrale": {
  "Name" : "Projection astrale",
  "OV" : "Astral Projection",
  "Level" : 9,
  "BBE" : "",
  "School" : "Nécromancie",
  "Incantation" : "1 heure",
  "Type" : "",
  "Description" : "Le lanceur et jusqu'à 8 créatures sont projetés dans le plan Astral.",
  "Classes" :[ "CLERK", "MAGICIAN", "WIZARD"]
   }</v>
      </c>
    </row>
    <row r="459" spans="1:13">
      <c r="A459">
        <v>9</v>
      </c>
      <c r="B459" t="s">
        <v>2551</v>
      </c>
      <c r="D459" t="s">
        <v>2552</v>
      </c>
      <c r="E459" t="s">
        <v>1361</v>
      </c>
      <c r="F459" t="s">
        <v>1372</v>
      </c>
      <c r="I459" t="s">
        <v>2553</v>
      </c>
      <c r="J459" t="s">
        <v>1328</v>
      </c>
      <c r="K459" s="259" t="s">
        <v>3182</v>
      </c>
      <c r="M459" t="str">
        <f t="shared" si="7"/>
        <v>"Résurrection suprême": {
  "Name" : "Résurrection suprême",
  "OV" : "True Resurrection",
  "Level" : 9,
  "BBE" : "",
  "School" : "Nécromancie",
  "Incantation" : "1 heure",
  "Type" : "",
  "Description" : "Ramène à la vie (pv max) une créature morte depuis moins de 200 ans (sauf vieillesse), même si le corps original n'existe plus.",
  "Classes" :[ "CLERK", "DRUID"]
   }</v>
      </c>
    </row>
    <row r="460" spans="1:13">
      <c r="A460">
        <v>9</v>
      </c>
      <c r="B460" t="s">
        <v>2634</v>
      </c>
      <c r="D460" t="s">
        <v>2635</v>
      </c>
      <c r="E460" t="s">
        <v>1338</v>
      </c>
      <c r="F460" t="s">
        <v>1326</v>
      </c>
      <c r="I460" t="s">
        <v>2636</v>
      </c>
      <c r="J460" t="s">
        <v>1328</v>
      </c>
      <c r="K460" s="259" t="s">
        <v>3188</v>
      </c>
      <c r="M460" t="str">
        <f t="shared" si="7"/>
        <v>"Souhait": {
  "Name" : "Souhait",
  "OV" : "Wish",
  "Level" : 9,
  "BBE" : "",
  "School" : "Invocation",
  "Incantation" : "1 action",
  "Type" : "",
  "Description" : "Duplique un sort de niveau 8 ou inférieur sans composantes, ou crée un autre effet à la discrétion du MD.",
  "Classes" :["SORCERER", "MAGICIAN"]
   }</v>
      </c>
    </row>
    <row r="461" spans="1:13">
      <c r="A461">
        <v>9</v>
      </c>
      <c r="B461" t="s">
        <v>2686</v>
      </c>
      <c r="D461" t="s">
        <v>2687</v>
      </c>
      <c r="E461" t="s">
        <v>1338</v>
      </c>
      <c r="F461" t="s">
        <v>1326</v>
      </c>
      <c r="G461" t="s">
        <v>1313</v>
      </c>
      <c r="I461" t="s">
        <v>2688</v>
      </c>
      <c r="J461" t="s">
        <v>1328</v>
      </c>
      <c r="K461" s="259" t="s">
        <v>3178</v>
      </c>
      <c r="M461" t="str">
        <f t="shared" si="7"/>
        <v>"Tempête vengeresse": {
  "Name" : "Tempête vengeresse",
  "OV" : "Storm of Vengeance",
  "Level" : 9,
  "BBE" : "",
  "School" : "Invocation",
  "Incantation" : "1 action",
  "Type" : "Concentration",
  "Description" : "Les créatures dans un rayon de 108 m doivent réussir un JdS de Con. ou être assourdies et subir divers dégâts et effets.",
  "Classes" :["DRUID"]
   }</v>
      </c>
    </row>
    <row r="463" spans="1:13">
      <c r="L463" t="str">
        <f>CONCATENATE(M2,",
",M3,",
",M4,",
",M5,",
",M6,",
",M7,",
",M8,",
",M9,",
",M10,",
",M11,",
",M12,",
",M13,",
",M14,",
",M15,",
",M16,",
",M17,",
",M18,",
",M19,",
",M20,",
",M21,",
",M22,",
",M23,",
",M24,",
",M25,",
",M26,",
",M27,",
",M28,",
",M29,",
",M30,",
",M31,",
",M32,",
",M33,",
",M34,",
",M35,",
",M36,",
",M37,",
",M38,",
",M39,",
",M40,",
",M41,",
",M42,",
",M43,",
",M44,",
",M45,",
",M46,",
",M47,",
",M48,",
",M49,",
",M50,",
",M51,",
",M52,",
",M53,",
",M54,",
",M55,",
",M56,",
",M57,",
",M58,",
",M59,",
",M60,",
",M61,",
",M62,",
",M63,",
",M64,",
",M65,",
",M66,",
",M67,",
",M68,",
",M69,",
",M70,",
",M71,",
",M72,",
",M73,",
",M74,",
",M75,",
",M76,",
",M77,",
",M78,",
",M79,",
",M80,",
",M81,",
",M82,",
",M83,",
",M84,",
",M85,",
",M86,",
",M87,",
",M88,",
",M89,",
",M90)</f>
        <v>"Amis": {
  "Name" : "Amis",
  "OV" : "Friends",
  "Level" : 0,
  "BBE" : "",
  "School" : "Enchantement",
  "Incantation" : "1 action",
  "Type" : "Concentration",
  "Description" : "Le lanceur obtient l'avantage aux jets de Charisme contre une créature choisie qui ne lui est pas hostile.",
  "Classes" :["BARD", "SORCERER", "MAGICIAN", "WIZARD"]
   },
"Aspersion d'acide": {
  "Name" : "Aspersion d'acide",
  "OV" : "Acid Splash",
  "Level" : 0,
  "BBE" : "Aspersion acide",
  "School" : "Invocation",
  "Incantation" : "1 action",
  "Type" : "",
  "Description" : "1 ou 2 créatures dans un rayon de 1,50 m doivent réussir un JdS de Dex. ou subir 1d6 dégâts d'acide (dégâts/niv).",
  "Classes" :["SORCERER", "MAGICIAN"]
   },
"Assistance": {
  "Name" : "Assistance",
  "OV" : "Guidance",
  "Level" : 0,
  "BBE" : "",
  "School" : "Divination",
  "Incantation" : "1 action",
  "Type" : "Concentration",
  "Description" : "La cible peut ajouter 1d4 à un jet de caractéristique de son choix.",
  "Classes" :["CLERK", "DRUID"]
   },
"Contact glacial": {
  "Name" : "Contact glacial",
  "OV" : "Chill Touch",
  "Level" : 0,
  "BBE" : "",
  "School" : "Nécromancie",
  "Incantation" : "1 action",
  "Type" : "",
  "Description" : "Si l'attaque avec un sort touche, inflige 1d8 dégâts nécrotiques (dégâts/niv) et la cible ne peut récupérer ses pv de suite.",
  "Classes" :["SORCERER", "MAGICIAN", "WIZARD"]
   },
"Contrôle des flammes": {
  "Name" : "Contrôle des flammes",
  "OV" : "Control Flames",
  "Level" : 0,
  "BBE" : "",
  "School" : "Transmutation",
  "Incantation" : "1 action",
  "Type" : "",
  "Description" : "Contrôle les feux non magiques pour les allumer, éteindre, faire grossir, faire apparaître des formes simples, etc.",
  "Classes" :["DRUID", "SORCERER", "MAGICIAN"]
   },
"Coup au but": {
  "Name" : "Coup au but",
  "OV" : "True Strike",
  "Level" : 0,
  "BBE" : "Viser juste",
  "School" : "Divination",
  "Incantation" : "1 action",
  "Type" : "Concentration",
  "Description" : "Le lanceur obtient l'avantage à son prochain jet d'attaque contre une cible.",
  "Classes" :["BARD", "SORCERER", "MAGICIAN", "WIZARD"]
   },
"Coup de tonnerre": {
  "Name" : "Coup de tonnerre",
  "OV" : "Thunderclap",
  "Level" : 0,
  "BBE" : "",
  "School" : "Évocation",
  "Incantation" : "1 action",
  "Type" : "",
  "Description" : "Les créatures dans un rayon de 1,50 m doivent réussir un JdS de Con. ou subir 1d6 dégâts tonnerre (dégâts/niv).",
  "Classes" :["BARD", "DRUID", "SORCERER", "MAGICIAN", "WIZARD"]
   },
"Décharge occulte": {
  "Name" : "Décharge occulte",
  "OV" : "Eldritch Blast",
  "Level" : 0,
  "BBE" : "Explosion occulte",
  "School" : "Évocation",
  "Incantation" : "1 action",
  "Type" : "",
  "Description" : "Si l'attaque avec un sort touche, inflige 1d10 dégâts de force (nbre de rayons/niv).",
  "Classes" :["WIZARD"]
   },
"Druidisme": {
  "Name" : "Druidisme",
  "OV" : "Druidcraft",
  "Level" : 0,
  "BBE" : "",
  "School" : "Transmutation",
  "Incantation" : "1 action",
  "Type" : "",
  "Description" : "Permet d'obtenir divers effets mineurs en rapport avec la nature (prévision météo, floraison, effet sensoriel, etc).",
  "Classes" :["DRUID"]
   },
"Embrasement": {
  "Name" : "Embrasement",
  "OV" : "Create Bonfire",
  "Level" : 0,
  "BBE" : "",
  "School" : "Invocation",
  "Incantation" : "1 action",
  "Type" : "Concentration",
  "Description" : "Les créatures dans un cube de 1,50 m doivent réussir un JdS de Dex. ou subir 1d8 dégâts de feu (dégâts/niv).",
  "Classes" :["DRUID", "SORCERER", "MAGICIAN", "WIZARD"]
   },
"Explosion de lames": {
  "Name" : "Explosion de lames",
  "OV" : "Sword Burst",
  "Level" : 0,
  "BBE" : "",
  "School" : "Invocation",
  "Incantation" : "1 action",
  "Type" : "",
  "Description" : "Les créatures dans un rayon de 1,50 m doivent réussir un JdS de Dex. ou subir 1d6 de force (dégâts/niv).",
  "Classes" :["SORCERER", "MAGICIAN", "WIZARD"]
   },
"Façonnage de la terre": {
  "Name" : "Façonnage de la terre",
  "OV" : "Mold Earth",
  "Level" : 0,
  "BBE" : "Modeler la terre",
  "School" : "Transmutation",
  "Incantation" : "1 action",
  "Type" : "",
  "Description" : "Contrôle la terre où la pierre pour la creuser, créer des formes, la transformer en terrain difficile, etc.",
  "Classes" :["DRUID", "SORCERER", "MAGICIAN"]
   },
"Façonnage de l'eau": {
  "Name" : "Façonnage de l'eau",
  "OV" : "Shape Water",
  "Level" : 0,
  "BBE" : "Modeler l'eau",
  "School" : "Transmutation",
  "Incantation" : "1 action",
  "Type" : "",
  "Description" : "Contrôle l'eau pour obtenir divers effets mineurs comme changer sa couleur, la faire geler, changer le sens du courant, etc.",
  "Classes" :["DRUID", "SORCERER", "MAGICIAN"]
   },
"Flamme sacrée": {
  "Name" : "Flamme sacrée",
  "OV" : "Sacred Flame",
  "Level" : 0,
  "BBE" : "",
  "School" : "Évocation",
  "Incantation" : "1 action",
  "Type" : "",
  "Description" : "La cible doit réussir un JdS de Dex. ou subir 1d8 dégâts radiant (dégâts/niv).",
  "Classes" :["CLERK"]
   },
"Fouet épineux": {
  "Name" : "Fouet épineux",
  "OV" : "Thorn Whip",
  "Level" : 0,
  "BBE" : "",
  "School" : "Transmutation",
  "Incantation" : "1 action",
  "Type" : "",
  "Description" : "Si l'attaque touche, inflige 1d6 dégâts perforant et tire la cible (taille G max) sur 3 m (dégâts/niv).",
  "Classes" :["DRUID"]
   },
"Fouet foudroyant": {
  "Name" : "Fouet foudroyant",
  "OV" : "Lightning Lure",
  "Level" : 0,
  "BBE" : "Fouet électrique",
  "School" : "Évocation",
  "Incantation" : "1 action",
  "Type" : "",
  "Description" : "La cible doit réussir un JdS de For. ou subir 1d8 dégâts de foudre (dégâts/niv) et être poussée de 3 m.",
  "Classes" :["SORCERER", "MAGICIAN", "WIZARD"]
   },
"Gelure": {
  "Name" : "Gelure",
  "OV" : "Frostbite",
  "Level" : 0,
  "BBE" : "",
  "School" : "Évocation",
  "Incantation" : "1 action",
  "Type" : "",
  "Description" : "La cible doit réussir un JdS de Con. ou subir 1d6 dégâts de froid et avoir un désavantage à l'attaque (dégâts/niv).",
  "Classes" :["CLERK", "DRUID", "SORCERER", "MAGICIAN", "WIZARD"]
   },
"Glas funèbre": {
  "Name" : "Glas funèbre",
  "OV" : "Toll the Dead",
  "Level" : 0,
  "BBE" : "Sonner le glas",
  "School" : "Nécromancie",
  "Incantation" : "1 action",
  "Type" : "",
  "Description" : "La cible doit réussir un JdS de Sag. ou subir 1d8 ou 1d12 dégâts nécrotiques (dégâts/niv).",
  "Classes" :["MAGICIAN", "WIZARD"]
   },
"Gourdin magique": {
  "Name" : "Gourdin magique",
  "OV" : "Shillelagh",
  "Level" : 0,
  "BBE" : "",
  "School" : "Transmutation",
  "Incantation" : "1 action bonus",
  "Type" : "",
  "Description" : "Rend magique une arme en bois. Ses dégâts sont des d8 et le lanceur peut utiliser sa carac d'incantation au lieu de la Force.",
  "Classes" :["DRUID"]
   },
"Illusion mineure": {
  "Name" : "Illusion mineure",
  "OV" : "Minor Illusion",
  "Level" : 0,
  "BBE" : "",
  "School" : "Illusion",
  "Incantation" : "1 action",
  "Type" : "",
  "Description" : "Crée l'illusion d'un son ou d'une image immobile pas plus grande qu'un cube de 1,50 m.",
  "Classes" :["BARD", "SORCERER", "MAGICIAN", "WIZARD"]
   },
"Infestation": {
  "Name" : "Infestation",
  "OV" : "Infestation",
  "Level" : 0,
  "BBE" : "",
  "School" : "Invocation",
  "Incantation" : "1 action",
  "Type" : "",
  "Description" : "La cible doit réussir un JdS de Con. ou subir 1d6 dégâts de poison et se déplacer de 1,50 m au hasard (dégâts/niv).",
  "Classes" :["DRUID", "SORCERER", "MAGICIAN", "WIZARD"]
   },
"Lame aux flammes vertes": {
  "Name" : "Lame aux flammes vertes",
  "OV" : "Green-Flame Blade",
  "Level" : 0,
  "BBE" : "",
  "School" : "Évocation",
  "Incantation" : "1 action",
  "Type" : "",
  "Description" : "Si une attaque avec une arme touche, inflige aussi des dégâts de feu égaux au Mod.Carac.Inc à une autre créature (dégâts/niv).",
  "Classes" :["SORCERER", "MAGICIAN", "WIZARD"]
   },
"Lame tonnante": {
  "Name" : "Lame tonnante",
  "OV" : "Booming Blade",
  "Level" : 0,
  "BBE" : "",
  "School" : "Évocation",
  "Incantation" : "1 action",
  "Type" : "",
  "Description" : "Si une attaque avec une arme touche, inflige 1d8 dégâts de tonnerre si la cible bouge (dégâts/niv).",
  "Classes" :["SORCERER", "MAGICIAN", "WIZARD"]
   },
"Lumière": {
  "Name" : "Lumière",
  "OV" : "Light",
  "Level" : 0,
  "BBE" : "",
  "School" : "Évocation",
  "Incantation" : "1 action",
  "Type" : "",
  "Description" : "Fait qu'un objet émette une lumière vive sur 6 m et une lumière faible sur 6 m supplémentaires.",
  "Classes" :["BARD", "CLERK", "SORCERER", "MAGICIAN"]
   },
"Lumières dansantes": {
  "Name" : "Lumières dansantes",
  "OV" : "Dancing Lights",
  "Level" : 0,
  "BBE" : "",
  "School" : "Évocation",
  "Incantation" : "1 action",
  "Type" : "Concentration",
  "Description" : "Crée jusqu'à 4 lumières de la taille d'une torche qui émettent une lumière faible sur 3 m et qu'on peut déplacer jusqu'à 18 m.",
  "Classes" :["BARD", "SORCERER", "MAGICIAN"]
   },
"Main de mage": {
  "Name" : "Main de mage",
  "OV" : "Mage Hand",
  "Level" : 0,
  "BBE" : "Main du mage",
  "School" : "Invocation",
  "Incantation" : "1 action",
  "Type" : "",
  "Description" : "Crée une main spectrale qui peut dans un rayon de 9 m manipuler un objet, ouvrir une porte, saisir un objet, etc.",
  "Classes" :["BARD", "SORCERER", "MAGICIAN", "WIZARD"]
   },
"Message": {
  "Name" : "Message",
  "OV" : "Message",
  "Level" : 0,
  "BBE" : "",
  "School" : "Transmutation",
  "Incantation" : "1 action",
  "Type" : "",
  "Description" : "Le lanceur murmure un message à une créature à 36 m qui sera la seule à l'entendre. Elle pourra répondre de la même façon.",
  "Classes" :["BARD", "SORCERER", "MAGICIAN"]
   },
"Moquerie cruelle": {
  "Name" : "Moquerie cruelle",
  "OV" : "Vicious Mockery",
  "Level" : 0,
  "BBE" : "",
  "School" : "Enchantement",
  "Incantation" : "1 action",
  "Type" : "",
  "Description" : "La cible doit réussir un JdS de Sag. ou subir 1d4 dégâts psychiques et avoir un désavantage à sa prochaine attaque (dégâts/niv).",
  "Classes" :["BARD"]
   },
"Mot de radiance": {
  "Name" : "Mot de radiance",
  "OV" : "Word of Radiance",
  "Level" : 0,
  "BBE" : "",
  "School" : "Évocation",
  "Incantation" : "1 action",
  "Type" : "",
  "Description" : "Les créatures dans un rayon de 1,50 m doivent réussir un JdS de Con. ou subir 1d6 dégâts radiants (dégâts/niv).",
  "Classes" :["CLERK"]
   },
"Pierre magique": {
  "Name" : "Pierre magique",
  "OV" : "Magic Stone",
  "Level" : 0,
  "BBE" : "",
  "School" : "Transmutation",
  "Incantation" : "1 action bonus",
  "Type" : "",
  "Description" : "Jusqu'à 3 cailloux infligent 1d6 + Mod.Carac.Inc dégâts contondant si l'attaque avec un sort touche.",
  "Classes" :["DRUID", "WIZARD"]
   },
"Poigne électrique": {
  "Name" : "Poigne électrique",
  "OV" : "Shocking Grasp",
  "Level" : 0,
  "BBE" : "",
  "School" : "Évocation",
  "Incantation" : "1 action",
  "Type" : "",
  "Description" : "Si l'attaque avec un sort touche, inflige 1d8 dégâts de foudre (dégâts/niv) et la cible ne peut pas prendre de réaction.",
  "Classes" :["SORCERER", "MAGICIAN"]
   },
"Prestidigitation": {
  "Name" : "Prestidigitation",
  "OV" : "Prestidigitation",
  "Level" : 0,
  "BBE" : "",
  "School" : "Transmutation",
  "Incantation" : "1 action",
  "Type" : "",
  "Description" : "Tour de magie (effet sensoriel, allume une torche, nettoie un objet, réchauffe, fait apparaître un symbole, crée une babiole).",
  "Classes" :["BARD", "SORCERER", "MAGICIAN", "WIZARD"]
   },
"Production de flamme": {
  "Name" : "Production de flamme",
  "OV" : "Produce Flame",
  "Level" : 0,
  "BBE" : "Produire une flamme",
  "School" : "Invocation",
  "Incantation" : "1 action",
  "Type" : "",
  "Description" : "Si l'attaque avec un sort touche, inflige 1d8 dégâts de feu (dégâts/niv). Émet une lumière vive sur 3 m et faible sur 3 m extra.",
  "Classes" :["DRUID"]
   },
"Protection contre les armes": {
  "Name" : "Protection contre les armes",
  "OV" : "Blade Ward",
  "Level" : 0,
  "BBE" : "",
  "School" : "Abjuration",
  "Incantation" : "1 action",
  "Type" : "",
  "Description" : "Le lanceur obtient la résistance contre les dégâts contondants, tranchants et perforants infligés par des attaques avec arme.",
  "Classes" :["BARD", "SORCERER", "MAGICIAN", "WIZARD"]
   },
"Rafale de vent": {
  "Name" : "Rafale de vent",
  "OV" : "Gust",
  "Level" : 0,
  "BBE" : "",
  "School" : "Transmutation",
  "Incantation" : "1 action",
  "Type" : "",
  "Description" : "Contrôle l'air afin de déplacer des objets ou des créatures (taille M max) ou de créer des effets sensoriels inoffensifs.",
  "Classes" :["DRUID", "SORCERER", "MAGICIAN"]
   },
"Rayon de givre": {
  "Name" : "Rayon de givre",
  "OV" : "Ray of Frost",
  "Level" : 0,
  "BBE" : "",
  "School" : "Évocation",
  "Incantation" : "1 action",
  "Type" : "",
  "Description" : "Si l'attaque avec un sort touche, inflige 1d8 dégâts de froid (dégâts/niv) et la vitesse de la cible est réduite de 3 m.",
  "Classes" :["SORCERER", "MAGICIAN"]
   },
"Réparation": {
  "Name" : "Réparation",
  "OV" : "Mending",
  "Level" : 0,
  "BBE" : "",
  "School" : "Transmutation",
  "Incantation" : "1 minute",
  "Type" : "",
  "Description" : "Répare fissure, déchirure, fêlure d'un objet (maillon de chaîne cassé, clé brisée, accroc sur un manteau, fuite d'une gourde).",
  "Classes" :["BARD", "CLERK", "DRUID", "SORCERER", "MAGICIAN"]
   },
"Résistance": {
  "Name" : "Résistance",
  "OV" : "Resistance",
  "Level" : 0,
  "BBE" : "",
  "School" : "Abjuration",
  "Incantation" : "1 action",
  "Type" : "Concentration",
  "Description" : "La cible peut ajouter 1d4 à un jet de sauvegarde de son choix.",
  "Classes" :["CLERK", "DRUID"]
   },
"Sauvagerie primitive": {
  "Name" : "Sauvagerie primitive",
  "OV" : "Primal Savagery",
  "Level" : 0,
  "BBE" : "",
  "School" : "Transmutation",
  "Incantation" : "1 action",
  "Type" : "",
  "Description" : "Si l'attaque au corps à corps avec un sort touche, inflige 1d10 dégâts d'acide (dégâts/niv).",
  "Classes" :["DRUID"]
   },
"Stabilisation": {
  "Name" : "Stabilisation",
  "OV" : "Spare the Dying",
  "Level" : 0,
  "BBE" : "Épargner les mourants",
  "School" : "Nécromancie",
  "Incantation" : "1 action",
  "Type" : "",
  "Description" : "1 créature vivante à 0 point de vie est immédiatement stabilisée.",
  "Classes" :["CLERK"]
   },
"Thaumaturgie": {
  "Name" : "Thaumaturgie",
  "OV" : "Thaumaturgy",
  "Level" : 0,
  "BBE" : "",
  "School" : "Transmutation",
  "Incantation" : "1 action",
  "Type" : "",
  "Description" : "Crée divers effets mineurs visant à impressionner ou distraire des créatures.",
  "Classes" :["CLERK"]
   },
"Trait de feu": {
  "Name" : "Trait de feu",
  "OV" : "Fire Bolt",
  "Level" : 0,
  "BBE" : "",
  "School" : "Évocation",
  "Incantation" : "1 action",
  "Type" : "",
  "Description" : "Si l'attaque avec un sort touche, inflige 1d10 dégâts de feu (dégâts/niv). Un objet peut prendre feu.",
  "Classes" :["SORCERER", "MAGICIAN"]
   },
"Vaporisation de poison": {
  "Name" : "Vaporisation de poison",
  "OV" : "Poison Spray",
  "Level" : 0,
  "BBE" : "Bouffée de poison",
  "School" : "Invocation",
  "Incantation" : "1 action",
  "Type" : "",
  "Description" : "La cible doit réussir un JdS de Con. ou subir 1d12 dégâts de poison (dégâts/niv).",
  "Classes" :["DRUID", "SORCERER", "MAGICIAN", "WIZARD"]
   },
"Absorption des éléments": {
  "Name" : "Absorption des éléments",
  "OV" : "Absorb Elements",
  "Level" : 1,
  "BBE" : "",
  "School" : "Abjuration",
  "Incantation" : "1 réaction",
  "Type" : "",
  "Description" : "Le lanceur a la résistance aux dégâts reçus et inflige 1d6 dégâts extra du même type à sa prochaine attaque (dégâts/niv).",
  "Classes" :["MAGICIAN", "PROWLER"]
   },
"Alarme": {
  "Name" : "Alarme",
  "OV" : "Alarm",
  "Level" : 1,
  "BBE" : "",
  "School" : "Abjuration",
  "Incantation" : "1 minute",
  "Type" : "Rituel",
  "Description" : "Alerte le lanceur ou active une alarme si une créature de taille TP ou supérieure pénètre dans un cube surveillé de 6 m.",
  "Classes" :["MAGICIAN", "PROWLER"]
   },
"Amitié avec les animaux": {
  "Name" : "Amitié avec les animaux",
  "OV" : "Animal Friendship",
  "Level" : 1,
  "BBE" : "",
  "School" : "Enchantement",
  "Incantation" : "1 action",
  "Type" : "",
  "Description" : "Une bête d'Intelligence 3 ou moins doit réussir un JdS de Sag. ou être charmée (+1 bête/niv).",
  "Classes" :["BARD", "DRUID", "PROWLER"]
   },
"Appel de familier": {
  "Name" : "Appel de familier",
  "OV" : "Find Familiar",
  "Level" : 1,
  "BBE" : "",
  "School" : "Invocation",
  "Incantation" : "1 heure",
  "Type" : "Rituel",
  "Description" : "Invoque un petit animal qui obéit au lanceur du sort et qui partage ses sens avec lui par télépathie.",
  "Classes" :["MAGICIAN"]
   },
"Armure d'Agathys": {
  "Name" : "Armure d'Agathys",
  "OV" : "Armor of Agathys",
  "Level" : 1,
  "BBE" : "",
  "School" : "Abjuration",
  "Incantation" : "1 action",
  "Type" : "",
  "Description" : "Le lanceur gagne 5pv temporaires et une créature qui le touche au corps à corps subit 5 dégâts de froid à (+5 pv et dégâts/niv).",
  "Classes" :["WIZARD"]
   },
"Armure de mage": {
  "Name" : "Armure de mage",
  "OV" : "Mage Armor",
  "Level" : 1,
  "BBE" : "Armure du mage",
  "School" : "Abjuration",
  "Incantation" : "1 action",
  "Type" : "",
  "Description" : "La cible, si elle est consentante et ne porte pas d'armure, obtient une CA de 13+Mod.Dex.",
  "Classes" :["SORCERER", "MAGICIAN"]
   },
"Baies nourricières": {
  "Name" : "Baies nourricières",
  "OV" : "Goodberry",
  "Level" : 1,
  "BBE" : "",
  "School" : "Transmutation",
  "Incantation" : "1 action",
  "Type" : "",
  "Description" : "Crée jusqu'à 10 baies qui redonnent 1 pv chacune et gardent leur pouvoir durant 24 heures.",
  "Classes" :["DRUID", "PROWLER"]
   },
"Bénédiction": {
  "Name" : "Bénédiction",
  "OV" : "Bless",
  "Level" : 1,
  "BBE" : "",
  "School" : "Enchantement",
  "Incantation" : "1 action",
  "Type" : "Concentration",
  "Description" : "Jusqu'à 3 cibles peuvent ajouter 1d4 à leur jet d'attaque ou de sauvegarde (+1 créature/niv).",
  "Classes" :["CLERK", "PALADIN"]
   },
"Blessure": {
  "Name" : "Blessure",
  "OV" : "Inflict Wounds",
  "Level" : 1,
  "BBE" : "",
  "School" : "Nécromancie",
  "Incantation" : "1 action",
  "Type" : "",
  "Description" : "Si l'attaque touche, inflige subit 3d10 dégâts nécrotiques (dégâts/niv).",
  "Classes" :["CLERK"]
   },
"Bouclier": {
  "Name" : "Bouclier",
  "OV" : "Shield",
  "Level" : 1,
  "BBE" : "",
  "School" : "Abjuration",
  "Incantation" : "1 réaction",
  "Type" : "",
  "Description" : "En réaction, la lanceur gagne un bonus de +5 à la CA et ne prend aucun dégât du sort projectile magique.",
  "Classes" :["SORCERER", "MAGICIAN"]
   },
"Bouclier de la foi": {
  "Name" : "Bouclier de la foi",
  "OV" : "Shield of Faith",
  "Level" : 1,
  "BBE" : "",
  "School" : "Abjuration",
  "Incantation" : "1 action bonus",
  "Type" : "Concentration",
  "Description" : "La cible obtient un bonus de +2 de CA.",
  "Classes" :["CLERK", "PALADIN"]
   },
"Catapulte": {
  "Name" : "Catapulte",
  "OV" : "Catapult",
  "Level" : 1,
  "BBE" : "",
  "School" : "Transmutation",
  "Incantation" : "1 action",
  "Type" : "",
  "Description" : "La cible doit réussir un JdS de Dex. ou subir 3d8 dégâts contondants d'un objet de 2,5 kg max (+2,5 kg et +1d8/niv).",
  "Classes" :["SORCERER", "MAGICIAN"]
   },
"Cérémonie": {
  "Name" : "Cérémonie",
  "OV" : "Ceremony",
  "Level" : 1,
  "BBE" : "",
  "School" : "Abjuration",
  "Incantation" : "1 heure",
  "Type" : "Rituel",
  "Description" : "Célèbre un rite religieux (bénir de l'eau, octroyer un bonus à la CA, aux JdS, au jets de carac, etc).",
  "Classes" :["CLERK", "PALADIN"]
   },
"Charme-personne": {
  "Name" : "Charme-personne",
  "OV" : "Charm Person",
  "Level" : 1,
  "BBE" : "",
  "School" : "Enchantement",
  "Incantation" : "1 action",
  "Type" : "",
  "Description" : "La cible humanoïde doit réussir un JdS de Sag. ou être charmée par le lanceur (+1 créature/niv).",
  "Classes" :["BARD", "DRUID", "SORCERER", "MAGICIAN", "WIZARD"]
   },
"Châtiment ardent": {
  "Name" : "Châtiment ardent",
  "OV" : "Searing Smite",
  "Level" : 1,
  "BBE" : "Frappe ardente",
  "School" : "Évocation",
  "Incantation" : "1 action bonus",
  "Type" : "Concentration",
  "Description" : "Si l'attaque touche, inflige 1d6 dégâts de feu extra et enflamme la cible (dégâts/niv).",
  "Classes" :["PALADIN"]
   },
"Châtiment colérique": {
  "Name" : "Châtiment colérique",
  "OV" : "Wrathful Smite",
  "Level" : 1,
  "BBE" : "Frappe colérique",
  "School" : "Évocation",
  "Incantation" : "1 action bonus",
  "Type" : "Concentration",
  "Description" : "Si l'attaque touche, inflige 1d6 dégâts psychiques extra et la cible doit réussir un JdS de Sag. ou être effrayée.",
  "Classes" :["PALADIN"]
   },
"Châtiment tonitruant": {
  "Name" : "Châtiment tonitruant",
  "OV" : "Thunderous Smite",
  "Level" : 1,
  "BBE" : "Frappe tonitruante",
  "School" : "Évocation",
  "Incantation" : "1 action bonus",
  "Type" : "Concentration",
  "Description" : "Si l'attaque touche, inflige 2d6 dégâts de tonnerre extra, et la cible doit réussir un JdS de For. ou tomber à terre.",
  "Classes" :["PALADIN"]
   },
"Collet": {
  "Name" : "Collet",
  "OV" : "Snare",
  "Level" : 1,
  "BBE" : "",
  "School" : "Abjuration",
  "Incantation" : "1 minute",
  "Type" : "",
  "Description" : "Crée un piège magique (JdS de Dex. ou la créature de taille P à G est hissée en l'air).",
  "Classes" :["DRUID", "MAGICIAN", "PROWLER"]
   },
"Communication avec les animaux": {
  "Name" : "Communication avec les animaux",
  "OV" : "Speak with Animals",
  "Level" : 1,
  "BBE" : "",
  "School" : "Divination",
  "Incantation" : "1 action",
  "Type" : "Rituel",
  "Description" : "Le lanceur communique avec des bêtes qui peuvent ainsi partager des informations ou aider.",
  "Classes" :["BARD", "DRUID", "PROWLER"]
   },
"Compréhension des langues": {
  "Name" : "Compréhension des langues",
  "OV" : "Comprehend Languages",
  "Level" : 1,
  "BBE" : "",
  "School" : "Divination",
  "Incantation" : "1 action",
  "Type" : "Rituel",
  "Description" : "Le lanceur comprend toutes les langues parlées ou écrites (1 min/page). Ne décode pas les messages secrets.",
  "Classes" :["BARD", "SORCERER", "MAGICIAN", "WIZARD"]
   },
"Couleurs dansantes": {
  "Name" : "Couleurs dansantes",
  "OV" : "Color Spray",
  "Level" : 1,
  "BBE" : "",
  "School" : "Illusion",
  "Incantation" : "1 action",
  "Type" : "",
  "Description" : "6d10 pv de créatures sont éblouies par ordre croissant de leurs pv actuels (+2d10 pv/niv).",
  "Classes" :["SORCERER", "MAGICIAN"]
   },
"Couteau de glace": {
  "Name" : "Couteau de glace",
  "OV" : "Ice Knife",
  "Level" : 1,
  "BBE" : "",
  "School" : "Invocation",
  "Incantation" : "1 action",
  "Type" : "",
  "Description" : "Si l'attaque avec un sort touche, inflige 1d10 dégâts perforants + JdS de Dex. ou 2d6 dégâts de froid (dégâts/niv) à 1,50 m.",
  "Classes" :["DRUID", "SORCERER", "MAGICIAN"]
   },
"Création ou destruction d'eau": {
  "Name" : "Création ou destruction d'eau",
  "OV" : "Create or Destroy Water",
  "Level" : 1,
  "BBE" : "",
  "School" : "Transmutation",
  "Incantation" : "1 action",
  "Type" : "",
  "Description" : "Crée ou détruit jusqu'à 40 litres d'eau (+40 litres/niv).",
  "Classes" :["CLERK", "DRUID"]
   },
"Déguisement": {
  "Name" : "Déguisement",
  "OV" : "Disguise Self",
  "Level" : 1,
  "BBE" : "",
  "School" : "Illusion",
  "Incantation" : "1 action",
  "Type" : "",
  "Description" : "Modifie l'apparence du lanceur (son physique et son équipement) grâce à une illusion.",
  "Classes" :["BARD", "SORCERER", "MAGICIAN"]
   },
"Détection de la magie": {
  "Name" : "Détection de la magie",
  "OV" : "Detect Magic",
  "Level" : 1,
  "BBE" : "",
  "School" : "Divination",
  "Incantation" : "1 action",
  "Type" : "Concentration Rituel",
  "Description" : "Le lanceur détecte toutes émanations magiques dans un rayon de 9 m et en détermine l'école.",
  "Classes" :["BARD", "CLERK", "DRUID", "SORCERER", "MAGICIAN", "PALADIN", "PROWLER"]
   },
"Détection du mal et du bien": {
  "Name" : "Détection du mal et du bien",
  "OV" : "Detect Evil and Good",
  "Level" : 1,
  "BBE" : "",
  "School" : "Divination",
  "Incantation" : "1 action",
  "Type" : "Concentration",
  "Description" : "Le lanceur détecte et localise aberration, céleste, élémentaire, fée, fiélon ou mort-vivant dans un rayon de 9 m.",
  "Classes" :["CLERK", "PALADIN"]
   },
"Détection du poison et des maladies": {
  "Name" : "Détection du poison et des maladies",
  "OV" : "Detect Poison and Disease",
  "Level" : 1,
  "BBE" : "",
  "School" : "Divination",
  "Incantation" : "1 action",
  "Type" : "Concentration Rituel",
  "Description" : "Le lanceur détecte et identifie poisons, créatures venimeuses et maladies à 9 mètres.",
  "Classes" :["CLERK", "DRUID", "PALADIN", "PROWLER"]
   },
"Disque flottant de Tenser": {
  "Name" : "Disque flottant de Tenser",
  "OV" : "Tenser's Floating Disk",
  "Level" : 1,
  "BBE" : "",
  "School" : "Invocation",
  "Incantation" : "1 action",
  "Type" : "Rituel",
  "Description" : "Crée un plateau flottant de 90 cm de diamètre qui peut supporter jusqu'à 250 kg et suit le lanceur.",
  "Classes" :["MAGICIAN"]
   },
"Duel forcé": {
  "Name" : "Duel forcé",
  "OV" : "Compelled Duel",
  "Level" : 1,
  "BBE" : "",
  "School" : "Enchantement",
  "Incantation" : "1 action bonus",
  "Type" : "Concentration",
  "Description" : "La cible doit réussir un JdS de Sag. ou avoir un désavantage à ses jets d'attaque contre d'autres créatures que le lanceur.",
  "Classes" :["PALADIN"]
   },
"Éclair de chaos": {
  "Name" : "Éclair de chaos",
  "OV" : "Chaos Bolt",
  "Level" : 1,
  "BBE" : "",
  "School" : "Évocation",
  "Incantation" : "1 action",
  "Type" : "",
  "Description" : "Si l'attaque touche, inflige 2d8 + 1d6 dégâts de type variable (dégâts/niv). Rebond si double 8.",
  "Classes" :["SORCERER"]
   },
"Éclair de sorcière": {
  "Name" : "Éclair de sorcière",
  "OV" : "Witch Bolt",
  "Level" : 1,
  "BBE" : "Carreau ensorcelé",
  "School" : "Évocation",
  "Incantation" : "1 action",
  "Type" : "Concentration",
  "Description" : "Si l'attaque avec un sort touche, inflige 1d12 dégâts de foudre (dégâts/niv) à chaque round.",
  "Classes" :["SORCERER", "MAGICIAN", "WIZARD"]
   },
"Éclair traçant": {
  "Name" : "Éclair traçant",
  "OV" : "Guiding Bolt",
  "Level" : 1,
  "BBE" : "Balisage",
  "School" : "Évocation",
  "Incantation" : "1 action",
  "Type" : "",
  "Description" : "Si l'attaque avec un sort touche, inflige 4d6 dégâts radiants (dégâts/niv) et le prochain jet d'attaque aura l'avantage.",
  "Classes" :["CLERK"]
   },
"Enchevêtrement": {
  "Name" : "Enchevêtrement",
  "OV" : "Entangle",
  "Level" : 1,
  "BBE" : "",
  "School" : "Invocation",
  "Incantation" : "1 action",
  "Type" : "Concentration",
  "Description" : "Les créatures dans un carré de 6 m (terrain difficile) doivent réussir un JdS de For. ou être entravées.",
  "Classes" :["DRUID"]
   },
"Faveur divine": {
  "Name" : "Faveur divine",
  "OV" : "Divine Favor",
  "Level" : 1,
  "BBE" : "",
  "School" : "Évocation",
  "Incantation" : "1 action bonus",
  "Type" : "Concentration",
  "Description" : "Si une attaque avec une arme touche, inflige 1d4 dégâts radiants extra.",
  "Classes" :["PALADIN"]
   },
"Feuille morte": {
  "Name" : "Feuille morte",
  "OV" : "Feather Fall",
  "Level" : 1,
  "BBE" : "Léger comme une plume",
  "School" : "Transmutation",
  "Incantation" : "1 réaction",
  "Type" : "",
  "Description" : "Jusqu'à 5 créatures tombent à une vitesse de 18 mètres par round et ne subissent pas de dégâts de chute si le sort est actif.",
  "Classes" :["BARD", "SORCERER", "MAGICIAN"]
   },
"Fléau": {
  "Name" : "Fléau",
  "OV" : "Bane",
  "Level" : 1,
  "BBE" : "",
  "School" : "Enchantement",
  "Incantation" : "1 action",
  "Type" : "Concentration",
  "Description" : "Jusqu'à 3 cibles doivent réussir un JdS de Cha. ou soustraire 1d4 à l'attaque ou à la sauvegarde (+1 créature/niv).",
  "Classes" :["BARD", "CLERK"]
   },
"Fou rire de Tasha": {
  "Name" : "Fou rire de Tasha",
  "OV" : "Tasha's Hideous Laughter",
  "Level" : 1,
  "BBE" : "",
  "School" : "Enchantement",
  "Incantation" : "1 action",
  "Type" : "Concentration",
  "Description" : "La cible doit réussir un JdS de Sag. ou être prise d'une intense crise de fou rire, tomber à terre et être incapable d'agir.",
  "Classes" :["BARD", "MAGICIAN"]
   },
"Frappe du zéphyr": {
  "Name" : "Frappe du zéphyr",
  "OV" : "Zephyr Strike",
  "Level" : 1,
  "BBE" : "",
  "School" : "Transmutation",
  "Incantation" : "1 action bonus",
  "Type" : "Concentration",
  "Description" : "Le mouvement du lanceur (+9 m) ne provoque pas d'AO et il obtient l'avantage à un jet d'attaque qui inflige 1d8 de force extra.",
  "Classes" :["PROWLER"]
   },
"Frappe piégeante": {
  "Name" : "Frappe piégeante",
  "OV" : "Ensnaring Strike",
  "Level" : 1,
  "BBE" : "Frappe piégeuse",
  "School" : "Invocation",
  "Incantation" : "1 action bonus",
  "Type" : "Concentration",
  "Description" : "La cible doit réussir un JdS de For. ou être entravée et subir 1d6 dégâts perforants (dégâts/niv).",
  "Classes" :["PROWLER"]
   },
"Frayeur": {
  "Name" : "Frayeur",
  "OV" : "Cause Fear",
  "Level" : 1,
  "BBE" : "",
  "School" : "Nécromancie",
  "Incantation" : "1 action",
  "Type" : "Concentration",
  "Description" : "La cible doit réussir un JdS de Sag. ou être effrayée (nbre de cibles/niv).",
  "Classes" :[ "MAGICIAN", "WIZARD"]
   },
"Graisse": {
  "Name" : "Graisse",
  "OV" : "Grease",
  "Level" : 1,
  "BBE" : "",
  "School" : "Invocation",
  "Incantation" : "1 action",
  "Type" : "",
  "Description" : "Les créatures dans un carré de 3 m (terrain difficile) doivent réussir un JdS de Dex. pour ne pas tomber.",
  "Classes" :["MAGICIAN"]
   },
"Grande foulée": {
  "Name" : "Grande foulée",
  "OV" : "Longstrider",
  "Level" : 1,
  "BBE" : "",
  "School" : "Transmutation",
  "Incantation" : "1 action",
  "Type" : "",
  "Description" : "La cible obtient une vitesse augmentée de 3 m (+1 créature/niv).",
  "Classes" :["BARD", "DRUID", "MAGICIAN", "PROWLER"]
   },
"Grêle d'épines": {
  "Name" : "Grêle d'épines",
  "OV" : "Hail of Thorns",
  "Level" : 1,
  "BBE" : "",
  "School" : "Invocation",
  "Incantation" : "1 action bonus",
  "Type" : "Concentration",
  "Description" : "Les créatures dans un rayon de 1,50 m doivent réussir un JdS de Dex. ou subir 1d10 dégâts perforants (dégâts/niv).",
  "Classes" :["PROWLER"]
   },
"Héroïsme": {
  "Name" : "Héroïsme",
  "OV" : "Heroism",
  "Level" : 1,
  "BBE" : "",
  "School" : "Enchantement",
  "Incantation" : "1 action",
  "Type" : "Concentration",
  "Description" : "La cible est immunisée contre la condition effrayé et gagne Mod.Carac.Inc pv temporaires/round (+1 créatures/niv).",
  "Classes" :["BARD", "PALADIN"]
   },
"Identification": {
  "Name" : "Identification",
  "OV" : "Identify",
  "Level" : 1,
  "BBE" : "",
  "School" : "Divination",
  "Incantation" : "1 minute",
  "Type" : "Rituel",
  "Description" : "Le lanceur obtient les propriétés d'un objet magique (lien, charges) ou est informé si un sort affecte un objet ou une créature.",
  "Classes" :["BARD", "MAGICIAN"]
   },
"Image silencieuse": {
  "Name" : "Image silencieuse",
  "OV" : "Silent Image",
  "Level" : 1,
  "BBE" : "",
  "School" : "Illusion",
  "Incantation" : "1 action",
  "Type" : "Concentration",
  "Description" : "Crée l'image d'un objet ou d'une créature (sans son et de la taille d'un cube de 4,50 m max) et permet de la faire bouger.",
  "Classes" :["BARD", "SORCERER", "MAGICIAN"]
   }</v>
      </c>
    </row>
    <row r="464" spans="1:13">
      <c r="L464" t="str">
        <f>CONCATENATE(",
",M91,",
",M92,",
",M93,",
",M94,",
",M95,",
",M96,",
",M97,",
",M98,",
",M99,",
",M100,",
",M101,",
",M102,",
",M103,",
",M104,",
",M105,",
",M106,",
",M107,",
",M108,",
",M109,",
",M110,",
",M111,",
",M112,",
",M113,",
",M114,",
",M115,",
",M116,",
",M117,",
",M118,",
",M119,",
",M120,",
",M121,",
",M122,",
",M123,",
",M124,",
",M125,",
",M126,",
",M127,",
",M128,",
",M129,",
",M130,",
",M131,",
",M132,",
",M133,",
",M134,",
",M135,",
",M136,",
",M137,",
",M138,",
",M139,",
",M140,",
",M141,",
",M142,",
",M143,",
",M144,",
",M145,",
",M146,",
",M147,",
",M148,",
",M149,",
",M150,",
",M151,",
",M152,",
",M153,",
",M154,",
",M155,",
",M156,",
",M157,",
",M158,",
",M159,",
",M160,",
",M161,",
",M162,",
",M163,",
",M164,",
",M165,",
",M166,",
",M167,",
",M168,",
",M169,",
",M170,",
",M171,",
",M172,",
",M173,",
",M174,",
",M175,",
",M176,",
",M177,",
",M178,",
",M179,",
",M180)</f>
        <v>,
"Injonction": {
  "Name" : "Injonction",
  "OV" : "Command",
  "Level" : 1,
  "BBE" : "",
  "School" : "Enchantement",
  "Incantation" : "1 action",
  "Type" : "",
  "Description" : "La cible doit réussir un JdS de Sag. ou suivre votre ordre comme Approche, Lâche, Fuis, Tombe, Halte, etc (+1 créature/niv).",
  "Classes" :["CLERK", "PALADIN"]
   },
"Lien avec une bête": {
  "Name" : "Lien avec une bête",
  "OV" : "Beast Bond",
  "Level" : 1,
  "BBE" : "Lien avec les bêtes",
  "School" : "Divination",
  "Incantation" : "1 action",
  "Type" : "Concentration",
  "Description" : "Crée un lien télépathique avec une bête pour pouvoir communiquer avec elle.",
  "Classes" :["DRUID", "PROWLER"]
   },
"Lueurs féeriques": {
  "Name" : "Lueurs féeriques",
  "OV" : "Faerie Fire",
  "Level" : 1,
  "BBE" : "",
  "School" : "Évocation",
  "Incantation" : "1 action",
  "Type" : "Concentration",
  "Description" : "Les créatures dans un cube de 6 m doivent réussir un JdS de Dex. ou octroyer l'avantage contre elles à l'attaque.",
  "Classes" :["BARD", "DRUID"]
   },
"Mains brûlantes": {
  "Name" : "Mains brûlantes",
  "OV" : "Burning Hands",
  "Level" : 1,
  "BBE" : "",
  "School" : "Évocation",
  "Incantation" : "1 action",
  "Type" : "",
  "Description" : "Les créatures dans un cône de 4,50 m doivent réussir un JdS de Dex. ou subir 3d6 dégâts de feu (dégâts/niv).",
  "Classes" :["SORCERER", "MAGICIAN"]
   },
"Maléfice": {
  "Name" : "Maléfice",
  "OV" : "Hex",
  "Level" : 1,
  "BBE" : "",
  "School" : "Enchantement",
  "Incantation" : "1 action bonus",
  "Type" : "Concentration",
  "Description" : "Si une attaque touche, inflige 1d6 dégâts nécrotiques extra. Désavantage à un jet de carac choisi (durée/niv).",
  "Classes" :["WIZARD"]
   },
"Marque du chasseur": {
  "Name" : "Marque du chasseur",
  "OV" : "Hunter's Mark",
  "Level" : 1,
  "BBE" : "",
  "School" : "Divination",
  "Incantation" : "1 action bonus",
  "Type" : "Concentration",
  "Description" : "La cible subit 1d6 dégâts extra et le lanceur a l'avantage aux jets de Sagesse (Perception/Survie) pour la trouver (durée/niv).",
  "Classes" :["PROWLER"]
   },
"Mot de guérison": {
  "Name" : "Mot de guérison",
  "OV" : "Healing Word",
  "Level" : 1,
  "BBE" : "",
  "School" : "Évocation",
  "Incantation" : "1 action bonus",
  "Type" : "",
  "Description" : "1 créature récupère 1d4+Mod.Carac pv (+1d4 pv/niv).",
  "Classes" :["BARD", "CLERK", "DRUID"]
   },
"Murmures dissonants": {
  "Name" : "Murmures dissonants",
  "OV" : "Dissonant Whispers",
  "Level" : 1,
  "BBE" : "",
  "School" : "Enchantement",
  "Incantation" : "1 action",
  "Type" : "",
  "Description" : "La cible doit réussir un JdS de Sag. ou subir 3d6 dégâts psychiques et s'éloigner (dégâts/niv).",
  "Classes" :["BARD"]
   },
"Nappe de brouillard": {
  "Name" : "Nappe de brouillard",
  "OV" : "Fog Cloud",
  "Level" : 1,
  "BBE" : "",
  "School" : "Invocation",
  "Incantation" : "1 action",
  "Type" : "Concentration",
  "Description" : "Rend la visibilité nulle dans une sphère de 6 m de rayon (+6 m/niv).",
  "Classes" :["DRUID", "SORCERER", "MAGICIAN", "PROWLER"]
   },
"Onde de choc": {
  "Name" : "Onde de choc",
  "OV" : "Thunderwave",
  "Level" : 1,
  "BBE" : "Vague tonnante",
  "School" : "Évocation",
  "Incantation" : "1 action",
  "Type" : "",
  "Description" : "Les créatures dans un cube de 4,50 m doivent réussir un JdS de Con. ou subir 2d8 dégâts de tonnerre (dégâts/niv).",
  "Classes" :["BARD", "DRUID", "SORCERER", "MAGICIAN"]
   },
"Orbe chromatique": {
  "Name" : "Orbe chromatique",
  "OV" : "Chromatic Orb",
  "Level" : 1,
  "BBE" : "",
  "School" : "Évocation",
  "Incantation" : "1 action",
  "Type" : "",
  "Description" : "Si l'attaque avec un sort touche, inflige 3d8 dégâts d'un type préalablement déterminé (dégâts/niv).",
  "Classes" :["SORCERER", "MAGICIAN"]
   },
"Projectile magique": {
  "Name" : "Projectile magique",
  "OV" : "Magic Missile",
  "Level" : 1,
  "BBE" : "",
  "School" : "Évocation",
  "Incantation" : "1 action",
  "Type" : "",
  "Description" : "3 projectiles infligent automatiquement 1d4+1 dégâts de force chacun à une ou plusieurs créatures (+1 projectile/niv).",
  "Classes" :["SORCERER", "MAGICIAN"]
   },
"Protection contre le mal et le bien": {
  "Name" : "Protection contre le mal et le bien",
  "OV" : "Protection from Evil and Good",
  "Level" : 1,
  "BBE" : "",
  "School" : "Abjuration",
  "Incantation" : "1 action",
  "Type" : "Concentration",
  "Description" : "La cible est protégée (désavantage à l'attaque) des aberrations, célestes, élémentaires, fées, fiélons et morts-vivants.",
  "Classes" :["CLERK", "MAGICIAN", "PALADIN", "WIZARD"]
   },
"Purification de nourriture et d'eau": {
  "Name" : "Purification de nourriture et d'eau",
  "OV" : "Purify Food and Drink",
  "Level" : 1,
  "BBE" : "Purification de la nourriture et de l'eau",
  "School" : "Transmutation",
  "Incantation" : "1 action",
  "Type" : "Rituel",
  "Description" : "Purifie et enlève tous poisons et maladies de nourriture et boissons non magiques dans une sphère de 1,50 m de rayon.",
  "Classes" :["CLERK", "DRUID", "PALADIN"]
   },
"Rayon empoisonné": {
  "Name" : "Rayon empoisonné",
  "OV" : "Ray of Sickness",
  "Level" : 1,
  "BBE" : "",
  "School" : "Nécromancie",
  "Incantation" : "1 action",
  "Type" : "",
  "Description" : "Si l'attaque touche, inflige 2d8 dégâts de poison (dégâts/niv) et la cible peut être empoisonnée (JdS de Con).",
  "Classes" :["SORCERER", "MAGICIAN"]
   },
"Repli expéditif": {
  "Name" : "Repli expéditif",
  "OV" : "Expeditious Retreat",
  "Level" : 1,
  "BBE" : "",
  "School" : "Transmutation",
  "Incantation" : "1 action bonus",
  "Type" : "Concentration",
  "Description" : "Le lanceur peut effectuer l'action Foncer en utilisant une action bonus.",
  "Classes" :["SORCERER", "MAGICIAN", "WIZARD"]
   },
"Représailles infernales": {
  "Name" : "Représailles infernales",
  "OV" : "Hellish Rebuke",
  "Level" : 1,
  "BBE" : "",
  "School" : "Évocation",
  "Incantation" : "1 réaction",
  "Type" : "",
  "Description" : "La cible doit réussir un JdS de Dex. ou subir 2d10 dégâts de feu (dégâts/niv).",
  "Classes" :["WIZARD"]
   },
"Sanctuaire": {
  "Name" : "Sanctuaire",
  "OV" : "Sanctuary",
  "Level" : 1,
  "BBE" : "",
  "School" : "Abjuration",
  "Incantation" : "1 action bonus",
  "Type" : "",
  "Description" : "La cible a droit à un JdS de Sag. pour éviter les attaques ou les sorts ofensifs qui la visent en particulier.",
  "Classes" :["CLERK"]
   },
"Saut": {
  "Name" : "Saut",
  "OV" : "Jump",
  "Level" : 1,
  "BBE" : "",
  "School" : "Transmutation",
  "Incantation" : "1 action",
  "Type" : "",
  "Description" : "La cible obtient une distance de saut multipliée par 3.",
  "Classes" :["DRUID", "SORCERER", "MAGICIAN", "PROWLER"]
   },
"Secousse sismique": {
  "Name" : "Secousse sismique",
  "OV" : "Earth Tremor",
  "Level" : 1,
  "BBE" : "",
  "School" : "Évocation",
  "Incantation" : "1 action",
  "Type" : "",
  "Description" : "Les créatures dans un rayon de 3m doivent réussir un JdS de Dex. ou subir 1d6 dégâts contondants et tomber à terre (dégâts/niv).",
  "Classes" :["BARD", "DRUID", "SORCERER", "MAGICIAN"]
   },
"Serviteur invisible": {
  "Name" : "Serviteur invisible",
  "OV" : "Unseen Servant",
  "Level" : 1,
  "BBE" : "",
  "School" : "Invocation",
  "Incantation" : "1 action",
  "Type" : "Rituel",
  "Description" : "Crée un serviteur invisible qui exécute des tâches simples (rapporter qq chose, nettoyer, entretenir un feu, servir, etc).",
  "Classes" :["BARD", "MAGICIAN", "WIZARD"]
   },
"Simulacre de vie": {
  "Name" : "Simulacre de vie",
  "OV" : "False Life",
  "Level" : 1,
  "BBE" : "",
  "School" : "Nécromancie",
  "Incantation" : "1 action",
  "Type" : "",
  "Description" : "Le lanceur gagne 1d4+4 pv temporaires (+5 pv/niv).",
  "Classes" :["SORCERER", "MAGICIAN"]
   },
"Soins": {
  "Name" : "Soins",
  "OV" : "Cure Wounds",
  "Level" : 1,
  "BBE" : "Soin des blessures",
  "School" : "Évocation",
  "Incantation" : "1 action",
  "Type" : "",
  "Description" : "1 créature récupère 1d8+Mod.Carac pv (+1d8 pv/niv).",
  "Classes" :["BARD", "CLERK", "DRUID", "PALADIN", "PROWLER"]
   },
"Sommeil": {
  "Name" : "Sommeil",
  "OV" : "Sleep",
  "Level" : 1,
  "BBE" : "",
  "School" : "Enchantement",
  "Incantation" : "1 action",
  "Type" : "",
  "Description" : "5d8 pv de créatures s'endorment, par ordre croissant de leurs pv actuels (+2d8 pv/niv).",
  "Classes" :["BARD", "SORCERER", "MAGICIAN"]
   },
"Tentacules de Hadar": {
  "Name" : "Tentacules de Hadar",
  "OV" : "Arms of Hadar",
  "Level" : 1,
  "BBE" : "Tentacules d'Hadar",
  "School" : "Invocation",
  "Incantation" : "1 action",
  "Type" : "",
  "Description" : "Les créatures dans un rayon de 3 m doivent réussir un JdS de For. ou subir 2d6 dégâts nécrotiques (dégâts/niv).",
  "Classes" :["WIZARD"]
   },
"Texte illusoire": {
  "Name" : "Texte illusoire",
  "OV" : "Illusory Script",
  "Level" : 1,
  "BBE" : "",
  "School" : "Illusion",
  "Incantation" : "1 minute",
  "Type" : "Rituel",
  "Description" : "Rédige un message secret qui ne peut être lu que par une cible désignée ou une créature qui possède vision véritable.",
  "Classes" :["BARD", "MAGICIAN", "WIZARD"]
   },
"Agrandissement-Rapetissement": {
  "Name" : "Agrandissement-Rapetissement",
  "OV" : "Enlarge/Reduce",
  "Level" : 2,
  "BBE" : "Agrandir/Rétrécir",
  "School" : "Transmutation",
  "Incantation" : "1 action",
  "Type" : "Concentration",
  "Description" : "Double ou réduit de moitié la taille d'une créature (JdS de Con) ou d'un objet.",
  "Classes" :["SORCERER", "MAGICIAN"]
   },
"Aide": {
  "Name" : "Aide",
  "OV" : "Aid",
  "Level" : 2,
  "BBE" : "",
  "School" : "Abjuration",
  "Incantation" : "1 action",
  "Type" : "",
  "Description" : "Jusqu'à 3 créatures augmentent leurs pv actuels et pv max de 5 (+5 pv/niv).",
  "Classes" :["CLERK", "PALADIN"]
   },
"Amélioration de caractéristique": {
  "Name" : "Amélioration de caractéristique",
  "OV" : "Enhance Ability",
  "Level" : 2,
  "BBE" : "",
  "School" : "Transmutation",
  "Incantation" : "1 action",
  "Type" : "Concentration",
  "Description" : "La cible gagne l'avantage aux jets d'une caractéristique prédéfinie, plus d'éventuels autres bonus (+1 créature/niv).",
  "Classes" :["BARD", "CLERK", "DRUID", "SORCERER"]
   },
"Apaisement des émotions": {
  "Name" : "Apaisement des émotions",
  "OV" : "Calm Emotions",
  "Level" : 2,
  "BBE" : "",
  "School" : "Enchantement",
  "Incantation" : "1 action",
  "Type" : "Concentration",
  "Description" : "Les créatures dans un rayon de 6 m doivent réussir un JdS de Cha. ou ne plus être charmées/effrayées, ou être indifférentes.",
  "Classes" :["BARD", "CLERK"]
   },
"Appel de monture": {
  "Name" : "Appel de monture",
  "OV" : "Find Steed",
  "Level" : 2,
  "BBE" : "Trouver une monture",
  "School" : "Invocation",
  "Incantation" : "10 minutes",
  "Type" : "",
  "Description" : "Invoque un esprit sous la forme d'un destrier (cheval, élan, etc) lié par télépathie au lanceur.",
  "Classes" :["PALADIN"]
   },
"Arme magique": {
  "Name" : "Arme magique",
  "OV" : "Magic Weapon",
  "Level" : 2,
  "BBE" : "",
  "School" : "Transmutation",
  "Incantation" : "1 action bonus",
  "Type" : "Concentration",
  "Description" : "Transforme une arme en arme magique +1 à l'attaque et aux dégâts (bonus de +2 ou +3/niv).",
  "Classes" :["MAGICIAN", "PALADIN"]
   },
"Arme spirituelle": {
  "Name" : "Arme spirituelle",
  "OV" : "Spiritual Weapon",
  "Level" : 2,
  "BBE" : "",
  "School" : "Évocation",
  "Incantation" : "1 action bonus",
  "Type" : "",
  "Description" : "Si l'attaque avec un sort touche, inflige 1d8+Mod.Carac dégâts de force (dégâts/niv). Une action bonus permet une autre attaque.",
  "Classes" :["CLERK"]
   },
"Attraction terrestre": {
  "Name" : "Attraction terrestre",
  "OV" : "Earthbind",
  "Level" : 2,
  "BBE" : "",
  "School" : "Transmutation",
  "Incantation" : "1 action",
  "Type" : "Concentration",
  "Description" : "La cible à 90 m doit réussir un JdS de For. ou sa vitesse de vol est réduite à 0 (descend à 18 m/round).",
  "Classes" :["DRUID", "SORCERER", "WIZARD"]
   },
"Augure": {
  "Name" : "Augure",
  "OV" : "Augury",
  "Level" : 2,
  "BBE" : "",
  "School" : "Divination",
  "Incantation" : "1 minute",
  "Type" : "Rituel",
  "Description" : "Le lanceur obtient un présage concernant le résultat d'une action dans les 30 prochaines min (fortune, péril, les deux ou rien).",
  "Classes" :["CLERK"]
   },
"Aura magique de Nystul": {
  "Name" : "Aura magique de Nystul",
  "OV" : "Nystul's Magic Aura",
  "Level" : 2,
  "BBE" : "",
  "School" : "Illusion",
  "Incantation" : "1 action",
  "Type" : "",
  "Description" : "Révèle de fausses informations au sujet d'une créature ou d'un objet qui serait la cible d'un sort de divination.",
  "Classes" :["MAGICIAN"]
   },
"Bouche magique": {
  "Name" : "Bouche magique",
  "OV" : "Magic Mouth",
  "Level" : 2,
  "BBE" : "",
  "School" : "Illusion",
  "Incantation" : "1 minute",
  "Type" : "Rituel",
  "Description" : "Crée une bouche magique qui répétera un message de 25 mots max lorsqu'une condition de déclenchement est remplie.",
  "Classes" :["BARD", "MAGICIAN"]
   },
"Bourrasque": {
  "Name" : "Bourrasque",
  "OV" : "Gust of Wind",
  "Level" : 2,
  "BBE" : "",
  "School" : "Évocation",
  "Incantation" : "1 action",
  "Type" : "Concentration",
  "Description" : "Les créatures sur une ligne de 18 x 3 m doivent réussir un JdS de For. ou être repoussées de 4,50 m.",
  "Classes" :["DRUID", "SORCERER", "MAGICIAN"]
   },
"Cécité-Surdité": {
  "Name" : "Cécité-Surdité",
  "OV" : "Blindness/Deafness",
  "Level" : 2,
  "BBE" : "",
  "School" : "Nécromancie",
  "Incantation" : "1 action",
  "Type" : "",
  "Description" : "La cible doit réussir un JdS de Con. ou devenir aveuglée ou assourdie (+1 créature/niv).",
  "Classes" :["BARD", "CLERK", "SORCERER", "MAGICIAN"]
   },
"Châtiment lumineux": {
  "Name" : "Châtiment lumineux",
  "OV" : "Branding Smite",
  "Level" : 2,
  "BBE" : "Frappe lumineuse",
  "School" : "Évocation",
  "Incantation" : "1 action bonus",
  "Type" : "Concentration",
  "Description" : "Si l'attaque avec une arme touche, inflige 2d6 dégâts radiants extra et la cible émet une lumière faible sur 1,50m (dégâts/niv).",
  "Classes" :["PALADIN"]
   },
"Corde enchantée": {
  "Name" : "Corde enchantée",
  "OV" : "Rope Trick",
  "Level" : 2,
  "BBE" : "",
  "School" : "Transmutation",
  "Incantation" : "1 action",
  "Type" : "",
  "Description" : "Fait se dresser verticalement une corde qui donne dans un espace extradimensionnel qui peut contenir 8 créatures de taille M.",
  "Classes" :["MAGICIAN"]
   },
"Cordon de flèches": {
  "Name" : "Cordon de flèches",
  "OV" : "Cordon of Arrows",
  "Level" : 2,
  "BBE" : "",
  "School" : "Transmutation",
  "Incantation" : "1 action",
  "Type" : "",
  "Description" : "4 munitions infligent 1d6 dégâts perforants si la cible rate un JdS de Dex. (nbre de munitions/niv).",
  "Classes" :["PROWLER"]
   },
"Couronne du dément": {
  "Name" : "Couronne du dément",
  "OV" : "Crown of Madness",
  "Level" : 2,
  "BBE" : "",
  "School" : "Enchantement",
  "Incantation" : "1 action",
  "Type" : "Concentration",
  "Description" : "La cible doit réussir un JdS de Sag. ou être charmée. Elle peut alors attaquer une cible désignée par le lanceur.",
  "Classes" :["BARD", "SORCERER", "MAGICIAN", "WIZARD"]
   },
"Croissance d'épines": {
  "Name" : "Croissance d'épines",
  "OV" : "Spike Growth",
  "Level" : 2,
  "BBE" : "",
  "School" : "Transmutation",
  "Incantation" : "1 action",
  "Type" : "Concentration",
  "Description" : "Les créatures dans un rayon de 6 m (terrain difficile) subissent 2d4 dégâts perforants pour chaque 1,50 m de déplacement.",
  "Classes" :["DRUID", "PROWLER"]
   },
"Déblocage": {
  "Name" : "Déblocage",
  "OV" : "Knock",
  "Level" : 2,
  "BBE" : "",
  "School" : "Transmutation",
  "Incantation" : "1 action",
  "Type" : "",
  "Description" : "Déverrouille ou débloque 1 objet (porte, coffre, cadenas, menottes, etc) ou supprime le sort verrou magique pour 10 minutes.",
  "Classes" :["BARD", "SORCERER", "MAGICIAN"]
   },
"Détection des pensées": {
  "Name" : "Détection des pensées",
  "OV" : "Detect Thoughts",
  "Level" : 2,
  "BBE" : "",
  "School" : "Divination",
  "Incantation" : "1 action",
  "Type" : "Concentration",
  "Description" : "Le lanceur détecte les pensées superficielles d'une créature à 9 m, et les plus approfondies si la cible rate un JdS de Sag.",
  "Classes" :["BARD", "SORCERER", "MAGICIAN"]
   },
"Écrire dans le ciel": {
  "Name" : "Écrire dans le ciel",
  "OV" : "Skywrite",
  "Level" : 2,
  "BBE" : "",
  "School" : "Transmutation",
  "Incantation" : "1 action",
  "Type" : "Concentration Rituel",
  "Description" : "Crée jusqu'à 10 mots dans les nuages.",
  "Classes" :["BARD", "DRUID", "MAGICIAN"]
   },
"Envoûtement": {
  "Name" : "Envoûtement",
  "OV" : "Enthrall",
  "Level" : 2,
  "BBE" : "",
  "School" : "Enchantement",
  "Incantation" : "1 action",
  "Type" : "",
  "Description" : "Les cibles doivent réussir un JdS de Sag. ou avoir un désavantage aux jets de Sagesse (Perception) contre d'autres créatures.",
  "Classes" :["BARD", "WIZARD"]
   },
"Épine mentale": {
  "Name" : "Épine mentale",
  "OV" : "Mind Spike",
  "Level" : 2,
  "BBE" : "",
  "School" : "Divination",
  "Incantation" : "1 action",
  "Type" : "Concentration",
  "Description" : "La cible doit réussir un JdS de Sag. ou subir 3d8 dégâts psychiques (dégâts/niv).",
  "Classes" :["SORCERER", "MAGICIAN", "WIZARD"]
   },
"Esprit guérisseur": {
  "Name" : "Esprit guérisseur",
  "OV" : "Healing Spirit",
  "Level" : 2,
  "BBE" : "",
  "School" : "Invocation",
  "Incantation" : "1 action bonus",
  "Type" : "Concentration",
  "Description" : "Les créatures au contact de l'esprit créé récupèrent 1d6 pv (+1d6 pv/niv).",
  "Classes" :["DRUID", "PROWLER"]
   },
"Flambée d'Aganazzar": {
  "Name" : "Flambée d'Aganazzar",
  "OV" : "Aganazzar's Scorcher",
  "Level" : 2,
  "BBE" : "",
  "School" : "Évocation",
  "Incantation" : "1 action",
  "Type" : "",
  "Description" : "Les créatures sur une ligne de 9 x 1,50 m doivent réussir un JdS de Dex. ou subir 3d8 dégâts de feu (dégâts/niv).",
  "Classes" :["SORCERER", "MAGICIAN"]
   },
"Flamme éternelle": {
  "Name" : "Flamme éternelle",
  "OV" : "Continual Flame",
  "Level" : 2,
  "BBE" : "",
  "School" : "Évocation",
  "Incantation" : "1 action",
  "Type" : "",
  "Description" : "Crée une flamme qui produit une lumière équivalente à celle d'une torche, mais qui ne dégage aucune chaleur.",
  "Classes" :[ "CLERK", "MAGICIAN"]
   },
"Flèche acide de Melf": {
  "Name" : "Flèche acide de Melf",
  "OV" : "Melf's Acid Arrow",
  "Level" : 2,
  "BBE" : "",
  "School" : "Évocation",
  "Incantation" : "1 action",
  "Type" : "",
  "Description" : "Si l'attaque avec un sort touche, inflige 4d4 dégâts d'acide, puis 2d4 dégâts d'acide au round suivant (dégâts/niv).",
  "Classes" :["MAGICIAN"]
   },
"Flou": {
  "Name" : "Flou",
  "OV" : "Blur",
  "Level" : 2,
  "BBE" : "",
  "School" : "Illusion",
  "Incantation" : "1 action",
  "Type" : "Concentration",
  "Description" : "Le corps du lanceur devient flou et les créatures qui l'attaquent ont un désavantage au jet d'attaque contre lui.",
  "Classes" :["SORCERER", "MAGICIAN"]
   },
"Force fantasmagorique": {
  "Name" : "Force fantasmagorique",
  "OV" : "Phantasmal Force",
  "Level" : 2,
  "BBE" : "",
  "School" : "Illusion",
  "Incantation" : "1 action",
  "Type" : "Concentration",
  "Description" : "La cible doit réussir un JdS d'Int. ou percevoir comme réel un objet ou une créature crée par le lanceur (avec son).",
  "Classes" :["BARD", "SORCERER", "MAGICIAN"]
   },
"Fracassement": {
  "Name" : "Fracassement",
  "OV" : "Shatter",
  "Level" : 2,
  "BBE" : "Briser",
  "School" : "Évocation",
  "Incantation" : "1 action",
  "Type" : "",
  "Description" : "Les créatures dans une sphère de 3 m de rayon doivent réussir un JdS de Con. ou subir 3d8 dégâts de tonnerre (dégâts/niv).",
  "Classes" :["BARD", "SORCERER", "MAGICIAN", "WIZARD"]
   },
"Image miroir": {
  "Name" : "Image miroir",
  "OV" : "Mirror Image",
  "Level" : 2,
  "BBE" : "",
  "School" : "Illusion",
  "Incantation" : "1 action",
  "Type" : "",
  "Description" : "Crée 3 duplicatas illusoires du lanceur qui possèdent chacun une CA de 10+Mod.Dex et sont détruits s'ils sont touchés.",
  "Classes" :["SORCERER", "MAGICIAN", "WIZARD"]
   },
"Immobilisation de personne": {
  "Name" : "Immobilisation de personne",
  "OV" : "Hold Person",
  "Level" : 2,
  "BBE" : "Immobiliser un humanoïde",
  "School" : "Enchantement",
  "Incantation" : "1 action",
  "Type" : "Concentration",
  "Description" : "La cible doit réussir un JdS de Sag. ou être paralysée (+1 créature/niv).",
  "Classes" :["BARD",  "CLERK", "DRUID", "SORCERER", "MAGICIAN", "WIZARD"]
   },
"Invisibilité": {
  "Name" : "Invisibilité",
  "OV" : "Invisibility",
  "Level" : 2,
  "BBE" : "",
  "School" : "Illusion",
  "Incantation" : "1 action",
  "Type" : "Concentration",
  "Description" : "La cible devient invisible 1 heure ou jusqu'à ce qu'elle attaque ou lance un sort (+1 créature/niv).",
  "Classes" :["BARD", "SORCERER", "MAGICIAN", "WIZARD"]
   },
"Lame de feu": {
  "Name" : "Lame de feu",
  "OV" : "Flame Blade",
  "Level" : 2,
  "BBE" : "",
  "School" : "Évocation",
  "Incantation" : "1 action bonus",
  "Type" : "Concentration",
  "Description" : "Si l'attaque avec un sort touche, inflige 3d6 dégâts de feu (dégâts/niv). Émet une lumière vive sur 3 m et faible sur 3 m extra.",
  "Classes" :["DRUID"]
   },
"Lame d'ombres": {
  "Name" : "Lame d'ombres",
  "OV" : "Shadow Blade",
  "Level" : 2,
  "BBE" : "",
  "School" : "Illusion",
  "Incantation" : "1 action bonus",
  "Type" : "Concentration",
  "Description" : "Crée une arme qui inflige 2d8 dégâts psychiques avec les propriétés finesse, légère et lancer (dégâts/niv).",
  "Classes" :["SORCERER", "MAGICIAN", "WIZARD"]
   },
"Lévitation": {
  "Name" : "Lévitation",
  "OV" : "Levitate",
  "Level" : 2,
  "BBE" : "",
  "School" : "Transmutation",
  "Incantation" : "1 action",
  "Type" : "Concentration",
  "Description" : "1 créature ou objet de moins de 250 kg s'élève verticalement jusqu'à 6 m et reste en lévitation.",
  "Classes" :["SORCERER", "MAGICIAN"]
   },
"Lien de protection": {
  "Name" : "Lien de protection",
  "OV" : "Warding Bond",
  "Level" : 2,
  "BBE" : "",
  "School" : "Abjuration",
  "Incantation" : "1 action",
  "Type" : "",
  "Description" : "La cible gagne +1 à la CA, +1 aux JdS et la résistance à tous les dégâts, mais le lanceur partage ses dégâts.",
  "Classes" :[ "CLERK"]
   },
"Localisation d'animaux ou de plantes": {
  "Name" : "Localisation d'animaux ou de plantes",
  "OV" : "Locate Animals or Plants",
  "Level" : 2,
  "BBE" : "Localiser des animaux ou des plantes",
  "School" : "Divination",
  "Incantation" : "1 action",
  "Type" : "Rituel",
  "Description" : "Donne la direction et la distance à laquelle se trouve un type de bête ou de plante dans un rayon de 7,5 km.",
  "Classes" :["BARD", "DRUID", "PROWLER"]
   },
"Localisation d'objet": {
  "Name" : "Localisation d'objet",
  "OV" : "Locate Object",
  "Level" : 2,
  "BBE" : "Localiser un objet",
  "School" : "Divination",
  "Incantation" : "1 action",
  "Type" : "Concentration",
  "Description" : "Le lanceur sent la direction dans laquelle se trouve un objet familier, dans un rayon de 300 m.",
  "Classes" :["BARD",  "CLERK", "DRUID", "MAGICIAN", "PALADIN", "PROWLER"]
   },
"Messager animal": {
  "Name" : "Messager animal",
  "OV" : "Animal Messenger",
  "Level" : 2,
  "BBE" : "",
  "School" : "Enchantement",
  "Incantation" : "1 action",
  "Type" : "Rituel",
  "Description" : "Une bête de taille TP va livrer un message de 25 mots à une cible (+48 h/niv).",
  "Classes" :["BARD", "DRUID", "PROWLER"]
   },
"Métal brûlant": {
  "Name" : "Métal brûlant",
  "OV" : "Heat Metal",
  "Level" : 2,
  "BBE" : "Chauffer le métal",
  "School" : "Transmutation",
  "Incantation" : "1 action",
  "Type" : "Concentration",
  "Description" : "Les créatures en contact avec l'objet en métal subissent 2d8 dégâts de feu (dégâts/niv).",
  "Classes" :["BARD", "DRUID"]
   },
"Modification d'apparence": {
  "Name" : "Modification d'apparence",
  "OV" : "Alter Self",
  "Level" : 2,
  "BBE" : "Modifier son apparence",
  "School" : "Transmutation",
  "Incantation" : "1 action",
  "Type" : "Concentration",
  "Description" : "Donne une nouvelle forme suivant l'option choisie (Adaptation aquatique, Changement d'apparence ou Armes naturelles).",
  "Classes" :["SORCERER", "MAGICIAN"]
   },
"Nuée de boules de neige de Snilloc": {
  "Name" : "Nuée de boules de neige de Snilloc",
  "OV" : "Snilloc's Snowball Swarm",
  "Level" : 2,
  "BBE" : "",
  "School" : "Évocation",
  "Incantation" : "1 action",
  "Type" : "",
  "Description" : "Les créatures dans une sphère de 1,50 m de rayon doivent réussir un JdS de Dex. ou subir 3d6 dégâts de froid (dégâts/niv).",
  "Classes" :["SORCERER", "MAGICIAN"]
   },
"Nuée de dagues": {
  "Name" : "Nuée de dagues",
  "OV" : "Cloud of Daggers",
  "Level" : 2,
  "BBE" : "",
  "School" : "Invocation",
  "Incantation" : "1 action",
  "Type" : "Concentration",
  "Description" : "Les créatures dans un cube de 1,50 m subissent automatiquement 4d4 dégâts tranchants (dégâts/niv).",
  "Classes" :["BARD", "SORCERER", "MAGICIAN", "WIZARD"]
   },
"Pas brumeux": {
  "Name" : "Pas brumeux",
  "OV" : "Misty Step",
  "Level" : 2,
  "BBE" : "",
  "School" : "Invocation",
  "Incantation" : "1 action bonus",
  "Type" : "",
  "Description" : "Le lanceur est téléporté jusqu'à 9 mètres.",
  "Classes" :["SORCERER", "MAGICIAN", "WIZARD"]
   },
"Passage sans trace": {
  "Name" : "Passage sans trace",
  "OV" : "Pass without Trace",
  "Level" : 2,
  "BBE" : "",
  "School" : "Abjuration",
  "Incantation" : "1 action",
  "Type" : "Concentration",
  "Description" : "Le lanceur et ses alliés à 9 m ont un bonus de +10 aux jets de Dextérité (Discrétion) et ils ne laissent ni piste ni trace.",
  "Classes" :["DRUID", "PROWLER"]
   },
"Pattes d'araignée": {
  "Name" : "Pattes d'araignée",
  "OV" : "Spider Climb",
  "Level" : 2,
  "BBE" : "",
  "School" : "Transmutation",
  "Incantation" : "1 action",
  "Type" : "Concentration",
  "Description" : "La cible peut se déplacer le long de surfaces verticales tout en laissant ses mains libres et gagne une vitesse d'escalade.",
  "Classes" :["SORCERER", "MAGICIAN", "WIZARD"]
   },
"Peau d'écorce": {
  "Name" : "Peau d'écorce",
  "OV" : "Barkskin",
  "Level" : 2,
  "BBE" : "",
  "School" : "Transmutation",
  "Incantation" : "1 action",
  "Type" : "Concentration",
  "Description" : "La cible obtient une CA de 16 minimum.",
  "Classes" :["DRUID", "PROWLER"]
   },
"Poigne terreuse de Maximilien": {
  "Name" : "Poigne terreuse de Maximilien",
  "OV" : "Maximilian's Earthen Grasp",
  "Level" : 2,
  "BBE" : "",
  "School" : "Transmutation",
  "Incantation" : "1 action",
  "Type" : "Concentration",
  "Description" : "La cible doit réussir un JdS de For. ou subir 2d6 dégâts contondants et être entravée.",
  "Classes" :["SORCERER", "MAGICIAN"]
   },
"Préservation des morts": {
  "Name" : "Préservation des morts",
  "OV" : "Gentle Repose",
  "Level" : 2,
  "BBE" : "Doux repos",
  "School" : "Nécromancie",
  "Incantation" : "1 action",
  "Type" : "Rituel",
  "Description" : "Protège un cadavre du pourrissement ou de devenir un mort-vivant.",
  "Classes" :[ "CLERK", "MAGICIAN"]
   },
"Prière de guérison": {
  "Name" : "Prière de guérison",
  "OV" : "Prayer of Healing",
  "Level" : 2,
  "BBE" : "Prière de soins",
  "School" : "Évocation",
  "Incantation" : "10 minutes",
  "Type" : "",
  "Description" : "Jusqu'à 6 créatures récupèrent 2d8+Mod.Carac pv (+1d8 pv/niv).",
  "Classes" :[ "CLERK"]
   },
"Protection contre le poison": {
  "Name" : "Protection contre le poison",
  "OV" : "Protection from Poison",
  "Level" : 2,
  "BBE" : "",
  "School" : "Abjuration",
  "Incantation" : "1 action",
  "Type" : "",
  "Description" : "Neutralise 1 poison d'une créature, donne l'avantage aux JdS pour ne pas être empoisonné et la résistance aux dégâts de poison.",
  "Classes" :[ "CLERK", "DRUID", "PALADIN", "PROWLER"]
   },
"Pyrotechnie": {
  "Name" : "Pyrotechnie",
  "OV" : "Pyrotechnics",
  "Level" : 2,
  "BBE" : "",
  "School" : "Transmutation",
  "Incantation" : "1 action",
  "Type" : "",
  "Description" : "Cible des flammes à 18 m et les fait exploser (JdS de Con. ou aveuglée) ou échapper une épaisse fumée (visibilité nulle).",
  "Classes" :["BARD", "SORCERER", "MAGICIAN"]
   },
"Rayon affaiblissant": {
  "Name" : "Rayon affaiblissant",
  "OV" : "Ray of Enfeeblement",
  "Level" : 2,
  "BBE" : "",
  "School" : "Nécromancie",
  "Incantation" : "1 action",
  "Type" : "Concentration",
  "Description" : "Si l'attaque avec un sort touche, la cible n'inflige que la moitié des dégâts avec une arme qui utilise la Force (JdS de Con).",
  "Classes" :["MAGICIAN", "WIZARD"]
   },
"Rayon ardent": {
  "Name" : "Rayon ardent",
  "OV" : "Scorching Ray",
  "Level" : 2,
  "BBE" : "",
  "School" : "Évocation",
  "Incantation" : "1 action",
  "Type" : "",
  "Description" : "Si les attaques touchent, 3 rayons infligent chacun 2d6 dégâts de feu (+1 rayon/niv).",
  "Classes" :["SORCERER", "MAGICIAN"]
   },
"Rayon de lune": {
  "Name" : "Rayon de lune",
  "OV" : "Moonbeam",
  "Level" : 2,
  "BBE" : "",
  "School" : "Évocation",
  "Incantation" : "1 action",
  "Type" : "Concentration",
  "Description" : "Les créatures dans un cylindre de 3 x 12 m doivent réussir un JdS de Con. ou subir 2d10 dégâts radiants (dégâts/niv).",
  "Classes" :["DRUID"]
   },
"Restauration partielle": {
  "Name" : "Restauration partielle",
  "OV" : "Lesser Restoration",
  "Level" : 2,
  "BBE" : "Restauration inférieure",
  "School" : "Abjuration",
  "Incantation" : "1 action",
  "Type" : "",
  "Description" : "Met fin à une maladie ou à une condition (aveuglé, assourdi, paralysé ou empoisonné) sur 1 créature.",
  "Classes" :["BARD",  "CLERK", "DRUID", "PALADIN", "PROWLER"]
   },
"Sens animal": {
  "Name" : "Sens animal",
  "OV" : "Beast Sense",
  "Level" : 2,
  "BBE" : "",
  "School" : "Divination",
  "Incantation" : "1 action",
  "Type" : "Concentration Rituel",
  "Description" : "Le lanceur peut voir/entendre/sentir à travers les sens d'une bête consentante.",
  "Classes" :["DRUID", "PROWLER"]
   },
"Sens des pièges": {
  "Name" : "Sens des pièges",
  "OV" : "Find Traps",
  "Level" : 2,
  "BBE" : "Trouver les pièges",
  "School" : "Divination",
  "Incantation" : "1 action",
  "Type" : "",
  "Description" : "Le lanceur sent tous pièges dans un rayon de 36 m, mais le sort donne pas leur localisation.",
  "Classes" :[ "CLERK", "DRUID", "PROWLER"]
   },
"Silence": {
  "Name" : "Silence",
  "OV" : "Silence",
  "Level" : 2,
  "BBE" : "",
  "School" : "Illusion",
  "Incantation" : "1 action",
  "Type" : "Concentration Rituel",
  "Description" : "Bloque tous les sons dans une sphère de 6m de rayon.",
  "Classes" :["BARD",  "CLERK", "PROWLER"]
   },
"Souffle du dragon": {
  "Name" : "Souffle du dragon",
  "OV" : "Dragon's Breath",
  "Level" : 2,
  "BBE" : "",
  "School" : "Transmutation",
  "Incantation" : "1 action bonus",
  "Type" : "Concentration",
  "Description" : "Émet un cône de 4,50 m qui inflige 3d6 dégâts d'acide, froid, feu, foudre ou poison en cas d'échec à un JdS de Dex (dégâts/niv).",
  "Classes" :["SORCERER", "MAGICIAN"]
   },
"Sphère de feu": {
  "Name" : "Sphère de feu",
  "OV" : "Flaming Sphere",
  "Level" : 2,
  "BBE" : "",
  "School" : "Invocation",
  "Incantation" : "1 action",
  "Type" : "Concentration",
  "Description" : "Les créatures à 3 m d'une sphère de 3 m de diamètre doivent réussir un JdS de Dex. ou subir 2d6 dégâts de feu (dégâts/niv).",
  "Classes" :["DRUID", "MAGICIAN"]
   },
"Suggestion": {
  "Name" : "Suggestion",
  "OV" : "Suggestion",
  "Level" : 2,
  "BBE" : "",
  "School" : "Enchantement",
  "Incantation" : "1 action",
  "Type" : "Concentration",
  "Description" : "La cible doit réussir un JdS de Sag. ou suivre la suggestion que lui donne le lanceur en une ou deux phrases.",
  "Classes" :["BARD", "SORCERER", "MAGICIAN", "WIZARD"]
   },
"Ténèbres": {
  "Name" : "Ténèbres",
  "OV" : "Darkness",
  "Level" : 2,
  "BBE" : "",
  "School" : "Évocation",
  "Incantation" : "1 action",
  "Type" : "Concentration",
  "Description" : "Remplit une sphère de 4,50 m de rayon de ténèbres magiques.",
  "Classes" :["SORCERER", "MAGICIAN", "WIZARD"]
   }</v>
      </c>
    </row>
    <row r="465" spans="12:12">
      <c r="L465" t="str">
        <f>CONCATENATE(",
",M181,",
",M182,",
",M183,",
",M184,",
",M185,",
",M186,",
",M187,",
",M188,",
",M189,",
",M190,",
",M191,",
",M192,",
",M193,",
",M194,",
",M195,",
",M196,",
",M197,",
",M198,",
",M199,",
",M200,",
",M201,",
",M202,",
",M203,",
",M204,",
",M205,",
",M206,",
",M207,",
",M208,",
",M209,",
",M210,",
",M211,",
",M212,",
",M213,",
",M214,",
",M215,",
",M216,",
",M217,",
",M218,",
",M219,",
",M220,",
",M221,",
",M222,",
",M223,",
",M224,",
",M225,",
",M226,",
",M227,",
",M228,",
",M229,",
",M230,",
",M231,",
",M232,",
",M233,",
",M234,",
",M235,",
",M236,",
",M237,",
",M238,",
",M239,",
",M240,",
",M241,",
",M242,",
",M243,",
",M244,",
",M245,",
",M246,",
",M247,",
",M248,",
",M249,",
",M250,",
",M251,",
",M252,",
",M253,",
",M254,",
",M255,",
",M256,",
",M257,",
",M258,",
",M259,",
",M260,",
",M261,",
",M262,",
",M263,",
",M264,",
",M265,",
",M266,",
",M267,",
",M268,",
",M269)</f>
        <v>,
"Toile d'araignée": {
  "Name" : "Toile d'araignée",
  "OV" : "Web",
  "Level" : 2,
  "BBE" : "",
  "School" : "Invocation",
  "Incantation" : "1 action",
  "Type" : "Concentration",
  "Description" : "Crée un cube de 6 m de toiles d'araignées collantes (terrain difficile) qui peuvent entraver des créatures (JdS de Dex).",
  "Classes" :["SORCERER", "MAGICIAN"]
   },
"Tourbillon de poussière": {
  "Name" : "Tourbillon de poussière",
  "OV" : "Dust Devil",
  "Level" : 2,
  "BBE" : "",
  "School" : "Invocation",
  "Incantation" : "1 action",
  "Type" : "Concentration",
  "Description" : "Les créatures dans un rayon de 1,50 m doivent réussir un JdS de For. ou subir 1d8 dégâts contondants (dégâts/niv).",
  "Classes" :["DRUID", "SORCERER", "MAGICIAN"]
   },
"Vent protecteur": {
  "Name" : "Vent protecteur",
  "OV" : "Warding Wind",
  "Level" : 2,
  "BBE" : "",
  "School" : "Évocation",
  "Incantation" : "1 action",
  "Type" : "Concentration",
  "Description" : "Crée un vent fort (30 km/h) dans un rayon de 3 m (rend sourd, éteint les flammes, dissipe le gaz, terrain difficile, etc).",
  "Classes" :["BARD", "DRUID", "SORCERER", "MAGICIAN"]
   },
"Verrou magique": {
  "Name" : "Verrou magique",
  "OV" : "Arcane Lock",
  "Level" : 2,
  "BBE" : "",
  "School" : "Abjuration",
  "Incantation" : "1 action",
  "Type" : "",
  "Description" : "Verrouille un objet (porte, fenêtre, coffre, etc) et le lanceur peut définir un mot de passe pour supprimer le sort 1 minute.",
  "Classes" :["MAGICIAN"]
   },
"Vision dans le noir": {
  "Name" : "Vision dans le noir",
  "OV" : "Darkvision",
  "Level" : 2,
  "BBE" : "",
  "School" : "Transmutation",
  "Incantation" : "1 action",
  "Type" : "",
  "Description" : "La cible peut voir dans le noir à 18 mètres.",
  "Classes" :["DRUID", "SORCERER", "MAGICIAN", "PROWLER"]
   },
"Voir l'invisible": {
  "Name" : "Voir l'invisible",
  "OV" : "See Invisibility",
  "Level" : 2,
  "BBE" : "",
  "School" : "Divination",
  "Incantation" : "1 action",
  "Type" : "",
  "Description" : "Le lanceur voit les créatures ou objets invisibles, et dans le plan éthéré.",
  "Classes" :["BARD", "SORCERER", "MAGICIAN"]
   },
"Zone de vérité": {
  "Name" : "Zone de vérité",
  "OV" : "Zone of Truth",
  "Level" : 2,
  "BBE" : "",
  "School" : "Enchantement",
  "Incantation" : "1 action",
  "Type" : "",
  "Description" : "Les créatures dans une sphère de 4,50 m de rayon doivent réussir un JdS de Cha. ou ne pas pouvoir mentir.",
  "Classes" :["BARD",  "CLERK", "PALADIN"]
   },
"Animation des morts": {
  "Name" : "Animation des morts",
  "OV" : "Animate Dead",
  "Level" : 3,
  "BBE" : "",
  "School" : "Nécromancie",
  "Incantation" : "1 minute",
  "Type" : "",
  "Description" : "Crée un squelette à partir d'os ou un zombi à partir d'un cadavre, qui est sous le contrôle du lanceur (+2 créatures/niv).",
  "Classes" :[ "CLERK", "MAGICIAN"]
   },
"Appel de la foudre": {
  "Name" : "Appel de la foudre",
  "OV" : "Call Lightning",
  "Level" : 3,
  "BBE" : "",
  "School" : "Invocation",
  "Incantation" : "1 action",
  "Type" : "Concentration",
  "Description" : "Les créatures dans un rayon de 1,50 m doivent réussir un JdS de Dex. ou subir 3d10 dégâts de foudre (dégâts/niv) à chaque tour.",
  "Classes" :["DRUID"]
   },
"Arme élémentaire": {
  "Name" : "Arme élémentaire",
  "OV" : "Elemental Weapon",
  "Level" : 3,
  "BBE" : "",
  "School" : "Transmutation",
  "Incantation" : "1 action",
  "Type" : "Concentration",
  "Description" : "Une arme devient magique avec +1 aux jets d'attaque et +1d4 de dégâts extra d'un type à choisir (bonus et dégâts/niv).",
  "Classes" :["PALADIN"]
   },
"Aura de vitalité": {
  "Name" : "Aura de vitalité",
  "OV" : "Aura of Vitality",
  "Level" : 3,
  "BBE" : "",
  "School" : "Évocation",
  "Incantation" : "1 action",
  "Type" : "Concentration",
  "Description" : "La cible dans un rayon de 9 m récupère 2d6 pv.",
  "Classes" :["PALADIN"]
   },
"Aura du croisé": {
  "Name" : "Aura du croisé",
  "OV" : "Crusader's Mantle",
  "Level" : 3,
  "BBE" : "",
  "School" : "Évocation",
  "Incantation" : "1 action",
  "Type" : "Concentration",
  "Description" : "Les créatures non hostiles dans un rayon de 9 m infligent 1d4 dégâts radiants extra lorsqu'ils touchent avec une arme.",
  "Classes" :["PALADIN"]
   },
"Boule de feu": {
  "Name" : "Boule de feu",
  "OV" : "Fireball",
  "Level" : 3,
  "BBE" : "",
  "School" : "Évocation",
  "Incantation" : "1 action",
  "Type" : "",
  "Description" : "Les créatures dans un rayon de 6 m doivent réussir un JdS de Dex. ou subir 8d6 dégâts de feu (dégâts/niv).",
  "Classes" :["SORCERER", "MAGICIAN"]
   },
"Cercle magique": {
  "Name" : "Cercle magique",
  "OV" : "Magic Circle",
  "Level" : 3,
  "BBE" : "",
  "School" : "Abjuration",
  "Incantation" : "1 minute",
  "Type" : "",
  "Description" : "Crée un cylindre de 6 x 6 m qui protège des célestes, élémentaires, fées, fiélons et/ou morts-vivants (+1 h/niv).",
  "Classes" :[ "CLERK", "MAGICIAN", "PALADIN", "WIZARD"]
   },
"Châtiment aveuglant": {
  "Name" : "Châtiment aveuglant",
  "OV" : "Blinding Smite",
  "Level" : 3,
  "BBE" : "Frappe aveuglante",
  "School" : "Évocation",
  "Incantation" : "1 action bonus",
  "Type" : "Concentration",
  "Description" : "Si l'attaque touche, inflige 3d8 dégâts radiants extra et la cible doit réussir un JdS de Con. ou être aveuglée.",
  "Classes" :["PALADIN"]
   },
"Clairvoyance": {
  "Name" : "Clairvoyance",
  "OV" : "Clairvoyance",
  "Level" : 3,
  "BBE" : "",
  "School" : "Divination",
  "Incantation" : "10 minutes",
  "Type" : "Concentration",
  "Description" : "Crée un détecteur invisible dans un lieu familier à 1,5 km ou moins, permettant de voir ou d'entendre (au choix, modifiable).",
  "Classes" :["BARD",  "CLERK", "SORCERER", "MAGICIAN"]
   },
"Clignotement": {
  "Name" : "Clignotement",
  "OV" : "Blink",
  "Level" : 3,
  "BBE" : "",
  "School" : "Transmutation",
  "Incantation" : "1 action",
  "Type" : "",
  "Description" : "Le lanceur a 50% de chance de passer dans le plan éthéré, puis il revient dans l'espace qu'il occupait au tour suivant.",
  "Classes" :["SORCERER", "MAGICIAN"]
   },
"Communication à distance": {
  "Name" : "Communication à distance",
  "OV" : "Sending",
  "Level" : 3,
  "BBE" : "Envoi de message",
  "School" : "Évocation",
  "Incantation" : "1 action",
  "Type" : "",
  "Description" : "Envoie un message de 25 mots à une créature familière, quelle que soit la distance ou le plan. Elle peut y répondre.",
  "Classes" :["BARD",  "CLERK", "MAGICIAN"]
   },
"Communication avec les morts": {
  "Name" : "Communication avec les morts",
  "OV" : "Speak with Dead",
  "Level" : 3,
  "BBE" : "",
  "School" : "Nécromancie",
  "Incantation" : "1 action",
  "Type" : "",
  "Description" : "Permet à un cadavre qui possède encore une bouche et n'est pas un mort-vivant de répondre à 5 questions du lanceur.",
  "Classes" :["BARD",  "CLERK"]
   },
"Communication avec les plantes": {
  "Name" : "Communication avec les plantes",
  "OV" : "Speak with Plants",
  "Level" : 3,
  "BBE" : "",
  "School" : "Transmutation",
  "Incantation" : "1 action",
  "Type" : "",
  "Description" : "Le lanceur peut communiquer avec des plantes à 9 m, et transforme un terrain difficile en un terrain ordinaire ou l'inverse.",
  "Classes" :["BARD", "DRUID", "PROWLER"]
   },
"Contresort": {
  "Name" : "Contresort",
  "OV" : "Counterspell",
  "Level" : 3,
  "BBE" : "",
  "School" : "Abjuration",
  "Incantation" : "1 réaction",
  "Type" : "",
  "Description" : "En réaction, fait échouer un sort de niveau 3 ou inférieur. Jet de Carac.Inc pour un sort de niveau 4 ou supérieur (seuil/niv).",
  "Classes" :["SORCERER", "MAGICIAN", "WIZARD"]
   },
"Création de nourriture et d'eau": {
  "Name" : "Création de nourriture et d'eau",
  "OV" : "Create Food and Water",
  "Level" : 3,
  "BBE" : "",
  "School" : "Invocation",
  "Incantation" : "1 action",
  "Type" : "",
  "Description" : "Crée 22,5 kilos de nourriture et 120 litres d'eau, suffisant pour 15 personnes durant 24 heures.",
  "Classes" :[ "CLERK", "PALADIN"]
   },
"Croissance végétale": {
  "Name" : "Croissance végétale",
  "OV" : "Plant Growth",
  "Level" : 3,
  "BBE" : "",
  "School" : "Transmutation",
  "Incantation" : "1 action ou 8 heures",
  "Type" : "",
  "Description" : "Les plantes dans la zone croissent avec vigueur, ou sur une année les plantes produisent deux fois plus de nourriture.",
  "Classes" :["BARD", "DRUID", "PROWLER"]
   },
"Délivrance des malédictions": {
  "Name" : "Délivrance des malédictions",
  "OV" : "Remove Curse",
  "Level" : 3,
  "BBE" : "Lever une malédiction",
  "School" : "Abjuration",
  "Incantation" : "1 action",
  "Type" : "",
  "Description" : "Met fin à toutes les malédictions affligeant une créature ou un objet.",
  "Classes" :[ "CLERK", "MAGICIAN", "PALADIN", "WIZARD"]
   },
"Dissipation de la magie": {
  "Name" : "Dissipation de la magie",
  "OV" : "Dispel Magic",
  "Level" : 3,
  "BBE" : "",
  "School" : "Abjuration",
  "Incantation" : "1 action",
  "Type" : "",
  "Description" : "Met fin aux sorts de niveau 3 ou inférieur sur une cible. Jet de Carac.Inc pour les sorts de niveau 4 ou supérieur (seuil/niv).",
  "Classes" :["BARD",  "CLERK", "DRUID", "SORCERER", "MAGICIAN", "PALADIN", "WIZARD"]
   },
"Éclair": {
  "Name" : "Éclair",
  "OV" : "Lightning Bolt",
  "Level" : 3,
  "BBE" : "",
  "School" : "Évocation",
  "Incantation" : "1 action",
  "Type" : "",
  "Description" : "Les créatures sur une ligne de 30 x 1,50 m doivent réussir un JdS de Dex. ou subir 8d6 dégâts de foudre (dégâts/niv).",
  "Classes" :["SORCERER", "MAGICIAN"]
   },
"Ennemis à foison": {
  "Name" : "Ennemis à foison",
  "OV" : "Enemies Abound",
  "Level" : 3,
  "BBE" : "",
  "School" : "Enchantement",
  "Incantation" : "1 action",
  "Type" : "Concentration",
  "Description" : "La cible doit réussir un JdS d'Int. ou ne plus pouvoir distinguer amis et ennemis ",
  "Classes" :["BARD", "SORCERER", "MAGICIAN", "WIZARD"]
   },
"Éruption de terre": {
  "Name" : "Éruption de terre",
  "OV" : "Erupting Earth",
  "Level" : 3,
  "BBE" : "",
  "School" : "Transmutation",
  "Incantation" : "1 action",
  "Type" : "",
  "Description" : "Les créatures dans un cube de 6 m (terrain difficile) doivent réussir un JdS de Dex. ou subir 3d12 contondants (dégâts/niv).",
  "Classes" :["DRUID", "SORCERER", "MAGICIAN"]
   },
"Esprits gardiens": {
  "Name" : "Esprits gardiens",
  "OV" : "Spirit Guardians",
  "Level" : 3,
  "BBE" : "",
  "School" : "Invocation",
  "Incantation" : "1 action",
  "Type" : "Concentration",
  "Description" : "Les cibles dans un rayon de 4,50 m doivent réussir un JdS de Sag. ou subir 3d8 dégâts radiants ou nécrotiques (dégâts/niv).",
  "Classes" :[ "CLERK"]
   },
"Faim inextinguible de Hadar": {
  "Name" : "Faim inextinguible de Hadar",
  "OV" : "Hunger of Hadar",
  "Level" : 3,
  "BBE" : "Appétit d'Hadar",
  "School" : "Invocation",
  "Incantation" : "1 action",
  "Type" : "Concentration",
  "Description" : "Les créatures dans une sphère de 6 m de rayon subissent 2d6 de froid et doivent réussir un JdS de Dex. ou subir 2d6 d'acide.",
  "Classes" :["WIZARD"]
   },
"Flèche de foudre": {
  "Name" : "Flèche de foudre",
  "OV" : "Lightning Arrow",
  "Level" : 3,
  "BBE" : "",
  "School" : "Transmutation",
  "Incantation" : "1 action bonus",
  "Type" : "Concentration",
  "Description" : "Si l'attaque touche, inflige 4d8 de foudre. Les créatures à 3 m ou moins doivent réussir un JdS de Dex. ou subir 2d8 de foudre.",
  "Classes" :["PROWLER"]
   },
"Flèches enflammées": {
  "Name" : "Flèches enflammées",
  "OV" : "Flame Arrows",
  "Level" : 3,
  "BBE" : "",
  "School" : "Transmutation",
  "Incantation" : "1 action",
  "Type" : "Concentration",
  "Description" : "12 flèches/carreaux infligent 1d6 dégâts de feu extra (+2 munitions/niv).",
  "Classes" :["DRUID", "SORCERER", "MAGICIAN", "PROWLER"]
   },
"Forme gazeuse": {
  "Name" : "Forme gazeuse",
  "OV" : "Gaseous Form",
  "Level" : 3,
  "BBE" : "",
  "School" : "Transmutation",
  "Incantation" : "1 action",
  "Type" : "Concentration",
  "Description" : "La cible se transforme en nuage, obtient une vitesse de vol de 3 m et peut passer par de petits trous.",
  "Classes" :["SORCERER", "MAGICIAN", "WIZARD"]
   },
"Fusion dans la pierre": {
  "Name" : "Fusion dans la pierre",
  "OV" : "Meld into Stone",
  "Level" : 3,
  "BBE" : "",
  "School" : "Transmutation",
  "Incantation" : "1 action",
  "Type" : "Rituel",
  "Description" : "Le lanceur peut pénétrer dans la pierre.",
  "Classes" :[ "CLERK", "DRUID"]
   },
"Glyphe de protection": {
  "Name" : "Glyphe de protection",
  "OV" : "Glyph of Warding",
  "Level" : 3,
  "BBE" : "",
  "School" : "Abjuration",
  "Incantation" : "1 heure",
  "Type" : "",
  "Description" : "Un glyphe sur un objet inflige 5d8 dégâts dans un rayon de 4,50 m (dégâts/niv) ou lance un sort niv 3 (niv/niv) si déclenché.",
  "Classes" :["BARD",  "CLERK", "MAGICIAN"]
   },
"Hâte": {
  "Name" : "Hâte",
  "OV" : "Haste",
  "Level" : 3,
  "BBE" : "",
  "School" : "Transmutation",
  "Incantation" : "1 action",
  "Type" : "Concentration",
  "Description" : "La cible voit sa vitesse doublée. Elle gagne aussi un bonus de +2 à la CA, l'avantage aux JdS de Dex. et 1 action extra.",
  "Classes" :["SORCERER", "MAGICIAN"]
   },
"Image majeure": {
  "Name" : "Image majeure",
  "OV" : "Major Image",
  "Level" : 3,
  "BBE" : "",
  "School" : "Illusion",
  "Incantation" : "1 action",
  "Type" : "Concentration",
  "Description" : "Crée l'image d'un objet ou d'une créature animée, avec sons et odeurs (sans concentration/niv).",
  "Classes" :["BARD", "SORCERER", "MAGICIAN", "WIZARD"]
   },
"Invocation d'animaux": {
  "Name" : "Invocation d'animaux",
  "OV" : "Conjure Animals",
  "Level" : 3,
  "BBE" : "Invoquer des animaux",
  "School" : "Invocation",
  "Incantation" : "1 action",
  "Type" : "Concentration",
  "Description" : "Invoque de 1 bête FP 2 à 8 bêtes FP 1/4 amicales (nbre de créatures/niv).",
  "Classes" :["DRUID", "PROWLER"]
   },
"Invocation de démons inférieurs": {
  "Name" : "Invocation de démons inférieurs",
  "OV" : "Summon Lesser Demons",
  "Level" : 3,
  "BBE" : "",
  "School" : "Invocation",
  "Incantation" : "1 action",
  "Type" : "Concentration",
  "Description" : "Invoque de 2 démons FP 1 à 8 démons FP 1/4 hostiles (nbre de créatures/niv).",
  "Classes" :["MAGICIAN", "WIZARD"]
   },
"Invocation de tir de barrage": {
  "Name" : "Invocation de tir de barrage",
  "OV" : "Conjure Barrage",
  "Level" : 3,
  "BBE" : "Invoquer un tir de barrage",
  "School" : "Invocation",
  "Incantation" : "1 action",
  "Type" : "",
  "Description" : "Les créatures dans un cône de 18 m doivent réussir un JdS de Dex. ou subir 3d8 dégâts de l'arme/la munition utilisée.",
  "Classes" :["PROWLER"]
   },
"Langues": {
  "Name" : "Langues",
  "OV" : "Tongues",
  "Level" : 3,
  "BBE" : "",
  "School" : "Divination",
  "Incantation" : "1 action",
  "Type" : "",
  "Description" : "La cible comprend et parle toutes les langues parlées qu'elle entend.",
  "Classes" :["BARD",  "CLERK", "SORCERER", "MAGICIAN", "WIZARD"]
   },
"Lenteur": {
  "Name" : "Lenteur",
  "OV" : "Slow",
  "Level" : 3,
  "BBE" : "",
  "School" : "Transmutation",
  "Incantation" : "1 action",
  "Type" : "Concentration",
  "Description" : "Jusqu'à 6 cibles doivent réussir un JdS de Sag. ou avoir leur vitesse et leurs actions réduites, -2 en CA et aux JdS de Dex.",
  "Classes" :["SORCERER", "MAGICIAN"]
   },
"Lueur d'espoir": {
  "Name" : "Lueur d'espoir",
  "OV" : "Beacon of Hope",
  "Level" : 3,
  "BBE" : "",
  "School" : "Abjuration",
  "Incantation" : "1 action",
  "Type" : "Concentration",
  "Description" : "Les cibles gagnent l'avantage aux JdS de Sag. et aux JdS contre la mort, et récupèrent le maximum de pv lors d'une guérison.",
  "Classes" :[ "CLERK"]
   },
"Lumière du jour": {
  "Name" : "Lumière du jour",
  "OV" : "Daylight",
  "Level" : 3,
  "BBE" : "",
  "School" : "Évocation",
  "Incantation" : "1 action",
  "Type" : "",
  "Description" : "Crée une sphère qui emet une lumière vive sur 18 m et une lumière faible sur 18 m supplémentaires.",
  "Classes" :[ "CLERK", "DRUID", "SORCERER", "PALADIN", "PROWLER"]
   },
"Malédiction": {
  "Name" : "Malédiction",
  "OV" : "Bestow curse",
  "Level" : 3,
  "BBE" : "Jeter une malédiction",
  "School" : "Nécromancie",
  "Incantation" : "1 action",
  "Type" : "Concentration",
  "Description" : "La cible doit réussir un JdS de Sag. ou subir un effet comme un désavantage à un jet ou perdre une action (durée/niv).",
  "Classes" :["BARD",  "CLERK", "MAGICIAN"]
   },
"Marche sur l'eau": {
  "Name" : "Marche sur l'eau",
  "OV" : "Water Walk",
  "Level" : 3,
  "BBE" : "",
  "School" : "Transmutation",
  "Incantation" : "1 action",
  "Type" : "Rituel",
  "Description" : "Jusqu'à 10 créatures peuvent se déplacer sur une surface liquide (eau, acide, boue, lave, etc) comme si c'était un sol normal.",
  "Classes" :[ "CLERK", "DRUID", "SORCERER", "PROWLER"]
   },
"Minuscules météores de Melf": {
  "Name" : "Minuscules météores de Melf",
  "OV" : "Melf's Minute Meteors",
  "Level" : 3,
  "BBE" : "",
  "School" : "Évocation",
  "Incantation" : "1 action",
  "Type" : "Concentration",
  "Description" : "Les créatures à 1,50 m doivent réussir un JdS de Dex. ou subir 2d6 dégâts de feu pour chacune des 6 météores (+2 météores/niv).",
  "Classes" :["SORCERER", "MAGICIAN"]
   },
"Monture fantôme": {
  "Name" : "Monture fantôme",
  "OV" : "Phantom Steed",
  "Level" : 3,
  "BBE" : "",
  "School" : "Illusion",
  "Incantation" : "1 minute",
  "Type" : "Rituel",
  "Description" : "Crée une créature semi-réelle de taille G ressemblant à un cheval et tout le nécessaire pour la monter.",
  "Classes" :["MAGICIAN"]
   },
"Mort simulée": {
  "Name" : "Mort simulée",
  "OV" : "Feign Death",
  "Level" : 3,
  "BBE" : "Feindre la mort",
  "School" : "Nécromancie",
  "Incantation" : "1 action",
  "Type" : "Rituel",
  "Description" : "La cible consentante passe pour morte auprès de toute personne ne faisant pas une inspection approfondie.",
  "Classes" :["BARD",  "CLERK", "DRUID", "MAGICIAN"]
   },
"Mot de guérison de groupe": {
  "Name" : "Mot de guérison de groupe",
  "OV" : "Mass Healing Word",
  "Level" : 3,
  "BBE" : "",
  "School" : "Évocation",
  "Incantation" : "1 action bonus",
  "Type" : "",
  "Description" : "Jusqu'à 6 créatures récupèrent 1d4+Mod.Carac pv (+1d4 pv/niv).",
  "Classes" :[ "CLERK"]
   },
"Motif hypnotique": {
  "Name" : "Motif hypnotique",
  "OV" : "Hypnotic Pattern",
  "Level" : 3,
  "BBE" : "",
  "School" : "Illusion",
  "Incantation" : "1 action",
  "Type" : "Concentration",
  "Description" : "Les créatures dans un cube de 9 m doivent réussir un JdS de Sag. ou être charmées et incapables d'agir, avec une vitesse de 0.",
  "Classes" :["BARD", "SORCERER", "MAGICIAN", "WIZARD"]
   },
"Mur de sable": {
  "Name" : "Mur de sable",
  "OV" : "Wall of Sand",
  "Level" : 3,
  "BBE" : "",
  "School" : "Évocation",
  "Incantation" : "1 action",
  "Type" : "Concentration",
  "Description" : "Crée un mur de sable de 9 x 3 x 3 m qui bloque la vue (aveuglé) mais pas les mouvements.",
  "Classes" :["MAGICIAN"]
   },
"Mur de vent": {
  "Name" : "Mur de vent",
  "OV" : "Wind Wall",
  "Level" : 3,
  "BBE" : "",
  "School" : "Évocation",
  "Incantation" : "1 action",
  "Type" : "Concentration",
  "Description" : "Crée un mur de vent de 15 m x 4,50 m x 30 cm. Flèches et carreaux sont détournés.",
  "Classes" :["DRUID", "PROWLER"]
   },
"Mur d'eau": {
  "Name" : "Mur d'eau",
  "OV" : "Wall of Water",
  "Level" : 3,
  "BBE" : "",
  "School" : "Évocation",
  "Incantation" : "1 action",
  "Type" : "Concentration",
  "Description" : "Crée un mur d'eau de 9 m x 3 m x 30 cm qui donne un désavantage aux attaques à distance et réduit les dégâts de feu.",
  "Classes" :["DRUID", "SORCERER", "MAGICIAN"]
   },
"Non-détection": {
  "Name" : "Non-détection",
  "OV" : "Nondetection",
  "Level" : 3,
  "BBE" : "",
  "School" : "Abjuration",
  "Incantation" : "1 action",
  "Type" : "",
  "Description" : "Protège une créature ou un objet de toute divination ou détection magique.",
  "Classes" :["BARD", "MAGICIAN", "PROWLER"]
   },
"Nuage puant": {
  "Name" : "Nuage puant",
  "OV" : "Stinking Cloud",
  "Level" : 3,
  "BBE" : "",
  "School" : "Invocation",
  "Incantation" : "1 action",
  "Type" : "Concentration",
  "Description" : "Les créatures dans une sphère de 6 m de rayon doivent réussir un JdS de Con. ou être prises de nausée et perdre leur action.",
  "Classes" :["BARD", "SORCERER", "MAGICIAN"]
   },
"Pas de tonnerre": {
  "Name" : "Pas de tonnerre",
  "OV" : "Thunder Step",
  "Level" : 3,
  "BBE" : "",
  "School" : "Invocation",
  "Incantation" : "1 action",
  "Type" : "",
  "Description" : "Le lanceur se téleporte et les créatures dans un rayon de 3 m doivent réussir un JdS de Con. ou subir 3d10 dégâts de tonnerre.",
  "Classes" :["SORCERER", "MAGICIAN", "WIZARD"]
   },
"Petite hutte de Léomund": {
  "Name" : "Petite hutte de Léomund",
  "OV" : "Leomund's Tiny Hut",
  "Level" : 3,
  "BBE" : "",
  "School" : "Évocation",
  "Incantation" : "1 minute",
  "Type" : "Rituel",
  "Description" : "Crée un dôme de 3 m de rayon qui peut abriter et protéger 9 créatures de taille M avec le lanceur.",
  "Classes" :["BARD", "MAGICIAN"]
   },
"Peur": {
  "Name" : "Peur",
  "OV" : "Fear",
  "Level" : 3,
  "BBE" : "",
  "School" : "Illusion",
  "Incantation" : "1 action",
  "Type" : "Concentration",
  "Description" : "Les créatures dans un cône de 9 m doivent réussir un JdS de Sag. ou lâcher ce qu'elles tiennent, être effrayées et s'enfuir.",
  "Classes" :["BARD", "SORCERER", "MAGICIAN", "WIZARD"]
   },
"Protection contre une énergie": {
  "Name" : "Protection contre une énergie",
  "OV" : "Protection from Energy",
  "Level" : 3,
  "BBE" : "Protection contre l'énergie",
  "School" : "Abjuration",
  "Incantation" : "1 action",
  "Type" : "Concentration",
  "Description" : "La cible obtient la résistance à un type de dégâts (acide, froid, feu, foudre ou tonnerre).",
  "Classes" :[ "CLERK", "DRUID", "SORCERER", "MAGICIAN", "PROWLER"]
   },
"Raz-de-marée": {
  "Name" : "Raz-de-marée",
  "OV" : "Tidal Wave",
  "Level" : 3,
  "BBE" : "",
  "School" : "Invocation",
  "Incantation" : "1 action",
  "Type" : "",
  "Description" : "Les créatures dans une zone de 9 x 3 x 3 m doivent réussir un JdS de Dex. ou subir 4d8 dégâts contondants et tomber à terre.",
  "Classes" :["DRUID", "SORCERER", "MAGICIAN"]
   },
"Réanimation": {
  "Name" : "Réanimation",
  "OV" : "Revivify",
  "Level" : 3,
  "BBE" : "Revigorer",
  "School" : "Nécromancie",
  "Incantation" : "1 action",
  "Type" : "",
  "Description" : "Ramène à 1 pv une créature morte depuis 1 minute ou moins (sauf vieillesse).",
  "Classes" :[ "CLERK", "PALADIN"]
   },
"Respiration aquatique": {
  "Name" : "Respiration aquatique",
  "OV" : "Water Breathing",
  "Level" : 3,
  "BBE" : "",
  "School" : "Transmutation",
  "Incantation" : "1 action",
  "Type" : "Rituel",
  "Description" : "Jusqu'à 10 créatures obtiennent la capacité de respirer sous l'eau.",
  "Classes" :["DRUID", "SORCERER", "MAGICIAN", "PROWLER"]
   },
"Serviteur miniature": {
  "Name" : "Serviteur miniature",
  "OV" : "Tiny Servant",
  "Level" : 3,
  "BBE" : "",
  "School" : "Transmutation",
  "Incantation" : "1 minute",
  "Type" : "",
  "Description" : "Transforme un objet de taille TP en une créature avec bras et jambes qui obéit au lanceur (+2 objets/niv).",
  "Classes" :["MAGICIAN"]
   },
"Sieste": {
  "Name" : "Sieste",
  "OV" : "Catnap",
  "Level" : 3,
  "BBE" : "",
  "School" : "Enchantement",
  "Incantation" : "1 action",
  "Type" : "",
  "Description" : "3 créatures consentantes tombent inconcientes et bénéficient d'un repos court (+1 créature/niv).",
  "Classes" :["BARD", "SORCERER", "MAGICIAN"]
   },
"Tempête de neige": {
  "Name" : "Tempête de neige",
  "OV" : "Sleet Storm",
  "Level" : 3,
  "BBE" : "",
  "School" : "Invocation",
  "Incantation" : "1 action",
  "Type" : "Concentration",
  "Description" : "Les créatures dans un cylindre de 12 x 6 m (visibilité nulle) doivent réussir un JdS de Dex. ou tomber à terre.",
  "Classes" :["DRUID", "SORCERER", "MAGICIAN"]
   },
"Toucher du vampire": {
  "Name" : "Toucher du vampire",
  "OV" : "Vampiric Touch",
  "Level" : 3,
  "BBE" : "Caresse du vampire",
  "School" : "Nécromancie",
  "Incantation" : "1 action",
  "Type" : "Concentration",
  "Description" : "Si l'attaque avec un sort touche, inflige 3d6 dégâts nécrotiques (dégâts/niv) et le lanceur récupère 50% de ces pv .",
  "Classes" :["MAGICIAN", "WIZARD"]
   },
"Transfert de vie": {
  "Name" : "Transfert de vie",
  "OV" : "Life Transference",
  "Level" : 3,
  "BBE" : "",
  "School" : "Nécromancie",
  "Incantation" : "1 action",
  "Type" : "",
  "Description" : "Le lanceur subit 4d8 dégâts nécrotiques et une autre créature récupère 2 fois le montant (+1d8 pv/niv).",
  "Classes" :[ "CLERK", "MAGICIAN"]
   },
"Vol": {
  "Name" : "Vol",
  "OV" : "Fly",
  "Level" : 3,
  "BBE" : "",
  "School" : "Transmutation",
  "Incantation" : "1 action",
  "Type" : "Concentration",
  "Description" : "La cible obtient une vitesse de vol de 18 mètres (+1 créature/niv).",
  "Classes" :["SORCERER", "MAGICIAN", "WIZARD"]
   },
"Appel de monture supérieure": {
  "Name" : "Appel de monture supérieure",
  "OV" : "Find Greater Steed",
  "Level" : 4,
  "BBE" : "Trouver une monture supérieure",
  "School" : "Invocation",
  "Incantation" : "10 minutes",
  "Type" : "",
  "Description" : "Invoque un esprit sous la forme d'un destrier (griffon, pégase, etc) lié par télépathie au lanceur.",
  "Classes" :["PALADIN"]
   },
"Assassin imaginaire": {
  "Name" : "Assassin imaginaire",
  "OV" : "Phantasmal Killer",
  "Level" : 4,
  "BBE" : "",
  "School" : "Illusion",
  "Incantation" : "1 action",
  "Type" : "Concentration",
  "Description" : "La cible doit réussir un JdS de Sag. ou être effrayée puis subir 4d10 dégâts psychiques (dégâts/niv) à chacun de ses tours.",
  "Classes" :["MAGICIAN"]
   },
"Aura de pureté": {
  "Name" : "Aura de pureté",
  "OV" : "Aura of Purity",
  "Level" : 4,
  "BBE" : "",
  "School" : "Abjuration",
  "Incantation" : "1 action",
  "Type" : "Concentration",
  "Description" : "Les créatures dans un rayon de 9 m ne peuvent tomber malade, ont la résistance au poison et l'avantage à certains JdS.",
  "Classes" :["PALADIN"]
   },
"Aura de vie": {
  "Name" : "Aura de vie",
  "OV" : "Aura of Life",
  "Level" : 4,
  "BBE" : "",
  "School" : "Abjuration",
  "Incantation" : "1 action",
  "Type" : "Concentration",
  "Description" : "Les créatures dans un rayon de 9 m ont la résistance aux dégâts nécrotiques et regagnent automatiquement 1 pv une fois à 0 pv.",
  "Classes" :["PALADIN"]
   },
"Bannissement": {
  "Name" : "Bannissement",
  "OV" : "Banishment",
  "Level" : 4,
  "BBE" : "",
  "School" : "Abjuration",
  "Incantation" : "1 action",
  "Type" : "Concentration",
  "Description" : "La cible doit réussir un JdS de Cha. ou être envoyée sur un demi-plan non-dangereux (+1 créature/niv).",
  "Classes" :[ "CLERK", "SORCERER", "MAGICIAN", "PALADIN", "WIZARD"]
   },
"Bouclier de feu": {
  "Name" : "Bouclier de feu",
  "OV" : "Fire Shield",
  "Level" : 4,
  "BBE" : "",
  "School" : "Évocation",
  "Incantation" : "1 action",
  "Type" : "",
  "Description" : "Le lanceur obtient la résistance aux dégâts de froid ou de feu, et fait subir 2d8 dégâts aux attaquants à 1,50 m qui touchent.",
  "Classes" :["MAGICIAN"]
   },
"Charme-monstre": {
  "Name" : "Charme-monstre",
  "OV" : "Charm Monster",
  "Level" : 4,
  "BBE" : "",
  "School" : "Enchantement",
  "Incantation" : "1 action",
  "Type" : "",
  "Description" : "La cible doit réussir un JdS de Sag. ou être charmée par le lanceur (+1 créature/niv).",
  "Classes" :["BARD", "DRUID", "SORCERER", "MAGICIAN", "WIZARD"]
   },
"Châtiment assommant": {
  "Name" : "Châtiment assommant",
  "OV" : "Staggering Smite",
  "Level" : 4,
  "BBE" : "Frappe assommante",
  "School" : "Évocation",
  "Incantation" : "1 action bonus",
  "Type" : "Concentration",
  "Description" : "Si l'attaque touche, inflige 4d6 dégâts psychiques extra et la cible doit réussir un JdS de Sag. ou avoir un désavantage.",
  "Classes" :["PALADIN"]
   },
"Chien de garde de Mordenkainen": {
  "Name" : "Chien de garde de Mordenkainen",
  "OV" : "Mordenkainen's Faithful Hound",
  "Level" : 4,
  "BBE" : "",
  "School" : "Invocation",
  "Incantation" : "1 action",
  "Type" : "",
  "Description" : "Invoque un chien de garde invisible qui aboie à l'approche de créatures et les attaque (4d8 dégâts perforants).",
  "Classes" :["MAGICIAN"]
   },
"Coffre secret de Léomund": {
  "Name" : "Coffre secret de Léomund",
  "OV" : "Leomund's Secret Chest",
  "Level" : 4,
  "BBE" : "",
  "School" : "Invocation",
  "Incantation" : "1 action",
  "Type" : "",
  "Description" : "Cache un coffre (90 x 60 x 60 cm) et son contenu dans le plan éthéré.",
  "Classes" :["MAGICIAN"]
   },
"Compulsion": {
  "Name" : "Compulsion",
  "OV" : "Compulsion",
  "Level" : 4,
  "BBE" : "",
  "School" : "Enchantement",
  "Incantation" : "1 action",
  "Type" : "Concentration",
  "Description" : "Les cibles à 9 m doivent réussir un JdS de Sag. ou se déplacer dans une direction indiquée.",
  "Classes" :["BARD"]
   },
"Confusion": {
  "Name" : "Confusion",
  "OV" : "Confusion",
  "Level" : 4,
  "BBE" : "",
  "School" : "Enchantement",
  "Incantation" : "1 action",
  "Type" : "Concentration",
  "Description" : "Les créatures dans un rayon de 3 m doivent réussir un JdS de Sag. ou ne plus pouvoir agir normalement (+1,50 m de rayon/niv).",
  "Classes" :["BARD", "DRUID", "SORCERER", "MAGICIAN"]
   },
"Contrôle de l'eau": {
  "Name" : "Contrôle de l'eau",
  "OV" : "Control Water",
  "Level" : 4,
  "BBE" : "",
  "School" : "Transmutation",
  "Incantation" : "1 action",
  "Type" : "Concentration",
  "Description" : "Contrôle l'eau dans un cube de 30 m (provoquer une crue, scinder l'eau, diriger le courant, créer un tourbillon).",
  "Classes" :[ "CLERK", "DRUID", "MAGICIAN"]
   },
"Divination": {
  "Name" : "Divination",
  "OV" : "Divination",
  "Level" : 4,
  "BBE" : "",
  "School" : "Divination",
  "Incantation" : "1 action",
  "Type" : "Rituel",
  "Description" : "Le lanceur obtient une réponse fiable à 1 question au sujet d'un évènement à venir dans les 7 prochains jours.",
  "Classes" :[ "CLERK"]
   },
"Domination de bête": {
  "Name" : "Domination de bête",
  "OV" : "Dominate Beast",
  "Level" : 4,
  "BBE" : "Dominer une bête",
  "School" : "Enchantement",
  "Incantation" : "1 action",
  "Type" : "Concentration",
  "Description" : "Une bête à 18 m doit réussir un JdS de Sag. ou être charmé et obéir au lanceur (durée/niv).",
  "Classes" :["DRUID", "SORCERER"]
   },
"Fabrication": {
  "Name" : "Fabrication",
  "OV" : "Fabricate",
  "Level" : 4,
  "BBE" : "",
  "School" : "Transmutation",
  "Incantation" : "10 minutes",
  "Type" : "",
  "Description" : "Convertit des matériaux bruts en objets simples de taille G ou inférieure de la même matière.",
  "Classes" :["MAGICIAN"]
   },
"Façonnage de la pierre": {
  "Name" : "Façonnage de la pierre",
  "OV" : "Stone Shape",
  "Level" : 4,
  "BBE" : "",
  "School" : "Transmutation",
  "Incantation" : "1 action",
  "Type" : "",
  "Description" : "Donne à un bloc de pierre de 1,50 m de côté n'importe quelle forme, ou y crée une ouverture.",
  "Classes" :[ "CLERK", "DRUID", "MAGICIAN"]
   },
"Fléau élémentaire": {
  "Name" : "Fléau élémentaire",
  "OV" : "Elemental Bane",
  "Level" : 4,
  "BBE" : "",
  "School" : "Transmutation",
  "Incantation" : "1 action",
  "Type" : "Concentration",
  "Description" : "La cible doit réussir un JdS de Con. ou subir 2d6 dégâts extra d'un type de dégâts spécifique (+1 cible/niv).",
  "Classes" :["DRUID", "MAGICIAN", "WIZARD"]
   },
"Flétrissement": {
  "Name" : "Flétrissement",
  "OV" : "Blight",
  "Level" : 4,
  "BBE" : "",
  "School" : "Nécromancie",
  "Incantation" : "1 action",
  "Type" : "",
  "Description" : "La cible doit réussir un JdS de Con. ou subir 8d8 dégâts nécrotiques (dégâts/niv).",
  "Classes" :["DRUID", "SORCERER", "MAGICIAN", "WIZARD"]
   },
"Gardien de la foi": {
  "Name" : "Gardien de la foi",
  "OV" : "Guardian of Faith",
  "Level" : 4,
  "BBE" : "",
  "School" : "Invocation",
  "Incantation" : "1 action",
  "Type" : "",
  "Description" : "Les créatures hostiles dans un rayon de 3 m autour du gardien créé doivent réussir un JdS de Dex. ou subir 20 dégâts radiants.",
  "Classes" :[ "CLERK"]
   }</v>
      </c>
    </row>
    <row r="466" spans="12:12">
      <c r="L466" t="str">
        <f>CONCATENATE(",
",M270,",
",M271,",
",M272,",
",M273,",
",M274,",
",M275,",
",M276,",
",M277,",
",M278,",
",M279,",
",M280,",
",M281,",
",M282,",
",M283,",
",M284,",
",M285,",
",M286,",
",M287,",
",M288,",
",M289,",
",M290,",
",M291,",
",M292,",
",M293,",
",M294,",
",M295,",
",M296,",
",M297,",
",M298,",
",M299,",
",M300,",
",M301,",
",M302,",
",M303,",
",M304,",
",M305,",
",M306,",
",M307,",
",M308,",
",M309,",
",M310,",
",M311,",
",M312,",
",M313,",
",M314,",
",M315,",
",M316,",
",M317,",
",M318,",
",M319,",
",M320,",
",M321,",
",M322,",
",M323,",
",M324,",
",M325,",
",M326,",
",M327,",
",M328,",
",M329,",
",M330,",
",M331,",
",M332,",
",M333,",
",M334,",
",M335,",
",M336,",
",M337,",
",M338,",
",M339,",
",M340,",
",M341,",
",M342,",
",M343,",
",M344,",
",M345,",
",M346,",
",M347,",
",M348,",
",M349,",
",M350,",
",M351,",
",M352,",
",M353,",
",M354,",
",M355,",
",M356,",
",M357,",
",M358)</f>
        <v>,
"Gardien de la nature": {
  "Name" : "Gardien de la nature",
  "OV" : "Guardian of Nature",
  "Level" : 4,
  "BBE" : "",
  "School" : "Transmutation",
  "Incantation" : "1 action bonus",
  "Type" : "Concentration",
  "Description" : "Transforme le lanceur en Bête primaire (+3 m, vision dans le noir,...) ou en Grand arbre (+10 pv, avantage à certains jets,...).",
  "Classes" :["DRUID", "PROWLER"]
   },
"Insecte géant": {
  "Name" : "Insecte géant",
  "OV" : "Giant Insect",
  "Level" : 4,
  "BBE" : "",
  "School" : "Transmutation",
  "Incantation" : "1 action",
  "Type" : "Concentration",
  "Description" : "Transforme des insectes (de 10 mille-pattes à 1 scorpion) en créatures géantes qui obéissent aux ordres du lanceur.",
  "Classes" :["DRUID"]
   },
"Invisibilité supérieure": {
  "Name" : "Invisibilité supérieure",
  "OV" : "Greater Invisibility",
  "Level" : 4,
  "BBE" : "",
  "School" : "Illusion",
  "Incantation" : "1 action",
  "Type" : "Concentration",
  "Description" : "La cible devient invisible durant 1 minute.",
  "Classes" :["BARD", "SORCERER", "MAGICIAN"]
   },
"Invocation de démon supérieur": {
  "Name" : "Invocation de démon supérieur",
  "OV" : "Summon Greater Demon",
  "Level" : 4,
  "BBE" : "",
  "School" : "Invocation",
  "Incantation" : "1 action",
  "Type" : "Concentration",
  "Description" : "Invoque de 1 démon FP 5 qui obéit aux ordres du lanceur (FP +1/niv).",
  "Classes" :["MAGICIAN", "WIZARD"]
   },
"Invocation d'élémentaires mineurs": {
  "Name" : "Invocation d'élémentaires mineurs",
  "OV" : "Conjure Minor Elementals",
  "Level" : 4,
  "BBE" : "Invoquer des élémentaires mineurs",
  "School" : "Invocation",
  "Incantation" : "1 minute",
  "Type" : "Concentration",
  "Description" : "Invoque de 1 élémentaire FP 2 à 8 élémentaires FP 1/4 amicaux (nbre de créatures/niv).",
  "Classes" :["DRUID", "MAGICIAN"]
   },
"Invocation d'êtres des bois": {
  "Name" : "Invocation d'êtres des bois",
  "OV" : "Conjure Woodland Beings",
  "Level" : 4,
  "BBE" : "Invoquer des êtres des bois",
  "School" : "Invocation",
  "Incantation" : "1 action",
  "Type" : "Concentration",
  "Description" : "Invoque de 1 fée FP 2 à 8 fées FP 1/4 amicales (nbre de créatures/niv).",
  "Classes" :["DRUID", "PROWLER"]
   },
"Liane agrippeuse": {
  "Name" : "Liane agrippeuse",
  "OV" : "Grasping Vine",
  "Level" : 4,
  "BBE" : "",
  "School" : "Invocation",
  "Incantation" : "1 action bonus",
  "Type" : "Concentration",
  "Description" : "La cible doit réussir un JdS de Dex. ou être tirée sur 6 m par la liane.",
  "Classes" :["DRUID", "PROWLER"]
   },
"Liberté de mouvement": {
  "Name" : "Liberté de mouvement",
  "OV" : "Freedom of Movement",
  "Level" : 4,
  "BBE" : "",
  "School" : "Abjuration",
  "Incantation" : "1 action",
  "Type" : "",
  "Description" : "La cible n'est pas affectée dans ses mouvements par un terrain difficile, un sort ou de l'eau.",
  "Classes" :["BARD",  "CLERK", "DRUID", "PROWLER"]
   },
"Localisation de créature": {
  "Name" : "Localisation de créature",
  "OV" : "Locate Creature",
  "Level" : 4,
  "BBE" : "Localiser une créature",
  "School" : "Divination",
  "Incantation" : "1 action",
  "Type" : "Concentration",
  "Description" : "Le lanceur ressent la direction dans laquelle se trouve une créature familière dans un rayon de 300 m.",
  "Classes" :["BARD",  "CLERK", "DRUID", "MAGICIAN", "PALADIN", "PROWLER"]
   },
"Métamorphose": {
  "Name" : "Métamorphose",
  "OV" : "Polymorph",
  "Level" : 4,
  "BBE" : "",
  "School" : "Transmutation",
  "Incantation" : "1 action",
  "Type" : "Concentration",
  "Description" : "Transforme une cible en une nouvelle forme de bête de FP/niveau au plus égal au FP/niveau de la cible.",
  "Classes" :["BARD", "DRUID", "SORCERER", "MAGICIAN"]
   },
"Mur de feu": {
  "Name" : "Mur de feu",
  "OV" : "Wall of Fire",
  "Level" : 4,
  "BBE" : "",
  "School" : "Évocation",
  "Incantation" : "1 action",
  "Type" : "Concentration",
  "Description" : "Crée un mur de feu de 18 m x 6 m x 30 cm. Les créatures dans ou à 3 m du mur d'un côté subissent 5d8 dégâts de feu (dégâts/niv).",
  "Classes" :["DRUID", "SORCERER", "MAGICIAN"]
   },
"Oeil magique": {
  "Name" : "Oeil magique",
  "OV" : "Arcane Eye",
  "Level" : 4,
  "BBE" : "",
  "School" : "Divination",
  "Incantation" : "1 action",
  "Type" : "Concentration",
  "Description" : "Crée un oeil invisible avec vision dans le noir qui envoie au lanceur l'image mentale de ce qu'il voit.",
  "Classes" :["MAGICIAN"]
   },
"Ombre d'égarement": {
  "Name" : "Ombre d'égarement",
  "OV" : "Shadow of Moil",
  "Level" : 4,
  "BBE" : "",
  "School" : "Nécromancie",
  "Incantation" : "1 action",
  "Type" : "Concentration",
  "Description" : "Le lanceur obtient la résistance aux dommages radiants et inflige 2d8 dégâts nécrotiques aux créatures qui le touchent.",
  "Classes" :["WIZARD"]
   },
"Peau de pierre": {
  "Name" : "Peau de pierre",
  "OV" : "Stoneskin",
  "Level" : 4,
  "BBE" : "",
  "School" : "Abjuration",
  "Incantation" : "1 action",
  "Type" : "Concentration",
  "Description" : "La cible obtient la résistante aux dégâts non magiques contondants, perforants et tranchants.",
  "Classes" :["DRUID", "SORCERER", "MAGICIAN", "PROWLER"]
   },
"Porte dimensionnelle": {
  "Name" : "Porte dimensionnelle",
  "OV" : "Dimension Door",
  "Level" : 4,
  "BBE" : "",
  "School" : "Invocation",
  "Incantation" : "1 action",
  "Type" : "",
  "Description" : "Le lanceur et une autre créature de même taille sont téléportés à un maximum de 150 mètres.",
  "Classes" :["BARD", "SORCERER", "MAGICIAN", "WIZARD"]
   },
"Protection contre la mort": {
  "Name" : "Protection contre la mort",
  "OV" : "Death Ward",
  "Level" : 4,
  "BBE" : "",
  "School" : "Abjuration",
  "Incantation" : "1 action",
  "Type" : "",
  "Description" : "Lorsque la cible tombera pour la première fois à 0 pv, elle repassera automatiquement à 1 pv.",
  "Classes" :[ "CLERK", "PALADIN"]
   },
"Rayonnement écoeurant": {
  "Name" : "Rayonnement écoeurant",
  "OV" : "Sickening Radiance",
  "Level" : 4,
  "BBE" : "",
  "School" : "Évocation",
  "Incantation" : "1 action",
  "Type" : "Concentration",
  "Description" : "Les créatures dans un rayon de 9 m doivent réussir un JdS de Con. ou subir 4d10 dégâts radiants et un niveau d'épuisement.",
  "Classes" :["SORCERER", "MAGICIAN", "WIZARD"]
   },
"Sanctuaire privé de Mordenkainen": {
  "Name" : "Sanctuaire privé de Mordenkainen",
  "OV" : "Mordenkainen's Private Sanctum",
  "Level" : 4,
  "BBE" : "",
  "School" : "Abjuration",
  "Incantation" : "10 minutes",
  "Type" : "",
  "Description" : "Crée un cube sécurisé jusqu'à 30 m de côté. Le type de protection est à choisir (+30 m de côté/niv).",
  "Classes" :["MAGICIAN"]
   },
"Sphère aqueuse": {
  "Name" : "Sphère aqueuse",
  "OV" : "Watery Sphere",
  "Level" : 4,
  "BBE" : "",
  "School" : "Invocation",
  "Incantation" : "1 action",
  "Type" : "Concentration",
  "Description" : "Jusqu'à 4 créatures de taille M ou 1 de taille G dans un rayon de 3 m doivent réussir un JdS de For. ou être entravées.",
  "Classes" :["DRUID", "SORCERER", "MAGICIAN"]
   },
"Sphère de tempête": {
  "Name" : "Sphère de tempête",
  "OV" : "Storm Sphere",
  "Level" : 4,
  "BBE" : "",
  "School" : "Évocation",
  "Incantation" : "1 action",
  "Type" : "Concentration",
  "Description" : "Les créatures dans une sphère de 6 m de rayon doivent réussir un JdS de For. ou subir 2d6 dégâts contondants (dégâts/niv).",
  "Classes" :["SORCERER", "MAGICIAN"]
   },
"Sphère de vitriol": {
  "Name" : "Sphère de vitriol",
  "OV" : "Vitriolic Sphere",
  "Level" : 4,
  "BBE" : "",
  "School" : "Évocation",
  "Incantation" : "1 action",
  "Type" : "",
  "Description" : "Les créatures à 6 m doivent réussir un JdS de Dex. ou subir 10d4 dégâts d'acide (dégâts/niv) puis 5d4 dégâts d'acide à son tour.",
  "Classes" :["SORCERER", "MAGICIAN"]
   },
"Sphère résiliente d'Otiluke": {
  "Name" : "Sphère résiliente d'Otiluke",
  "OV" : "Otiluke's Resilient Sphere",
  "Level" : 4,
  "BBE" : "",
  "School" : "Évocation",
  "Incantation" : "1 action",
  "Type" : "Concentration",
  "Description" : "La cible de taille G ou inférieure doit réussir un JdS de Dex. ou être emprisonnée pour la durée du sort.",
  "Classes" :["MAGICIAN"]
   },
"Tempête de grêle": {
  "Name" : "Tempête de grêle",
  "OV" : "Ice Storm",
  "Level" : 4,
  "BBE" : "",
  "School" : "Évocation",
  "Incantation" : "1 action",
  "Type" : "",
  "Description" : "Les créatures dans un cylindre de 12 x 12 m doivent réussir un JdS de Dex. ou subir 2d8 dégâts contondants et 4d6 de froid.",
  "Classes" :["DRUID", "SORCERER", "MAGICIAN"]
   },
"Tentacules noirs d'Evard": {
  "Name" : "Tentacules noirs d'Evard",
  "OV" : "Evard's Black Tentacles",
  "Level" : 4,
  "BBE" : "",
  "School" : "Invocation",
  "Incantation" : "1 action",
  "Type" : "Concentration",
  "Description" : "Les créatures dans un carré de 6 m doivent réussir un JdS de Dex. ou subir 3d6 dégâts contondants et être entravées.",
  "Classes" :["MAGICIAN"]
   },
"Terrain hallucinatoire": {
  "Name" : "Terrain hallucinatoire",
  "OV" : "Hallucinatory Terrain",
  "Level" : 4,
  "BBE" : "",
  "School" : "Illusion",
  "Incantation" : "10 minutes",
  "Type" : "",
  "Description" : "Fait paraître un terrain naturel pour un autre type (par exemple une route devient un marais ou une crevasse).",
  "Classes" :["BARD", "DRUID", "MAGICIAN", "WIZARD"]
   },
"Amélioration de compétences": {
  "Name" : "Amélioration de compétences",
  "OV" : "Skill Empowerment",
  "Level" : 5,
  "BBE" : "",
  "School" : "Transmutation",
  "Incantation" : "1 action",
  "Type" : "Concentration",
  "Description" : "La cible double son bonus de maîtrise pour une compétence.",
  "Classes" :["BARD", "SORCERER", "MAGICIAN"]
   },
"Animation d'objets": {
  "Name" : "Animation d'objets",
  "OV" : "Animate Objects",
  "Level" : 5,
  "BBE" : "Animation des objets",
  "School" : "Transmutation",
  "Incantation" : "1 action",
  "Type" : "Concentration",
  "Description" : "Anime jusqu'à 10 objets non magiques et contrôle leurs actions jusqu'à 150 m (+2 objets/niv).",
  "Classes" :["BARD", "SORCERER", "MAGICIAN"]
   },
"Apparence trompeuse": {
  "Name" : "Apparence trompeuse",
  "OV" : "Seeming",
  "Level" : 5,
  "BBE" : "",
  "School" : "Illusion",
  "Incantation" : "1 action",
  "Type" : "",
  "Description" : "Change l'apparence physique et vestimentaire de cibles (JdS si non consentante).",
  "Classes" :["BARD", "SORCERER", "MAGICIAN"]
   },
"Arme sacrée": {
  "Name" : "Arme sacrée",
  "OV" : "Holy Weapon",
  "Level" : 5,
  "BBE" : "",
  "School" : "Évocation",
  "Incantation" : "1 action bonus",
  "Type" : "Concentration",
  "Description" : "L'arme cible brille, inflige 2d8 dégâts radiants supplémentaires et peut exploser sur un rayon de 9 m (JdS ou 4d8 radiants).",
  "Classes" :[ "CLERK", "PALADIN"]
   },
"Aube": {
  "Name" : "Aube",
  "OV" : "Dawn",
  "Level" : 5,
  "BBE" : "",
  "School" : "Évocation",
  "Incantation" : "1 action",
  "Type" : "Concentration",
  "Description" : "Les créatures dans un cylindre de 9 x 12 m doivent réussir un JdS de Con. ou subir 4d10 dégâts radiants.",
  "Classes" :[ "CLERK", "MAGICIAN"]
   },
"Carquois magique": {
  "Name" : "Carquois magique",
  "OV" : "Swift Quiver",
  "Level" : 5,
  "BBE" : "",
  "School" : "Transmutation",
  "Incantation" : "1 action bonus",
  "Type" : "Concentration",
  "Description" : "Fait qu'un carquois produise constamment des munitions non magiques, permettant 2 attaques par round en action bonus.",
  "Classes" :["PROWLER"]
   },
"Cercle de pouvoir": {
  "Name" : "Cercle de pouvoir",
  "OV" : "Circle of Power",
  "Level" : 5,
  "BBE" : "",
  "School" : "Abjuration",
  "Incantation" : "1 action",
  "Type" : "Concentration",
  "Description" : "Les créatures amicales dans un rayon de 9 m ont l'avantage aux JdS contre les sorts et autres effets magiques.",
  "Classes" :["PALADIN"]
   },
"Cercle de téléportation": {
  "Name" : "Cercle de téléportation",
  "OV" : "Teleportation Circle",
  "Level" : 5,
  "BBE" : "",
  "School" : "Invocation",
  "Incantation" : "1 minute",
  "Type" : "",
  "Description" : "Crée un cercle permettant à quiconque d’être téléporté vers un autre cercle de téléportation connu du lanceur.",
  "Classes" :["BARD", "SORCERER", "MAGICIAN"]
   },
"Châtiment de bannissement": {
  "Name" : "Châtiment de bannissement",
  "OV" : "Banishing Smite",
  "Level" : 5,
  "BBE" : "Frappe du bannissement",
  "School" : "Abjuration",
  "Incantation" : "1 action bonus",
  "Type" : "Concentration",
  "Description" : "Si l'attaque avec une arme touche, inflige 5d10 dégâts de force extra. Une cible réduite à 50 pv ou moins est bannie.",
  "Classes" :["PALADIN"]
   },
"Colonne de flamme": {
  "Name" : "Colonne de flamme",
  "OV" : "Flame Strike",
  "Level" : 5,
  "BBE" : "",
  "School" : "Évocation",
  "Incantation" : "1 action",
  "Type" : "",
  "Description" : "Les créatures dans un cylindre de 6 x 12 m doivent réussir un JdS de Dex. ou subir 4d6 de feu et 4d6 radiants (dégâts/niv).",
  "Classes" :[ "CLERK"]
   },
"Communion": {
  "Name" : "Communion",
  "OV" : "Commune",
  "Level" : 5,
  "BBE" : "",
  "School" : "Divination",
  "Incantation" : "1 minute",
  "Type" : "Rituel",
  "Description" : "Permet d'obtenir d'une entité divine les réponses (oui ou non) à 3 questions.",
  "Classes" :[ "CLERK"]
   },
"Communion avec la nature": {
  "Name" : "Communion avec la nature",
  "OV" : "Commune with Nature",
  "Level" : 5,
  "BBE" : "",
  "School" : "Divination",
  "Incantation" : "1 minute",
  "Type" : "Rituel",
  "Description" : "Le lanceur obtient 3 informations sur le territoire alentour. Ne fonctionne pas dans les donjons ou les villes.",
  "Classes" :["DRUID", "PROWLER"]
   },
"Cône de froid": {
  "Name" : "Cône de froid",
  "OV" : "Cone of Cold",
  "Level" : 5,
  "BBE" : "",
  "School" : "Évocation",
  "Incantation" : "1 action",
  "Type" : "",
  "Description" : "Les créatures dans un cône de 18 m doivent réussir un JdS de Con. ou subir 8d8 dégâts de froid (dégâts/niv).",
  "Classes" :["SORCERER", "MAGICIAN"]
   },
"Contact avec un autre plan": {
  "Name" : "Contact avec un autre plan",
  "OV" : "Contact Other Plane",
  "Level" : 5,
  "BBE" : "Contacter un autre plan",
  "School" : "Divination",
  "Incantation" : "1 minute",
  "Type" : "Rituel",
  "Description" : "Contacte une entité extérieure afin de lui poser 5 questions si un JdS d'Int. est réussi. Sinon, 6d6 dégâts psychiques.",
  "Classes" :["MAGICIAN", "WIZARD"]
   },
"Contagion": {
  "Name" : "Contagion",
  "OV" : "Contagion",
  "Level" : 5,
  "BBE" : "",
  "School" : "Nécromancie",
  "Incantation" : "1 action",
  "Type" : "",
  "Description" : "Si l'attaque avec un sort touche, la cible est infectée d'une maladie à choisir parmi les 6 proposées.",
  "Classes" :[ "CLERK", "DRUID"]
   },
"Contrat": {
  "Name" : "Contrat",
  "OV" : "Planar Binding",
  "Level" : 5,
  "BBE" : "Entrave planaire",
  "School" : "Abjuration",
  "Incantation" : "1 heure",
  "Type" : "",
  "Description" : "La cible (céleste, élémentaire, fée ou fiélon) doit réussir un JdS de Cha. ou servir le lanceur (durée/niv).",
  "Classes" :["BARD",  "CLERK", "DRUID", "MAGICIAN"]
   },
"Contrôle des vents": {
  "Name" : "Contrôle des vents",
  "OV" : "Control Winds",
  "Level" : 5,
  "BBE" : "",
  "School" : "Transmutation",
  "Incantation" : "1 action",
  "Type" : "Concentration",
  "Description" : "Contrôle l'air dans un cube de 30 m et produit un effet (Rafales, Écrasement ou Ascension).",
  "Classes" :["DRUID", "SORCERER", "MAGICIAN"]
   },
"Coquille antivie": {
  "Name" : "Coquille antivie",
  "OV" : "Antilife Shell",
  "Level" : 5,
  "BBE" : "",
  "School" : "Abjuration",
  "Incantation" : "1 action",
  "Type" : "Concentration",
  "Description" : "Empêche les créatures autres que morts-vivants et créatures artificielles de pénétrer dans un rayon de 3 m.",
  "Classes" :["DRUID"]
   },
"Création": {
  "Name" : "Création",
  "OV" : "Creation",
  "Level" : 5,
  "BBE" : "",
  "School" : "Illusion",
  "Incantation" : "1 minute",
  "Type" : "",
  "Description" : "Crée un objet non vivant fait de matières végétales ou minérales et pas plus grand qu'un cube de 1,50 m (+1,50 m/niv).",
  "Classes" :["SORCERER", "MAGICIAN"]
   },
"Danse Macabre": {
  "Name" : "Danse Macabre",
  "OV" : "Danse Macabre",
  "Level" : 5,
  "BBE" : "",
  "School" : "Nécromancie",
  "Incantation" : "1 action",
  "Type" : "Concentration",
  "Description" : "Jusqu'à 5 corps de taille M ou P deviennent des zombies ou des squelettes sous le contrôle du lanceur (+2 corps/niv).",
  "Classes" :["MAGICIAN", "WIZARD"]
   },
"Déluge d'énergie négative": {
  "Name" : "Déluge d'énergie négative",
  "OV" : "Negative Energy Flood",
  "Level" : 5,
  "BBE" : "",
  "School" : "Nécromancie",
  "Incantation" : "1 action",
  "Type" : "",
  "Description" : "La cible doit réussir un JdS de Con. ou subir 5d12 dégâts nécrotiques. Morte, la cible devient un zombie.",
  "Classes" :["MAGICIAN", "WIZARD"]
   },
"Dissipation du mal et du bien": {
  "Name" : "Dissipation du mal et du bien",
  "OV" : "Dispel Evil and Good",
  "Level" : 5,
  "BBE" : "",
  "School" : "Abjuration",
  "Incantation" : "1 action",
  "Type" : "Concentration",
  "Description" : "Met fin à une condition (charmée, effrayée ou possédée) ou renvoie une créature sur son plan d'origine (JdS de Cha).",
  "Classes" :[ "CLERK", "PALADIN"]
   },
"Domination d'humanoïde": {
  "Name" : "Domination d'humanoïde",
  "OV" : "Dominate Person",
  "Level" : 5,
  "BBE" : "Dominer un humanoïde",
  "School" : "Enchantement",
  "Incantation" : "1 action",
  "Type" : "Concentration",
  "Description" : "Un humanoïde doit réussir un JdS de Sag. ou être charmé et obéir au lanceur (durée/niv).",
  "Classes" :["BARD", "SORCERER", "MAGICIAN"]
   },
"Double illusoire": {
  "Name" : "Double illusoire",
  "OV" : "Mislead",
  "Level" : 5,
  "BBE" : "Tromperie",
  "School" : "Illusion",
  "Incantation" : "1 action",
  "Type" : "Concentration",
  "Description" : "Le lanceur devient invisible et crée un double qui se déplace, agit et parle. Le lanceur peut voir et entendre via ce double.",
  "Classes" :["BARD", "MAGICIAN"]
   },
"Énervation": {
  "Name" : "Énervation",
  "OV" : "Enervation",
  "Level" : 5,
  "BBE" : "",
  "School" : "Nécromancie",
  "Incantation" : "1 action",
  "Type" : "Concentration",
  "Description" : "La cible doit réussir un JdS de Dex. ou subir 4d8 dégâts nécrotiques à chaque round (+1d8/niv).",
  "Classes" :["SORCERER", "MAGICIAN", "WIZARD"]
   },
"Éveil": {
  "Name" : "Éveil",
  "OV" : "Awaken",
  "Level" : 5,
  "BBE" : "",
  "School" : "Transmutation",
  "Incantation" : "8 heures",
  "Type" : "",
  "Description" : "Donne à une bête ou à une plante (Intelligence 3 max) la capacité de parler et des sens humains durant 30 jours.",
  "Classes" :["BARD", "DRUID"]
   },
"Fléau d'insectes": {
  "Name" : "Fléau d'insectes",
  "OV" : "Insect Plague",
  "Level" : 5,
  "BBE" : "",
  "School" : "Invocation",
  "Incantation" : "1 action",
  "Type" : "Concentration",
  "Description" : "Les créatures dans une sphère de 6 m de rayon doivent réussir un JdS de Con. ou subir 4d10 dégâts perforants (dégâts/niv).",
  "Classes" :[ "CLERK", "DRUID", "SORCERER"]
   },
"Frappe du vent d'acier": {
  "Name" : "Frappe du vent d'acier",
  "OV" : "Steel Wind Strike",
  "Level" : 5,
  "BBE" : "",
  "School" : "Invocation",
  "Incantation" : "1 action",
  "Type" : "",
  "Description" : "Si l'attaque avec un sort touche, inflige 6d10 dégâts de force à 5 créatures, puis le lanceur se téléporte.",
  "Classes" :["MAGICIAN", "PROWLER"]
   },
"Fureur de la nature": {
  "Name" : "Fureur de la nature",
  "OV" : "Wrath of Nature",
  "Level" : 5,
  "BBE" : "",
  "School" : "Évocation",
  "Incantation" : "1 action",
  "Type" : "Concentration",
  "Description" : "Anime arbres, roches et plantes dans un cube de 18 x 18 x 18 m.",
  "Classes" :["DRUID", "PROWLER"]
   },
"Immobilisation de monstre": {
  "Name" : "Immobilisation de monstre",
  "OV" : "Hold Monster",
  "Level" : 5,
  "BBE" : "Immobiliser un monstre",
  "School" : "Enchantement",
  "Incantation" : "1 action",
  "Type" : "Concentration",
  "Description" : "La cible doit réussir un JdS de Sag. ou être paralysée (+1 créature/niv).",
  "Classes" :["BARD", "SORCERER", "MAGICIAN", "WIZARD"]
   },
"Immolation": {
  "Name" : "Immolation",
  "OV" : "Immolation",
  "Level" : 5,
  "BBE" : "",
  "School" : "Évocation",
  "Incantation" : "1 action",
  "Type" : "Concentration",
  "Description" : "La cible à 27 m doit réussir un JdS de Dex. ou subir 8d6 dégâts de feu et 4d6 dégâts de feu par la suite.",
  "Classes" :["SORCERER", "MAGICIAN"]
   },
"Invocation de volée de projectiles": {
  "Name" : "Invocation de volée de projectiles",
  "OV" : "Conjure Volley",
  "Level" : 5,
  "BBE" : "Invoquer une volée de projectiles",
  "School" : "Invocation",
  "Incantation" : "1 action",
  "Type" : "",
  "Description" : "Les créatures dans un cylindre de 12 x 6 m doivent réussir un JdS de Dex. ou subir 8d8 dégâts de l'arme/la munition choisie.",
  "Classes" :["PROWLER"]
   },
"Invocation d'élémentaire": {
  "Name" : "Invocation d'élémentaire",
  "OV" : "Conjure Elemental",
  "Level" : 5,
  "BBE" : "Invoquer un élémentaire",
  "School" : "Invocation",
  "Incantation" : "1 minute",
  "Type" : "Concentration",
  "Description" : "Invoque 1 élémentaire FP 5 amical (FP +1/niv).",
  "Classes" :["DRUID", "MAGICIAN"]
   },
"Invocation infernale": {
  "Name" : "Invocation infernale",
  "OV" : "Infernal Calling",
  "Level" : 5,
  "BBE" : "",
  "School" : "Invocation",
  "Incantation" : "1 minute",
  "Type" : "Concentration",
  "Description" : "Invoque 1 diable FP 6 hostile (+1 FP/niv)",
  "Classes" :["MAGICIAN", "WIZARD"]
   },
"Légende": {
  "Name" : "Légende",
  "OV" : "Legend Lore",
  "Level" : 5,
  "BBE" : "",
  "School" : "Divination",
  "Incantation" : "10 minutes",
  "Type" : "",
  "Description" : "Le lanceur obtient des informations sur une personne, un lieu ou un objet sous forme de contes ou d'histoires.",
  "Classes" :["BARD",  "CLERK", "MAGICIAN"]
   },
"Lien télépathique de Rary": {
  "Name" : "Lien télépathique de Rary",
  "OV" : "Rary's Telepathic Bond",
  "Level" : 5,
  "BBE" : "",
  "School" : "Divination",
  "Incantation" : "1 action",
  "Type" : "Rituel",
  "Description" : "Crée un lien télépathique entre un maximum de 8 personnes dans un rayon de 9 m pendant 1 heure.",
  "Classes" :["MAGICIAN"]
   },
"Maelström": {
  "Name" : "Maelström",
  "OV" : "Maelstrom",
  "Level" : 5,
  "BBE" : "",
  "School" : "Évocation",
  "Incantation" : "1 action",
  "Type" : "Concentration",
  "Description" : "Les créatures dans un rayon de 9 m doivent réussir un JdS de For. ou subir 6d6 dégâts contondants et être tirées vers le centre.",
  "Classes" :["DRUID"]
   },
"Main de Bigby": {
  "Name" : "Main de Bigby",
  "OV" : "Bigby's Hand",
  "Level" : 5,
  "BBE" : "",
  "School" : "Évocation",
  "Incantation" : "1 action",
  "Type" : "Concentration",
  "Description" : "Crée une main de taille G et de Force 26 qui peut frapper (4d8 dégâts de force), pousser, agripper ou protéger (dégâts/niv).",
  "Classes" :["MAGICIAN"]
   },
"Mission": {
  "Name" : "Mission",
  "OV" : "Geas",
  "Level" : 5,
  "BBE" : "Coercition mystique",
  "School" : "Enchantement",
  "Incantation" : "1 minute",
  "Type" : "",
  "Description" : "La cible doit réussir un JdS de Sag. ou être charmée et subir 5d10 dégâts psychiques si elle n'obéit pas (durée/niv).",
  "Classes" :["BARD",  "CLERK", "DRUID", "MAGICIAN", "PALADIN"]
   },
"Modification de mémoire": {
  "Name" : "Modification de mémoire",
  "OV" : "Modify Memory",
  "Level" : 5,
  "BBE" : "",
  "School" : "Enchantement",
  "Incantation" : "1 action",
  "Type" : "Concentration",
  "Description" : "La cible doit réussir un JdS de Sag. ou être charmée et sa mémoire altérée (ancienneté des souvenirs/niv).",
  "Classes" :["BARD", "MAGICIAN"]
   },
"Mur de force": {
  "Name" : "Mur de force",
  "OV" : "Wall of Force",
  "Level" : 5,
  "BBE" : "",
  "School" : "Évocation",
  "Incantation" : "1 action",
  "Type" : "Concentration",
  "Description" : "Crée un mur de force infranchissable physiquement (dix panneaux de 3 m) immunisé à tous les types de dégâts.",
  "Classes" :["MAGICIAN"]
   },
"Mur de lumière": {
  "Name" : "Mur de lumière",
  "OV" : "Wall of Light",
  "Level" : 5,
  "BBE" : "",
  "School" : "Évocation",
  "Incantation" : "1 action",
  "Type" : "Concentration",
  "Description" : "Crée un mur de lumière de 18 x 3 x 1,50 m qui peut infliger 4d8 dégâts radiants à une cible à chaque tour (dégâts/niv).",
  "Classes" :["SORCERER", "MAGICIAN", "WIZARD"]
   },
"Mur de pierre": {
  "Name" : "Mur de pierre",
  "OV" : "Wall of Stone",
  "Level" : 5,
  "BBE" : "",
  "School" : "Évocation",
  "Incantation" : "1 action",
  "Type" : "Concentration",
  "Description" : "Crée un mur de pierre non magique de (dix panneaux de 3 m) qui peut être détruit.",
  "Classes" :["DRUID", "SORCERER", "MAGICIAN"]
   },
"Nuage mortel": {
  "Name" : "Nuage mortel",
  "OV" : "Cloudkill",
  "Level" : 5,
  "BBE" : "",
  "School" : "Invocation",
  "Incantation" : "1 action",
  "Type" : "Concentration",
  "Description" : "Les créatures dans une sphère de 6 m de rayon doivent réussir un JdS de Con. ou subir 5d8 dégâts de poison (dégâts/niv).",
  "Classes" :["SORCERER", "MAGICIAN"]
   },
"Pas lointain": {
  "Name" : "Pas lointain",
  "OV" : "Far Step",
  "Level" : 5,
  "BBE" : "",
  "School" : "Invocation",
  "Incantation" : "1 action bonus",
  "Type" : "Concentration",
  "Description" : "Téléporte le lanceur à 18 m à chaque round par une action bonus.",
  "Classes" :["SORCERER", "MAGICIAN", "WIZARD"]
   },
"Passage par les arbres": {
  "Name" : "Passage par les arbres",
  "OV" : "Tree Stride",
  "Level" : 5,
  "BBE" : "",
  "School" : "Invocation",
  "Incantation" : "1 action",
  "Type" : "Concentration",
  "Description" : "La lanceur peut passer d'un arbre à un autre arbre de la même espèce (150 m max entre les deux) en utilisant 1,50 m.",
  "Classes" :["DRUID", "PROWLER"]
   },
"Passe-muraille": {
  "Name" : "Passe-muraille",
  "OV" : "Passwall",
  "Level" : 5,
  "BBE" : "",
  "School" : "Transmutation",
  "Incantation" : "1 action",
  "Type" : "",
  "Description" : "Ouvre un passage de 1,50 x 2,50 x 6 m à travers de la pierre, du bois ou du plâtre.",
  "Classes" :["MAGICIAN"]
   },
"Perturbations synaptiques": {
  "Name" : "Perturbations synaptiques",
  "OV" : "Synaptic Static",
  "Level" : 5,
  "BBE" : "",
  "School" : "Enchantement",
  "Incantation" : "1 action",
  "Type" : "",
  "Description" : "Les créatures dans un rayon de 6 m doivent réussir un JdS d'Int. ou subir 8d6 dégâts psychiques.",
  "Classes" :["BARD", "SORCERER", "MAGICIAN", "WIZARD"]
   },
"Rappel à la vie": {
  "Name" : "Rappel à la vie",
  "OV" : "Raise Dead",
  "Level" : 5,
  "BBE" : "Relever les morts",
  "School" : "Nécromancie",
  "Incantation" : "1 heure",
  "Type" : "",
  "Description" : "Ramène à la vie (1 pv) une créature morte depuis moins de 10 jours. Ne restaure pas les parties du corps amputées.",
  "Classes" :["BARD",  "CLERK", "PALADIN"]
   },
"Réincarnation": {
  "Name" : "Réincarnation",
  "OV" : "Reincarnate",
  "Level" : 5,
  "BBE" : "",
  "School" : "Transmutation",
  "Incantation" : "1 heure",
  "Type" : "",
  "Description" : "Réincarne l'âme d'un humanoïde mort depuis 10 jours max. La race du nouveau corps est déterminée au hasard.",
  "Classes" :["DRUID"]
   },
"Restauration supérieure": {
  "Name" : "Restauration supérieure",
  "OV" : "Greater Restoration",
  "Level" : 5,
  "BBE" : "",
  "School" : "Abjuration",
  "Incantation" : "1 action",
  "Type" : "",
  "Description" : "Met fin à une condition (charmé, pétrification), à une malédiction, à une réduction de carac ou de pv, ou à un niv d'épuisement.",
  "Classes" :["BARD",  "CLERK", "DRUID"]
   },
"Rêve": {
  "Name" : "Rêve",
  "OV" : "Dream",
  "Level" : 5,
  "BBE" : "",
  "School" : "Illusion",
  "Incantation" : "1 minute",
  "Type" : "",
  "Description" : "Façonne les rêves d'une créature qui dort et peut faire subir 3d6 dégâts psychiques en cas d'échec à un JdS de Sag.",
  "Classes" :["BARD", "MAGICIAN", "WIZARD"]
   },
"Sanctification": {
  "Name" : "Sanctification",
  "OV" : "Hallow",
  "Level" : 5,
  "BBE" : "",
  "School" : "Évocation",
  "Incantation" : "24 heures",
  "Type" : "",
  "Description" : "Empêche célestes, élémentaires, fiélons, fées et morts-vivants d'entrer dans un rayon de 18 m et protège/handicape les cibles.",
  "Classes" :[ "CLERK"]
   },
"Scrutation": {
  "Name" : "Scrutation",
  "OV" : "Scrying",
  "Level" : 5,
  "BBE" : "",
  "School" : "Divination",
  "Incantation" : "10 minutes",
  "Type" : "Concentration",
  "Description" : "Permet de voir et entendre une créature spécifique (on peut aussi cibler un lieu) sur le même plan (JdS de Sag).",
  "Classes" :["BARD",  "CLERK", "DRUID", "MAGICIAN", "WIZARD"]
   },
"Soins de groupe": {
  "Name" : "Soins de groupe",
  "OV" : "Mass Cure Wounds",
  "Level" : 5,
  "BBE" : "Soin des blessures de groupe",
  "School" : "Évocation",
  "Incantation" : "1 action",
  "Type" : "",
  "Description" : "Jusqu'à 6 créatures récupèrent 3d8+Mod.Carac.Inc pv (+1d8 pv/niv).",
  "Classes" :["BARD",  "CLERK", "DRUID"]
   },
"Télékinésie": {
  "Name" : "Télékinésie",
  "OV" : "Telekinesis",
  "Level" : 5,
  "BBE" : "",
  "School" : "Transmutation",
  "Incantation" : "1 action",
  "Type" : "Concentration",
  "Description" : "Déplace une créature (taille TG max) ou un objet (jusqu'à 500 kg) par la pensée en cas de jet d'opposition réussi.",
  "Classes" :["SORCERER", "MAGICIAN"]
   },
"Transmutation de la pierre": {
  "Name" : "Transmutation de la pierre",
  "OV" : "Transmute Rock",
  "Level" : 5,
  "BBE" : "",
  "School" : "Transmutation",
  "Incantation" : "1 action",
  "Type" : "",
  "Description" : "Transforme un cube de 12 m de roche en boue ou de boue en roche.",
  "Classes" :["DRUID", "MAGICIAN"]
   },
"Vague destructrice": {
  "Name" : "Vague destructrice",
  "OV" : "Destructive Wave",
  "Level" : 5,
  "BBE" : "",
  "School" : "Évocation",
  "Incantation" : "1 action",
  "Type" : "",
  "Description" : "Les cibles dans un rayon de 9 m doivent réussir un JdS de Con. ou subir 5d6 de tonnerre et 5d6 radiants ou nécrotiques.",
  "Classes" :["PALADIN"]
   },
"Allié planaire": {
  "Name" : "Allié planaire",
  "OV" : "Planar Ally",
  "Level" : 6,
  "BBE" : "",
  "School" : "Invocation",
  "Incantation" : "10 minutes",
  "Type" : "",
  "Description" : "Invoque un céleste, un élémentaire ou un fiélon qui aidera le lanceur contre paiement (1000 po/h, sacrifice, quête, etc).",
  "Classes" :[ "CLERK"]
   },
"Barrière de lames": {
  "Name" : "Barrière de lames",
  "OV" : "Blade Barrier",
  "Level" : 6,
  "BBE" : "",
  "School" : "Évocation",
  "Incantation" : "1 action",
  "Type" : "Concentration",
  "Description" : "Crée un mur de 30 x 6 x 1,50 m qui confère un abri important (3/4) et peut infliger 6d10 dégâts tranchants si on le traverse.",
  "Classes" :[ "CLERK"]
   },
"Bosquet des druides": {
  "Name" : "Bosquet des druides",
  "OV" : "Druid Grove",
  "Level" : 6,
  "BBE" : "",
  "School" : "Abjuration",
  "Incantation" : "10 minutes",
  "Type" : "",
  "Description" : "Protège une zone de 27 x 27 x 27 m par un brouillard, des lianes, des arbres animés, ou autres effets.",
  "Classes" :["DRUID"]
   },
"Cage des âmes": {
  "Name" : "Cage des âmes",
  "OV" : "Soul Cage",
  "Level" : 6,
  "BBE" : "",
  "School" : "Nécromancie",
  "Incantation" : "1 reaction",
  "Type" : "",
  "Description" : "Vole une âme pour gagner des pv, lui poser des questions, obtenir l'avantage à un dé ou voir un lieu qu'elle connaissait.",
  "Classes" :["MAGICIAN", "WIZARD"]
   },
"Cercle de mort": {
  "Name" : "Cercle de mort",
  "OV" : "Circle of Death",
  "Level" : 6,
  "BBE" : "",
  "School" : "Nécromancie",
  "Incantation" : "1 action",
  "Type" : "",
  "Description" : "Les créatures dans une sphère de 18 m de rayon doivent réussir un JdS de Con. ou subir 8d6 dégâts nécrotiques (dégâts/niv).",
  "Classes" :["SORCERER", "MAGICIAN", "WIZARD"]
   },
"Chaîne d'éclairs": {
  "Name" : "Chaîne d'éclairs",
  "OV" : "Chain Lightning",
  "Level" : 6,
  "BBE" : "",
  "School" : "Évocation",
  "Incantation" : "1 action",
  "Type" : "",
  "Description" : "Jusqu'à 4 cibles différentes doivent réussir un JdS de Dex. ou subir 10d8 dégâts de foudre (+1 cible/niv).",
  "Classes" :["SORCERER", "MAGICIAN"]
   }</v>
      </c>
    </row>
    <row r="467" spans="12:12">
      <c r="L467" t="str">
        <f>CONCATENATE(",
",M359,",
",M360,",
",M361,",
",M362,",
",M363,",
",M364,",
",M365,",
",M366,",
",M367,",
",M368,",
",M369,",
",M370,",
",M371,",
",M372,",
",M373,",
",M374,",
",M375,",
",M376,",
",M377,",
",M378,",
",M379,",
",M380,",
",M381,",
",M382,",
",M383,",
",M384,",
",M385,",
",M386,",
",M387,",
",M388,",
",M389,",
",M390,",
",M391,",
",M392,",
",M393,",
",M394,",
",M395,",
",M396,",
",M397,",
",M398,",
",M399,",
",M400,",
",M401,",
",M402,",
",M403,",
",M404,",
",M405,",
",M406,",
",M407,",
",M408,",
",M409,",
",M410,",
",M411,",
",M412,",
",M413,",
",M414,",
",M415,",
",M416,",
",M417,",
",M418,",
",M419,",
",M420,",
",M421,",
",M422,",
",M423,",
",M424,",
",M425,",
",M426,",
",M427,",
",M428,",
",M429,",
",M430,",
",M431,",
",M432,",
",M433,",
",M434,",
",M435,",
",M436,",
",M437,",
",M438,",
",M439,",
",M440,",
",M441,",
",M442,",
",M443,",
",M444,",
",M445,",
",M446,",
",M447,",
",M448)</f>
        <v>,
"Contamination": {
  "Name" : "Contamination",
  "OV" : "Harm",
  "Level" : 6,
  "BBE" : "",
  "School" : "Nécromancie",
  "Incantation" : "1 action",
  "Type" : "",
  "Description" : "La cible doit réussir un JdS de Con. ou subir 14d6 dégâts nécrotiques. Le sort ne peut pas la tuer toutefois.",
  "Classes" :[ "CLERK"]
   },
"Convocations instantanées de Drawmij": {
  "Name" : "Convocations instantanées de Drawmij",
  "OV" : "Drawmij's Instant Summons",
  "Level" : 6,
  "BBE" : "",
  "School" : "Invocation",
  "Incantation" : "1 minute",
  "Type" : "Rituel",
  "Description" : "Marque un objet de 5 kg max et permet par la suite de le téléporter dans la main du lanceur, où qu'il soit, s'il n'est pas tenu.",
  "Classes" :["MAGICIAN"]
   },
"Création de mort-vivant": {
  "Name" : "Création de mort-vivant",
  "OV" : "Create Undead",
  "Level" : 6,
  "BBE" : "",
  "School" : "Nécromancie",
  "Incantation" : "1 minute",
  "Type" : "",
  "Description" : "Jusqu'à 3 cadavres humanoïdes M ou P deviennent une goule qui obéit au lanceur durant 24 h (nbre et type de créatures/niv).",
  "Classes" :[ "CLERK", "MAGICIAN", "WIZARD"]
   },
"Création d'homoncule": {
  "Name" : "Création d'homoncule",
  "OV" : "Create Homunculus",
  "Level" : 6,
  "BBE" : "",
  "School" : "Transmutation",
  "Incantation" : "1 heure",
  "Type" : "",
  "Description" : "Crée un homunculus auquel le lanceur peut transférer ses points de vie jusqu'à son prochain repos long.",
  "Classes" :["MAGICIAN"]
   },
"Danse irrésistible d'Otto": {
  "Name" : "Danse irrésistible d'Otto",
  "OV" : "Otto's Irresistible Dance",
  "Level" : 6,
  "BBE" : "",
  "School" : "Enchantement",
  "Incantation" : "1 action",
  "Type" : "Concentration",
  "Description" : "La cible doit réussir un JdS de Sag. ou danser (désavantage aux JdS de Dex. et à l'attaque).",
  "Classes" :["BARD", "MAGICIAN"]
   },
"Désintégration": {
  "Name" : "Désintégration",
  "OV" : "Disintegrate",
  "Level" : 6,
  "BBE" : "",
  "School" : "Transmutation",
  "Incantation" : "1 action",
  "Type" : "",
  "Description" : "La cible doit réussir un JdS de Dex. ou subir 10d6+40 dégâts de force (dégâts/niv). Un objet de taille G est désintégré.",
  "Classes" :["SORCERER", "MAGICIAN"]
   },
"Diversion": {
  "Name" : "Diversion",
  "OV" : "Scatter",
  "Level" : 6,
  "BBE" : "",
  "School" : "Invocation",
  "Incantation" : "1 action",
  "Type" : "",
  "Description" : "Jusqu'à 5 créatures sont téléportées (JdS de Sag. si non consentantes) dans un rayon de 36 m.",
  "Classes" :["SORCERER", "MAGICIAN", "WIZARD"]
   },
"Festin des héros": {
  "Name" : "Festin des héros",
  "OV" : "Heroes' Feast",
  "Level" : 6,
  "BBE" : "",
  "School" : "Invocation",
  "Incantation" : "10 minutes",
  "Type" : "",
  "Description" : "Produit un festin pour 12 convives qui guérit des maladies, immunise au poison et augmente les pv de 2d10 durant 24h.",
  "Classes" :[ "CLERK", "DRUID"]
   },
"Globe d'invulnérabilité": {
  "Name" : "Globe d'invulnérabilité",
  "OV" : "Globe of Invulnerability",
  "Level" : 6,
  "BBE" : "",
  "School" : "Abjuration",
  "Incantation" : "1 action",
  "Type" : "Concentration",
  "Description" : "Bloque les sorts de niveau 5 ou inférieur dans un rayon de 3 m (seuil/niv).",
  "Classes" :["SORCERER", "MAGICIAN"]
   },
"Guérison": {
  "Name" : "Guérison",
  "OV" : "Heal",
  "Level" : 6,
  "BBE" : "",
  "School" : "Évocation",
  "Incantation" : "1 action",
  "Type" : "",
  "Description" : "1 créature récupère 70 pv et est guérie des maladies, de l'aveuglement et de la surdité (+10 pv/niv).",
  "Classes" :[ "CLERK", "DRUID"]
   },
"Illusion programmée": {
  "Name" : "Illusion programmée",
  "OV" : "Programmed Illusion",
  "Level" : 6,
  "BBE" : "",
  "School" : "Illusion",
  "Incantation" : "1 action",
  "Type" : "",
  "Description" : "Crée l'image d'un objet ou d'une créature animée, avec sons, durant 5 min, suite à un déclencheur.",
  "Classes" :["BARD", "MAGICIAN"]
   },
"Interdiction": {
  "Name" : "Interdiction",
  "OV" : "Forbiddance",
  "Level" : 6,
  "BBE" : "",
  "School" : "Abjuration",
  "Incantation" : "10 minutes",
  "Type" : "Rituel",
  "Description" : "Empêche de se téléporter dans la zone protégée et inflige 5d10 dégâts radiants ou nécrotiques à certains types de créatures.",
  "Classes" :[ "CLERK"]
   },
"Invocation de fée": {
  "Name" : "Invocation de fée",
  "OV" : "Conjure Fey",
  "Level" : 6,
  "BBE" : "Invoquer une fée",
  "School" : "Invocation",
  "Incantation" : "1 minute",
  "Type" : "Concentration",
  "Description" : "Invoque 1 fée FP 6 amicale (FP +1/niv).",
  "Classes" :["DRUID", "WIZARD"]
   },
"Marche sur le vent": {
  "Name" : "Marche sur le vent",
  "OV" : "Wind Walk",
  "Level" : 6,
  "BBE" : "",
  "School" : "Transmutation",
  "Incantation" : "1 minute",
  "Type" : "",
  "Description" : "Le lanceur et 10 créatures sont transformés en vapeur (vitesse de vol de 90 m et résistance aux dégâts d'armes non magiques).",
  "Classes" :["DRUID"]
   },
"Mauvais oeil": {
  "Name" : "Mauvais oeil",
  "OV" : "Eyebite",
  "Level" : 6,
  "BBE" : "",
  "School" : "Nécromancie",
  "Incantation" : "1 action",
  "Type" : "Concentration",
  "Description" : "La cible dans un rayon de 18 m doit réussir un JdS de Sag. ou subir un des effets suivants : sommeil, panique ou fièvre.",
  "Classes" :["BARD", "SORCERER", "MAGICIAN", "WIZARD"]
   },
"Mot de rappel": {
  "Name" : "Mot de rappel",
  "OV" : "Word of Recall",
  "Level" : 6,
  "BBE" : "Mot de retour",
  "School" : "Invocation",
  "Incantation" : "1 action",
  "Type" : "",
  "Description" : "Le lanceur et jusqu'à 5 autres créatures sont téléportés dans un sanctuaire préalablement choisi.",
  "Classes" :[ "CLERK"]
   },
"Mur de glace": {
  "Name" : "Mur de glace",
  "OV" : "Wall of Ice",
  "Level" : 6,
  "BBE" : "",
  "School" : "Évocation",
  "Incantation" : "1 action",
  "Type" : "Concentration",
  "Description" : "Crée un mur de glace (dix panneaux de 3 m) qui peut être détruit et peut infliger 5d6 de froid si on le traverse (dégâts/niv).",
  "Classes" :["MAGICIAN"]
   },
"Mur d'épines": {
  "Name" : "Mur d'épines",
  "OV" : "Wall of Thorns",
  "Level" : 6,
  "BBE" : "",
  "School" : "Invocation",
  "Incantation" : "1 action",
  "Type" : "Concentration",
  "Description" : "Crée un mur de broussailles de 18 x 3 x 1,50 m qui ralentit les mouvements et peut infliger 7d8 dégâts tranchants (dégâts/niv).",
  "Classes" :["DRUID"]
   },
"Ossements de la Terre": {
  "Name" : "Ossements de la Terre",
  "OV" : "Bones of the Earth",
  "Level" : 6,
  "BBE" : "",
  "School" : "Transmutation",
  "Incantation" : "1 action",
  "Type" : "",
  "Description" : "Crée jusqu'à 6 piliers de pierre verticaux de 1,50 x 9 m (+2 piliers/niv). Possibilité d'écraser des créatures au plafond.",
  "Classes" :["DRUID"]
   },
"Pétrification": {
  "Name" : "Pétrification",
  "OV" : "Flesh to Stone",
  "Level" : 6,
  "BBE" : "",
  "School" : "Transmutation",
  "Incantation" : "1 action",
  "Type" : "Concentration",
  "Description" : "La cible à 18 m doit réussir un JdS de Con. ou être entravée, voire pétrifiée après 3 échecs.",
  "Classes" :["MAGICIAN", "WIZARD"]
   },
"Portail magique": {
  "Name" : "Portail magique",
  "OV" : "Arcane Gate",
  "Level" : 6,
  "BBE" : "",
  "School" : "Invocation",
  "Incantation" : "1 action",
  "Type" : "Concentration",
  "Description" : "Crée 2 portails séparés de 150 m max et permet de passer de l'un à l'autre de manière transparente.",
  "Classes" :["SORCERER", "MAGICIAN", "WIZARD"]
   },
"Prévoyance": {
  "Name" : "Prévoyance",
  "OV" : "Contingency",
  "Level" : 6,
  "BBE" : "Contingence",
  "School" : "Évocation",
  "Incantation" : "10 minutes",
  "Type" : "",
  "Description" : "Conditionne l'activation d'un sort de niveau 5 ou inférieur qui peut cibler le lanceur.",
  "Classes" :["MAGICIAN"]
   },
"Prison mentale": {
  "Name" : "Prison mentale",
  "OV" : "Mental Prison",
  "Level" : 6,
  "BBE" : "",
  "School" : "Illusion",
  "Incantation" : "1 action",
  "Type" : "Concentration",
  "Description" : "La cible doit réussir un JdS d'Int. ou subir 5d10 dégâts psychiques et se croire entouré par des flammes ou autre danger.",
  "Classes" :["SORCERER", "MAGICIAN", "WIZARD"]
   },
"Protection primordiale": {
  "Name" : "Protection primordiale",
  "OV" : "Primordial Ward",
  "Level" : 6,
  "BBE" : "",
  "School" : "Abjuration",
  "Incantation" : "1 action",
  "Type" : "Concentration",
  "Description" : "Le lanceur obtient la résistance aux dégâts d'acide, de froid, de feu, de foudre et de tonnerre ou l'immunité à un seul type.",
  "Classes" :["DRUID"]
   },
"Protections et sceaux": {
  "Name" : "Protections et sceaux",
  "OV" : "Guards and Wards",
  "Level" : 6,
  "BBE" : "",
  "School" : "Abjuration",
  "Incantation" : "10 minutes",
  "Type" : "",
  "Description" : "Crée une défense magique qui protège un carré de 15 m. Possibilité de définir un mot de passe pour immuniser des individus.",
  "Classes" :["BARD", "MAGICIAN"]
   },
"Rayon de soleil": {
  "Name" : "Rayon de soleil",
  "OV" : "Sunbeam",
  "Level" : 6,
  "BBE" : "",
  "School" : "Évocation",
  "Incantation" : "1 action",
  "Type" : "Concentration",
  "Description" : "Les créatures sur une ligne de 1,50 x 18 m doivent réussir un JdS de Con. ou subir 6d8 radiants et être aveuglées.",
  "Classes" :["DRUID", "SORCERER", "MAGICIAN"]
   },
"Sacre de la glace": {
  "Name" : "Sacre de la glace",
  "OV" : "Investiture of Ice",
  "Level" : 6,
  "BBE" : "",
  "School" : "Transmutation",
  "Incantation" : "1 action",
  "Type" : "Concentration",
  "Description" : "Les créatures dans un cône de 4,50 m doivent réussir un JdS de Con. ou subir 4d6 dégâts de froid. Immunité et résistance.",
  "Classes" :["DRUID", "SORCERER", "MAGICIAN", "WIZARD"]
   },
"Sacre de la pierre": {
  "Name" : "Sacre de la pierre",
  "OV" : "Investiture of Stone",
  "Level" : 6,
  "BBE" : "",
  "School" : "Transmutation",
  "Incantation" : "1 action",
  "Type" : "Concentration",
  "Description" : "Les créatures dans un rayon de 4,50 m doivent réussir un JdS de Dex. ou tomber à terre. Résistance et traverser la terre/pierre.",
  "Classes" :["DRUID", "SORCERER", "MAGICIAN", "WIZARD"]
   },
"Sacre des flammes": {
  "Name" : "Sacre des flammes",
  "OV" : "Investiture of Flame",
  "Level" : 6,
  "BBE" : "",
  "School" : "Transmutation",
  "Incantation" : "1 action",
  "Type" : "Concentration",
  "Description" : "Les créatures sur une ligne de 4,50 m doivent réussir un JdS de Dex. ou subir 4d8 dégâts de feu. Immunité et résistance.",
  "Classes" :["DRUID", "SORCERER", "MAGICIAN", "WIZARD"]
   },
"Sacre du vent": {
  "Name" : "Sacre du vent",
  "OV" : "Investiture of Wind",
  "Level" : 6,
  "BBE" : "",
  "School" : "Transmutation",
  "Incantation" : "1 action",
  "Type" : "Concentration",
  "Description" : "Les créatures dans un cube de 4,50 m doivent réussir un JdS de Con. ou subir 2d10 dégâts contondants. Vitesse de vol 18 m.",
  "Classes" :["DRUID", "SORCERER", "MAGICIAN", "WIZARD"]
   },
"Sens de l'orientation": {
  "Name" : "Sens de l'orientation",
  "OV" : "Find the Path",
  "Level" : 6,
  "BBE" : "Trouver un chemin",
  "School" : "Divination",
  "Incantation" : "1 minute",
  "Type" : "Concentration",
  "Description" : "Détermine le chemin physique le plus court et le plus direct pour atteindre une destination connue.",
  "Classes" :["BARD",  "CLERK", "DRUID"]
   },
"Sphère glaciale d'Otiluke": {
  "Name" : "Sphère glaciale d'Otiluke",
  "OV" : "Otiluke's Freezing Sphere",
  "Level" : 6,
  "BBE" : "Sphère glacée d'Otiluke",
  "School" : "Évocation",
  "Incantation" : "1 action",
  "Type" : "",
  "Description" : "Les créatures dans une sphère de 18 m de rayon doivent réussir un JdS de Con. ou subir 10d6 dégâts de froid (dégâts/niv).",
  "Classes" :["MAGICIAN"]
   },
"Suggestion de groupe": {
  "Name" : "Suggestion de groupe",
  "OV" : "Mass Suggestion",
  "Level" : 6,
  "BBE" : "",
  "School" : "Enchantement",
  "Incantation" : "1 action",
  "Type" : "",
  "Description" : "Jusqu'à 12 cibles doivent réussir un JdS de Sag. ou suivre la suggestion que leur donne le lanceur (durée/niv).",
  "Classes" :["BARD", "SORCERER", "MAGICIAN", "WIZARD"]
   },
"Terraformage": {
  "Name" : "Terraformage",
  "OV" : "Move Earth",
  "Level" : 6,
  "BBE" : "Déplacer la terre",
  "School" : "Transmutation",
  "Incantation" : "1 action",
  "Type" : "Concentration",
  "Description" : "Façonne la terre, le sable ou l'argile, mais pas la pierre (élever, abaisser, aplatir, etc) d'un carré de 12 m en 10 min.",
  "Classes" :["DRUID", "SORCERER", "MAGICIAN"]
   },
"Transformation de Tenser": {
  "Name" : "Transformation de Tenser",
  "OV" : "Tenser's Transformation",
  "Level" : 6,
  "BBE" : "",
  "School" : "Transmutation",
  "Incantation" : "1 action",
  "Type" : "Concentration",
  "Description" : "La lanceur gagne 50 pv, l'avantage aux jets d'attaque, 2d12 extra de dégâts de force, des maîtrises martiales et deux attaques.",
  "Classes" :["MAGICIAN"]
   },
"Transport par les plantes": {
  "Name" : "Transport par les plantes",
  "OV" : "Transport via Plants",
  "Level" : 6,
  "BBE" : "Transport végétal",
  "School" : "Invocation",
  "Incantation" : "1 action",
  "Type" : "",
  "Description" : "Le lanceur peut passer d'une plante à une autre plante (taille G ou supérieure) en utilisant 1,50 m.",
  "Classes" :["DRUID"]
   },
"Urne magique": {
  "Name" : "Urne magique",
  "OV" : "Magic Jar",
  "Level" : 6,
  "BBE" : "Possession",
  "School" : "Nécromancie",
  "Incantation" : "1 minute",
  "Type" : "",
  "Description" : "Le lanceur projette son âme dans une urne pour ensuite retourner dans son corps ou posséder le corps d'un humanoïde.",
  "Classes" :["MAGICIAN"]
   },
"Vision suprême": {
  "Name" : "Vision suprême",
  "OV" : "True Seeing",
  "Level" : 6,
  "BBE" : "",
  "School" : "Divination",
  "Incantation" : "1 action",
  "Type" : "",
  "Description" : "La cible obtient vision véritable, voit les portes secrètes magiques et dans le plan éthéré.",
  "Classes" :["BARD",  "CLERK", "SORCERER", "MAGICIAN", "WIZARD"]
   },
"Boule de feu à retardement": {
  "Name" : "Boule de feu à retardement",
  "OV" : "Delayed Blast Fireball",
  "Level" : 7,
  "BBE" : "Boule de feu à explosion retardée",
  "School" : "Évocation",
  "Incantation" : "1 action",
  "Type" : "Concentration",
  "Description" : "Les créatures dans une shpère de 6 m de rayon doivent réussir un JdS de Dex. ou subir 12d6 dégâts de feu (dégâts/niv).",
  "Classes" :["SORCERER", "MAGICIAN"]
   },
"Cage de force": {
  "Name" : "Cage de force",
  "OV" : "Forcecage",
  "Level" : 7,
  "BBE" : "",
  "School" : "Évocation",
  "Incantation" : "1 action",
  "Type" : "",
  "Description" : "Crée une cage de 6 m ou une boite de 3 m de force magique qui emprisonne une créature. Évasion possible par magie uniquement.",
  "Classes" :["BARD", "MAGICIAN", "WIZARD"]
   },
"Changement de plan": {
  "Name" : "Changement de plan",
  "OV" : "Plane Shift",
  "Level" : 7,
  "BBE" : "",
  "School" : "Invocation",
  "Incantation" : "1 action",
  "Type" : "",
  "Description" : "Le lanceur et jusqu'à 8 créatures sont transportés dans un autre plan d'existence, ou une créature est bannie (JdS de Cha).",
  "Classes" :[ "CLERK", "DRUID", "SORCERER", "MAGICIAN", "WIZARD"]
   },
"Couronne d'étoiles": {
  "Name" : "Couronne d'étoiles",
  "OV" : "Crown of Stars",
  "Level" : 7,
  "BBE" : "",
  "School" : "Évocation",
  "Incantation" : "1 action",
  "Type" : "",
  "Description" : "Si l'attaque avec un sort touche, 7 atomes infligent chacun 4d12 dégâts radiants (+1 atome/niv).",
  "Classes" :["SORCERER", "MAGICIAN", "WIZARD"]
   },
"Dissimulation": {
  "Name" : "Dissimulation",
  "OV" : "Sequester",
  "Level" : 7,
  "BBE" : "Séquestration",
  "School" : "Transmutation",
  "Incantation" : "1 action",
  "Type" : "",
  "Description" : "Protège une créature consentante (qui devient invisible et inconsciente) ou un objet contre les sorts de divination.",
  "Classes" :["MAGICIAN"]
   },
"Doigt de mort": {
  "Name" : "Doigt de mort",
  "OV" : "Finger of Death",
  "Level" : 7,
  "BBE" : "",
  "School" : "Nécromancie",
  "Incantation" : "1 action",
  "Type" : "",
  "Description" : "La cible doit réussir un JdS de Con. ou subir 7d8+30 dégâts nécrotiques. Si elle meurt elle devient un zombi contrôlé.",
  "Classes" :["SORCERER", "MAGICIAN", "WIZARD"]
   },
"Épée de Mordenkainen": {
  "Name" : "Épée de Mordenkainen",
  "OV" : "Mordenkainen's Sword",
  "Level" : 7,
  "BBE" : "",
  "School" : "Évocation",
  "Incantation" : "1 action",
  "Type" : "Concentration",
  "Description" : "Si l'attaque avec un sort touche, inflige 3d10 dégâts de force. L'épée peut se déplacer.",
  "Classes" :["BARD", "MAGICIAN"]
   },
"Forme éthérée": {
  "Name" : "Forme éthérée",
  "OV" : "Etherealness",
  "Level" : 7,
  "BBE" : "",
  "School" : "Transmutation",
  "Incantation" : "1 action",
  "Type" : "",
  "Description" : "Le lanceur est projetté dans le plan éthéré (nbre de créatures/niv).",
  "Classes" :["BARD", "SORCERER", "MAGICIAN", "WIZARD"]
   },
"Inversion de la gravité": {
  "Name" : "Inversion de la gravité",
  "OV" : "Reverse Gravity",
  "Level" : 7,
  "BBE" : "",
  "School" : "Transmutation",
  "Incantation" : "1 action",
  "Type" : "Concentration",
  "Description" : "Inverse la gravité dans un cylindre de 30 x 30 m.",
  "Classes" :["DRUID", "SORCERER", "MAGICIAN"]
   },
"Invocation de céleste": {
  "Name" : "Invocation de céleste",
  "OV" : "Conjure Celestial",
  "Level" : 7,
  "BBE" : "Invoquer un céleste",
  "School" : "Invocation",
  "Incantation" : "1 minute",
  "Type" : "Concentration",
  "Description" : "Invoque 1 céleste FP 4 amical (FP +1/niv).",
  "Classes" :[ "CLERK"]
   },
"Manoir somptueux de Mordenkainen": {
  "Name" : "Manoir somptueux de Mordenkainen",
  "OV" : "Mordenkainen's Magnificent Mansion",
  "Level" : 7,
  "BBE" : "",
  "School" : "Invocation",
  "Incantation" : "1 minute",
  "Type" : "",
  "Description" : "Crée un manoir extradimensionnel qui peut abriter le lanceur et d'autres créatures et possède tout le confort.",
  "Classes" :["BARD", "MAGICIAN"]
   },
"Mirage": {
  "Name" : "Mirage",
  "OV" : "Mirage Arcane",
  "Level" : 7,
  "BBE" : "",
  "School" : "Illusion",
  "Incantation" : "10 minutes",
  "Type" : "",
  "Description" : "Transforme l'apparence (à la vue, à l'ouïe, à l'odorat et au toucher) d'un carré de 1,5 km.",
  "Classes" :["BARD", "DRUID", "MAGICIAN"]
   },
"Mot de pouvoir douloureux": {
  "Name" : "Mot de pouvoir douloureux",
  "OV" : "Power Word Pain",
  "Level" : 7,
  "BBE" : "",
  "School" : "Enchantement",
  "Incantation" : "1 action",
  "Type" : "",
  "Description" : "La cible (100 pv max) a sa vitesse réduite à 3 m, un désavantage aux d20 et doit faire un JdS de Con. pour lancer des sorts.",
  "Classes" :["SORCERER", "MAGICIAN", "WIZARD"]
   },
"Parole divine": {
  "Name" : "Parole divine",
  "OV" : "Divine Word",
  "Level" : 7,
  "BBE" : "",
  "School" : "Évocation",
  "Incantation" : "1 action bonus",
  "Type" : "",
  "Description" : "Les cibles doivent réussir un JdS de Cha. ou subir un effet (assourdi, aveuglé, etc). Certaines créatures sont bannies.",
  "Classes" :[ "CLERK"]
   },
"Projection d'image": {
  "Name" : "Projection d'image",
  "OV" : "Project Image",
  "Level" : 7,
  "BBE" : "Image projetée",
  "School" : "Illusion",
  "Incantation" : "1 action",
  "Type" : "Concentration",
  "Description" : "Crée un double du lanceur qui l'imite, se déplace et émet des sons. Le lanceur peut voir et entendre à travers ce double.",
  "Classes" :["BARD", "MAGICIAN"]
   },
"Rayons prismatiques": {
  "Name" : "Rayons prismatiques",
  "OV" : "Prismatic Spray",
  "Level" : 7,
  "BBE" : "Embruns prismatiques",
  "School" : "Évocation",
  "Incantation" : "1 action",
  "Type" : "",
  "Description" : "Les créatures dans un cône de 18 m doivent réussir un JdS de Dex. ou subir 10d6 dégâts d'un type déterminé au hasard.",
  "Classes" :["SORCERER", "MAGICIAN"]
   },
"Régénération": {
  "Name" : "Régénération",
  "OV" : "Regenerate",
  "Level" : 7,
  "BBE" : "",
  "School" : "Transmutation",
  "Incantation" : "1 minute",
  "Type" : "",
  "Description" : "La cible récupère 4d8+15 pv puis 1 pv par round et ses membres sectionnés repoussent.",
  "Classes" :["BARD",  "CLERK", "DRUID"]
   },
"Résurrection": {
  "Name" : "Résurrection",
  "OV" : "Resurrection",
  "Level" : 7,
  "BBE" : "",
  "School" : "Nécromancie",
  "Incantation" : "1 heure",
  "Type" : "",
  "Description" : "Ramène à la vie (pv max) une créature morte depuis moins de 100 ans (sauf vieillesse). Restaure les parties du corps amputées.",
  "Classes" :["BARD",  "CLERK"]
   },
"Simulacre": {
  "Name" : "Simulacre",
  "OV" : "Simulacrum",
  "Level" : 7,
  "BBE" : "",
  "School" : "Illusion",
  "Incantation" : "12 heures",
  "Type" : "",
  "Description" : "Crée un double d'une bête ou d'un humanoïde avec les mêmes capacités, la moitié des pv et sans équipement.",
  "Classes" :["MAGICIAN"]
   },
"Symbole": {
  "Name" : "Symbole",
  "OV" : "Symbol",
  "Level" : 7,
  "BBE" : "",
  "School" : "Abjuration",
  "Incantation" : "1 minute",
  "Type" : "",
  "Description" : "Défini le déclencheur et l'effet d'un glyphe sur un objet (mort, discorde, peur, désespoir, démence, douleur, sommeil, etc).",
  "Classes" :["BARD",  "CLERK", "MAGICIAN"]
   },
"Téléportation": {
  "Name" : "Téléportation",
  "OV" : "Teleport",
  "Level" : 7,
  "BBE" : "",
  "School" : "Invocation",
  "Incantation" : "1 action",
  "Type" : "",
  "Description" : "Le lanceur et 8 créatures sont téléportés n'importe où sur le même plan. Risque d'échec selon la familiarité de la destination.",
  "Classes" :["BARD", "SORCERER", "MAGICIAN"]
   },
"Tempête de feu": {
  "Name" : "Tempête de feu",
  "OV" : "Fire Storm",
  "Level" : 7,
  "BBE" : "",
  "School" : "Évocation",
  "Incantation" : "1 action",
  "Type" : "",
  "Description" : "Les créatures dans dix cubes de 3 m doivent réussir un JdS de Dex. ou subir 7d10 dégâts de feu.",
  "Classes" :[ "CLERK", "DRUID", "SORCERER"]
   },
"Temple des dieux": {
  "Name" : "Temple des dieux",
  "OV" : "Temple of the Gods",
  "Level" : 7,
  "BBE" : "",
  "School" : "Invocation",
  "Incantation" : "1 heure",
  "Type" : "",
  "Description" : "Fait apparaitre un temple dédié à un dieu sur une surface de 36 x 36 m pour 1 jour.",
  "Classes" :[ "CLERK"]
   },
"Tourbillon": {
  "Name" : "Tourbillon",
  "OV" : "Whirlwind",
  "Level" : 7,
  "BBE" : "",
  "School" : "Évocation",
  "Incantation" : "1 action",
  "Type" : "Concentration",
  "Description" : "Les créatures dans un cylindre de 3 x 9 m doivent réussir un JdS de Dex. ou subir 10d6 dégâts contondants.",
  "Classes" :["DRUID", "SORCERER", "MAGICIAN"]
   },
"Aura sacrée": {
  "Name" : "Aura sacrée",
  "OV" : "Holy Aura",
  "Level" : 8,
  "BBE" : "",
  "School" : "Abjuration",
  "Incantation" : "1 action",
  "Type" : "Concentration",
  "Description" : "Les cibles dans un rayon de 9 m ont l'avantage aux JdS. Les autres créatures ont un désavantage à l'attaque contre ces cibles.",
  "Classes" :[ "CLERK"]
   },
"Bagou": {
  "Name" : "Bagou",
  "OV" : "Glibness",
  "Level" : 8,
  "BBE" : "",
  "School" : "Transmutation",
  "Incantation" : "1 action",
  "Type" : "",
  "Description" : "Donne 15 à un jet de Charisme et masque les mensonges lors d'une détection magique.",
  "Classes" :["BARD", "WIZARD"]
   },
"Champ antimagie": {
  "Name" : "Champ antimagie",
  "OV" : "Antimagic Field",
  "Level" : 8,
  "BBE" : "",
  "School" : "Abjuration",
  "Incantation" : "1 action",
  "Type" : "Concentration",
  "Description" : "Crée une sphère de 3 m de rayon dans laquelle les sorts et les objets magiques ne fonctionnent plus.",
  "Classes" :[ "CLERK", "MAGICIAN"]
   },
"Clone": {
  "Name" : "Clone",
  "OV" : "Clone",
  "Level" : 8,
  "BBE" : "",
  "School" : "Nécromancie",
  "Incantation" : "1 heure",
  "Type" : "",
  "Description" : "Crée en 120 jours le double inerte d'une créature vivante. Si la créature originale meurt, son âme est transférée dans le clone.",
  "Classes" :["MAGICIAN"]
   },
"Contrôle du climat": {
  "Name" : "Contrôle du climat",
  "OV" : "Control Weather",
  "Level" : 8,
  "BBE" : "",
  "School" : "Transmutation",
  "Incantation" : "10 minutes",
  "Type" : "Concentration",
  "Description" : "Modifie progressivement les conditions climatiques en extérieur (précipitation, température et force du vent).",
  "Classes" :[ "CLERK", "DRUID", "MAGICIAN"]
   },
"Demi-plan": {
  "Name" : "Demi-plan",
  "OV" : "Demiplane",
  "Level" : 8,
  "BBE" : "",
  "School" : "Invocation",
  "Incantation" : "1 action",
  "Type" : "",
  "Description" : "Crée une porte qui conduit à un demi-plan (cube de 9 m). Les créatures encore dans le demi-plan à la fin du sort sont piégées.",
  "Classes" :["MAGICIAN", "WIZARD"]
   },
"Domination de monstre": {
  "Name" : "Domination de monstre",
  "OV" : "Dominate Monster",
  "Level" : 8,
  "BBE" : "Dominer un monstre",
  "School" : "Enchantement",
  "Incantation" : "1 action",
  "Type" : "Concentration",
  "Description" : "La cible doit réussir un JdS de Sag. ou être charmée et obéir au lanceur (durée/niv).",
  "Classes" :["BARD", "SORCERER", "MAGICIAN", "WIZARD"]
   },
"Dragon illusoire": {
  "Name" : "Dragon illusoire",
  "OV" : "Illusory Dragon",
  "Level" : 8,
  "BBE" : "",
  "School" : "Illusion",
  "Incantation" : "1 action",
  "Type" : "Concentration",
  "Description" : "Les créatures qui voient le dragon illusoire de taille TG doivent réussir un JdS de Sag. ou être effrayées durant 1 min.",
  "Classes" :["MAGICIAN"]
   },
"Éclat du soleil": {
  "Name" : "Éclat du soleil",
  "OV" : "Sunburst",
  "Level" : 8,
  "BBE" : "",
  "School" : "Évocation",
  "Incantation" : "1 action",
  "Type" : "",
  "Description" : "Les créatures dans un rayon de 18 m doivent réussir un JdS de Con. ou subir 12d6 dégâts radiants et être aveuglées 1 min.",
  "Classes" :["DRUID", "SORCERER", "MAGICIAN"]
   },
"Esprit faible": {
  "Name" : "Esprit faible",
  "OV" : "Feeblemind",
  "Level" : 8,
  "BBE" : "",
  "School" : "Enchantement",
  "Incantation" : "1 action",
  "Type" : "",
  "Description" : "La cible subit 4d6 dégâts psychiques et doit réussir un JdS d'Int. ou son Charisme et son Intelligence tombent à 1.",
  "Classes" :["BARD", "DRUID", "MAGICIAN", "WIZARD"]
   },
"Esprit impénétrable": {
  "Name" : "Esprit impénétrable",
  "OV" : "Mind Blank",
  "Level" : 8,
  "BBE" : "",
  "School" : "Abjuration",
  "Incantation" : "1 action",
  "Type" : "",
  "Description" : "La cible est immunisée contre les dégâts psychiques, la lecture des pensées, les sorts de divination et la condition charmé.",
  "Classes" :["BARD", "MAGICIAN"]
   },
"Flétrissure épouvantable d'Abi-Dalzim": {
  "Name" : "Flétrissure épouvantable d'Abi-Dalzim",
  "OV" : "Abi-Dalzim's Horrid Wilting",
  "Level" : 8,
  "BBE" : "Épouvantable flétrissure d'Abi-Dalzim",
  "School" : "Nécromancie",
  "Incantation" : "1 action",
  "Type" : "",
  "Description" : "Les créatures dans un cube de 9 m doivent réussir un JdS de Con. ou subir 12d8 dégâts nécrotiques. Les plantes meurent.",
  "Classes" :["SORCERER", "MAGICIAN"]
   },
"Formes animales": {
  "Name" : "Formes animales",
  "OV" : "Animal Shapes",
  "Level" : 8,
  "BBE" : "",
  "School" : "Transmutation",
  "Incantation" : "1 action",
  "Type" : "Concentration",
  "Description" : "Les cibles consentantes à 9 m se transforment en bêtes de FP 4 ou inférieur.",
  "Classes" :["DRUID"]
   },
"Forteresse majestueuse": {
  "Name" : "Forteresse majestueuse",
  "OV" : "Mighty Fortress",
  "Level" : 8,
  "BBE" : "",
  "School" : "Invocation",
  "Incantation" : "1 minute",
  "Type" : "",
  "Description" : "Fait apparaitre une forteresse de pierre sur une surface de 36 x 36 m pour 7 jours.",
  "Classes" :["MAGICIAN"]
   },
"Labyrinthe": {
  "Name" : "Labyrinthe",
  "OV" : "Maze",
  "Level" : 8,
  "BBE" : "",
  "School" : "Invocation",
  "Incantation" : "1 action",
  "Type" : "Concentration",
  "Description" : "Bannit une créature dans un demi-plan labyrinthique. Jet d'Intelligence pour s'évader avant la fin du sort.",
  "Classes" :["MAGICIAN"]
   },
"Mot de pouvoir étourdissant": {
  "Name" : "Mot de pouvoir étourdissant",
  "OV" : "Power Word Stun",
  "Level" : 8,
  "BBE" : "",
  "School" : "Enchantement",
  "Incantation" : "1 action",
  "Type" : "",
  "Description" : "La cible (150 pv max) est étourdie jusqu'à ce qu'elle réussisse un JdS de Con.",
  "Classes" :["BARD", "SORCERER", "MAGICIAN", "WIZARD"]
   },
"Nuage incendiaire": {
  "Name" : "Nuage incendiaire",
  "OV" : "Incendiary Cloud",
  "Level" : 8,
  "BBE" : "",
  "School" : "Invocation",
  "Incantation" : "1 action",
  "Type" : "Concentration",
  "Description" : "Les créatures dans une sphère de 6 m de rayon doivent réussir un JdS de Dex. ou subir 10d8 dégâts de feu.",
  "Classes" :["SORCERER", "MAGICIAN"]
   },
"Répulsion-Attirance": {
  "Name" : "Répulsion-Attirance",
  "OV" : "Antipathy/Sympathy",
  "Level" : 8,
  "BBE" : "",
  "School" : "Enchantement",
  "Incantation" : "1 heure",
  "Type" : "",
  "Description" : "Attire ou répulse (JdS de Sag. pour ne pas être attiré ou effrayé) une sorte de créature désignée dans un rayon de 18 m.",
  "Classes" :["DRUID", "MAGICIAN"]
   },
"Télépathie": {
  "Name" : "Télépathie",
  "OV" : "Telepathy",
  "Level" : 8,
  "BBE" : "",
  "School" : "Évocation",
  "Incantation" : "1 action",
  "Type" : "",
  "Description" : "Communique par télépathie avec une créature connue et consentante sur le même plan d'existence.",
  "Classes" :["MAGICIAN"]
   },
"Ténèbres oppressantes": {
  "Name" : "Ténèbres oppressantes",
  "OV" : "Maddening Darkness",
  "Level" : 8,
  "BBE" : "",
  "School" : "Évocation",
  "Incantation" : "1 action",
  "Type" : "Concentration",
  "Description" : "Les créatures dans une sphère de ténèbres de 18 m de rayon doivent réussir un JdS de Sag. ou subir 8d8 dégâts psychiques.",
  "Classes" :["MAGICIAN", "WIZARD"]
   },
"Tremblement de terre": {
  "Name" : "Tremblement de terre",
  "OV" : "Earthquake",
  "Level" : 8,
  "BBE" : "",
  "School" : "Évocation",
  "Incantation" : "1 action",
  "Type" : "Concentration",
  "Description" : "Les créatures dans un rayon de 30 m doivent réussir un JdS de Dex. ou tomber à terre. Cause des dégâts aux structures.",
  "Classes" :[ "CLERK", "DRUID", "SORCERER"]
   },
"Tsunami": {
  "Name" : "Tsunami",
  "OV" : "Tsunami",
  "Level" : 8,
  "BBE" : "",
  "School" : "Invocation",
  "Incantation" : "1 minute",
  "Type" : "Concentration",
  "Description" : "Les créatures dans une zone de 90 x 90 x 15 m doivent réussir un JdS de For. ou subir 6d10 dégâts contondants.",
  "Classes" :["DRUID"]
   },
"Arrêt du temps": {
  "Name" : "Arrêt du temps",
  "OV" : "Time Stop",
  "Level" : 9,
  "BBE" : "",
  "School" : "Transmutation",
  "Incantation" : "1 action",
  "Type" : "",
  "Description" : "Arrête le temps durant 1d4+1 tours pour tout le monde sauf pour le lanceur.",
  "Classes" :["SORCERER", "MAGICIAN"]
   },
"Changement de forme": {
  "Name" : "Changement de forme",
  "OV" : "Shapechange",
  "Level" : 9,
  "BBE" : "",
  "School" : "Transmutation",
  "Incantation" : "1 action",
  "Type" : "Concentration",
  "Description" : "Le lanceur prend la forme d'une créature qu'il a déjà vue d'un FP égal ou inférieur à son niveau.",
  "Classes" :["DRUID", "MAGICIAN"]
   },
"Emprisonnement": {
  "Name" : "Emprisonnement",
  "OV" : "Imprisonment",
  "Level" : 9,
  "BBE" : "",
  "School" : "Abjuration",
  "Incantation" : "1 minute",
  "Type" : "",
  "Description" : "La cible à 9 m doit réussir un JdS de Sag. ou être retenue prisonnière. La forme est à choisir parmi 6 options.",
  "Classes" :["MAGICIAN", "WIZARD"]
   },
"Ennemi subconscient": {
  "Name" : "Ennemi subconscient",
  "OV" : "Weird",
  "Level" : 9,
  "BBE" : "Étrangeté",
  "School" : "Illusion",
  "Incantation" : "1 action",
  "Type" : "Concentration",
  "Description" : "Les créatures dans un rayon de 9 m doivent réussir un JdS de Sag. ou être effrayées et subir 4d10 psychiques à leur tour.",
  "Classes" :["MAGICIAN"]
   },
"Guérison de groupe": {
  "Name" : "Guérison de groupe",
  "OV" : "Mass Heal",
  "Level" : 9,
  "BBE" : "",
  "School" : "Évocation",
  "Incantation" : "1 action",
  "Type" : "",
  "Description" : "Plusieurs créatures récupèrent un total de 700 pv et sont guéries des maladies, de l'aveuglement et de la surdité.",
  "Classes" :[ "CLERK"]
   },
"Hurlement psychique": {
  "Name" : "Hurlement psychique",
  "OV" : "Psychic Scream",
  "Level" : 9,
  "BBE" : "",
  "School" : "Enchantement",
  "Incantation" : "1 action",
  "Type" : "",
  "Description" : "Jusqu'à 10 créatures doivent réussir un JdS d'Int. ou subir 14d6 dégâts psychiques.",
  "Classes" :["BARD", "SORCERER", "MAGICIAN", "WIZARD"]
   }</v>
      </c>
    </row>
    <row r="468" spans="12:12">
      <c r="L468" t="str">
        <f>CONCATENATE(",
",M449,",
",M450,",
",M451,",
",M452,",
",M453,",
",M454,",
",M455,",
",M456,",
",M457,",
",M458,",
",M459,",
",M460,",
",M461)</f>
        <v>,
"Invulnérabilité": {
  "Name" : "Invulnérabilité",
  "OV" : "Invulnerability",
  "Level" : 9,
  "BBE" : "",
  "School" : "Abjuration",
  "Incantation" : "1 action",
  "Type" : "Concentration",
  "Description" : "Le lanceur gagne l'immunité à tous les dégàts.",
  "Classes" :["MAGICIAN"]
   },
"Métamorphose de groupe": {
  "Name" : "Métamorphose de groupe",
  "OV" : "Mass Polymorph",
  "Level" : 9,
  "BBE" : "Métamorphose de masse",
  "School" : "Transmutation",
  "Incantation" : "1 action",
  "Type" : "Concentration",
  "Description" : "Transforme jusqu'à 10 créatures en nouvelles formes de bêtes de FP/niveau au plus égal au FP/niveau de la cible.",
  "Classes" :["BARD", "MAGICIAN"]
   },
"Métamorphose suprême": {
  "Name" : "Métamorphose suprême",
  "OV" : "True Polymorph",
  "Level" : 9,
  "BBE" : "",
  "School" : "Transmutation",
  "Incantation" : "1 action",
  "Type" : "Concentration",
  "Description" : "Transforme une créature ou un objet en une nouvelle forme (créature &lt;-&gt; objet) de FP/niv au plus égal au FP/niv de la créa",
  "Classes" :["BARD", "MAGICIAN", "WIZARD"]
   },
"Mot de pouvoir guérisseur": {
  "Name" : "Mot de pouvoir guérisseur",
  "OV" : "Power Word Heal",
  "Level" : 9,
  "BBE" : "",
  "School" : "Evocation",
  "Incantation" : "1 action",
  "Type" : "",
  "Description" : "La cible récupère tous ses points de vie et perd les conditions charmé, effrayé, paralysé et étourdi.",
  "Classes" :["BARD"]
   },
"Mot de pouvoir mortel": {
  "Name" : "Mot de pouvoir mortel",
  "OV" : "Power Word Kill",
  "Level" : 9,
  "BBE" : "",
  "School" : "Enchantement",
  "Incantation" : "1 action",
  "Type" : "",
  "Description" : "La cible (100 pv max) meurt !",
  "Classes" :["BARD", "SORCERER", "MAGICIAN", "WIZARD"]
   },
"Mur prismatique": {
  "Name" : "Mur prismatique",
  "OV" : "Prismatic Wall",
  "Level" : 9,
  "BBE" : "",
  "School" : "Abjuration",
  "Incantation" : "1 action",
  "Type" : "",
  "Description" : "Crée un mur de plusieurs couches qui infligent des effets et dégâts différents suivant la couche.",
  "Classes" :["MAGICIAN"]
   },
"Nuée de météores": {
  "Name" : "Nuée de météores",
  "OV" : "Meteor Swarm",
  "Level" : 9,
  "BBE" : "",
  "School" : "Évocation",
  "Incantation" : "1 action",
  "Type" : "",
  "Description" : "Les créatures dans un rayon de 12 m doivent réussir un JdS de Dex. ou subir 20d6 dégâts de feu et 20d6 dégâts contondants.",
  "Classes" :["SORCERER", "MAGICIAN"]
   },
"Portail": {
  "Name" : "Portail",
  "OV" : "Gate",
  "Level" : 9,
  "BBE" : "",
  "School" : "Invocation",
  "Incantation" : "1 action",
  "Type" : "Concentration",
  "Description" : "Crée un portail vers un autre plan. Permet aussi d'invoquer une créature d'un autre plan.",
  "Classes" :[ "CLERK", "SORCERER", "MAGICIAN"]
   },
"Prémonition": {
  "Name" : "Prémonition",
  "OV" : "Foresight",
  "Level" : 9,
  "BBE" : "",
  "School" : "Divination",
  "Incantation" : "1 minute",
  "Type" : "",
  "Description" : "1 créature voit son futur proche, ne peut être surprise et a l'avantage à ses jets. Les attaque contre elle ont un désavantage.",
  "Classes" :["BARD", "DRUID", "MAGICIAN", "WIZARD"]
   },
"Projection astrale": {
  "Name" : "Projection astrale",
  "OV" : "Astral Projection",
  "Level" : 9,
  "BBE" : "",
  "School" : "Nécromancie",
  "Incantation" : "1 heure",
  "Type" : "",
  "Description" : "Le lanceur et jusqu'à 8 créatures sont projetés dans le plan Astral.",
  "Classes" :[ "CLERK", "MAGICIAN", "WIZARD"]
   },
"Résurrection suprême": {
  "Name" : "Résurrection suprême",
  "OV" : "True Resurrection",
  "Level" : 9,
  "BBE" : "",
  "School" : "Nécromancie",
  "Incantation" : "1 heure",
  "Type" : "",
  "Description" : "Ramène à la vie (pv max) une créature morte depuis moins de 200 ans (sauf vieillesse), même si le corps original n'existe plus.",
  "Classes" :[ "CLERK", "DRUID"]
   },
"Souhait": {
  "Name" : "Souhait",
  "OV" : "Wish",
  "Level" : 9,
  "BBE" : "",
  "School" : "Invocation",
  "Incantation" : "1 action",
  "Type" : "",
  "Description" : "Duplique un sort de niveau 8 ou inférieur sans composantes, ou crée un autre effet à la discrétion du MD.",
  "Classes" :["SORCERER", "MAGICIAN"]
   },
"Tempête vengeresse": {
  "Name" : "Tempête vengeresse",
  "OV" : "Storm of Vengeance",
  "Level" : 9,
  "BBE" : "",
  "School" : "Invocation",
  "Incantation" : "1 action",
  "Type" : "Concentration",
  "Description" : "Les créatures dans un rayon de 108 m doivent réussir un JdS de Con. ou être assourdies et subir divers dégâts et effets.",
  "Classes" :["DRUID"]
   }</v>
      </c>
    </row>
    <row r="470" spans="12:12">
      <c r="L470" t="str">
        <f>CONCATENATE(L463,L464,L465,L466,L467)</f>
        <v xml:space="preserve">"Amis": {
  "Name" : "Amis",
  "OV" : "Friends",
  "Level" : 0,
  "BBE" : "",
  "School" : "Enchantement",
  "Incantation" : "1 action",
  "Type" : "Concentration",
  "Description" : "Le lanceur obtient l'avantage aux jets de Charisme contre une créature choisie qui ne lui est pas hostile.",
  "Classes" :["BARD", "SORCERER", "MAGICIAN", "WIZARD"]
   },
"Aspersion d'acide": {
  "Name" : "Aspersion d'acide",
  "OV" : "Acid Splash",
  "Level" : 0,
  "BBE" : "Aspersion acide",
  "School" : "Invocation",
  "Incantation" : "1 action",
  "Type" : "",
  "Description" : "1 ou 2 créatures dans un rayon de 1,50 m doivent réussir un JdS de Dex. ou subir 1d6 dégâts d'acide (dégâts/niv).",
  "Classes" :["SORCERER", "MAGICIAN"]
   },
"Assistance": {
  "Name" : "Assistance",
  "OV" : "Guidance",
  "Level" : 0,
  "BBE" : "",
  "School" : "Divination",
  "Incantation" : "1 action",
  "Type" : "Concentration",
  "Description" : "La cible peut ajouter 1d4 à un jet de caractéristique de son choix.",
  "Classes" :["CLERK", "DRUID"]
   },
"Contact glacial": {
  "Name" : "Contact glacial",
  "OV" : "Chill Touch",
  "Level" : 0,
  "BBE" : "",
  "School" : "Nécromancie",
  "Incantation" : "1 action",
  "Type" : "",
  "Description" : "Si l'attaque avec un sort touche, inflige 1d8 dégâts nécrotiques (dégâts/niv) et la cible ne peut récupérer ses pv de suite.",
  "Classes" :["SORCERER", "MAGICIAN", "WIZARD"]
   },
"Contrôle des flammes": {
  "Name" : "Contrôle des flammes",
  "OV" : "Control Flames",
  "Level" : 0,
  "BBE" : "",
  "School" : "Transmutation",
  "Incantation" : "1 action",
  "Type" : "",
  "Description" : "Contrôle les feux non magiques pour les allumer, éteindre, faire grossir, faire apparaître des formes simples, etc.",
  "Classes" :["DRUID", "SORCERER", "MAGICIAN"]
   },
"Coup au but": {
  "Name" : "Coup au but",
  "OV" : "True Strike",
  "Level" : 0,
  "BBE" : "Viser juste",
  "School" : "Divination",
  "Incantation" : "1 action",
  "Type" : "Concentration",
  "Description" : "Le lanceur obtient l'avantage à son prochain jet d'attaque contre une cible.",
  "Classes" :["BARD", "SORCERER", "MAGICIAN", "WIZARD"]
   },
"Coup de tonnerre": {
  "Name" : "Coup de tonnerre",
  "OV" : "Thunderclap",
  "Level" : 0,
  "BBE" : "",
  "School" : "Évocation",
  "Incantation" : "1 action",
  "Type" : "",
  "Description" : "Les créatures dans un rayon de 1,50 m doivent réussir un JdS de Con. ou subir 1d6 dégâts tonnerre (dégâts/niv).",
  "Classes" :["BARD", "DRUID", "SORCERER", "MAGICIAN", "WIZARD"]
   },
"Décharge occulte": {
  "Name" : "Décharge occulte",
  "OV" : "Eldritch Blast",
  "Level" : 0,
  "BBE" : "Explosion occulte",
  "School" : "Évocation",
  "Incantation" : "1 action",
  "Type" : "",
  "Description" : "Si l'attaque avec un sort touche, inflige 1d10 dégâts de force (nbre de rayons/niv).",
  "Classes" :["WIZARD"]
   },
"Druidisme": {
  "Name" : "Druidisme",
  "OV" : "Druidcraft",
  "Level" : 0,
  "BBE" : "",
  "School" : "Transmutation",
  "Incantation" : "1 action",
  "Type" : "",
  "Description" : "Permet d'obtenir divers effets mineurs en rapport avec la nature (prévision météo, floraison, effet sensoriel, etc).",
  "Classes" :["DRUID"]
   },
"Embrasement": {
  "Name" : "Embrasement",
  "OV" : "Create Bonfire",
  "Level" : 0,
  "BBE" : "",
  "School" : "Invocation",
  "Incantation" : "1 action",
  "Type" : "Concentration",
  "Description" : "Les créatures dans un cube de 1,50 m doivent réussir un JdS de Dex. ou subir 1d8 dégâts de feu (dégâts/niv).",
  "Classes" :["DRUID", "SORCERER", "MAGICIAN", "WIZARD"]
   },
"Explosion de lames": {
  "Name" : "Explosion de lames",
  "OV" : "Sword Burst",
  "Level" : 0,
  "BBE" : "",
  "School" : "Invocation",
  "Incantation" : "1 action",
  "Type" : "",
  "Description" : "Les créatures dans un rayon de 1,50 m doivent réussir un JdS de Dex. ou subir 1d6 de force (dégâts/niv).",
  "Classes" :["SORCERER", "MAGICIAN", "WIZARD"]
   },
"Façonnage de la terre": {
  "Name" : "Façonnage de la terre",
  "OV" : "Mold Earth",
  "Level" : 0,
  "BBE" : "Modeler la terre",
  "School" : "Transmutation",
  "Incantation" : "1 action",
  "Type" : "",
  "Description" : "Contrôle la terre où la pierre pour la creuser, créer des formes, la transformer en terrain difficile, etc.",
  "Classes" :["DRUID", "SORCERER", "MAGICIAN"]
   },
"Façonnage de l'eau": {
  "Name" : "Façonnage de l'eau",
  "OV" : "Shape Water",
  "Level" : 0,
  "BBE" : "Modeler l'eau",
  "School" : "Transmutation",
  "Incantation" : "1 action",
  "Type" : "",
  "Description" : "Contrôle l'eau pour obtenir divers effets mineurs comme changer sa couleur, la faire geler, changer le sens du courant, etc.",
  "Classes" :["DRUID", "SORCERER", "MAGICIAN"]
   },
"Flamme sacrée": {
  "Name" : "Flamme sacrée",
  "OV" : "Sacred Flame",
  "Level" : 0,
  "BBE" : "",
  "School" : "Évocation",
  "Incantation" : "1 action",
  "Type" : "",
  "Description" : "La cible doit réussir un JdS de Dex. ou subir 1d8 dégâts radiant (dégâts/niv).",
  "Classes" :["CLERK"]
   },
"Fouet épineux": {
  "Name" : "Fouet épineux",
  "OV" : "Thorn Whip",
  "Level" : 0,
  "BBE" : "",
  "School" : "Transmutation",
  "Incantation" : "1 action",
  "Type" : "",
  "Description" : "Si l'attaque touche, inflige 1d6 dégâts perforant et tire la cible (taille G max) sur 3 m (dégâts/niv).",
  "Classes" :["DRUID"]
   },
"Fouet foudroyant": {
  "Name" : "Fouet foudroyant",
  "OV" : "Lightning Lure",
  "Level" : 0,
  "BBE" : "Fouet électrique",
  "School" : "Évocation",
  "Incantation" : "1 action",
  "Type" : "",
  "Description" : "La cible doit réussir un JdS de For. ou subir 1d8 dégâts de foudre (dégâts/niv) et être poussée de 3 m.",
  "Classes" :["SORCERER", "MAGICIAN", "WIZARD"]
   },
"Gelure": {
  "Name" : "Gelure",
  "OV" : "Frostbite",
  "Level" : 0,
  "BBE" : "",
  "School" : "Évocation",
  "Incantation" : "1 action",
  "Type" : "",
  "Description" : "La cible doit réussir un JdS de Con. ou subir 1d6 dégâts de froid et avoir un désavantage à l'attaque (dégâts/niv).",
  "Classes" :["CLERK", "DRUID", "SORCERER", "MAGICIAN", "WIZARD"]
   },
"Glas funèbre": {
  "Name" : "Glas funèbre",
  "OV" : "Toll the Dead",
  "Level" : 0,
  "BBE" : "Sonner le glas",
  "School" : "Nécromancie",
  "Incantation" : "1 action",
  "Type" : "",
  "Description" : "La cible doit réussir un JdS de Sag. ou subir 1d8 ou 1d12 dégâts nécrotiques (dégâts/niv).",
  "Classes" :["MAGICIAN", "WIZARD"]
   },
"Gourdin magique": {
  "Name" : "Gourdin magique",
  "OV" : "Shillelagh",
  "Level" : 0,
  "BBE" : "",
  "School" : "Transmutation",
  "Incantation" : "1 action bonus",
  "Type" : "",
  "Description" : "Rend magique une arme en bois. Ses dégâts sont des d8 et le lanceur peut utiliser sa carac d'incantation au lieu de la Force.",
  "Classes" :["DRUID"]
   },
"Illusion mineure": {
  "Name" : "Illusion mineure",
  "OV" : "Minor Illusion",
  "Level" : 0,
  "BBE" : "",
  "School" : "Illusion",
  "Incantation" : "1 action",
  "Type" : "",
  "Description" : "Crée l'illusion d'un son ou d'une image immobile pas plus grande qu'un cube de 1,50 m.",
  "Classes" :["BARD", "SORCERER", "MAGICIAN", "WIZARD"]
   },
"Infestation": {
  "Name" : "Infestation",
  "OV" : "Infestation",
  "Level" : 0,
  "BBE" : "",
  "School" : "Invocation",
  "Incantation" : "1 action",
  "Type" : "",
  "Description" : "La cible doit réussir un JdS de Con. ou subir 1d6 dégâts de poison et se déplacer de 1,50 m au hasard (dégâts/niv).",
  "Classes" :["DRUID", "SORCERER", "MAGICIAN", "WIZARD"]
   },
"Lame aux flammes vertes": {
  "Name" : "Lame aux flammes vertes",
  "OV" : "Green-Flame Blade",
  "Level" : 0,
  "BBE" : "",
  "School" : "Évocation",
  "Incantation" : "1 action",
  "Type" : "",
  "Description" : "Si une attaque avec une arme touche, inflige aussi des dégâts de feu égaux au Mod.Carac.Inc à une autre créature (dégâts/niv).",
  "Classes" :["SORCERER", "MAGICIAN", "WIZARD"]
   },
"Lame tonnante": {
  "Name" : "Lame tonnante",
  "OV" : "Booming Blade",
  "Level" : 0,
  "BBE" : "",
  "School" : "Évocation",
  "Incantation" : "1 action",
  "Type" : "",
  "Description" : "Si une attaque avec une arme touche, inflige 1d8 dégâts de tonnerre si la cible bouge (dégâts/niv).",
  "Classes" :["SORCERER", "MAGICIAN", "WIZARD"]
   },
"Lumière": {
  "Name" : "Lumière",
  "OV" : "Light",
  "Level" : 0,
  "BBE" : "",
  "School" : "Évocation",
  "Incantation" : "1 action",
  "Type" : "",
  "Description" : "Fait qu'un objet émette une lumière vive sur 6 m et une lumière faible sur 6 m supplémentaires.",
  "Classes" :["BARD", "CLERK", "SORCERER", "MAGICIAN"]
   },
"Lumières dansantes": {
  "Name" : "Lumières dansantes",
  "OV" : "Dancing Lights",
  "Level" : 0,
  "BBE" : "",
  "School" : "Évocation",
  "Incantation" : "1 action",
  "Type" : "Concentration",
  "Description" : "Crée jusqu'à 4 lumières de la taille d'une torche qui émettent une lumière faible sur 3 m et qu'on peut déplacer jusqu'à 18 m.",
  "Classes" :["BARD", "SORCERER", "MAGICIAN"]
   },
"Main de mage": {
  "Name" : "Main de mage",
  "OV" : "Mage Hand",
  "Level" : 0,
  "BBE" : "Main du mage",
  "School" : "Invocation",
  "Incantation" : "1 action",
  "Type" : "",
  "Description" : "Crée une main spectrale qui peut dans un rayon de 9 m manipuler un objet, ouvrir une porte, saisir un objet, etc.",
  "Classes" :["BARD", "SORCERER", "MAGICIAN", "WIZARD"]
   },
"Message": {
  "Name" : "Message",
  "OV" : "Message",
  "Level" : 0,
  "BBE" : "",
  "School" : "Transmutation",
  "Incantation" : "1 action",
  "Type" : "",
  "Description" : "Le lanceur murmure un message à une créature à 36 m qui sera la seule à l'entendre. Elle pourra répondre de la même façon.",
  "Classes" :["BARD", "SORCERER", "MAGICIAN"]
   },
"Moquerie cruelle": {
  "Name" : "Moquerie cruelle",
  "OV" : "Vicious Mockery",
  "Level" : 0,
  "BBE" : "",
  "School" : "Enchantement",
  "Incantation" : "1 action",
  "Type" : "",
  "Description" : "La cible doit réussir un JdS de Sag. ou subir 1d4 dégâts psychiques et avoir un désavantage à sa prochaine attaque (dégâts/niv).",
  "Classes" :["BARD"]
   },
"Mot de radiance": {
  "Name" : "Mot de radiance",
  "OV" : "Word of Radiance",
  "Level" : 0,
  "BBE" : "",
  "School" : "Évocation",
  "Incantation" : "1 action",
  "Type" : "",
  "Description" : "Les créatures dans un rayon de 1,50 m doivent réussir un JdS de Con. ou subir 1d6 dégâts radiants (dégâts/niv).",
  "Classes" :["CLERK"]
   },
"Pierre magique": {
  "Name" : "Pierre magique",
  "OV" : "Magic Stone",
  "Level" : 0,
  "BBE" : "",
  "School" : "Transmutation",
  "Incantation" : "1 action bonus",
  "Type" : "",
  "Description" : "Jusqu'à 3 cailloux infligent 1d6 + Mod.Carac.Inc dégâts contondant si l'attaque avec un sort touche.",
  "Classes" :["DRUID", "WIZARD"]
   },
"Poigne électrique": {
  "Name" : "Poigne électrique",
  "OV" : "Shocking Grasp",
  "Level" : 0,
  "BBE" : "",
  "School" : "Évocation",
  "Incantation" : "1 action",
  "Type" : "",
  "Description" : "Si l'attaque avec un sort touche, inflige 1d8 dégâts de foudre (dégâts/niv) et la cible ne peut pas prendre de réaction.",
  "Classes" :["SORCERER", "MAGICIAN"]
   },
"Prestidigitation": {
  "Name" : "Prestidigitation",
  "OV" : "Prestidigitation",
  "Level" : 0,
  "BBE" : "",
  "School" : "Transmutation",
  "Incantation" : "1 action",
  "Type" : "",
  "Description" : "Tour de magie (effet sensoriel, allume une torche, nettoie un objet, réchauffe, fait apparaître un symbole, crée une babiole).",
  "Classes" :["BARD", "SORCERER", "MAGICIAN", "WIZARD"]
   },
"Production de flamme": {
  "Name" : "Production de flamme",
  "OV" : "Produce Flame",
  "Level" : 0,
  "BBE" : "Produire une flamme",
  "School" : "Invocation",
  "Incantation" : "1 action",
  "Type" : "",
  "Description" : "Si l'attaque avec un sort touche, inflige 1d8 dégâts de feu (dégâts/niv). Émet une lumière vive sur 3 m et faible sur 3 m extra.",
  "Classes" :["DRUID"]
   },
"Protection contre les armes": {
  "Name" : "Protection contre les armes",
  "OV" : "Blade Ward",
  "Level" : 0,
  "BBE" : "",
  "School" : "Abjuration",
  "Incantation" : "1 action",
  "Type" : "",
  "Description" : "Le lanceur obtient la résistance contre les dégâts contondants, tranchants et perforants infligés par des attaques avec arme.",
  "Classes" :["BARD", "SORCERER", "MAGICIAN", "WIZARD"]
   },
"Rafale de vent": {
  "Name" : "Rafale de vent",
  "OV" : "Gust",
  "Level" : 0,
  "BBE" : "",
  "School" : "Transmutation",
  "Incantation" : "1 action",
  "Type" : "",
  "Description" : "Contrôle l'air afin de déplacer des objets ou des créatures (taille M max) ou de créer des effets sensoriels inoffensifs.",
  "Classes" :["DRUID", "SORCERER", "MAGICIAN"]
   },
"Rayon de givre": {
  "Name" : "Rayon de givre",
  "OV" : "Ray of Frost",
  "Level" : 0,
  "BBE" : "",
  "School" : "Évocation",
  "Incantation" : "1 action",
  "Type" : "",
  "Description" : "Si l'attaque avec un sort touche, inflige 1d8 dégâts de froid (dégâts/niv) et la vitesse de la cible est réduite de 3 m.",
  "Classes" :["SORCERER", "MAGICIAN"]
   },
"Réparation": {
  "Name" : "Réparation",
  "OV" : "Mending",
  "Level" : 0,
  "BBE" : "",
  "School" : "Transmutation",
  "Incantation" : "1 minute",
  "Type" : "",
  "Description" : "Répare fissure, déchirure, fêlure d'un objet (maillon de chaîne cassé, clé brisée, accroc sur un manteau, fuite d'une gourde).",
  "Classes" :["BARD", "CLERK", "DRUID", "SORCERER", "MAGICIAN"]
   },
"Résistance": {
  "Name" : "Résistance",
  "OV" : "Resistance",
  "Level" : 0,
  "BBE" : "",
  "School" : "Abjuration",
  "Incantation" : "1 action",
  "Type" : "Concentration",
  "Description" : "La cible peut ajouter 1d4 à un jet de sauvegarde de son choix.",
  "Classes" :["CLERK", "DRUID"]
   },
"Sauvagerie primitive": {
  "Name" : "Sauvagerie primitive",
  "OV" : "Primal Savagery",
  "Level" : 0,
  "BBE" : "",
  "School" : "Transmutation",
  "Incantation" : "1 action",
  "Type" : "",
  "Description" : "Si l'attaque au corps à corps avec un sort touche, inflige 1d10 dégâts d'acide (dégâts/niv).",
  "Classes" :["DRUID"]
   },
"Stabilisation": {
  "Name" : "Stabilisation",
  "OV" : "Spare the Dying",
  "Level" : 0,
  "BBE" : "Épargner les mourants",
  "School" : "Nécromancie",
  "Incantation" : "1 action",
  "Type" : "",
  "Description" : "1 créature vivante à 0 point de vie est immédiatement stabilisée.",
  "Classes" :["CLERK"]
   },
"Thaumaturgie": {
  "Name" : "Thaumaturgie",
  "OV" : "Thaumaturgy",
  "Level" : 0,
  "BBE" : "",
  "School" : "Transmutation",
  "Incantation" : "1 action",
  "Type" : "",
  "Description" : "Crée divers effets mineurs visant à impressionner ou distraire des créatures.",
  "Classes" :["CLERK"]
   },
"Trait de feu": {
  "Name" : "Trait de feu",
  "OV" : "Fire Bolt",
  "Level" : 0,
  "BBE" : "",
  "School" : "Évocation",
  "Incantation" : "1 action",
  "Type" : "",
  "Description" : "Si l'attaque avec un sort touche, inflige 1d10 dégâts de feu (dégâts/niv). Un objet peut prendre feu.",
  "Classes" :["SORCERER", "MAGICIAN"]
   },
"Vaporisation de poison": {
  "Name" : "Vaporisation de poison",
  "OV" : "Poison Spray",
  "Level" : 0,
  "BBE" : "Bouffée de poison",
  "School" : "Invocation",
  "Incantation" : "1 action",
  "Type" : "",
  "Description" : "La cible doit réussir un JdS de Con. ou subir 1d12 dégâts de poison (dégâts/niv).",
  "Classes" :["DRUID", "SORCERER", "MAGICIAN", "WIZARD"]
   },
"Absorption des éléments": {
  "Name" : "Absorption des éléments",
  "OV" : "Absorb Elements",
  "Level" : 1,
  "BBE" : "",
  "School" : "Abjuration",
  "Incantation" : "1 réaction",
  "Type" : "",
  "Description" : "Le lanceur a la résistance aux dégâts reçus et inflige 1d6 dégâts extra du même type à sa prochaine attaque (dégâts/niv).",
  "Classes" :["MAGICIAN", "PROWLER"]
   },
"Alarme": {
  "Name" : "Alarme",
  "OV" : "Alarm",
  "Level" : 1,
  "BBE" : "",
  "School" : "Abjuration",
  "Incantation" : "1 minute",
  "Type" : "Rituel",
  "Description" : "Alerte le lanceur ou active une alarme si une créature de taille TP ou supérieure pénètre dans un cube surveillé de 6 m.",
  "Classes" :["MAGICIAN", "PROWLER"]
   },
"Amitié avec les animaux": {
  "Name" : "Amitié avec les animaux",
  "OV" : "Animal Friendship",
  "Level" : 1,
  "BBE" : "",
  "School" : "Enchantement",
  "Incantation" : "1 action",
  "Type" : "",
  "Description" : "Une bête d'Intelligence 3 ou moins doit réussir un JdS de Sag. ou être charmée (+1 bête/niv).",
  "Classes" :["BARD", "DRUID", "PROWLER"]
   },
"Appel de familier": {
  "Name" : "Appel de familier",
  "OV" : "Find Familiar",
  "Level" : 1,
  "BBE" : "",
  "School" : "Invocation",
  "Incantation" : "1 heure",
  "Type" : "Rituel",
  "Description" : "Invoque un petit animal qui obéit au lanceur du sort et qui partage ses sens avec lui par télépathie.",
  "Classes" :["MAGICIAN"]
   },
"Armure d'Agathys": {
  "Name" : "Armure d'Agathys",
  "OV" : "Armor of Agathys",
  "Level" : 1,
  "BBE" : "",
  "School" : "Abjuration",
  "Incantation" : "1 action",
  "Type" : "",
  "Description" : "Le lanceur gagne 5pv temporaires et une créature qui le touche au corps à corps subit 5 dégâts de froid à (+5 pv et dégâts/niv).",
  "Classes" :["WIZARD"]
   },
"Armure de mage": {
  "Name" : "Armure de mage",
  "OV" : "Mage Armor",
  "Level" : 1,
  "BBE" : "Armure du mage",
  "School" : "Abjuration",
  "Incantation" : "1 action",
  "Type" : "",
  "Description" : "La cible, si elle est consentante et ne porte pas d'armure, obtient une CA de 13+Mod.Dex.",
  "Classes" :["SORCERER", "MAGICIAN"]
   },
"Baies nourricières": {
  "Name" : "Baies nourricières",
  "OV" : "Goodberry",
  "Level" : 1,
  "BBE" : "",
  "School" : "Transmutation",
  "Incantation" : "1 action",
  "Type" : "",
  "Description" : "Crée jusqu'à 10 baies qui redonnent 1 pv chacune et gardent leur pouvoir durant 24 heures.",
  "Classes" :["DRUID", "PROWLER"]
   },
"Bénédiction": {
  "Name" : "Bénédiction",
  "OV" : "Bless",
  "Level" : 1,
  "BBE" : "",
  "School" : "Enchantement",
  "Incantation" : "1 action",
  "Type" : "Concentration",
  "Description" : "Jusqu'à 3 cibles peuvent ajouter 1d4 à leur jet d'attaque ou de sauvegarde (+1 créature/niv).",
  "Classes" :["CLERK", "PALADIN"]
   },
"Blessure": {
  "Name" : "Blessure",
  "OV" : "Inflict Wounds",
  "Level" : 1,
  "BBE" : "",
  "School" : "Nécromancie",
  "Incantation" : "1 action",
  "Type" : "",
  "Description" : "Si l'attaque touche, inflige subit 3d10 dégâts nécrotiques (dégâts/niv).",
  "Classes" :["CLERK"]
   },
"Bouclier": {
  "Name" : "Bouclier",
  "OV" : "Shield",
  "Level" : 1,
  "BBE" : "",
  "School" : "Abjuration",
  "Incantation" : "1 réaction",
  "Type" : "",
  "Description" : "En réaction, la lanceur gagne un bonus de +5 à la CA et ne prend aucun dégât du sort projectile magique.",
  "Classes" :["SORCERER", "MAGICIAN"]
   },
"Bouclier de la foi": {
  "Name" : "Bouclier de la foi",
  "OV" : "Shield of Faith",
  "Level" : 1,
  "BBE" : "",
  "School" : "Abjuration",
  "Incantation" : "1 action bonus",
  "Type" : "Concentration",
  "Description" : "La cible obtient un bonus de +2 de CA.",
  "Classes" :["CLERK", "PALADIN"]
   },
"Catapulte": {
  "Name" : "Catapulte",
  "OV" : "Catapult",
  "Level" : 1,
  "BBE" : "",
  "School" : "Transmutation",
  "Incantation" : "1 action",
  "Type" : "",
  "Description" : "La cible doit réussir un JdS de Dex. ou subir 3d8 dégâts contondants d'un objet de 2,5 kg max (+2,5 kg et +1d8/niv).",
  "Classes" :["SORCERER", "MAGICIAN"]
   },
"Cérémonie": {
  "Name" : "Cérémonie",
  "OV" : "Ceremony",
  "Level" : 1,
  "BBE" : "",
  "School" : "Abjuration",
  "Incantation" : "1 heure",
  "Type" : "Rituel",
  "Description" : "Célèbre un rite religieux (bénir de l'eau, octroyer un bonus à la CA, aux JdS, au jets de carac, etc).",
  "Classes" :["CLERK", "PALADIN"]
   },
"Charme-personne": {
  "Name" : "Charme-personne",
  "OV" : "Charm Person",
  "Level" : 1,
  "BBE" : "",
  "School" : "Enchantement",
  "Incantation" : "1 action",
  "Type" : "",
  "Description" : "La cible humanoïde doit réussir un JdS de Sag. ou être charmée par le lanceur (+1 créature/niv).",
  "Classes" :["BARD", "DRUID", "SORCERER", "MAGICIAN", "WIZARD"]
   },
"Châtiment ardent": {
  "Name" : "Châtiment ardent",
  "OV" : "Searing Smite",
  "Level" : 1,
  "BBE" : "Frappe ardente",
  "School" : "Évocation",
  "Incantation" : "1 action bonus",
  "Type" : "Concentration",
  "Description" : "Si l'attaque touche, inflige 1d6 dégâts de feu extra et enflamme la cible (dégâts/niv).",
  "Classes" :["PALADIN"]
   },
"Châtiment colérique": {
  "Name" : "Châtiment colérique",
  "OV" : "Wrathful Smite",
  "Level" : 1,
  "BBE" : "Frappe colérique",
  "School" : "Évocation",
  "Incantation" : "1 action bonus",
  "Type" : "Concentration",
  "Description" : "Si l'attaque touche, inflige 1d6 dégâts psychiques extra et la cible doit réussir un JdS de Sag. ou être effrayée.",
  "Classes" :["PALADIN"]
   },
"Châtiment tonitruant": {
  "Name" : "Châtiment tonitruant",
  "OV" : "Thunderous Smite",
  "Level" : 1,
  "BBE" : "Frappe tonitruante",
  "School" : "Évocation",
  "Incantation" : "1 action bonus",
  "Type" : "Concentration",
  "Description" : "Si l'attaque touche, inflige 2d6 dégâts de tonnerre extra, et la cible doit réussir un JdS de For. ou tomber à terre.",
  "Classes" :["PALADIN"]
   },
"Collet": {
  "Name" : "Collet",
  "OV" : "Snare",
  "Level" : 1,
  "BBE" : "",
  "School" : "Abjuration",
  "Incantation" : "1 minute",
  "Type" : "",
  "Description" : "Crée un piège magique (JdS de Dex. ou la créature de taille P à G est hissée en l'air).",
  "Classes" :["DRUID", "MAGICIAN", "PROWLER"]
   },
"Communication avec les animaux": {
  "Name" : "Communication avec les animaux",
  "OV" : "Speak with Animals",
  "Level" : 1,
  "BBE" : "",
  "School" : "Divination",
  "Incantation" : "1 action",
  "Type" : "Rituel",
  "Description" : "Le lanceur communique avec des bêtes qui peuvent ainsi partager des informations ou aider.",
  "Classes" :["BARD", "DRUID", "PROWLER"]
   },
"Compréhension des langues": {
  "Name" : "Compréhension des langues",
  "OV" : "Comprehend Languages",
  "Level" : 1,
  "BBE" : "",
  "School" : "Divination",
  "Incantation" : "1 action",
  "Type" : "Rituel",
  "Description" : "Le lanceur comprend toutes les langues parlées ou écrites (1 min/page). Ne décode pas les messages secrets.",
  "Classes" :["BARD", "SORCERER", "MAGICIAN", "WIZARD"]
   },
"Couleurs dansantes": {
  "Name" : "Couleurs dansantes",
  "OV" : "Color Spray",
  "Level" : 1,
  "BBE" : "",
  "School" : "Illusion",
  "Incantation" : "1 action",
  "Type" : "",
  "Description" : "6d10 pv de créatures sont éblouies par ordre croissant de leurs pv actuels (+2d10 pv/niv).",
  "Classes" :["SORCERER", "MAGICIAN"]
   },
"Couteau de glace": {
  "Name" : "Couteau de glace",
  "OV" : "Ice Knife",
  "Level" : 1,
  "BBE" : "",
  "School" : "Invocation",
  "Incantation" : "1 action",
  "Type" : "",
  "Description" : "Si l'attaque avec un sort touche, inflige 1d10 dégâts perforants + JdS de Dex. ou 2d6 dégâts de froid (dégâts/niv) à 1,50 m.",
  "Classes" :["DRUID", "SORCERER", "MAGICIAN"]
   },
"Création ou destruction d'eau": {
  "Name" : "Création ou destruction d'eau",
  "OV" : "Create or Destroy Water",
  "Level" : 1,
  "BBE" : "",
  "School" : "Transmutation",
  "Incantation" : "1 action",
  "Type" : "",
  "Description" : "Crée ou détruit jusqu'à 40 litres d'eau (+40 litres/niv).",
  "Classes" :["CLERK", "DRUID"]
   },
"Déguisement": {
  "Name" : "Déguisement",
  "OV" : "Disguise Self",
  "Level" : 1,
  "BBE" : "",
  "School" : "Illusion",
  "Incantation" : "1 action",
  "Type" : "",
  "Description" : "Modifie l'apparence du lanceur (son physique et son équipement) grâce à une illusion.",
  "Classes" :["BARD", "SORCERER", "MAGICIAN"]
   },
"Détection de la magie": {
  "Name" : "Détection de la magie",
  "OV" : "Detect Magic",
  "Level" : 1,
  "BBE" : "",
  "School" : "Divination",
  "Incantation" : "1 action",
  "Type" : "Concentration Rituel",
  "Description" : "Le lanceur détecte toutes émanations magiques dans un rayon de 9 m et en détermine l'école.",
  "Classes" :["BARD", "CLERK", "DRUID", "SORCERER", "MAGICIAN", "PALADIN", "PROWLER"]
   },
"Détection du mal et du bien": {
  "Name" : "Détection du mal et du bien",
  "OV" : "Detect Evil and Good",
  "Level" : 1,
  "BBE" : "",
  "School" : "Divination",
  "Incantation" : "1 action",
  "Type" : "Concentration",
  "Description" : "Le lanceur détecte et localise aberration, céleste, élémentaire, fée, fiélon ou mort-vivant dans un rayon de 9 m.",
  "Classes" :["CLERK", "PALADIN"]
   },
"Détection du poison et des maladies": {
  "Name" : "Détection du poison et des maladies",
  "OV" : "Detect Poison and Disease",
  "Level" : 1,
  "BBE" : "",
  "School" : "Divination",
  "Incantation" : "1 action",
  "Type" : "Concentration Rituel",
  "Description" : "Le lanceur détecte et identifie poisons, créatures venimeuses et maladies à 9 mètres.",
  "Classes" :["CLERK", "DRUID", "PALADIN", "PROWLER"]
   },
"Disque flottant de Tenser": {
  "Name" : "Disque flottant de Tenser",
  "OV" : "Tenser's Floating Disk",
  "Level" : 1,
  "BBE" : "",
  "School" : "Invocation",
  "Incantation" : "1 action",
  "Type" : "Rituel",
  "Description" : "Crée un plateau flottant de 90 cm de diamètre qui peut supporter jusqu'à 250 kg et suit le lanceur.",
  "Classes" :["MAGICIAN"]
   },
"Duel forcé": {
  "Name" : "Duel forcé",
  "OV" : "Compelled Duel",
  "Level" : 1,
  "BBE" : "",
  "School" : "Enchantement",
  "Incantation" : "1 action bonus",
  "Type" : "Concentration",
  "Description" : "La cible doit réussir un JdS de Sag. ou avoir un désavantage à ses jets d'attaque contre d'autres créatures que le lanceur.",
  "Classes" :["PALADIN"]
   },
"Éclair de chaos": {
  "Name" : "Éclair de chaos",
  "OV" : "Chaos Bolt",
  "Level" : 1,
  "BBE" : "",
  "School" : "Évocation",
  "Incantation" : "1 action",
  "Type" : "",
  "Description" : "Si l'attaque touche, inflige 2d8 + 1d6 dégâts de type variable (dégâts/niv). Rebond si double 8.",
  "Classes" :["SORCERER"]
   },
"Éclair de sorcière": {
  "Name" : "Éclair de sorcière",
  "OV" : "Witch Bolt",
  "Level" : 1,
  "BBE" : "Carreau ensorcelé",
  "School" : "Évocation",
  "Incantation" : "1 action",
  "Type" : "Concentration",
  "Description" : "Si l'attaque avec un sort touche, inflige 1d12 dégâts de foudre (dégâts/niv) à chaque round.",
  "Classes" :["SORCERER", "MAGICIAN", "WIZARD"]
   },
"Éclair traçant": {
  "Name" : "Éclair traçant",
  "OV" : "Guiding Bolt",
  "Level" : 1,
  "BBE" : "Balisage",
  "School" : "Évocation",
  "Incantation" : "1 action",
  "Type" : "",
  "Description" : "Si l'attaque avec un sort touche, inflige 4d6 dégâts radiants (dégâts/niv) et le prochain jet d'attaque aura l'avantage.",
  "Classes" :["CLERK"]
   },
"Enchevêtrement": {
  "Name" : "Enchevêtrement",
  "OV" : "Entangle",
  "Level" : 1,
  "BBE" : "",
  "School" : "Invocation",
  "Incantation" : "1 action",
  "Type" : "Concentration",
  "Description" : "Les créatures dans un carré de 6 m (terrain difficile) doivent réussir un JdS de For. ou être entravées.",
  "Classes" :["DRUID"]
   },
"Faveur divine": {
  "Name" : "Faveur divine",
  "OV" : "Divine Favor",
  "Level" : 1,
  "BBE" : "",
  "School" : "Évocation",
  "Incantation" : "1 action bonus",
  "Type" : "Concentration",
  "Description" : "Si une attaque avec une arme touche, inflige 1d4 dégâts radiants extra.",
  "Classes" :["PALADIN"]
   },
"Feuille morte": {
  "Name" : "Feuille morte",
  "OV" : "Feather Fall",
  "Level" : 1,
  "BBE" : "Léger comme une plume",
  "School" : "Transmutation",
  "Incantation" : "1 réaction",
  "Type" : "",
  "Description" : "Jusqu'à 5 créatures tombent à une vitesse de 18 mètres par round et ne subissent pas de dégâts de chute si le sort est actif.",
  "Classes" :["BARD", "SORCERER", "MAGICIAN"]
   },
"Fléau": {
  "Name" : "Fléau",
  "OV" : "Bane",
  "Level" : 1,
  "BBE" : "",
  "School" : "Enchantement",
  "Incantation" : "1 action",
  "Type" : "Concentration",
  "Description" : "Jusqu'à 3 cibles doivent réussir un JdS de Cha. ou soustraire 1d4 à l'attaque ou à la sauvegarde (+1 créature/niv).",
  "Classes" :["BARD", "CLERK"]
   },
"Fou rire de Tasha": {
  "Name" : "Fou rire de Tasha",
  "OV" : "Tasha's Hideous Laughter",
  "Level" : 1,
  "BBE" : "",
  "School" : "Enchantement",
  "Incantation" : "1 action",
  "Type" : "Concentration",
  "Description" : "La cible doit réussir un JdS de Sag. ou être prise d'une intense crise de fou rire, tomber à terre et être incapable d'agir.",
  "Classes" :["BARD", "MAGICIAN"]
   },
"Frappe du zéphyr": {
  "Name" : "Frappe du zéphyr",
  "OV" : "Zephyr Strike",
  "Level" : 1,
  "BBE" : "",
  "School" : "Transmutation",
  "Incantation" : "1 action bonus",
  "Type" : "Concentration",
  "Description" : "Le mouvement du lanceur (+9 m) ne provoque pas d'AO et il obtient l'avantage à un jet d'attaque qui inflige 1d8 de force extra.",
  "Classes" :["PROWLER"]
   },
"Frappe piégeante": {
  "Name" : "Frappe piégeante",
  "OV" : "Ensnaring Strike",
  "Level" : 1,
  "BBE" : "Frappe piégeuse",
  "School" : "Invocation",
  "Incantation" : "1 action bonus",
  "Type" : "Concentration",
  "Description" : "La cible doit réussir un JdS de For. ou être entravée et subir 1d6 dégâts perforants (dégâts/niv).",
  "Classes" :["PROWLER"]
   },
"Frayeur": {
  "Name" : "Frayeur",
  "OV" : "Cause Fear",
  "Level" : 1,
  "BBE" : "",
  "School" : "Nécromancie",
  "Incantation" : "1 action",
  "Type" : "Concentration",
  "Description" : "La cible doit réussir un JdS de Sag. ou être effrayée (nbre de cibles/niv).",
  "Classes" :[ "MAGICIAN", "WIZARD"]
   },
"Graisse": {
  "Name" : "Graisse",
  "OV" : "Grease",
  "Level" : 1,
  "BBE" : "",
  "School" : "Invocation",
  "Incantation" : "1 action",
  "Type" : "",
  "Description" : "Les créatures dans un carré de 3 m (terrain difficile) doivent réussir un JdS de Dex. pour ne pas tomber.",
  "Classes" :["MAGICIAN"]
   },
"Grande foulée": {
  "Name" : "Grande foulée",
  "OV" : "Longstrider",
  "Level" : 1,
  "BBE" : "",
  "School" : "Transmutation",
  "Incantation" : "1 action",
  "Type" : "",
  "Description" : "La cible obtient une vitesse augmentée de 3 m (+1 créature/niv).",
  "Classes" :["BARD", "DRUID", "MAGICIAN", "PROWLER"]
   },
"Grêle d'épines": {
  "Name" : "Grêle d'épines",
  "OV" : "Hail of Thorns",
  "Level" : 1,
  "BBE" : "",
  "School" : "Invocation",
  "Incantation" : "1 action bonus",
  "Type" : "Concentration",
  "Description" : "Les créatures dans un rayon de 1,50 m doivent réussir un JdS de Dex. ou subir 1d10 dégâts perforants (dégâts/niv).",
  "Classes" :["PROWLER"]
   },
"Héroïsme": {
  "Name" : "Héroïsme",
  "OV" : "Heroism",
  "Level" : 1,
  "BBE" : "",
  "School" : "Enchantement",
  "Incantation" : "1 action",
  "Type" : "Concentration",
  "Description" : "La cible est immunisée contre la condition effrayé et gagne Mod.Carac.Inc pv temporaires/round (+1 créatures/niv).",
  "Classes" :["BARD", "PALADIN"]
   },
"Identification": {
  "Name" : "Identification",
  "OV" : "Identify",
  "Level" : 1,
  "BBE" : "",
  "School" : "Divination",
  "Incantation" : "1 minute",
  "Type" : "Rituel",
  "Description" : "Le lanceur obtient les propriétés d'un objet magique (lien, charges) ou est informé si un sort affecte un objet ou une créature.",
  "Classes" :["BARD", "MAGICIAN"]
   },
"Image silencieuse": {
  "Name" : "Image silencieuse",
  "OV" : "Silent Image",
  "Level" : 1,
  "BBE" : "",
  "School" : "Illusion",
  "Incantation" : "1 action",
  "Type" : "Concentration",
  "Description" : "Crée l'image d'un objet ou d'une créature (sans son et de la taille d'un cube de 4,50 m max) et permet de la faire bouger.",
  "Classes" :["BARD", "SORCERER", "MAGICIAN"]
   },
"Injonction": {
  "Name" : "Injonction",
  "OV" : "Command",
  "Level" : 1,
  "BBE" : "",
  "School" : "Enchantement",
  "Incantation" : "1 action",
  "Type" : "",
  "Description" : "La cible doit réussir un JdS de Sag. ou suivre votre ordre comme Approche, Lâche, Fuis, Tombe, Halte, etc (+1 créature/niv).",
  "Classes" :["CLERK", "PALADIN"]
   },
"Lien avec une bête": {
  "Name" : "Lien avec une bête",
  "OV" : "Beast Bond",
  "Level" : 1,
  "BBE" : "Lien avec les bêtes",
  "School" : "Divination",
  "Incantation" : "1 action",
  "Type" : "Concentration",
  "Description" : "Crée un lien télépathique avec une bête pour pouvoir communiquer avec elle.",
  "Classes" :["DRUID", "PROWLER"]
   },
"Lueurs féeriques": {
  "Name" : "Lueurs féeriques",
  "OV" : "Faerie Fire",
  "Level" : 1,
  "BBE" : "",
  "School" : "Évocation",
  "Incantation" : "1 action",
  "Type" : "Concentration",
  "Description" : "Les créatures dans un cube de 6 m doivent réussir un JdS de Dex. ou octroyer l'avantage contre elles à l'attaque.",
  "Classes" :["BARD", </v>
      </c>
    </row>
  </sheetData>
  <sortState ref="A2:J461">
    <sortCondition ref="A2:A461"/>
    <sortCondition ref="B2:B461"/>
  </sortState>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5"/>
  <sheetViews>
    <sheetView workbookViewId="0">
      <selection activeCell="C13" sqref="C13"/>
    </sheetView>
  </sheetViews>
  <sheetFormatPr baseColWidth="10" defaultRowHeight="15"/>
  <cols>
    <col min="2" max="2" width="20.85546875" customWidth="1"/>
    <col min="3" max="3" width="137.42578125" customWidth="1"/>
    <col min="5" max="5" width="109.28515625" customWidth="1"/>
  </cols>
  <sheetData>
    <row r="1" spans="1:5" ht="15" customHeight="1">
      <c r="A1" s="198" t="s">
        <v>451</v>
      </c>
      <c r="B1" s="198" t="s">
        <v>1094</v>
      </c>
      <c r="C1" s="198" t="s">
        <v>1315</v>
      </c>
    </row>
    <row r="2" spans="1:5" ht="30" customHeight="1">
      <c r="A2" s="193" t="s">
        <v>2900</v>
      </c>
      <c r="B2" s="194" t="s">
        <v>2801</v>
      </c>
      <c r="C2" s="195" t="s">
        <v>2810</v>
      </c>
      <c r="E2" t="str">
        <f>""""&amp;A2&amp;""": {
  ""Code"" : """&amp;A2&amp;""",
  ""Name"" : """&amp;B2&amp;""",
  ""Description"" : """&amp;C2&amp;"""
   }"</f>
        <v>"1_LB": {
  "Code" : "1_LB",
  "Name" : "Loyal bon",
  "Description" : "On peut compter sur ces créatures pour faire le bien dans le sens ou la société l'entend. Les dragons d'or, les paladins et la plupart des nains sont d'alignement loyal bon."
   }</v>
      </c>
    </row>
    <row r="3" spans="1:5" ht="30" customHeight="1">
      <c r="A3" s="79" t="s">
        <v>2901</v>
      </c>
      <c r="B3" s="18" t="s">
        <v>2802</v>
      </c>
      <c r="C3" s="196" t="s">
        <v>2813</v>
      </c>
      <c r="E3" t="str">
        <f t="shared" ref="E3:E10" si="0">""""&amp;A3&amp;""": {
  ""Code"" : """&amp;A3&amp;""",
  ""Name"" : """&amp;B3&amp;""",
  ""Description"" : """&amp;C3&amp;"""
   }"</f>
        <v>"2_NB": {
  "Code" : "2_NB",
  "Name" : "Neutre bon ",
  "Description" : "Ces personnes font du mieux qu'elles peuvent pour aider les autres, en fonction de leurs besoins toutefois. Beaucoup des créatures célestes, certains géants des nuages et la plupart des gnomes sont neutre bon."
   }</v>
      </c>
    </row>
    <row r="4" spans="1:5" ht="30" customHeight="1">
      <c r="A4" s="79" t="s">
        <v>2902</v>
      </c>
      <c r="B4" s="18" t="s">
        <v>2803</v>
      </c>
      <c r="C4" s="196" t="s">
        <v>2812</v>
      </c>
      <c r="E4" t="str">
        <f t="shared" si="0"/>
        <v>"3_CB": {
  "Code" : "3_CB",
  "Name" : "Chaotique bon",
  "Description" : "Ces créatures agissent selon leur conscience, et ont peu d'égard pour ce que les autres attendent. Les dragons de cuivre, de nombreux elfes et les licornes sont d'alignement chaotique bon."
   }</v>
      </c>
    </row>
    <row r="5" spans="1:5" ht="30" customHeight="1">
      <c r="A5" s="79" t="s">
        <v>2903</v>
      </c>
      <c r="B5" s="18" t="s">
        <v>2804</v>
      </c>
      <c r="C5" s="196" t="s">
        <v>2811</v>
      </c>
      <c r="E5" t="str">
        <f t="shared" si="0"/>
        <v>"4_LN": {
  "Code" : "4_LN",
  "Name" : "Loyal neutre",
  "Description" : "Ces individus agissent conformément à la loi, aux traditions ou suivants des codes personnels. Beaucoup de moines et quelques magiciens sont d'alignement loyal neutre."
   }</v>
      </c>
    </row>
    <row r="6" spans="1:5" ht="30" customHeight="1">
      <c r="A6" s="79" t="s">
        <v>2904</v>
      </c>
      <c r="B6" s="18" t="s">
        <v>2809</v>
      </c>
      <c r="C6" s="196" t="s">
        <v>2815</v>
      </c>
      <c r="E6" t="str">
        <f t="shared" si="0"/>
        <v>"5_NB": {
  "Code" : "5_NB",
  "Name" : "Neutre",
  "Description" : "Neutre est l'alignement de ceux qui préfèrent rester à l'écart des questions morales et ne prennent pas parti, faisant ce qui leur semble le mieux à un moment donné. Les hommes-lézards, la plupart des druides et beaucoup d'humains sont neutres."
   }</v>
      </c>
    </row>
    <row r="7" spans="1:5" ht="30" customHeight="1">
      <c r="A7" s="79" t="s">
        <v>2905</v>
      </c>
      <c r="B7" s="18" t="s">
        <v>2805</v>
      </c>
      <c r="C7" s="196" t="s">
        <v>2814</v>
      </c>
      <c r="E7" t="str">
        <f t="shared" si="0"/>
        <v>"6_CN": {
  "Code" : "6_CN",
  "Name" : "Chaotique neutre",
  "Description" : "Ces créatures suivent leurs caprices, pensant à leur liberté personnelle avant tout. Beaucoup de barbares, de roublards et de bardes sont d'alignement chaotique neutre."
   }</v>
      </c>
    </row>
    <row r="8" spans="1:5" ht="30" customHeight="1">
      <c r="A8" s="79" t="s">
        <v>2906</v>
      </c>
      <c r="B8" s="18" t="s">
        <v>2806</v>
      </c>
      <c r="C8" s="196" t="s">
        <v>2816</v>
      </c>
      <c r="E8" t="str">
        <f>""""&amp;A8&amp;""": {
  ""Code"" : """&amp;A8&amp;""",
  ""Name"" : """&amp;B8&amp;""",
  ""Description"" : """&amp;C8&amp;"""
   }"</f>
        <v>"7_LM": {
  "Code" : "7_LM",
  "Name" : "Loyal mauvais",
  "Description" : "Ces créatures font méthodiquement ce qu'elles veulent, dans les limites d'un code de tradition, de la loyauté ou d'un ordre. Les diables, les dragons bleus et les hobgobelins sont d'alignement loyal mauvais."
   }</v>
      </c>
    </row>
    <row r="9" spans="1:5" ht="30" customHeight="1">
      <c r="A9" s="79" t="s">
        <v>2907</v>
      </c>
      <c r="B9" s="18" t="s">
        <v>2808</v>
      </c>
      <c r="C9" s="196" t="s">
        <v>2817</v>
      </c>
      <c r="E9" t="str">
        <f t="shared" si="0"/>
        <v>"8_NM": {
  "Code" : "8_NM",
  "Name" : "Neutre mauvais",
  "Description" : "Neutre mauvais est l'alignement de ceux qui font ce qu'ils veulent, sans aucune compassion ni aucun scrupule. Beaucoup d'elfes noirs, certains géants des nuages?, et les yugoloths sont d'alignement neutre mauvais."
   }</v>
      </c>
    </row>
    <row r="10" spans="1:5" ht="30" customHeight="1">
      <c r="A10" s="82" t="s">
        <v>2908</v>
      </c>
      <c r="B10" s="83" t="s">
        <v>2807</v>
      </c>
      <c r="C10" s="197" t="s">
        <v>2818</v>
      </c>
      <c r="E10" t="str">
        <f t="shared" si="0"/>
        <v>"9_CM": {
  "Code" : "9_CM",
  "Name" : "Chaotique mauvais",
  "Description" : "Ces créatures agissent avec une violence arbitraire, stimulées par la cupidité, la haine ou la soif de sang. Les démons, les dragons rouges et les orques sont d'alignement chaotique mauvais."
   }</v>
      </c>
    </row>
    <row r="11" spans="1:5" ht="15" customHeight="1"/>
    <row r="12" spans="1:5" ht="15" customHeight="1">
      <c r="E12" t="str">
        <f>CONCATENATE(E2,",
",E3,",
",E4,",
",E5,",
",E6,",
",E7,",
",E8,",
",E9,",
",E10)</f>
        <v>"1_LB": {
  "Code" : "1_LB",
  "Name" : "Loyal bon",
  "Description" : "On peut compter sur ces créatures pour faire le bien dans le sens ou la société l'entend. Les dragons d'or, les paladins et la plupart des nains sont d'alignement loyal bon."
   },
"2_NB": {
  "Code" : "2_NB",
  "Name" : "Neutre bon ",
  "Description" : "Ces personnes font du mieux qu'elles peuvent pour aider les autres, en fonction de leurs besoins toutefois. Beaucoup des créatures célestes, certains géants des nuages et la plupart des gnomes sont neutre bon."
   },
"3_CB": {
  "Code" : "3_CB",
  "Name" : "Chaotique bon",
  "Description" : "Ces créatures agissent selon leur conscience, et ont peu d'égard pour ce que les autres attendent. Les dragons de cuivre, de nombreux elfes et les licornes sont d'alignement chaotique bon."
   },
"4_LN": {
  "Code" : "4_LN",
  "Name" : "Loyal neutre",
  "Description" : "Ces individus agissent conformément à la loi, aux traditions ou suivants des codes personnels. Beaucoup de moines et quelques magiciens sont d'alignement loyal neutre."
   },
"5_NB": {
  "Code" : "5_NB",
  "Name" : "Neutre",
  "Description" : "Neutre est l'alignement de ceux qui préfèrent rester à l'écart des questions morales et ne prennent pas parti, faisant ce qui leur semble le mieux à un moment donné. Les hommes-lézards, la plupart des druides et beaucoup d'humains sont neutres."
   },
"6_CN": {
  "Code" : "6_CN",
  "Name" : "Chaotique neutre",
  "Description" : "Ces créatures suivent leurs caprices, pensant à leur liberté personnelle avant tout. Beaucoup de barbares, de roublards et de bardes sont d'alignement chaotique neutre."
   },
"7_LM": {
  "Code" : "7_LM",
  "Name" : "Loyal mauvais",
  "Description" : "Ces créatures font méthodiquement ce qu'elles veulent, dans les limites d'un code de tradition, de la loyauté ou d'un ordre. Les diables, les dragons bleus et les hobgobelins sont d'alignement loyal mauvais."
   },
"8_NM": {
  "Code" : "8_NM",
  "Name" : "Neutre mauvais",
  "Description" : "Neutre mauvais est l'alignement de ceux qui font ce qu'ils veulent, sans aucune compassion ni aucun scrupule. Beaucoup d'elfes noirs, certains géants des nuages?, et les yugoloths sont d'alignement neutre mauvais."
   },
"9_CM": {
  "Code" : "9_CM",
  "Name" : "Chaotique mauvais",
  "Description" : "Ces créatures agissent avec une violence arbitraire, stimulées par la cupidité, la haine ou la soif de sang. Les démons, les dragons rouges et les orques sont d'alignement chaotique mauvais."
   }</v>
      </c>
    </row>
    <row r="13" spans="1:5" ht="15" customHeight="1"/>
    <row r="14" spans="1:5" ht="15" customHeight="1"/>
    <row r="15" spans="1:5" ht="15" customHeight="1"/>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0"/>
  <sheetViews>
    <sheetView topLeftCell="A7" workbookViewId="0">
      <selection activeCell="G20" sqref="G20"/>
    </sheetView>
  </sheetViews>
  <sheetFormatPr baseColWidth="10" defaultRowHeight="15"/>
  <cols>
    <col min="2" max="2" width="17.5703125" customWidth="1"/>
    <col min="3" max="3" width="28" customWidth="1"/>
    <col min="4" max="4" width="26.7109375" customWidth="1"/>
  </cols>
  <sheetData>
    <row r="1" spans="1:7" ht="15.75" customHeight="1">
      <c r="A1" s="198" t="s">
        <v>2835</v>
      </c>
      <c r="B1" s="198" t="s">
        <v>2920</v>
      </c>
      <c r="C1" s="199" t="s">
        <v>1094</v>
      </c>
      <c r="D1" s="199" t="s">
        <v>2820</v>
      </c>
      <c r="E1" s="199" t="s">
        <v>2821</v>
      </c>
    </row>
    <row r="2" spans="1:7">
      <c r="A2" s="99" t="s">
        <v>2836</v>
      </c>
      <c r="B2" s="129" t="s">
        <v>2921</v>
      </c>
      <c r="C2" s="200" t="s">
        <v>2822</v>
      </c>
      <c r="D2" s="200" t="s">
        <v>2823</v>
      </c>
      <c r="E2" s="201" t="s">
        <v>2822</v>
      </c>
      <c r="G2" t="str">
        <f>""""&amp;B2&amp;""": {
  ""Code"" : """&amp;B2&amp;""",
  ""Name"" : """&amp;C2&amp;""",
  ""Type"" : """&amp;A2&amp;""",
  ""Writing"" : """&amp;E2&amp;""",
  ""TypicalRaces"" : """&amp;D2&amp;"""
   }"</f>
        <v>"COMMON": {
  "Code" : "COMMON",
  "Name" : "Commun",
  "Type" : "STANDARD",
  "Writing" : "Commun",
  "TypicalRaces" : "Humains"
   }</v>
      </c>
    </row>
    <row r="3" spans="1:7">
      <c r="A3" s="79" t="s">
        <v>2836</v>
      </c>
      <c r="B3" s="18" t="s">
        <v>2922</v>
      </c>
      <c r="C3" s="32" t="s">
        <v>2824</v>
      </c>
      <c r="D3" s="32" t="s">
        <v>2825</v>
      </c>
      <c r="E3" s="33" t="s">
        <v>2824</v>
      </c>
      <c r="G3" t="str">
        <f t="shared" ref="G3:G18" si="0">""""&amp;B3&amp;""": {
  ""Code"" : """&amp;B3&amp;""",
  ""Name"" : """&amp;C3&amp;""",
  ""Type"" : """&amp;A3&amp;""",
  ""Writing"" : """&amp;E3&amp;""",
  ""TypicalRaces"" : """&amp;D3&amp;"""
   }"</f>
        <v>"ELVISH": {
  "Code" : "ELVISH",
  "Name" : "Elfique",
  "Type" : "STANDARD",
  "Writing" : "Elfique",
  "TypicalRaces" : "Elfes"
   }</v>
      </c>
    </row>
    <row r="4" spans="1:7">
      <c r="A4" s="84" t="s">
        <v>2836</v>
      </c>
      <c r="B4" s="85" t="s">
        <v>2923</v>
      </c>
      <c r="C4" s="35" t="s">
        <v>2826</v>
      </c>
      <c r="D4" s="35" t="s">
        <v>2827</v>
      </c>
      <c r="E4" s="36" t="s">
        <v>405</v>
      </c>
      <c r="G4" t="str">
        <f t="shared" si="0"/>
        <v>"GIANT": {
  "Code" : "GIANT",
  "Name" : "Géant",
  "Type" : "STANDARD",
  "Writing" : "Nain",
  "TypicalRaces" : "Ogres, géants"
   }</v>
      </c>
    </row>
    <row r="5" spans="1:7">
      <c r="A5" s="79" t="s">
        <v>2836</v>
      </c>
      <c r="B5" s="18" t="s">
        <v>5</v>
      </c>
      <c r="C5" s="32" t="s">
        <v>398</v>
      </c>
      <c r="D5" s="32" t="s">
        <v>2828</v>
      </c>
      <c r="E5" s="33" t="s">
        <v>405</v>
      </c>
      <c r="G5" t="str">
        <f t="shared" si="0"/>
        <v>"GNOME": {
  "Code" : "GNOME",
  "Name" : "Gnome",
  "Type" : "STANDARD",
  "Writing" : "Nain",
  "TypicalRaces" : "Gnomes"
   }</v>
      </c>
    </row>
    <row r="6" spans="1:7">
      <c r="A6" s="84" t="s">
        <v>2836</v>
      </c>
      <c r="B6" s="85" t="s">
        <v>2924</v>
      </c>
      <c r="C6" s="35" t="s">
        <v>2829</v>
      </c>
      <c r="D6" s="35" t="s">
        <v>2830</v>
      </c>
      <c r="E6" s="36" t="s">
        <v>405</v>
      </c>
      <c r="G6" t="str">
        <f t="shared" si="0"/>
        <v>"GOBLIN": {
  "Code" : "GOBLIN",
  "Name" : "Gobelin",
  "Type" : "STANDARD",
  "Writing" : "Nain",
  "TypicalRaces" : "Gobelinoïdes"
   }</v>
      </c>
    </row>
    <row r="7" spans="1:7">
      <c r="A7" s="79" t="s">
        <v>2836</v>
      </c>
      <c r="B7" s="86" t="s">
        <v>4</v>
      </c>
      <c r="C7" s="32" t="s">
        <v>392</v>
      </c>
      <c r="D7" s="32" t="s">
        <v>2831</v>
      </c>
      <c r="E7" s="33" t="s">
        <v>2822</v>
      </c>
      <c r="G7" t="str">
        <f t="shared" si="0"/>
        <v>"HALFELIN": {
  "Code" : "HALFELIN",
  "Name" : "Halfelin",
  "Type" : "STANDARD",
  "Writing" : "Commun",
  "TypicalRaces" : "Halfelins"
   }</v>
      </c>
    </row>
    <row r="8" spans="1:7">
      <c r="A8" s="84" t="s">
        <v>2836</v>
      </c>
      <c r="B8" s="85" t="s">
        <v>371</v>
      </c>
      <c r="C8" s="35" t="s">
        <v>405</v>
      </c>
      <c r="D8" s="35" t="s">
        <v>2832</v>
      </c>
      <c r="E8" s="36" t="s">
        <v>405</v>
      </c>
      <c r="G8" t="str">
        <f t="shared" si="0"/>
        <v>"DWARF": {
  "Code" : "DWARF",
  "Name" : "Nain",
  "Type" : "STANDARD",
  "Writing" : "Nain",
  "TypicalRaces" : "Nains"
   }</v>
      </c>
    </row>
    <row r="9" spans="1:7">
      <c r="A9" s="79" t="s">
        <v>2836</v>
      </c>
      <c r="B9" s="86" t="s">
        <v>2925</v>
      </c>
      <c r="C9" s="32" t="s">
        <v>2833</v>
      </c>
      <c r="D9" s="32" t="s">
        <v>2834</v>
      </c>
      <c r="E9" s="33" t="s">
        <v>405</v>
      </c>
      <c r="G9" t="str">
        <f t="shared" si="0"/>
        <v>"ORC": {
  "Code" : "ORC",
  "Name" : "Orque",
  "Type" : "STANDARD",
  "Writing" : "Nain",
  "TypicalRaces" : "Orques"
   }</v>
      </c>
    </row>
    <row r="10" spans="1:7">
      <c r="A10" s="84" t="s">
        <v>2853</v>
      </c>
      <c r="B10" s="85" t="s">
        <v>2926</v>
      </c>
      <c r="C10" s="35" t="s">
        <v>2837</v>
      </c>
      <c r="D10" s="35" t="s">
        <v>2838</v>
      </c>
      <c r="E10" s="36" t="s">
        <v>2839</v>
      </c>
      <c r="G10" t="str">
        <f t="shared" si="0"/>
        <v>"ABYSSAL": {
  "Code" : "ABYSSAL",
  "Name" : "Abyssal",
  "Type" : "EXOTIC",
  "Writing" : "Infernal",
  "TypicalRaces" : "Démons"
   }</v>
      </c>
    </row>
    <row r="11" spans="1:7">
      <c r="A11" s="79" t="s">
        <v>2853</v>
      </c>
      <c r="B11" s="86" t="s">
        <v>2928</v>
      </c>
      <c r="C11" s="32" t="s">
        <v>2840</v>
      </c>
      <c r="D11" s="32" t="s">
        <v>2841</v>
      </c>
      <c r="E11" s="33" t="s">
        <v>2840</v>
      </c>
      <c r="G11" t="str">
        <f t="shared" si="0"/>
        <v>"CELESTIAL": {
  "Code" : "CELESTIAL",
  "Name" : "Céleste",
  "Type" : "EXOTIC",
  "Writing" : "Céleste",
  "TypicalRaces" : "Célestes"
   }</v>
      </c>
    </row>
    <row r="12" spans="1:7" ht="17.25" customHeight="1">
      <c r="A12" s="84" t="s">
        <v>2853</v>
      </c>
      <c r="B12" s="85" t="s">
        <v>2929</v>
      </c>
      <c r="C12" s="35" t="s">
        <v>2842</v>
      </c>
      <c r="D12" s="35" t="s">
        <v>2843</v>
      </c>
      <c r="E12" s="36" t="s">
        <v>2824</v>
      </c>
      <c r="G12" t="str">
        <f t="shared" si="0"/>
        <v>"DEPTH_COMMON": {
  "Code" : "DEPTH_COMMON",
  "Name" : "Commun des profondeurs",
  "Type" : "EXOTIC",
  "Writing" : "Elfique",
  "TypicalRaces" : "Créatures de l'Outreterre"
   }</v>
      </c>
    </row>
    <row r="13" spans="1:7" ht="13.5" customHeight="1">
      <c r="A13" s="79" t="s">
        <v>2853</v>
      </c>
      <c r="B13" s="86" t="s">
        <v>2930</v>
      </c>
      <c r="C13" s="32" t="s">
        <v>2844</v>
      </c>
      <c r="D13" s="32" t="s">
        <v>2845</v>
      </c>
      <c r="E13" s="33" t="s">
        <v>2844</v>
      </c>
      <c r="G13" t="str">
        <f t="shared" si="0"/>
        <v>"DRACONIC": {
  "Code" : "DRACONIC",
  "Name" : "Draconique",
  "Type" : "EXOTIC",
  "Writing" : "Draconique",
  "TypicalRaces" : "Dragons, drakéides"
   }</v>
      </c>
    </row>
    <row r="14" spans="1:7">
      <c r="A14" s="84" t="s">
        <v>2853</v>
      </c>
      <c r="B14" s="85" t="s">
        <v>2927</v>
      </c>
      <c r="C14" s="35" t="s">
        <v>2839</v>
      </c>
      <c r="D14" s="35" t="s">
        <v>2846</v>
      </c>
      <c r="E14" s="36" t="s">
        <v>2839</v>
      </c>
      <c r="G14" t="str">
        <f t="shared" si="0"/>
        <v>"INFERNAL": {
  "Code" : "INFERNAL",
  "Name" : "Infernal",
  "Type" : "EXOTIC",
  "Writing" : "Infernal",
  "TypicalRaces" : "Diables"
   }</v>
      </c>
    </row>
    <row r="15" spans="1:7">
      <c r="A15" s="79" t="s">
        <v>2853</v>
      </c>
      <c r="B15" s="86" t="s">
        <v>2931</v>
      </c>
      <c r="C15" s="32" t="s">
        <v>2847</v>
      </c>
      <c r="D15" s="32" t="s">
        <v>2848</v>
      </c>
      <c r="E15" s="33" t="s">
        <v>405</v>
      </c>
      <c r="G15" t="str">
        <f t="shared" si="0"/>
        <v>"PRIMARY": {
  "Code" : "PRIMARY",
  "Name" : "Primordial",
  "Type" : "EXOTIC",
  "Writing" : "Nain",
  "TypicalRaces" : "Élémentaires"
   }</v>
      </c>
    </row>
    <row r="16" spans="1:7" ht="12.75" customHeight="1">
      <c r="A16" s="84" t="s">
        <v>2853</v>
      </c>
      <c r="B16" s="85" t="s">
        <v>2932</v>
      </c>
      <c r="C16" s="35" t="s">
        <v>2849</v>
      </c>
      <c r="D16" s="35" t="s">
        <v>2850</v>
      </c>
      <c r="E16" s="36" t="s">
        <v>50</v>
      </c>
      <c r="G16" t="str">
        <f t="shared" si="0"/>
        <v>"DEEP": {
  "Code" : "DEEP",
  "Name" : "Profond",
  "Type" : "EXOTIC",
  "Writing" : "-",
  "TypicalRaces" : "Beholders, flagelleurs mentaux"
   }</v>
      </c>
    </row>
    <row r="17" spans="1:7" ht="12.75" customHeight="1">
      <c r="A17" s="79" t="s">
        <v>2853</v>
      </c>
      <c r="B17" s="18" t="s">
        <v>2933</v>
      </c>
      <c r="C17" s="32" t="s">
        <v>2851</v>
      </c>
      <c r="D17" s="32" t="s">
        <v>2852</v>
      </c>
      <c r="E17" s="33" t="s">
        <v>2824</v>
      </c>
      <c r="G17" t="str">
        <f t="shared" si="0"/>
        <v>"SILVAN": {
  "Code" : "SILVAN",
  "Name" : "Sylvain",
  "Type" : "EXOTIC",
  "Writing" : "Elfique",
  "TypicalRaces" : "Créatures féeriques"
   }</v>
      </c>
    </row>
    <row r="18" spans="1:7" ht="14.25" customHeight="1">
      <c r="A18" s="220" t="s">
        <v>2853</v>
      </c>
      <c r="B18" s="221" t="s">
        <v>2935</v>
      </c>
      <c r="C18" s="222" t="s">
        <v>2936</v>
      </c>
      <c r="D18" s="222" t="s">
        <v>400</v>
      </c>
      <c r="E18" s="223" t="s">
        <v>50</v>
      </c>
      <c r="G18" t="str">
        <f t="shared" si="0"/>
        <v>"AIR": {
  "Code" : "AIR",
  "Name" : "Aérien",
  "Type" : "EXOTIC",
  "Writing" : "-",
  "TypicalRaces" : "Aarakocra"
   }</v>
      </c>
    </row>
    <row r="20" spans="1:7">
      <c r="G20" t="str">
        <f>CONCATENATE(G2,",
",G3,",
",G4,",
",G5,",
",G6,",
",G7,",
",G8,",
",G9,",
",G10,",
",G11,",
",G12,",
",G13,",
",G14,",
",G15,",
",G16,",
",G17,",
",G18)</f>
        <v>"COMMON": {
  "Code" : "COMMON",
  "Name" : "Commun",
  "Type" : "STANDARD",
  "Writing" : "Commun",
  "TypicalRaces" : "Humains"
   },
"ELVISH": {
  "Code" : "ELVISH",
  "Name" : "Elfique",
  "Type" : "STANDARD",
  "Writing" : "Elfique",
  "TypicalRaces" : "Elfes"
   },
"GIANT": {
  "Code" : "GIANT",
  "Name" : "Géant",
  "Type" : "STANDARD",
  "Writing" : "Nain",
  "TypicalRaces" : "Ogres, géants"
   },
"GNOME": {
  "Code" : "GNOME",
  "Name" : "Gnome",
  "Type" : "STANDARD",
  "Writing" : "Nain",
  "TypicalRaces" : "Gnomes"
   },
"GOBLIN": {
  "Code" : "GOBLIN",
  "Name" : "Gobelin",
  "Type" : "STANDARD",
  "Writing" : "Nain",
  "TypicalRaces" : "Gobelinoïdes"
   },
"HALFELIN": {
  "Code" : "HALFELIN",
  "Name" : "Halfelin",
  "Type" : "STANDARD",
  "Writing" : "Commun",
  "TypicalRaces" : "Halfelins"
   },
"DWARF": {
  "Code" : "DWARF",
  "Name" : "Nain",
  "Type" : "STANDARD",
  "Writing" : "Nain",
  "TypicalRaces" : "Nains"
   },
"ORC": {
  "Code" : "ORC",
  "Name" : "Orque",
  "Type" : "STANDARD",
  "Writing" : "Nain",
  "TypicalRaces" : "Orques"
   },
"ABYSSAL": {
  "Code" : "ABYSSAL",
  "Name" : "Abyssal",
  "Type" : "EXOTIC",
  "Writing" : "Infernal",
  "TypicalRaces" : "Démons"
   },
"CELESTIAL": {
  "Code" : "CELESTIAL",
  "Name" : "Céleste",
  "Type" : "EXOTIC",
  "Writing" : "Céleste",
  "TypicalRaces" : "Célestes"
   },
"DEPTH_COMMON": {
  "Code" : "DEPTH_COMMON",
  "Name" : "Commun des profondeurs",
  "Type" : "EXOTIC",
  "Writing" : "Elfique",
  "TypicalRaces" : "Créatures de l'Outreterre"
   },
"DRACONIC": {
  "Code" : "DRACONIC",
  "Name" : "Draconique",
  "Type" : "EXOTIC",
  "Writing" : "Draconique",
  "TypicalRaces" : "Dragons, drakéides"
   },
"INFERNAL": {
  "Code" : "INFERNAL",
  "Name" : "Infernal",
  "Type" : "EXOTIC",
  "Writing" : "Infernal",
  "TypicalRaces" : "Diables"
   },
"PRIMARY": {
  "Code" : "PRIMARY",
  "Name" : "Primordial",
  "Type" : "EXOTIC",
  "Writing" : "Nain",
  "TypicalRaces" : "Élémentaires"
   },
"DEEP": {
  "Code" : "DEEP",
  "Name" : "Profond",
  "Type" : "EXOTIC",
  "Writing" : "-",
  "TypicalRaces" : "Beholders, flagelleurs mentaux"
   },
"SILVAN": {
  "Code" : "SILVAN",
  "Name" : "Sylvain",
  "Type" : "EXOTIC",
  "Writing" : "Elfique",
  "TypicalRaces" : "Créatures féeriques"
   },
"AIR": {
  "Code" : "AIR",
  "Name" : "Aérien",
  "Type" : "EXOTIC",
  "Writing" : "-",
  "TypicalRaces" : "Aarakocra"
   }</v>
      </c>
    </row>
  </sheetData>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4"/>
  <sheetViews>
    <sheetView workbookViewId="0">
      <selection activeCell="B23" sqref="B23"/>
    </sheetView>
  </sheetViews>
  <sheetFormatPr baseColWidth="10" defaultRowHeight="15"/>
  <cols>
    <col min="1" max="1" width="13.42578125" style="115" customWidth="1"/>
    <col min="2" max="2" width="17.5703125" style="115" customWidth="1"/>
    <col min="3" max="3" width="16.7109375" style="115" customWidth="1"/>
    <col min="4" max="4" width="11.42578125" style="115"/>
    <col min="5" max="5" width="84.7109375" style="115" customWidth="1"/>
    <col min="6" max="16384" width="11.42578125" style="115"/>
  </cols>
  <sheetData>
    <row r="1" spans="1:7">
      <c r="A1" s="234" t="s">
        <v>2835</v>
      </c>
      <c r="B1" s="234" t="s">
        <v>2977</v>
      </c>
      <c r="C1" s="234" t="s">
        <v>2978</v>
      </c>
      <c r="D1" s="234" t="s">
        <v>2979</v>
      </c>
      <c r="E1" s="234" t="s">
        <v>1315</v>
      </c>
    </row>
    <row r="2" spans="1:7">
      <c r="A2" s="238" t="s">
        <v>3067</v>
      </c>
      <c r="B2" s="235" t="s">
        <v>2980</v>
      </c>
      <c r="C2" s="115" t="s">
        <v>2981</v>
      </c>
      <c r="D2" s="115" t="s">
        <v>2982</v>
      </c>
      <c r="G2" s="115" t="str">
        <f>""""&amp;B2&amp;""": {
  ""Type"": """&amp;A2&amp;""",
  ""Code"": """&amp;B2&amp;""",
  ""Name"": """&amp;C2&amp;""",
  ""Effect"": """&amp;D2&amp;""",
  ""EffectDescription"": """&amp;E2&amp;"""
 }"</f>
        <v>"ALCOHOL": {
  "Type": "1_SUBSTANCE",
  "Code": "ALCOHOL",
  "Name": "Alcool",
  "Effect": "Alcoolisé",
  "EffectDescription": ""
 }</v>
      </c>
    </row>
    <row r="3" spans="1:7">
      <c r="A3" s="238" t="s">
        <v>3067</v>
      </c>
      <c r="B3" s="235" t="s">
        <v>2983</v>
      </c>
      <c r="C3" s="115" t="s">
        <v>2984</v>
      </c>
      <c r="D3" s="115" t="s">
        <v>2985</v>
      </c>
      <c r="G3" s="115" t="str">
        <f t="shared" ref="G3:G8" si="0">""""&amp;B3&amp;""": {
  ""Type"": """&amp;A3&amp;""",
  ""Code"": """&amp;B3&amp;""",
  ""Name"": """&amp;C3&amp;""",
  ""Effect"": """&amp;D3&amp;""",
  ""EffectDescription"": """&amp;E3&amp;"""
 }"</f>
        <v>"DRUG": {
  "Type": "1_SUBSTANCE",
  "Code": "DRUG",
  "Name": "Narcotique",
  "Effect": "Drogué",
  "EffectDescription": ""
 }</v>
      </c>
    </row>
    <row r="4" spans="1:7">
      <c r="A4" s="248" t="s">
        <v>3067</v>
      </c>
      <c r="B4" s="235" t="s">
        <v>2986</v>
      </c>
      <c r="C4" s="115" t="s">
        <v>776</v>
      </c>
      <c r="D4" s="115" t="s">
        <v>2987</v>
      </c>
      <c r="E4" s="115" t="s">
        <v>2988</v>
      </c>
      <c r="G4" s="115" t="str">
        <f t="shared" si="0"/>
        <v>"POISON": {
  "Type": "1_SUBSTANCE",
  "Code": "POISON",
  "Name": "Poison",
  "Effect": "Empoisonné",
  "EffectDescription": "Une créature empoisonnée a un désavantage aux jets d'attaque et aux jets de caractéristique."
 }</v>
      </c>
    </row>
    <row r="5" spans="1:7">
      <c r="A5" s="236" t="s">
        <v>3068</v>
      </c>
      <c r="B5" s="236" t="s">
        <v>2992</v>
      </c>
      <c r="C5" s="115" t="s">
        <v>2993</v>
      </c>
      <c r="D5" s="115" t="s">
        <v>2994</v>
      </c>
      <c r="G5" s="115" t="str">
        <f t="shared" si="0"/>
        <v>"ACID": {
  "Type": "2_ELEMENT",
  "Code": "ACID",
  "Name": "Acide",
  "Effect": "Acidifié",
  "EffectDescription": ""
 }</v>
      </c>
    </row>
    <row r="6" spans="1:7">
      <c r="A6" s="236" t="s">
        <v>3068</v>
      </c>
      <c r="B6" s="236" t="s">
        <v>2995</v>
      </c>
      <c r="C6" s="115" t="s">
        <v>2996</v>
      </c>
      <c r="D6" s="115" t="s">
        <v>2997</v>
      </c>
      <c r="G6" s="115" t="str">
        <f t="shared" si="0"/>
        <v>"FIRE": {
  "Type": "2_ELEMENT",
  "Code": "FIRE",
  "Name": "Feu",
  "Effect": "Brûlé",
  "EffectDescription": ""
 }</v>
      </c>
    </row>
    <row r="7" spans="1:7">
      <c r="A7" s="236" t="s">
        <v>3068</v>
      </c>
      <c r="B7" s="236" t="s">
        <v>2998</v>
      </c>
      <c r="C7" s="115" t="s">
        <v>2999</v>
      </c>
      <c r="D7" s="115" t="s">
        <v>3000</v>
      </c>
      <c r="G7" s="115" t="str">
        <f t="shared" si="0"/>
        <v>"LIGHTNING": {
  "Type": "2_ELEMENT",
  "Code": "LIGHTNING",
  "Name": "Foudre",
  "Effect": "Foudroyé",
  "EffectDescription": ""
 }</v>
      </c>
    </row>
    <row r="8" spans="1:7">
      <c r="A8" s="236" t="s">
        <v>3068</v>
      </c>
      <c r="B8" s="236" t="s">
        <v>3001</v>
      </c>
      <c r="C8" s="115" t="s">
        <v>3002</v>
      </c>
      <c r="D8" s="115" t="s">
        <v>3003</v>
      </c>
      <c r="G8" s="115" t="str">
        <f t="shared" si="0"/>
        <v>"COLD": {
  "Type": "2_ELEMENT",
  "Code": "COLD",
  "Name": "Froid",
  "Effect": "Gelé",
  "EffectDescription": ""
 }</v>
      </c>
    </row>
    <row r="9" spans="1:7">
      <c r="A9" s="237" t="s">
        <v>3069</v>
      </c>
      <c r="B9" s="237" t="s">
        <v>2989</v>
      </c>
      <c r="C9" s="115" t="s">
        <v>2990</v>
      </c>
      <c r="D9" s="115" t="s">
        <v>2991</v>
      </c>
      <c r="G9" s="115" t="str">
        <f t="shared" ref="G9:G23" si="1">""""&amp;B9&amp;""": {
  ""Type"": """&amp;A9&amp;""",
  ""Code"": """&amp;B9&amp;""",
  ""Name"": """&amp;C9&amp;""",
  ""Effect"": """&amp;D9&amp;""",
  ""EffectDescription"": """&amp;E9&amp;"""
 }"</f>
        <v>"STRESS": {
  "Type": "3_CONTEXT",
  "Code": "STRESS",
  "Name": "Stress",
  "Effect": "Stressé",
  "EffectDescription": ""
 }</v>
      </c>
    </row>
    <row r="10" spans="1:7" ht="17.25" customHeight="1">
      <c r="A10" s="244" t="s">
        <v>3069</v>
      </c>
      <c r="B10" s="237" t="s">
        <v>3007</v>
      </c>
      <c r="C10" s="115" t="s">
        <v>2395</v>
      </c>
      <c r="D10" s="115" t="s">
        <v>3008</v>
      </c>
      <c r="E10" s="232" t="s">
        <v>3009</v>
      </c>
      <c r="G10" s="115" t="str">
        <f t="shared" si="1"/>
        <v>"FEAR": {
  "Type": "3_CONTEXT",
  "Code": "FEAR",
  "Name": "Peur",
  "Effect": "Effrayé",
  "EffectDescription": "Une créature effrayée a un désavantage aux jets de caractéristique et aux jets d'attaque tant que la source de sa peur est dans sa ligne de vue.\nLa créature ne peut se rapprocher volontairement de la source de sa peur."
 }</v>
      </c>
    </row>
    <row r="11" spans="1:7" ht="15.75" customHeight="1">
      <c r="A11" s="237" t="s">
        <v>3069</v>
      </c>
      <c r="B11" s="237" t="s">
        <v>3010</v>
      </c>
      <c r="C11" s="115" t="s">
        <v>3011</v>
      </c>
      <c r="D11" s="115" t="s">
        <v>3012</v>
      </c>
      <c r="G11" s="115" t="str">
        <f t="shared" si="1"/>
        <v>"PROVOCATION": {
  "Type": "3_CONTEXT",
  "Code": "PROVOCATION",
  "Name": "Provocation",
  "Effect": "Provoqué",
  "EffectDescription": ""
 }</v>
      </c>
    </row>
    <row r="12" spans="1:7" ht="17.25" customHeight="1">
      <c r="A12" s="244" t="s">
        <v>3069</v>
      </c>
      <c r="B12" s="237" t="s">
        <v>3013</v>
      </c>
      <c r="C12" s="115" t="s">
        <v>3014</v>
      </c>
      <c r="D12" s="115" t="s">
        <v>3015</v>
      </c>
      <c r="E12" s="232" t="s">
        <v>3016</v>
      </c>
      <c r="G12" s="115" t="str">
        <f t="shared" si="1"/>
        <v>"CHARM": {
  "Type": "3_CONTEXT",
  "Code": "CHARM",
  "Name": "Charme",
  "Effect": "Charmé",
  "EffectDescription": "Une créature charmée ne peut pas attaquer le charmeur ou le cibler avec des capacités ou des effets magiques nuisibles.\nLe charmeur a l'avantage à ses jets de caractéristique pour interagir socialement avec la créature."
 }</v>
      </c>
    </row>
    <row r="13" spans="1:7">
      <c r="A13" s="245" t="s">
        <v>3071</v>
      </c>
      <c r="B13" s="239" t="s">
        <v>3004</v>
      </c>
      <c r="C13" s="115" t="s">
        <v>3005</v>
      </c>
      <c r="D13" s="115" t="s">
        <v>3006</v>
      </c>
      <c r="G13" s="115" t="str">
        <f t="shared" si="1"/>
        <v>"BEWITCHMENT": {
  "Type": "4_MAGIC",
  "Code": "BEWITCHMENT",
  "Name": "Envoutement",
  "Effect": "Envouté",
  "EffectDescription": ""
 }</v>
      </c>
    </row>
    <row r="14" spans="1:7" ht="18.75" customHeight="1">
      <c r="A14" s="245" t="s">
        <v>3071</v>
      </c>
      <c r="B14" s="239" t="s">
        <v>3049</v>
      </c>
      <c r="C14" s="115" t="s">
        <v>2053</v>
      </c>
      <c r="D14" s="115" t="s">
        <v>3050</v>
      </c>
      <c r="E14" s="232" t="s">
        <v>3051</v>
      </c>
      <c r="G14" s="115" t="str">
        <f t="shared" si="1"/>
        <v>"INVISIBLE": {
  "Type": "4_MAGIC",
  "Code": "INVISIBLE",
  "Name": "Invisibilité",
  "Effect": "Invisible",
  "EffectDescription": "Une créature invisible ne peut être vue sans l'aide de la magie ou un sens particulier. En ce qui concerne le fait de se cacher, la créature est considérée dans une zone à visibilité nulle. L'emplacement de la créature peut être détecté par un bruit qu'elle fait ou par les traces qu'elle laisse.\nLes jets d'attaque contre la créature ont un désavantage, et les jets d'attaque de la créature ont l'avantage."
 }</v>
      </c>
    </row>
    <row r="15" spans="1:7">
      <c r="A15" s="246" t="s">
        <v>3070</v>
      </c>
      <c r="B15" s="115" t="s">
        <v>3025</v>
      </c>
      <c r="C15" s="115" t="s">
        <v>3026</v>
      </c>
      <c r="D15" s="115" t="s">
        <v>3027</v>
      </c>
      <c r="E15" s="115" t="s">
        <v>3028</v>
      </c>
      <c r="G15" s="115" t="str">
        <f t="shared" si="1"/>
        <v>"DEAFENED": {
  "Type": "5_SENSE",
  "Code": "DEAFENED",
  "Name": "Assourdissement",
  "Effect": "Assourdi ",
  "EffectDescription": "Une créature assourdie n'entend pas et rate automatiquement tout jet de caractéristique qui nécessite l’ouïe."
 }</v>
      </c>
    </row>
    <row r="16" spans="1:7" ht="17.25" customHeight="1">
      <c r="A16" s="246" t="s">
        <v>3070</v>
      </c>
      <c r="B16" s="115" t="s">
        <v>3029</v>
      </c>
      <c r="C16" s="115" t="s">
        <v>3030</v>
      </c>
      <c r="D16" s="115" t="s">
        <v>3031</v>
      </c>
      <c r="E16" s="232" t="s">
        <v>3032</v>
      </c>
      <c r="G16" s="115" t="str">
        <f t="shared" si="1"/>
        <v>"BLINDED": {
  "Type": "5_SENSE",
  "Code": "BLINDED",
  "Name": "Aveuglement",
  "Effect": "Aveuglé ",
  "EffectDescription": "Une créature aveuglée ne voit pas et rate automatiquement tout jet de caractéristique qui nécessite la vue.\nLes jets d'attaque contre la créature ont l'avantage, et les jets d'attaque de la créature ont un désavantage."
 }</v>
      </c>
    </row>
    <row r="17" spans="1:7" ht="16.5" customHeight="1">
      <c r="A17" s="247" t="s">
        <v>3072</v>
      </c>
      <c r="B17" s="233" t="s">
        <v>3017</v>
      </c>
      <c r="C17" s="115" t="s">
        <v>3018</v>
      </c>
      <c r="D17" s="115" t="s">
        <v>3019</v>
      </c>
      <c r="E17" s="232" t="s">
        <v>3020</v>
      </c>
      <c r="G17" s="115" t="str">
        <f t="shared" si="1"/>
        <v>"PRONE": {
  "Type": "6_POSITION",
  "Code": "PRONE",
  "Name": "Chute",
  "Effect": "À terre",
  "EffectDescription": "La seule option de mouvement possible pour une créature à terre est de ramper, à moins qu'elle ne se relève et mette alors un terme à la condition.\nLa créature a un désavantage aux jets d'attaque.\nUn jet d'attaque contre la créature a l'avantage si l'attaquant est à 1,50 mètre ou moins de la créature. Sinon, le jet d'attaque a un désavantage."
 }</v>
      </c>
    </row>
    <row r="18" spans="1:7" ht="15.75" customHeight="1">
      <c r="A18" s="247" t="s">
        <v>3072</v>
      </c>
      <c r="B18" s="233" t="s">
        <v>3021</v>
      </c>
      <c r="C18" s="115" t="s">
        <v>3022</v>
      </c>
      <c r="D18" s="115" t="s">
        <v>3023</v>
      </c>
      <c r="E18" s="232" t="s">
        <v>3024</v>
      </c>
      <c r="G18" s="115" t="str">
        <f t="shared" si="1"/>
        <v>"GRAPPLING": {
  "Type": "6_POSITION",
  "Code": "GRAPPLING",
  "Name": "Agripper",
  "Effect": "Agrippé ",
  "EffectDescription": "La vitesse d'une créature agrippée passe à 0, et elle ne peut bénéficier d'aucun bonus à sa vitesse.\nLa condition prend fin si la créature qui agrippe est incapable d'agir (voir la condition).\nLa condition se termine également si un effet met la créature agrippée hors de portée de la créature ou de l'effet qui l'agrippe, comme par exemple lorsqu'une créature est projetée par le sort onde de choc."
 }</v>
      </c>
    </row>
    <row r="19" spans="1:7" ht="16.5" customHeight="1">
      <c r="A19" s="247" t="s">
        <v>3072</v>
      </c>
      <c r="B19" s="233" t="s">
        <v>3033</v>
      </c>
      <c r="C19" s="115" t="s">
        <v>3034</v>
      </c>
      <c r="D19" s="115" t="s">
        <v>3035</v>
      </c>
      <c r="E19" s="232" t="s">
        <v>3036</v>
      </c>
      <c r="G19" s="115" t="str">
        <f t="shared" si="1"/>
        <v>"RESTRAINED": {
  "Type": "6_POSITION",
  "Code": "RESTRAINED",
  "Name": "Entrave",
  "Effect": "Entravé ",
  "EffectDescription": "La vitesse d'une créature entravée passe à 0, et elle ne peut bénéficier d'aucun bonus à sa vitesse.\nLes jets d'attaque contre la créature ont l'avantage, et les jets d'attaque de la créature ont un désavantage.\nLa créature a un désavantage à ses jets de sauvegarde de Dextérité."
 }</v>
      </c>
    </row>
    <row r="20" spans="1:7" ht="18" customHeight="1">
      <c r="A20" s="247" t="s">
        <v>3072</v>
      </c>
      <c r="B20" s="233" t="s">
        <v>3052</v>
      </c>
      <c r="C20" s="115" t="s">
        <v>2392</v>
      </c>
      <c r="D20" s="115" t="s">
        <v>3053</v>
      </c>
      <c r="E20" s="232" t="s">
        <v>3054</v>
      </c>
      <c r="G20" s="115" t="str">
        <f t="shared" si="1"/>
        <v>"PETRIFIED": {
  "Type": "6_POSITION",
  "Code": "PETRIFIED",
  "Name": "Pétrification",
  "Effect": "Pétrifié ",
  "EffectDescription": "Une créature pétrifiée est transformée, ainsi que tout objet non magique qu'elle porte, en une substance inanimée solide (généralement en pierre). Son poids est multiplié par dix et son vieillissement cesse.\nLa créature est incapable d'agir (voir la condition), ne peut plus bouger ni parler, et n'est plus consciente de ce qui se passe autour d'elle.\nLes jets d'attaque contre la créature ont l'avantage.\nLa créature rate automatiquement ses jets de sauvegarde de Force et de Dextérité.\nLa créature obtient la résistance contre tous les types de dégâts.\nLa créature est immunisée contre le poison et la maladie, mais un poison ou une maladie déjà dans son organisme est seulement suspendu, pas neutralisé."
 }</v>
      </c>
    </row>
    <row r="21" spans="1:7">
      <c r="A21" s="247" t="s">
        <v>3072</v>
      </c>
      <c r="B21" s="233" t="s">
        <v>3037</v>
      </c>
      <c r="C21" s="115" t="s">
        <v>3038</v>
      </c>
      <c r="D21" s="115" t="s">
        <v>3039</v>
      </c>
      <c r="E21" s="115" t="s">
        <v>3040</v>
      </c>
      <c r="G21" s="115" t="str">
        <f t="shared" si="1"/>
        <v>"STUNNED": {
  "Type": "6_POSITION",
  "Code": "STUNNED",
  "Name": "Etourdissement",
  "Effect": "Étourdi ",
  "EffectDescription": "Une créature étourdie est incapable d'agir (voir la condition), ne peut plus bouger et parle de manière hésitante.\nLa créature rate automatiquement ses jets de sauvegarde de Force et de Dextérité.\nLes jets d'attaque contre la créature ont l'avantage."
 }</v>
      </c>
    </row>
    <row r="22" spans="1:7" ht="17.25" customHeight="1">
      <c r="A22" s="247" t="s">
        <v>3072</v>
      </c>
      <c r="B22" s="233" t="s">
        <v>3045</v>
      </c>
      <c r="C22" s="115" t="s">
        <v>3046</v>
      </c>
      <c r="D22" s="115" t="s">
        <v>3047</v>
      </c>
      <c r="E22" s="232" t="s">
        <v>3048</v>
      </c>
      <c r="G22" s="115" t="str">
        <f t="shared" si="1"/>
        <v>"UNCONSCIOUS": {
  "Type": "6_POSITION",
  "Code": "UNCONSCIOUS",
  "Name": "Evanouissement",
  "Effect": "Inconscient",
  "EffectDescription": "Une créature inconsciente est incapable d'agir (voir la condition), ne peut plus bouger ni parler, et n'est plus consciente de ce qui se passe autour d'elle.\nLa créature lâche ce qu'elle tenait et tombe à terre.\nLa créature rate automatiquement ses jets de sauvegarde de Force et de Dextérité.\nLes jets d'attaque contre la créature ont l'avantage.\nToute attaque qui touche la créature est un coup critique si l'attaquant est à 1,50 mètre ou moins de la créature."
 }</v>
      </c>
    </row>
    <row r="23" spans="1:7">
      <c r="A23" s="247" t="s">
        <v>3072</v>
      </c>
      <c r="B23" s="233" t="s">
        <v>3041</v>
      </c>
      <c r="C23" s="115" t="s">
        <v>3042</v>
      </c>
      <c r="D23" s="115" t="s">
        <v>3043</v>
      </c>
      <c r="E23" s="115" t="s">
        <v>3044</v>
      </c>
      <c r="G23" s="115" t="str">
        <f t="shared" si="1"/>
        <v>"INCAPACITATED": {
  "Type": "6_POSITION",
  "Code": "INCAPACITATED",
  "Name": "Incapacité",
  "Effect": "Incapable d'agir",
  "EffectDescription": "Une créature incapable d'agir ne peut effectuer aucune action ni aucune réaction."
 }</v>
      </c>
    </row>
    <row r="25" spans="1:7">
      <c r="G25" s="115" t="str">
        <f>CONCATENATE(G2,",
",G13,",
",G10,",
",G11,",
",G12,",
",G9,",
",G5,",
",G6,",
",G7,",
",G8,",
",G3,",
",G17,",
",G18,",
",G15,",
",G16,",
",G19,",
",G21,",
",G23,",
",G22,",
",G14,",
",G20,",
",G4)</f>
        <v>"ALCOHOL": {
  "Type": "1_SUBSTANCE",
  "Code": "ALCOHOL",
  "Name": "Alcool",
  "Effect": "Alcoolisé",
  "EffectDescription": ""
 },
"BEWITCHMENT": {
  "Type": "4_MAGIC",
  "Code": "BEWITCHMENT",
  "Name": "Envoutement",
  "Effect": "Envouté",
  "EffectDescription": ""
 },
"FEAR": {
  "Type": "3_CONTEXT",
  "Code": "FEAR",
  "Name": "Peur",
  "Effect": "Effrayé",
  "EffectDescription": "Une créature effrayée a un désavantage aux jets de caractéristique et aux jets d'attaque tant que la source de sa peur est dans sa ligne de vue.\nLa créature ne peut se rapprocher volontairement de la source de sa peur."
 },
"PROVOCATION": {
  "Type": "3_CONTEXT",
  "Code": "PROVOCATION",
  "Name": "Provocation",
  "Effect": "Provoqué",
  "EffectDescription": ""
 },
"CHARM": {
  "Type": "3_CONTEXT",
  "Code": "CHARM",
  "Name": "Charme",
  "Effect": "Charmé",
  "EffectDescription": "Une créature charmée ne peut pas attaquer le charmeur ou le cibler avec des capacités ou des effets magiques nuisibles.\nLe charmeur a l'avantage à ses jets de caractéristique pour interagir socialement avec la créature."
 },
"STRESS": {
  "Type": "3_CONTEXT",
  "Code": "STRESS",
  "Name": "Stress",
  "Effect": "Stressé",
  "EffectDescription": ""
 },
"ACID": {
  "Type": "2_ELEMENT",
  "Code": "ACID",
  "Name": "Acide",
  "Effect": "Acidifié",
  "EffectDescription": ""
 },
"FIRE": {
  "Type": "2_ELEMENT",
  "Code": "FIRE",
  "Name": "Feu",
  "Effect": "Brûlé",
  "EffectDescription": ""
 },
"LIGHTNING": {
  "Type": "2_ELEMENT",
  "Code": "LIGHTNING",
  "Name": "Foudre",
  "Effect": "Foudroyé",
  "EffectDescription": ""
 },
"COLD": {
  "Type": "2_ELEMENT",
  "Code": "COLD",
  "Name": "Froid",
  "Effect": "Gelé",
  "EffectDescription": ""
 },
"DRUG": {
  "Type": "1_SUBSTANCE",
  "Code": "DRUG",
  "Name": "Narcotique",
  "Effect": "Drogué",
  "EffectDescription": ""
 },
"PRONE": {
  "Type": "6_POSITION",
  "Code": "PRONE",
  "Name": "Chute",
  "Effect": "À terre",
  "EffectDescription": "La seule option de mouvement possible pour une créature à terre est de ramper, à moins qu'elle ne se relève et mette alors un terme à la condition.\nLa créature a un désavantage aux jets d'attaque.\nUn jet d'attaque contre la créature a l'avantage si l'attaquant est à 1,50 mètre ou moins de la créature. Sinon, le jet d'attaque a un désavantage."
 },
"GRAPPLING": {
  "Type": "6_POSITION",
  "Code": "GRAPPLING",
  "Name": "Agripper",
  "Effect": "Agrippé ",
  "EffectDescription": "La vitesse d'une créature agrippée passe à 0, et elle ne peut bénéficier d'aucun bonus à sa vitesse.\nLa condition prend fin si la créature qui agrippe est incapable d'agir (voir la condition).\nLa condition se termine également si un effet met la créature agrippée hors de portée de la créature ou de l'effet qui l'agrippe, comme par exemple lorsqu'une créature est projetée par le sort onde de choc."
 },
"DEAFENED": {
  "Type": "5_SENSE",
  "Code": "DEAFENED",
  "Name": "Assourdissement",
  "Effect": "Assourdi ",
  "EffectDescription": "Une créature assourdie n'entend pas et rate automatiquement tout jet de caractéristique qui nécessite l’ouïe."
 },
"BLINDED": {
  "Type": "5_SENSE",
  "Code": "BLINDED",
  "Name": "Aveuglement",
  "Effect": "Aveuglé ",
  "EffectDescription": "Une créature aveuglée ne voit pas et rate automatiquement tout jet de caractéristique qui nécessite la vue.\nLes jets d'attaque contre la créature ont l'avantage, et les jets d'attaque de la créature ont un désavantage."
 },
"RESTRAINED": {
  "Type": "6_POSITION",
  "Code": "RESTRAINED",
  "Name": "Entrave",
  "Effect": "Entravé ",
  "EffectDescription": "La vitesse d'une créature entravée passe à 0, et elle ne peut bénéficier d'aucun bonus à sa vitesse.\nLes jets d'attaque contre la créature ont l'avantage, et les jets d'attaque de la créature ont un désavantage.\nLa créature a un désavantage à ses jets de sauvegarde de Dextérité."
 },
"STUNNED": {
  "Type": "6_POSITION",
  "Code": "STUNNED",
  "Name": "Etourdissement",
  "Effect": "Étourdi ",
  "EffectDescription": "Une créature étourdie est incapable d'agir (voir la condition), ne peut plus bouger et parle de manière hésitante.\nLa créature rate automatiquement ses jets de sauvegarde de Force et de Dextérité.\nLes jets d'attaque contre la créature ont l'avantage."
 },
"INCAPACITATED": {
  "Type": "6_POSITION",
  "Code": "INCAPACITATED",
  "Name": "Incapacité",
  "Effect": "Incapable d'agir",
  "EffectDescription": "Une créature incapable d'agir ne peut effectuer aucune action ni aucune réaction."
 },
"UNCONSCIOUS": {
  "Type": "6_POSITION",
  "Code": "UNCONSCIOUS",
  "Name": "Evanouissement",
  "Effect": "Inconscient",
  "EffectDescription": "Une créature inconsciente est incapable d'agir (voir la condition), ne peut plus bouger ni parler, et n'est plus consciente de ce qui se passe autour d'elle.\nLa créature lâche ce qu'elle tenait et tombe à terre.\nLa créature rate automatiquement ses jets de sauvegarde de Force et de Dextérité.\nLes jets d'attaque contre la créature ont l'avantage.\nToute attaque qui touche la créature est un coup critique si l'attaquant est à 1,50 mètre ou moins de la créature."
 },
"INVISIBLE": {
  "Type": "4_MAGIC",
  "Code": "INVISIBLE",
  "Name": "Invisibilité",
  "Effect": "Invisible",
  "EffectDescription": "Une créature invisible ne peut être vue sans l'aide de la magie ou un sens particulier. En ce qui concerne le fait de se cacher, la créature est considérée dans une zone à visibilité nulle. L'emplacement de la créature peut être détecté par un bruit qu'elle fait ou par les traces qu'elle laisse.\nLes jets d'attaque contre la créature ont un désavantage, et les jets d'attaque de la créature ont l'avantage."
 },
"PETRIFIED": {
  "Type": "6_POSITION",
  "Code": "PETRIFIED",
  "Name": "Pétrification",
  "Effect": "Pétrifié ",
  "EffectDescription": "Une créature pétrifiée est transformée, ainsi que tout objet non magique qu'elle porte, en une substance inanimée solide (généralement en pierre). Son poids est multiplié par dix et son vieillissement cesse.\nLa créature est incapable d'agir (voir la condition), ne peut plus bouger ni parler, et n'est plus consciente de ce qui se passe autour d'elle.\nLes jets d'attaque contre la créature ont l'avantage.\nLa créature rate automatiquement ses jets de sauvegarde de Force et de Dextérité.\nLa créature obtient la résistance contre tous les types de dégâts.\nLa créature est immunisée contre le poison et la maladie, mais un poison ou une maladie déjà dans son organisme est seulement suspendu, pas neutralisé."
 },
"POISON": {
  "Type": "1_SUBSTANCE",
  "Code": "POISON",
  "Name": "Poison",
  "Effect": "Empoisonné",
  "EffectDescription": "Une créature empoisonnée a un désavantage aux jets d'attaque et aux jets de caractéristique."
 }</v>
      </c>
    </row>
    <row r="26" spans="1:7">
      <c r="A26" s="115" t="s">
        <v>3057</v>
      </c>
      <c r="B26" s="115" t="s">
        <v>1094</v>
      </c>
      <c r="C26" s="115" t="s">
        <v>3073</v>
      </c>
    </row>
    <row r="27" spans="1:7">
      <c r="A27" s="115" t="s">
        <v>3067</v>
      </c>
      <c r="B27" s="115" t="s">
        <v>3060</v>
      </c>
      <c r="C27" s="115" t="s">
        <v>3058</v>
      </c>
      <c r="E27" s="115" t="str">
        <f>""""&amp;A27&amp;""": {
  ""Code"": """&amp;A27&amp;""",
  ""Name"": """&amp;B27&amp;""",
  ""Savable"": "&amp;C27&amp;"
 }"</f>
        <v>"1_SUBSTANCE": {
  "Code": "1_SUBSTANCE",
  "Name": "Substance",
  "Savable": true
 }</v>
      </c>
    </row>
    <row r="28" spans="1:7">
      <c r="A28" s="115" t="s">
        <v>3068</v>
      </c>
      <c r="B28" s="115" t="s">
        <v>3062</v>
      </c>
      <c r="C28" s="115" t="s">
        <v>3058</v>
      </c>
      <c r="E28" s="115" t="str">
        <f t="shared" ref="E28:E32" si="2">""""&amp;A28&amp;""": {
  ""Code"": """&amp;A28&amp;""",
  ""Name"": """&amp;B28&amp;""",
  ""Savable"": "&amp;C28&amp;"
 }"</f>
        <v>"2_ELEMENT": {
  "Code": "2_ELEMENT",
  "Name": "Elément",
  "Savable": true
 }</v>
      </c>
    </row>
    <row r="29" spans="1:7">
      <c r="A29" s="115" t="s">
        <v>3069</v>
      </c>
      <c r="B29" s="115" t="s">
        <v>3063</v>
      </c>
      <c r="C29" s="115" t="s">
        <v>3058</v>
      </c>
      <c r="E29" s="115" t="str">
        <f t="shared" si="2"/>
        <v>"3_CONTEXT": {
  "Code": "3_CONTEXT",
  "Name": "Contexte",
  "Savable": true
 }</v>
      </c>
    </row>
    <row r="30" spans="1:7">
      <c r="A30" s="115" t="s">
        <v>3071</v>
      </c>
      <c r="B30" s="115" t="s">
        <v>3064</v>
      </c>
      <c r="C30" s="115" t="s">
        <v>3058</v>
      </c>
      <c r="E30" s="115" t="str">
        <f t="shared" si="2"/>
        <v>"4_MAGIC": {
  "Code": "4_MAGIC",
  "Name": "Magie",
  "Savable": true
 }</v>
      </c>
    </row>
    <row r="31" spans="1:7">
      <c r="A31" s="115" t="s">
        <v>3070</v>
      </c>
      <c r="B31" s="115" t="s">
        <v>3065</v>
      </c>
      <c r="C31" s="115" t="s">
        <v>3059</v>
      </c>
      <c r="E31" s="115" t="str">
        <f t="shared" si="2"/>
        <v>"5_SENSE": {
  "Code": "5_SENSE",
  "Name": "Sens",
  "Savable": false
 }</v>
      </c>
    </row>
    <row r="32" spans="1:7">
      <c r="A32" s="115" t="s">
        <v>3072</v>
      </c>
      <c r="B32" s="115" t="s">
        <v>3061</v>
      </c>
      <c r="C32" s="115" t="s">
        <v>3059</v>
      </c>
      <c r="E32" s="115" t="str">
        <f t="shared" si="2"/>
        <v>"6_POSITION": {
  "Code": "6_POSITION",
  "Name": "Position",
  "Savable": false
 }</v>
      </c>
    </row>
    <row r="34" spans="5:5">
      <c r="E34" s="115" t="str">
        <f>CONCATENATE(E27,",
",E28,",
",E32,",
",E29,",
",E30,",
",E31)</f>
        <v>"1_SUBSTANCE": {
  "Code": "1_SUBSTANCE",
  "Name": "Substance",
  "Savable": true
 },
"2_ELEMENT": {
  "Code": "2_ELEMENT",
  "Name": "Elément",
  "Savable": true
 },
"6_POSITION": {
  "Code": "6_POSITION",
  "Name": "Position",
  "Savable": false
 },
"3_CONTEXT": {
  "Code": "3_CONTEXT",
  "Name": "Contexte",
  "Savable": true
 },
"4_MAGIC": {
  "Code": "4_MAGIC",
  "Name": "Magie",
  "Savable": true
 },
"5_SENSE": {
  "Code": "5_SENSE",
  "Name": "Sens",
  "Savable": false
 }</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5"/>
  <sheetViews>
    <sheetView workbookViewId="0">
      <selection activeCell="D7" activeCellId="1" sqref="D4 D7"/>
    </sheetView>
  </sheetViews>
  <sheetFormatPr baseColWidth="10" defaultRowHeight="15"/>
  <cols>
    <col min="1" max="1" width="18.140625" customWidth="1"/>
    <col min="2" max="3" width="29.28515625" customWidth="1"/>
    <col min="4" max="4" width="7" customWidth="1"/>
    <col min="5" max="5" width="13" customWidth="1"/>
    <col min="6" max="6" width="10" customWidth="1"/>
    <col min="7" max="7" width="12.28515625" customWidth="1"/>
    <col min="8" max="8" width="8.7109375" customWidth="1"/>
    <col min="9" max="10" width="10" customWidth="1"/>
    <col min="11" max="11" width="31" customWidth="1"/>
    <col min="12" max="12" width="16.42578125" customWidth="1"/>
    <col min="13" max="13" width="35.85546875" customWidth="1"/>
  </cols>
  <sheetData>
    <row r="1" spans="1:15">
      <c r="A1" s="76" t="s">
        <v>451</v>
      </c>
      <c r="B1" s="78" t="s">
        <v>3</v>
      </c>
      <c r="C1" s="78" t="s">
        <v>15</v>
      </c>
      <c r="D1" s="78" t="s">
        <v>11</v>
      </c>
      <c r="E1" s="78" t="s">
        <v>10</v>
      </c>
      <c r="F1" s="78" t="s">
        <v>6</v>
      </c>
      <c r="G1" s="78" t="s">
        <v>7</v>
      </c>
      <c r="H1" s="78" t="s">
        <v>8</v>
      </c>
      <c r="I1" s="78" t="s">
        <v>9</v>
      </c>
      <c r="J1" s="78" t="s">
        <v>439</v>
      </c>
      <c r="K1" s="139" t="s">
        <v>2118</v>
      </c>
      <c r="L1" s="139" t="s">
        <v>2855</v>
      </c>
      <c r="M1" s="181" t="s">
        <v>2899</v>
      </c>
    </row>
    <row r="2" spans="1:15">
      <c r="A2" s="84" t="s">
        <v>369</v>
      </c>
      <c r="B2" s="27" t="s">
        <v>436</v>
      </c>
      <c r="C2" s="27" t="s">
        <v>391</v>
      </c>
      <c r="D2" s="26">
        <v>0</v>
      </c>
      <c r="E2" s="23">
        <v>0</v>
      </c>
      <c r="F2" s="23">
        <v>2</v>
      </c>
      <c r="G2" s="23">
        <v>0</v>
      </c>
      <c r="H2" s="23">
        <v>0</v>
      </c>
      <c r="I2" s="23">
        <v>0</v>
      </c>
      <c r="J2" s="23">
        <v>9</v>
      </c>
      <c r="K2" s="23" t="s">
        <v>2917</v>
      </c>
      <c r="L2" s="23"/>
      <c r="M2" s="80" t="s">
        <v>2938</v>
      </c>
      <c r="O2" t="str">
        <f>""""&amp;A2&amp;""": {
 ""Id"" : """&amp;A2&amp;""",
 ""Name"" : """&amp;B2&amp;""",
 ""OV"" : """&amp;C2&amp;""",
 ""Strength"" : "&amp;D2&amp;",
 ""Constitution"" : "&amp;E2&amp;",
 ""Dexterity"" : "&amp;F2&amp;",
 ""Intelligence"" : "&amp;G2&amp;",
 ""Wisdom"" : "&amp;H2&amp;",
 ""Charisma"" : "&amp;I2&amp;",
 ""Speed"" : "&amp;SUBSTITUTE(J2,",",".")&amp;",
 ""Languages"" : ["&amp;K2&amp;"],
 ""Resistances"" : ["&amp;L2&amp;"],
 ""SaveAdvantages"" : ["&amp;M2&amp;"]
  }"</f>
        <v>"ELF": {
 "Id" : "ELF",
 "Name" : "Elfe",
 "OV" : "Elf",
 "Strength" : 0,
 "Constitution" : 0,
 "Dexterity" : 2,
 "Intelligence" : 0,
 "Wisdom" : 0,
 "Charisma" : 0,
 "Speed" : 9,
 "Languages" : ["COMMON", "ELVISH"],
 "Resistances" : [],
 "SaveAdvantages" : ["CHARME"]
  }</v>
      </c>
    </row>
    <row r="3" spans="1:15">
      <c r="A3" s="79" t="s">
        <v>4</v>
      </c>
      <c r="B3" s="71" t="s">
        <v>392</v>
      </c>
      <c r="C3" s="71" t="s">
        <v>392</v>
      </c>
      <c r="D3" s="25">
        <v>0</v>
      </c>
      <c r="E3" s="22">
        <v>0</v>
      </c>
      <c r="F3" s="22">
        <v>2</v>
      </c>
      <c r="G3" s="22">
        <v>0</v>
      </c>
      <c r="H3" s="22">
        <v>0</v>
      </c>
      <c r="I3" s="22">
        <v>0</v>
      </c>
      <c r="J3" s="22">
        <v>7.5</v>
      </c>
      <c r="K3" s="22" t="s">
        <v>2919</v>
      </c>
      <c r="L3" s="22"/>
      <c r="M3" s="81" t="s">
        <v>2939</v>
      </c>
      <c r="O3" t="str">
        <f t="shared" ref="O3:O13" si="0">""""&amp;A3&amp;""": {
 ""Id"" : """&amp;A3&amp;""",
 ""Name"" : """&amp;B3&amp;""",
 ""OV"" : """&amp;C3&amp;""",
 ""Strength"" : "&amp;D3&amp;",
 ""Constitution"" : "&amp;E3&amp;",
 ""Dexterity"" : "&amp;F3&amp;",
 ""Intelligence"" : "&amp;G3&amp;",
 ""Wisdom"" : "&amp;H3&amp;",
 ""Charisma"" : "&amp;I3&amp;",
 ""Speed"" : "&amp;SUBSTITUTE(J3,",",".")&amp;",
 ""Languages"" : ["&amp;K3&amp;"],
 ""Resistances"" : ["&amp;L3&amp;"],
 ""SaveAdvantages"" : ["&amp;M3&amp;"]
  }"</f>
        <v>"HALFELIN": {
 "Id" : "HALFELIN",
 "Name" : "Halfelin",
 "OV" : "Halfelin",
 "Strength" : 0,
 "Constitution" : 0,
 "Dexterity" : 2,
 "Intelligence" : 0,
 "Wisdom" : 0,
 "Charisma" : 0,
 "Speed" : 7.5,
 "Languages" : ["COMMON", "HALFELIN"],
 "Resistances" : [],
 "SaveAdvantages" : ["FEAR"]
  }</v>
      </c>
    </row>
    <row r="4" spans="1:15">
      <c r="A4" s="84" t="s">
        <v>370</v>
      </c>
      <c r="B4" s="27" t="s">
        <v>404</v>
      </c>
      <c r="C4" s="27" t="s">
        <v>393</v>
      </c>
      <c r="D4" s="26">
        <v>1</v>
      </c>
      <c r="E4" s="23">
        <v>1</v>
      </c>
      <c r="F4" s="23">
        <v>1</v>
      </c>
      <c r="G4" s="23">
        <v>1</v>
      </c>
      <c r="H4" s="23">
        <v>1</v>
      </c>
      <c r="I4" s="23">
        <v>1</v>
      </c>
      <c r="J4" s="23">
        <v>9</v>
      </c>
      <c r="K4" s="23" t="s">
        <v>2909</v>
      </c>
      <c r="L4" s="23"/>
      <c r="M4" s="80"/>
      <c r="O4" t="str">
        <f t="shared" si="0"/>
        <v>"HUMAN": {
 "Id" : "HUMAN",
 "Name" : "Humain",
 "OV" : "Human",
 "Strength" : 1,
 "Constitution" : 1,
 "Dexterity" : 1,
 "Intelligence" : 1,
 "Wisdom" : 1,
 "Charisma" : 1,
 "Speed" : 9,
 "Languages" : ["COMMON"],
 "Resistances" : [],
 "SaveAdvantages" : []
  }</v>
      </c>
    </row>
    <row r="5" spans="1:15">
      <c r="A5" s="79" t="s">
        <v>371</v>
      </c>
      <c r="B5" s="71" t="s">
        <v>405</v>
      </c>
      <c r="C5" s="71" t="s">
        <v>394</v>
      </c>
      <c r="D5" s="25">
        <v>0</v>
      </c>
      <c r="E5" s="22">
        <v>2</v>
      </c>
      <c r="F5" s="22">
        <v>0</v>
      </c>
      <c r="G5" s="22">
        <v>0</v>
      </c>
      <c r="H5" s="22">
        <v>0</v>
      </c>
      <c r="I5" s="22">
        <v>0</v>
      </c>
      <c r="J5" s="22">
        <v>7.5</v>
      </c>
      <c r="K5" s="22" t="s">
        <v>2918</v>
      </c>
      <c r="L5" s="22" t="s">
        <v>2937</v>
      </c>
      <c r="M5" s="81" t="s">
        <v>2937</v>
      </c>
      <c r="O5" t="str">
        <f t="shared" si="0"/>
        <v>"DWARF": {
 "Id" : "DWARF",
 "Name" : "Nain",
 "OV" : "Dwarf",
 "Strength" : 0,
 "Constitution" : 2,
 "Dexterity" : 0,
 "Intelligence" : 0,
 "Wisdom" : 0,
 "Charisma" : 0,
 "Speed" : 7.5,
 "Languages" : ["DWARF"],
 "Resistances" : ["POISON"],
 "SaveAdvantages" : ["POISON"]
  }</v>
      </c>
    </row>
    <row r="6" spans="1:15">
      <c r="A6" s="84" t="s">
        <v>372</v>
      </c>
      <c r="B6" s="27" t="s">
        <v>406</v>
      </c>
      <c r="C6" s="27" t="s">
        <v>395</v>
      </c>
      <c r="D6" s="26">
        <v>0</v>
      </c>
      <c r="E6" s="23">
        <v>0</v>
      </c>
      <c r="F6" s="23">
        <v>0</v>
      </c>
      <c r="G6" s="23">
        <v>0</v>
      </c>
      <c r="H6" s="23">
        <v>0</v>
      </c>
      <c r="I6" s="23">
        <v>2</v>
      </c>
      <c r="J6" s="23">
        <v>9</v>
      </c>
      <c r="K6" s="23" t="s">
        <v>2917</v>
      </c>
      <c r="L6" s="23"/>
      <c r="M6" s="80"/>
      <c r="O6" t="str">
        <f t="shared" si="0"/>
        <v>"HALF_ELF": {
 "Id" : "HALF_ELF",
 "Name" : "Demi-Elfe",
 "OV" : "Half-Elf",
 "Strength" : 0,
 "Constitution" : 0,
 "Dexterity" : 0,
 "Intelligence" : 0,
 "Wisdom" : 0,
 "Charisma" : 2,
 "Speed" : 9,
 "Languages" : ["COMMON", "ELVISH"],
 "Resistances" : [],
 "SaveAdvantages" : []
  }</v>
      </c>
    </row>
    <row r="7" spans="1:15">
      <c r="A7" s="79" t="s">
        <v>373</v>
      </c>
      <c r="B7" s="71" t="s">
        <v>407</v>
      </c>
      <c r="C7" s="71" t="s">
        <v>396</v>
      </c>
      <c r="D7" s="25">
        <v>2</v>
      </c>
      <c r="E7" s="22">
        <v>1</v>
      </c>
      <c r="F7" s="22">
        <v>0</v>
      </c>
      <c r="G7" s="22">
        <v>0</v>
      </c>
      <c r="H7" s="22">
        <v>0</v>
      </c>
      <c r="I7" s="22">
        <v>0</v>
      </c>
      <c r="J7" s="22">
        <v>9</v>
      </c>
      <c r="K7" s="22" t="s">
        <v>2916</v>
      </c>
      <c r="L7" s="22"/>
      <c r="M7" s="81"/>
      <c r="O7" t="str">
        <f t="shared" si="0"/>
        <v>"HALF_ORC": {
 "Id" : "HALF_ORC",
 "Name" : "Demi-Orque",
 "OV" : "Half-Orc",
 "Strength" : 2,
 "Constitution" : 1,
 "Dexterity" : 0,
 "Intelligence" : 0,
 "Wisdom" : 0,
 "Charisma" : 0,
 "Speed" : 9,
 "Languages" : ["COMMON", "ORC"],
 "Resistances" : [],
 "SaveAdvantages" : []
  }</v>
      </c>
    </row>
    <row r="8" spans="1:15">
      <c r="A8" s="84" t="s">
        <v>374</v>
      </c>
      <c r="B8" s="27" t="s">
        <v>408</v>
      </c>
      <c r="C8" s="27" t="s">
        <v>397</v>
      </c>
      <c r="D8" s="26">
        <v>2</v>
      </c>
      <c r="E8" s="23">
        <v>0</v>
      </c>
      <c r="F8" s="23">
        <v>0</v>
      </c>
      <c r="G8" s="23">
        <v>0</v>
      </c>
      <c r="H8" s="23">
        <v>0</v>
      </c>
      <c r="I8" s="23">
        <v>1</v>
      </c>
      <c r="J8" s="23">
        <v>9</v>
      </c>
      <c r="K8" s="23" t="s">
        <v>2915</v>
      </c>
      <c r="L8" s="23"/>
      <c r="M8" s="80"/>
      <c r="O8" t="str">
        <f t="shared" si="0"/>
        <v>"DRAGON_BORN": {
 "Id" : "DRAGON_BORN",
 "Name" : "Drakéide",
 "OV" : "Dragon Born",
 "Strength" : 2,
 "Constitution" : 0,
 "Dexterity" : 0,
 "Intelligence" : 0,
 "Wisdom" : 0,
 "Charisma" : 1,
 "Speed" : 9,
 "Languages" : ["COMMON", "DRACONIC"],
 "Resistances" : [],
 "SaveAdvantages" : []
  }</v>
      </c>
    </row>
    <row r="9" spans="1:15">
      <c r="A9" s="79" t="s">
        <v>5</v>
      </c>
      <c r="B9" s="71" t="s">
        <v>398</v>
      </c>
      <c r="C9" s="71" t="s">
        <v>398</v>
      </c>
      <c r="D9" s="25">
        <v>0</v>
      </c>
      <c r="E9" s="22">
        <v>0</v>
      </c>
      <c r="F9" s="22">
        <v>0</v>
      </c>
      <c r="G9" s="22">
        <v>2</v>
      </c>
      <c r="H9" s="22">
        <v>0</v>
      </c>
      <c r="I9" s="22">
        <v>0</v>
      </c>
      <c r="J9" s="22">
        <v>7.5</v>
      </c>
      <c r="K9" s="22" t="s">
        <v>2914</v>
      </c>
      <c r="L9" s="22"/>
      <c r="M9" s="81" t="s">
        <v>2940</v>
      </c>
      <c r="O9" t="str">
        <f t="shared" si="0"/>
        <v>"GNOME": {
 "Id" : "GNOME",
 "Name" : "Gnome",
 "OV" : "Gnome",
 "Strength" : 0,
 "Constitution" : 0,
 "Dexterity" : 0,
 "Intelligence" : 2,
 "Wisdom" : 0,
 "Charisma" : 0,
 "Speed" : 7.5,
 "Languages" : ["COMMON", "GNOME"],
 "Resistances" : [],
 "SaveAdvantages" : ["INT", "SAG", "CHA"]
  }</v>
      </c>
    </row>
    <row r="10" spans="1:15">
      <c r="A10" s="84" t="s">
        <v>375</v>
      </c>
      <c r="B10" s="27" t="s">
        <v>409</v>
      </c>
      <c r="C10" s="27" t="s">
        <v>399</v>
      </c>
      <c r="D10" s="26">
        <v>0</v>
      </c>
      <c r="E10" s="23">
        <v>0</v>
      </c>
      <c r="F10" s="23">
        <v>0</v>
      </c>
      <c r="G10" s="23">
        <v>1</v>
      </c>
      <c r="H10" s="23">
        <v>0</v>
      </c>
      <c r="I10" s="23">
        <v>2</v>
      </c>
      <c r="J10" s="23">
        <v>9</v>
      </c>
      <c r="K10" s="23" t="s">
        <v>2913</v>
      </c>
      <c r="L10" s="23"/>
      <c r="M10" s="80"/>
      <c r="O10" t="str">
        <f t="shared" si="0"/>
        <v>"TIEFFLING": {
 "Id" : "TIEFFLING",
 "Name" : "Tieffelin",
 "OV" : "Tieffling",
 "Strength" : 0,
 "Constitution" : 0,
 "Dexterity" : 0,
 "Intelligence" : 1,
 "Wisdom" : 0,
 "Charisma" : 2,
 "Speed" : 9,
 "Languages" : ["COMMON", "INFERNAL"],
 "Resistances" : [],
 "SaveAdvantages" : []
  }</v>
      </c>
    </row>
    <row r="11" spans="1:15">
      <c r="A11" s="79" t="s">
        <v>376</v>
      </c>
      <c r="B11" s="71" t="s">
        <v>410</v>
      </c>
      <c r="C11" s="71" t="s">
        <v>400</v>
      </c>
      <c r="D11" s="25">
        <v>0</v>
      </c>
      <c r="E11" s="22">
        <v>0</v>
      </c>
      <c r="F11" s="22">
        <v>2</v>
      </c>
      <c r="G11" s="22">
        <v>0</v>
      </c>
      <c r="H11" s="22">
        <v>1</v>
      </c>
      <c r="I11" s="22">
        <v>0</v>
      </c>
      <c r="J11" s="22">
        <v>7.5</v>
      </c>
      <c r="K11" s="22" t="s">
        <v>2910</v>
      </c>
      <c r="L11" s="22"/>
      <c r="M11" s="81"/>
      <c r="O11" t="str">
        <f t="shared" si="0"/>
        <v>"AARAKOCRA": {
 "Id" : "AARAKOCRA",
 "Name" : "Aarakocra *",
 "OV" : "Aarakocra",
 "Strength" : 0,
 "Constitution" : 0,
 "Dexterity" : 2,
 "Intelligence" : 0,
 "Wisdom" : 1,
 "Charisma" : 0,
 "Speed" : 7.5,
 "Languages" : ["COMMON", "AARAKOCRA", "AIR"],
 "Resistances" : [],
 "SaveAdvantages" : []
  }</v>
      </c>
    </row>
    <row r="12" spans="1:15">
      <c r="A12" s="84" t="s">
        <v>377</v>
      </c>
      <c r="B12" s="27" t="s">
        <v>411</v>
      </c>
      <c r="C12" s="27" t="s">
        <v>401</v>
      </c>
      <c r="D12" s="26">
        <v>0</v>
      </c>
      <c r="E12" s="23">
        <v>2</v>
      </c>
      <c r="F12" s="23">
        <v>0</v>
      </c>
      <c r="G12" s="23">
        <v>0</v>
      </c>
      <c r="H12" s="23">
        <v>0</v>
      </c>
      <c r="I12" s="23">
        <v>0</v>
      </c>
      <c r="J12" s="23">
        <v>9</v>
      </c>
      <c r="K12" s="23" t="s">
        <v>2912</v>
      </c>
      <c r="L12" s="23"/>
      <c r="M12" s="80"/>
      <c r="O12" t="str">
        <f t="shared" si="0"/>
        <v>"GENASI": {
 "Id" : "GENASI",
 "Name" : "Génasi *",
 "OV" : "Genasi",
 "Strength" : 0,
 "Constitution" : 2,
 "Dexterity" : 0,
 "Intelligence" : 0,
 "Wisdom" : 0,
 "Charisma" : 0,
 "Speed" : 9,
 "Languages" : ["COMMON", "PRIMARY"],
 "Resistances" : [],
 "SaveAdvantages" : []
  }</v>
      </c>
    </row>
    <row r="13" spans="1:15">
      <c r="A13" s="212" t="s">
        <v>379</v>
      </c>
      <c r="B13" s="133" t="s">
        <v>413</v>
      </c>
      <c r="C13" s="133" t="s">
        <v>403</v>
      </c>
      <c r="D13" s="213">
        <v>2</v>
      </c>
      <c r="E13" s="214">
        <v>1</v>
      </c>
      <c r="F13" s="214">
        <v>0</v>
      </c>
      <c r="G13" s="214">
        <v>0</v>
      </c>
      <c r="H13" s="214">
        <v>0</v>
      </c>
      <c r="I13" s="214">
        <v>0</v>
      </c>
      <c r="J13" s="214">
        <v>9</v>
      </c>
      <c r="K13" s="214" t="s">
        <v>2911</v>
      </c>
      <c r="L13" s="214"/>
      <c r="M13" s="217"/>
      <c r="O13" t="str">
        <f t="shared" si="0"/>
        <v>"GOLIATH": {
 "Id" : "GOLIATH",
 "Name" : "Goliath *",
 "OV" : "Goliath",
 "Strength" : 2,
 "Constitution" : 1,
 "Dexterity" : 0,
 "Intelligence" : 0,
 "Wisdom" : 0,
 "Charisma" : 0,
 "Speed" : 9,
 "Languages" : ["COMMON", "GIANT"],
 "Resistances" : [],
 "SaveAdvantages" : []
  }</v>
      </c>
    </row>
    <row r="15" spans="1:15">
      <c r="O15" t="str">
        <f>CONCATENATE(O2,",
",O3,",
",O4,",
",O5,",
",O6,",
",O7,",
",O8,",
",O9,",
",O10,",
",O11,",
",O12,",
",O13)</f>
        <v>"ELF": {
 "Id" : "ELF",
 "Name" : "Elfe",
 "OV" : "Elf",
 "Strength" : 0,
 "Constitution" : 0,
 "Dexterity" : 2,
 "Intelligence" : 0,
 "Wisdom" : 0,
 "Charisma" : 0,
 "Speed" : 9,
 "Languages" : ["COMMON", "ELVISH"],
 "Resistances" : [],
 "SaveAdvantages" : ["CHARME"]
  },
"HALFELIN": {
 "Id" : "HALFELIN",
 "Name" : "Halfelin",
 "OV" : "Halfelin",
 "Strength" : 0,
 "Constitution" : 0,
 "Dexterity" : 2,
 "Intelligence" : 0,
 "Wisdom" : 0,
 "Charisma" : 0,
 "Speed" : 7.5,
 "Languages" : ["COMMON", "HALFELIN"],
 "Resistances" : [],
 "SaveAdvantages" : ["FEAR"]
  },
"HUMAN": {
 "Id" : "HUMAN",
 "Name" : "Humain",
 "OV" : "Human",
 "Strength" : 1,
 "Constitution" : 1,
 "Dexterity" : 1,
 "Intelligence" : 1,
 "Wisdom" : 1,
 "Charisma" : 1,
 "Speed" : 9,
 "Languages" : ["COMMON"],
 "Resistances" : [],
 "SaveAdvantages" : []
  },
"DWARF": {
 "Id" : "DWARF",
 "Name" : "Nain",
 "OV" : "Dwarf",
 "Strength" : 0,
 "Constitution" : 2,
 "Dexterity" : 0,
 "Intelligence" : 0,
 "Wisdom" : 0,
 "Charisma" : 0,
 "Speed" : 7.5,
 "Languages" : ["DWARF"],
 "Resistances" : ["POISON"],
 "SaveAdvantages" : ["POISON"]
  },
"HALF_ELF": {
 "Id" : "HALF_ELF",
 "Name" : "Demi-Elfe",
 "OV" : "Half-Elf",
 "Strength" : 0,
 "Constitution" : 0,
 "Dexterity" : 0,
 "Intelligence" : 0,
 "Wisdom" : 0,
 "Charisma" : 2,
 "Speed" : 9,
 "Languages" : ["COMMON", "ELVISH"],
 "Resistances" : [],
 "SaveAdvantages" : []
  },
"HALF_ORC": {
 "Id" : "HALF_ORC",
 "Name" : "Demi-Orque",
 "OV" : "Half-Orc",
 "Strength" : 2,
 "Constitution" : 1,
 "Dexterity" : 0,
 "Intelligence" : 0,
 "Wisdom" : 0,
 "Charisma" : 0,
 "Speed" : 9,
 "Languages" : ["COMMON", "ORC"],
 "Resistances" : [],
 "SaveAdvantages" : []
  },
"DRAGON_BORN": {
 "Id" : "DRAGON_BORN",
 "Name" : "Drakéide",
 "OV" : "Dragon Born",
 "Strength" : 2,
 "Constitution" : 0,
 "Dexterity" : 0,
 "Intelligence" : 0,
 "Wisdom" : 0,
 "Charisma" : 1,
 "Speed" : 9,
 "Languages" : ["COMMON", "DRACONIC"],
 "Resistances" : [],
 "SaveAdvantages" : []
  },
"GNOME": {
 "Id" : "GNOME",
 "Name" : "Gnome",
 "OV" : "Gnome",
 "Strength" : 0,
 "Constitution" : 0,
 "Dexterity" : 0,
 "Intelligence" : 2,
 "Wisdom" : 0,
 "Charisma" : 0,
 "Speed" : 7.5,
 "Languages" : ["COMMON", "GNOME"],
 "Resistances" : [],
 "SaveAdvantages" : ["INT", "SAG", "CHA"]
  },
"TIEFFLING": {
 "Id" : "TIEFFLING",
 "Name" : "Tieffelin",
 "OV" : "Tieffling",
 "Strength" : 0,
 "Constitution" : 0,
 "Dexterity" : 0,
 "Intelligence" : 1,
 "Wisdom" : 0,
 "Charisma" : 2,
 "Speed" : 9,
 "Languages" : ["COMMON", "INFERNAL"],
 "Resistances" : [],
 "SaveAdvantages" : []
  },
"AARAKOCRA": {
 "Id" : "AARAKOCRA",
 "Name" : "Aarakocra *",
 "OV" : "Aarakocra",
 "Strength" : 0,
 "Constitution" : 0,
 "Dexterity" : 2,
 "Intelligence" : 0,
 "Wisdom" : 1,
 "Charisma" : 0,
 "Speed" : 7.5,
 "Languages" : ["COMMON", "AARAKOCRA", "AIR"],
 "Resistances" : [],
 "SaveAdvantages" : []
  },
"GENASI": {
 "Id" : "GENASI",
 "Name" : "Génasi *",
 "OV" : "Genasi",
 "Strength" : 0,
 "Constitution" : 2,
 "Dexterity" : 0,
 "Intelligence" : 0,
 "Wisdom" : 0,
 "Charisma" : 0,
 "Speed" : 9,
 "Languages" : ["COMMON", "PRIMARY"],
 "Resistances" : [],
 "SaveAdvantages" : []
  },
"GOLIATH": {
 "Id" : "GOLIATH",
 "Name" : "Goliath *",
 "OV" : "Goliath",
 "Strength" : 2,
 "Constitution" : 1,
 "Dexterity" : 0,
 "Intelligence" : 0,
 "Wisdom" : 0,
 "Charisma" : 0,
 "Speed" : 9,
 "Languages" : ["COMMON", "GIANT"],
 "Resistances" : [],
 "SaveAdvantages" : []
  }</v>
      </c>
    </row>
  </sheetData>
  <hyperlinks>
    <hyperlink ref="B2" r:id="rId1" tooltip="Allez à la page Elfe" display="https://www.aidedd.org/regles/races/elfe/"/>
    <hyperlink ref="B3" r:id="rId2" tooltip="Allez à la page Halfelin" display="https://www.aidedd.org/regles/races/halfelin/"/>
    <hyperlink ref="B4" r:id="rId3" tooltip="Allez à la page Humain" display="https://www.aidedd.org/regles/races/humain/"/>
    <hyperlink ref="B5" r:id="rId4" tooltip="Allez à la page Nain" display="https://www.aidedd.org/regles/races/nain/"/>
    <hyperlink ref="B7" r:id="rId5" tooltip="Allez à la page Demi-orque" display="https://www.aidedd.org/regles/races/demi-orque/"/>
    <hyperlink ref="B8" r:id="rId6" tooltip="Allez à la page Drakéide" display="https://www.aidedd.org/regles/races/drakeide/"/>
    <hyperlink ref="B9" r:id="rId7" tooltip="Allez à la page Gnome" display="https://www.aidedd.org/regles/races/gnome/"/>
    <hyperlink ref="B10" r:id="rId8" tooltip="Allez à la page Tieffelin" display="https://www.aidedd.org/regles/races/tieffelin/"/>
    <hyperlink ref="B11" r:id="rId9" tooltip="Allez à la page Aarakocra" display="https://www.aidedd.org/regles/races/aarakocra/"/>
    <hyperlink ref="B12" r:id="rId10" tooltip="Allez à la page Génasi" display="https://www.aidedd.org/regles/races/genasis/"/>
    <hyperlink ref="B13" r:id="rId11" tooltip="Allez à la page Goliath" display="https://www.aidedd.org/regles/races/goliath/"/>
    <hyperlink ref="B6" r:id="rId12" tooltip="Allez à la page Demi-elfe" display="https://www.aidedd.org/regles/races/demi-elfe/"/>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3"/>
  <sheetViews>
    <sheetView workbookViewId="0">
      <selection activeCell="A25" sqref="A25"/>
    </sheetView>
  </sheetViews>
  <sheetFormatPr baseColWidth="10" defaultRowHeight="15"/>
  <cols>
    <col min="1" max="1" width="23.140625" customWidth="1"/>
    <col min="2" max="2" width="23.28515625" customWidth="1"/>
    <col min="3" max="3" width="22.85546875" customWidth="1"/>
  </cols>
  <sheetData>
    <row r="1" spans="1:3" ht="15" customHeight="1">
      <c r="A1" t="s">
        <v>2819</v>
      </c>
      <c r="B1" t="str">
        <f>Alignements!E12</f>
        <v>"1_LB": {
  "Code" : "1_LB",
  "Name" : "Loyal bon",
  "Description" : "On peut compter sur ces créatures pour faire le bien dans le sens ou la société l'entend. Les dragons d'or, les paladins et la plupart des nains sont d'alignement loyal bon."
   },
"2_NB": {
  "Code" : "2_NB",
  "Name" : "Neutre bon ",
  "Description" : "Ces personnes font du mieux qu'elles peuvent pour aider les autres, en fonction de leurs besoins toutefois. Beaucoup des créatures célestes, certains géants des nuages et la plupart des gnomes sont neutre bon."
   },
"3_CB": {
  "Code" : "3_CB",
  "Name" : "Chaotique bon",
  "Description" : "Ces créatures agissent selon leur conscience, et ont peu d'égard pour ce que les autres attendent. Les dragons de cuivre, de nombreux elfes et les licornes sont d'alignement chaotique bon."
   },
"4_LN": {
  "Code" : "4_LN",
  "Name" : "Loyal neutre",
  "Description" : "Ces individus agissent conformément à la loi, aux traditions ou suivants des codes personnels. Beaucoup de moines et quelques magiciens sont d'alignement loyal neutre."
   },
"5_NB": {
  "Code" : "5_NB",
  "Name" : "Neutre",
  "Description" : "Neutre est l'alignement de ceux qui préfèrent rester à l'écart des questions morales et ne prennent pas parti, faisant ce qui leur semble le mieux à un moment donné. Les hommes-lézards, la plupart des druides et beaucoup d'humains sont neutres."
   },
"6_CN": {
  "Code" : "6_CN",
  "Name" : "Chaotique neutre",
  "Description" : "Ces créatures suivent leurs caprices, pensant à leur liberté personnelle avant tout. Beaucoup de barbares, de roublards et de bardes sont d'alignement chaotique neutre."
   },
"7_LM": {
  "Code" : "7_LM",
  "Name" : "Loyal mauvais",
  "Description" : "Ces créatures font méthodiquement ce qu'elles veulent, dans les limites d'un code de tradition, de la loyauté ou d'un ordre. Les diables, les dragons bleus et les hobgobelins sont d'alignement loyal mauvais."
   },
"8_NM": {
  "Code" : "8_NM",
  "Name" : "Neutre mauvais",
  "Description" : "Neutre mauvais est l'alignement de ceux qui font ce qu'ils veulent, sans aucune compassion ni aucun scrupule. Beaucoup d'elfes noirs, certains géants des nuages?, et les yugoloths sont d'alignement neutre mauvais."
   },
"9_CM": {
  "Code" : "9_CM",
  "Name" : "Chaotique mauvais",
  "Description" : "Ces créatures agissent avec une violence arbitraire, stimulées par la cupidité, la haine ou la soif de sang. Les démons, les dragons rouges et les orques sont d'alignement chaotique mauvais."
   }</v>
      </c>
      <c r="C1" t="str">
        <f t="shared" ref="C1:C31" si="0">""""&amp;A1&amp;""" : {
 "&amp;B1&amp;"
 }"</f>
        <v>"Alignments" : {
 "1_LB": {
  "Code" : "1_LB",
  "Name" : "Loyal bon",
  "Description" : "On peut compter sur ces créatures pour faire le bien dans le sens ou la société l'entend. Les dragons d'or, les paladins et la plupart des nains sont d'alignement loyal bon."
   },
"2_NB": {
  "Code" : "2_NB",
  "Name" : "Neutre bon ",
  "Description" : "Ces personnes font du mieux qu'elles peuvent pour aider les autres, en fonction de leurs besoins toutefois. Beaucoup des créatures célestes, certains géants des nuages et la plupart des gnomes sont neutre bon."
   },
"3_CB": {
  "Code" : "3_CB",
  "Name" : "Chaotique bon",
  "Description" : "Ces créatures agissent selon leur conscience, et ont peu d'égard pour ce que les autres attendent. Les dragons de cuivre, de nombreux elfes et les licornes sont d'alignement chaotique bon."
   },
"4_LN": {
  "Code" : "4_LN",
  "Name" : "Loyal neutre",
  "Description" : "Ces individus agissent conformément à la loi, aux traditions ou suivants des codes personnels. Beaucoup de moines et quelques magiciens sont d'alignement loyal neutre."
   },
"5_NB": {
  "Code" : "5_NB",
  "Name" : "Neutre",
  "Description" : "Neutre est l'alignement de ceux qui préfèrent rester à l'écart des questions morales et ne prennent pas parti, faisant ce qui leur semble le mieux à un moment donné. Les hommes-lézards, la plupart des druides et beaucoup d'humains sont neutres."
   },
"6_CN": {
  "Code" : "6_CN",
  "Name" : "Chaotique neutre",
  "Description" : "Ces créatures suivent leurs caprices, pensant à leur liberté personnelle avant tout. Beaucoup de barbares, de roublards et de bardes sont d'alignement chaotique neutre."
   },
"7_LM": {
  "Code" : "7_LM",
  "Name" : "Loyal mauvais",
  "Description" : "Ces créatures font méthodiquement ce qu'elles veulent, dans les limites d'un code de tradition, de la loyauté ou d'un ordre. Les diables, les dragons bleus et les hobgobelins sont d'alignement loyal mauvais."
   },
"8_NM": {
  "Code" : "8_NM",
  "Name" : "Neutre mauvais",
  "Description" : "Neutre mauvais est l'alignement de ceux qui font ce qu'ils veulent, sans aucune compassion ni aucun scrupule. Beaucoup d'elfes noirs, certains géants des nuages?, et les yugoloths sont d'alignement neutre mauvais."
   },
"9_CM": {
  "Code" : "9_CM",
  "Name" : "Chaotique mauvais",
  "Description" : "Ces créatures agissent avec une violence arbitraire, stimulées par la cupidité, la haine ou la soif de sang. Les démons, les dragons rouges et les orques sont d'alignement chaotique mauvais."
   }
 }</v>
      </c>
    </row>
    <row r="2" spans="1:3" ht="15" customHeight="1">
      <c r="A2" t="s">
        <v>3055</v>
      </c>
      <c r="B2" t="str">
        <f>Altérations!G25</f>
        <v>"ALCOHOL": {
  "Type": "1_SUBSTANCE",
  "Code": "ALCOHOL",
  "Name": "Alcool",
  "Effect": "Alcoolisé",
  "EffectDescription": ""
 },
"BEWITCHMENT": {
  "Type": "4_MAGIC",
  "Code": "BEWITCHMENT",
  "Name": "Envoutement",
  "Effect": "Envouté",
  "EffectDescription": ""
 },
"FEAR": {
  "Type": "3_CONTEXT",
  "Code": "FEAR",
  "Name": "Peur",
  "Effect": "Effrayé",
  "EffectDescription": "Une créature effrayée a un désavantage aux jets de caractéristique et aux jets d'attaque tant que la source de sa peur est dans sa ligne de vue.\nLa créature ne peut se rapprocher volontairement de la source de sa peur."
 },
"PROVOCATION": {
  "Type": "3_CONTEXT",
  "Code": "PROVOCATION",
  "Name": "Provocation",
  "Effect": "Provoqué",
  "EffectDescription": ""
 },
"CHARM": {
  "Type": "3_CONTEXT",
  "Code": "CHARM",
  "Name": "Charme",
  "Effect": "Charmé",
  "EffectDescription": "Une créature charmée ne peut pas attaquer le charmeur ou le cibler avec des capacités ou des effets magiques nuisibles.\nLe charmeur a l'avantage à ses jets de caractéristique pour interagir socialement avec la créature."
 },
"STRESS": {
  "Type": "3_CONTEXT",
  "Code": "STRESS",
  "Name": "Stress",
  "Effect": "Stressé",
  "EffectDescription": ""
 },
"ACID": {
  "Type": "2_ELEMENT",
  "Code": "ACID",
  "Name": "Acide",
  "Effect": "Acidifié",
  "EffectDescription": ""
 },
"FIRE": {
  "Type": "2_ELEMENT",
  "Code": "FIRE",
  "Name": "Feu",
  "Effect": "Brûlé",
  "EffectDescription": ""
 },
"LIGHTNING": {
  "Type": "2_ELEMENT",
  "Code": "LIGHTNING",
  "Name": "Foudre",
  "Effect": "Foudroyé",
  "EffectDescription": ""
 },
"COLD": {
  "Type": "2_ELEMENT",
  "Code": "COLD",
  "Name": "Froid",
  "Effect": "Gelé",
  "EffectDescription": ""
 },
"DRUG": {
  "Type": "1_SUBSTANCE",
  "Code": "DRUG",
  "Name": "Narcotique",
  "Effect": "Drogué",
  "EffectDescription": ""
 },
"PRONE": {
  "Type": "6_POSITION",
  "Code": "PRONE",
  "Name": "Chute",
  "Effect": "À terre",
  "EffectDescription": "La seule option de mouvement possible pour une créature à terre est de ramper, à moins qu'elle ne se relève et mette alors un terme à la condition.\nLa créature a un désavantage aux jets d'attaque.\nUn jet d'attaque contre la créature a l'avantage si l'attaquant est à 1,50 mètre ou moins de la créature. Sinon, le jet d'attaque a un désavantage."
 },
"GRAPPLING": {
  "Type": "6_POSITION",
  "Code": "GRAPPLING",
  "Name": "Agripper",
  "Effect": "Agrippé ",
  "EffectDescription": "La vitesse d'une créature agrippée passe à 0, et elle ne peut bénéficier d'aucun bonus à sa vitesse.\nLa condition prend fin si la créature qui agrippe est incapable d'agir (voir la condition).\nLa condition se termine également si un effet met la créature agrippée hors de portée de la créature ou de l'effet qui l'agrippe, comme par exemple lorsqu'une créature est projetée par le sort onde de choc."
 },
"DEAFENED": {
  "Type": "5_SENSE",
  "Code": "DEAFENED",
  "Name": "Assourdissement",
  "Effect": "Assourdi ",
  "EffectDescription": "Une créature assourdie n'entend pas et rate automatiquement tout jet de caractéristique qui nécessite l’ouïe."
 },
"BLINDED": {
  "Type": "5_SENSE",
  "Code": "BLINDED",
  "Name": "Aveuglement",
  "Effect": "Aveuglé ",
  "EffectDescription": "Une créature aveuglée ne voit pas et rate automatiquement tout jet de caractéristique qui nécessite la vue.\nLes jets d'attaque contre la créature ont l'avantage, et les jets d'attaque de la créature ont un désavantage."
 },
"RESTRAINED": {
  "Type": "6_POSITION",
  "Code": "RESTRAINED",
  "Name": "Entrave",
  "Effect": "Entravé ",
  "EffectDescription": "La vitesse d'une créature entravée passe à 0, et elle ne peut bénéficier d'aucun bonus à sa vitesse.\nLes jets d'attaque contre la créature ont l'avantage, et les jets d'attaque de la créature ont un désavantage.\nLa créature a un désavantage à ses jets de sauvegarde de Dextérité."
 },
"STUNNED": {
  "Type": "6_POSITION",
  "Code": "STUNNED",
  "Name": "Etourdissement",
  "Effect": "Étourdi ",
  "EffectDescription": "Une créature étourdie est incapable d'agir (voir la condition), ne peut plus bouger et parle de manière hésitante.\nLa créature rate automatiquement ses jets de sauvegarde de Force et de Dextérité.\nLes jets d'attaque contre la créature ont l'avantage."
 },
"INCAPACITATED": {
  "Type": "6_POSITION",
  "Code": "INCAPACITATED",
  "Name": "Incapacité",
  "Effect": "Incapable d'agir",
  "EffectDescription": "Une créature incapable d'agir ne peut effectuer aucune action ni aucune réaction."
 },
"UNCONSCIOUS": {
  "Type": "6_POSITION",
  "Code": "UNCONSCIOUS",
  "Name": "Evanouissement",
  "Effect": "Inconscient",
  "EffectDescription": "Une créature inconsciente est incapable d'agir (voir la condition), ne peut plus bouger ni parler, et n'est plus consciente de ce qui se passe autour d'elle.\nLa créature lâche ce qu'elle tenait et tombe à terre.\nLa créature rate automatiquement ses jets de sauvegarde de Force et de Dextérité.\nLes jets d'attaque contre la créature ont l'avantage.\nToute attaque qui touche la créature est un coup critique si l'attaquant est à 1,50 mètre ou moins de la créature."
 },
"INVISIBLE": {
  "Type": "4_MAGIC",
  "Code": "INVISIBLE",
  "Name": "Invisibilité",
  "Effect": "Invisible",
  "EffectDescription": "Une créature invisible ne peut être vue sans l'aide de la magie ou un sens particulier. En ce qui concerne le fait de se cacher, la créature est considérée dans une zone à visibilité nulle. L'emplacement de la créature peut être détecté par un bruit qu'elle fait ou par les traces qu'elle laisse.\nLes jets d'attaque contre la créature ont un désavantage, et les jets d'attaque de la créature ont l'avantage."
 },
"PETRIFIED": {
  "Type": "6_POSITION",
  "Code": "PETRIFIED",
  "Name": "Pétrification",
  "Effect": "Pétrifié ",
  "EffectDescription": "Une créature pétrifiée est transformée, ainsi que tout objet non magique qu'elle porte, en une substance inanimée solide (généralement en pierre). Son poids est multiplié par dix et son vieillissement cesse.\nLa créature est incapable d'agir (voir la condition), ne peut plus bouger ni parler, et n'est plus consciente de ce qui se passe autour d'elle.\nLes jets d'attaque contre la créature ont l'avantage.\nLa créature rate automatiquement ses jets de sauvegarde de Force et de Dextérité.\nLa créature obtient la résistance contre tous les types de dégâts.\nLa créature est immunisée contre le poison et la maladie, mais un poison ou une maladie déjà dans son organisme est seulement suspendu, pas neutralisé."
 },
"POISON": {
  "Type": "1_SUBSTANCE",
  "Code": "POISON",
  "Name": "Poison",
  "Effect": "Empoisonné",
  "EffectDescription": "Une créature empoisonnée a un désavantage aux jets d'attaque et aux jets de caractéristique."
 }</v>
      </c>
      <c r="C2" t="str">
        <f t="shared" si="0"/>
        <v>"Alterations" : {
 "ALCOHOL": {
  "Type": "1_SUBSTANCE",
  "Code": "ALCOHOL",
  "Name": "Alcool",
  "Effect": "Alcoolisé",
  "EffectDescription": ""
 },
"BEWITCHMENT": {
  "Type": "4_MAGIC",
  "Code": "BEWITCHMENT",
  "Name": "Envoutement",
  "Effect": "Envouté",
  "EffectDescription": ""
 },
"FEAR": {
  "Type": "3_CONTEXT",
  "Code": "FEAR",
  "Name": "Peur",
  "Effect": "Effrayé",
  "EffectDescription": "Une créature effrayée a un désavantage aux jets de caractéristique et aux jets d'attaque tant que la source de sa peur est dans sa ligne de vue.\nLa créature ne peut se rapprocher volontairement de la source de sa peur."
 },
"PROVOCATION": {
  "Type": "3_CONTEXT",
  "Code": "PROVOCATION",
  "Name": "Provocation",
  "Effect": "Provoqué",
  "EffectDescription": ""
 },
"CHARM": {
  "Type": "3_CONTEXT",
  "Code": "CHARM",
  "Name": "Charme",
  "Effect": "Charmé",
  "EffectDescription": "Une créature charmée ne peut pas attaquer le charmeur ou le cibler avec des capacités ou des effets magiques nuisibles.\nLe charmeur a l'avantage à ses jets de caractéristique pour interagir socialement avec la créature."
 },
"STRESS": {
  "Type": "3_CONTEXT",
  "Code": "STRESS",
  "Name": "Stress",
  "Effect": "Stressé",
  "EffectDescription": ""
 },
"ACID": {
  "Type": "2_ELEMENT",
  "Code": "ACID",
  "Name": "Acide",
  "Effect": "Acidifié",
  "EffectDescription": ""
 },
"FIRE": {
  "Type": "2_ELEMENT",
  "Code": "FIRE",
  "Name": "Feu",
  "Effect": "Brûlé",
  "EffectDescription": ""
 },
"LIGHTNING": {
  "Type": "2_ELEMENT",
  "Code": "LIGHTNING",
  "Name": "Foudre",
  "Effect": "Foudroyé",
  "EffectDescription": ""
 },
"COLD": {
  "Type": "2_ELEMENT",
  "Code": "COLD",
  "Name": "Froid",
  "Effect": "Gelé",
  "EffectDescription": ""
 },
"DRUG": {
  "Type": "1_SUBSTANCE",
  "Code": "DRUG",
  "Name": "Narcotique",
  "Effect": "Drogué",
  "EffectDescription": ""
 },
"PRONE": {
  "Type": "6_POSITION",
  "Code": "PRONE",
  "Name": "Chute",
  "Effect": "À terre",
  "EffectDescription": "La seule option de mouvement possible pour une créature à terre est de ramper, à moins qu'elle ne se relève et mette alors un terme à la condition.\nLa créature a un désavantage aux jets d'attaque.\nUn jet d'attaque contre la créature a l'avantage si l'attaquant est à 1,50 mètre ou moins de la créature. Sinon, le jet d'attaque a un désavantage."
 },
"GRAPPLING": {
  "Type": "6_POSITION",
  "Code": "GRAPPLING",
  "Name": "Agripper",
  "Effect": "Agrippé ",
  "EffectDescription": "La vitesse d'une créature agrippée passe à 0, et elle ne peut bénéficier d'aucun bonus à sa vitesse.\nLa condition prend fin si la créature qui agrippe est incapable d'agir (voir la condition).\nLa condition se termine également si un effet met la créature agrippée hors de portée de la créature ou de l'effet qui l'agrippe, comme par exemple lorsqu'une créature est projetée par le sort onde de choc."
 },
"DEAFENED": {
  "Type": "5_SENSE",
  "Code": "DEAFENED",
  "Name": "Assourdissement",
  "Effect": "Assourdi ",
  "EffectDescription": "Une créature assourdie n'entend pas et rate automatiquement tout jet de caractéristique qui nécessite l’ouïe."
 },
"BLINDED": {
  "Type": "5_SENSE",
  "Code": "BLINDED",
  "Name": "Aveuglement",
  "Effect": "Aveuglé ",
  "EffectDescription": "Une créature aveuglée ne voit pas et rate automatiquement tout jet de caractéristique qui nécessite la vue.\nLes jets d'attaque contre la créature ont l'avantage, et les jets d'attaque de la créature ont un désavantage."
 },
"RESTRAINED": {
  "Type": "6_POSITION",
  "Code": "RESTRAINED",
  "Name": "Entrave",
  "Effect": "Entravé ",
  "EffectDescription": "La vitesse d'une créature entravée passe à 0, et elle ne peut bénéficier d'aucun bonus à sa vitesse.\nLes jets d'attaque contre la créature ont l'avantage, et les jets d'attaque de la créature ont un désavantage.\nLa créature a un désavantage à ses jets de sauvegarde de Dextérité."
 },
"STUNNED": {
  "Type": "6_POSITION",
  "Code": "STUNNED",
  "Name": "Etourdissement",
  "Effect": "Étourdi ",
  "EffectDescription": "Une créature étourdie est incapable d'agir (voir la condition), ne peut plus bouger et parle de manière hésitante.\nLa créature rate automatiquement ses jets de sauvegarde de Force et de Dextérité.\nLes jets d'attaque contre la créature ont l'avantage."
 },
"INCAPACITATED": {
  "Type": "6_POSITION",
  "Code": "INCAPACITATED",
  "Name": "Incapacité",
  "Effect": "Incapable d'agir",
  "EffectDescription": "Une créature incapable d'agir ne peut effectuer aucune action ni aucune réaction."
 },
"UNCONSCIOUS": {
  "Type": "6_POSITION",
  "Code": "UNCONSCIOUS",
  "Name": "Evanouissement",
  "Effect": "Inconscient",
  "EffectDescription": "Une créature inconsciente est incapable d'agir (voir la condition), ne peut plus bouger ni parler, et n'est plus consciente de ce qui se passe autour d'elle.\nLa créature lâche ce qu'elle tenait et tombe à terre.\nLa créature rate automatiquement ses jets de sauvegarde de Force et de Dextérité.\nLes jets d'attaque contre la créature ont l'avantage.\nToute attaque qui touche la créature est un coup critique si l'attaquant est à 1,50 mètre ou moins de la créature."
 },
"INVISIBLE": {
  "Type": "4_MAGIC",
  "Code": "INVISIBLE",
  "Name": "Invisibilité",
  "Effect": "Invisible",
  "EffectDescription": "Une créature invisible ne peut être vue sans l'aide de la magie ou un sens particulier. En ce qui concerne le fait de se cacher, la créature est considérée dans une zone à visibilité nulle. L'emplacement de la créature peut être détecté par un bruit qu'elle fait ou par les traces qu'elle laisse.\nLes jets d'attaque contre la créature ont un désavantage, et les jets d'attaque de la créature ont l'avantage."
 },
"PETRIFIED": {
  "Type": "6_POSITION",
  "Code": "PETRIFIED",
  "Name": "Pétrification",
  "Effect": "Pétrifié ",
  "EffectDescription": "Une créature pétrifiée est transformée, ainsi que tout objet non magique qu'elle porte, en une substance inanimée solide (généralement en pierre). Son poids est multiplié par dix et son vieillissement cesse.\nLa créature est incapable d'agir (voir la condition), ne peut plus bouger ni parler, et n'est plus consciente de ce qui se passe autour d'elle.\nLes jets d'attaque contre la créature ont l'avantage.\nLa créature rate automatiquement ses jets de sauvegarde de Force et de Dextérité.\nLa créature obtient la résistance contre tous les types de dégâts.\nLa créature est immunisée contre le poison et la maladie, mais un poison ou une maladie déjà dans son organisme est seulement suspendu, pas neutralisé."
 },
"POISON": {
  "Type": "1_SUBSTANCE",
  "Code": "POISON",
  "Name": "Poison",
  "Effect": "Empoisonné",
  "EffectDescription": "Une créature empoisonnée a un désavantage aux jets d'attaque et aux jets de caractéristique."
 }
 }</v>
      </c>
    </row>
    <row r="3" spans="1:3" ht="15" customHeight="1">
      <c r="A3" t="s">
        <v>3066</v>
      </c>
      <c r="B3" t="str">
        <f>Altérations!E34</f>
        <v>"1_SUBSTANCE": {
  "Code": "1_SUBSTANCE",
  "Name": "Substance",
  "Savable": true
 },
"2_ELEMENT": {
  "Code": "2_ELEMENT",
  "Name": "Elément",
  "Savable": true
 },
"6_POSITION": {
  "Code": "6_POSITION",
  "Name": "Position",
  "Savable": false
 },
"3_CONTEXT": {
  "Code": "3_CONTEXT",
  "Name": "Contexte",
  "Savable": true
 },
"4_MAGIC": {
  "Code": "4_MAGIC",
  "Name": "Magie",
  "Savable": true
 },
"5_SENSE": {
  "Code": "5_SENSE",
  "Name": "Sens",
  "Savable": false
 }</v>
      </c>
      <c r="C3" t="str">
        <f t="shared" si="0"/>
        <v>"AlterationCategories" : {
 "1_SUBSTANCE": {
  "Code": "1_SUBSTANCE",
  "Name": "Substance",
  "Savable": true
 },
"2_ELEMENT": {
  "Code": "2_ELEMENT",
  "Name": "Elément",
  "Savable": true
 },
"6_POSITION": {
  "Code": "6_POSITION",
  "Name": "Position",
  "Savable": false
 },
"3_CONTEXT": {
  "Code": "3_CONTEXT",
  "Name": "Contexte",
  "Savable": true
 },
"4_MAGIC": {
  "Code": "4_MAGIC",
  "Name": "Magie",
  "Savable": true
 },
"5_SENSE": {
  "Code": "5_SENSE",
  "Name": "Sens",
  "Savable": false
 }
 }</v>
      </c>
    </row>
    <row r="4" spans="1:3" ht="15" customHeight="1">
      <c r="A4" t="s">
        <v>1280</v>
      </c>
      <c r="B4" s="185" t="s">
        <v>1302</v>
      </c>
      <c r="C4" t="str">
        <f t="shared" si="0"/>
        <v>"ArmorCategories" : {
 "LIGHT": {"Code": "LIGHT", "Name": "Armures légères"},
   "MID": {"Code": "MID","Name": "Armures intermédiaires"},
   "HEAVY": {"Code": "HEAVY","Name": "Armures lourdes"},
   "SHIELD": {"Code": "SHIELD","Name": "Boucliers"}
 }</v>
      </c>
    </row>
    <row r="5" spans="1:3" ht="15" customHeight="1">
      <c r="A5" t="s">
        <v>1286</v>
      </c>
      <c r="B5" t="str">
        <f>Armures!N20</f>
        <v>"Matelassée": {
 "Name" : "  Matelassée",
 "OV" : "Padded",
 "Category": "1_LIGHT",
 "AC" : 11,
 "BonusAC" : "DEX",
 "MaxBonusAC" : null,
 "Weight" : 4000,
 "Price" : 500,
 "Discretion" : "Désavantage",
 "Strength" : 0
  },
"Cuir": {
 "Name" : "  Cuir",
 "OV" : "Leather",
 "Category": "1_LIGHT",
 "AC" : 11,
 "BonusAC" : "DEX",
 "MaxBonusAC" : null,
 "Weight" : 5000,
 "Price" : 1000,
 "Discretion" : "-",
 "Strength" : 0
  },
"Cuir clouté": {
 "Name" : "  Cuir clouté",
 "OV" : "Studded leather",
 "Category": "1_LIGHT",
 "AC" : 12,
 "BonusAC" : "DEX",
 "MaxBonusAC" : null,
 "Weight" : 6500,
 "Price" : 4500,
 "Discretion" : "-",
 "Strength" : 0
  },
"Peau": {
 "Name" : "  Peau",
 "OV" : "Hide",
 "Category": "2_MID",
 "AC" : 12,
 "BonusAC" : "DEX",
 "MaxBonusAC" : 2,
 "Weight" : 6000,
 "Price" : 1000,
 "Discretion" : "-",
 "Strength" : 0
  },
"Chemise de mailles": {
 "Name" : "  Chemise de mailles",
 "OV" : "Chain shirt",
 "Category": "2_MID",
 "AC" : 13,
 "BonusAC" : "DEX",
 "MaxBonusAC" : 2,
 "Weight" : 10000,
 "Price" : 5000,
 "Discretion" : "-",
 "Strength" : 0
  },
"Écailles": {
 "Name" : "  Écailles",
 "OV" : "Scale mail",
 "Category": "2_MID",
 "AC" : 14,
 "BonusAC" : "DEX",
 "MaxBonusAC" : 2,
 "Weight" : 22500,
 "Price" : 5000,
 "Discretion" : "Désavantage",
 "Strength" : 0
  },
"Cuirasse": {
 "Name" : "  Cuirasse",
 "OV" : "Breastplate",
 "Category": "2_MID",
 "AC" : 14,
 "BonusAC" : "DEX",
 "MaxBonusAC" : 2,
 "Weight" : 10000,
 "Price" : 40000,
 "Discretion" : "-",
 "Strength" : 0
  },
"Demi-plate": {
 "Name" : "  Demi-plate",
 "OV" : "Half plate",
 "Category": "2_MID",
 "AC" : 15,
 "BonusAC" : "DEX",
 "MaxBonusAC" : 2,
 "Weight" : 20000,
 "Price" : 75000,
 "Discretion" : "Désavantage",
 "Strength" : 0
  },
"Broigne": {
 "Name" : "  Broigne",
 "OV" : "Ring mail",
 "Category": "3_HEAVY",
 "AC" : 14,
 "BonusAC" : "",
 "MaxBonusAC" : null,
 "Weight" : 20000,
 "Price" : 3000,
 "Discretion" : "Désavantage",
 "Strength" : 0
  },
"Cotte de mailles": {
 "Name" : "  Cotte de mailles",
 "OV" : "Chain mail",
 "Category": "3_HEAVY",
 "AC" : 16,
 "BonusAC" : "",
 "MaxBonusAC" : null,
 "Weight" : 27500,
 "Price" : 7500,
 "Discretion" : "Désavantage",
 "Strength" : 13
  },
"Clibanion": {
 "Name" : "  Clibanion",
 "OV" : "Splint",
 "Category": "3_HEAVY",
 "AC" : 17,
 "BonusAC" : "",
 "MaxBonusAC" : null,
 "Weight" : 30000,
 "Price" : 20000,
 "Discretion" : "Désavantage",
 "Strength" : 15
  },
"Harnois": {
 "Name" : "  Harnois",
 "OV" : "Plate",
 "Category": "3_HEAVY",
 "AC" : 18,
 "BonusAC" : "",
 "MaxBonusAC" : null,
 "Weight" : 32500,
 "Price" : 150000,
 "Discretion" : "Désavantage",
 "Strength" : 15
  },
"Bouclier": {
 "Name" : "  Bouclier",
 "OV" : "Shield",
 "Category": "0_SHIELD",
 "AC" : 2,
 "BonusAC" : "",
 "MaxBonusAC" : null,
 "Weight" : 3000,
 "Price" : 1000,
 "Discretion" : "-",
 "Strength" : 0
  }</v>
      </c>
      <c r="C5" t="str">
        <f t="shared" si="0"/>
        <v>"Armors" : {
 "Matelassée": {
 "Name" : "  Matelassée",
 "OV" : "Padded",
 "Category": "1_LIGHT",
 "AC" : 11,
 "BonusAC" : "DEX",
 "MaxBonusAC" : null,
 "Weight" : 4000,
 "Price" : 500,
 "Discretion" : "Désavantage",
 "Strength" : 0
  },
"Cuir": {
 "Name" : "  Cuir",
 "OV" : "Leather",
 "Category": "1_LIGHT",
 "AC" : 11,
 "BonusAC" : "DEX",
 "MaxBonusAC" : null,
 "Weight" : 5000,
 "Price" : 1000,
 "Discretion" : "-",
 "Strength" : 0
  },
"Cuir clouté": {
 "Name" : "  Cuir clouté",
 "OV" : "Studded leather",
 "Category": "1_LIGHT",
 "AC" : 12,
 "BonusAC" : "DEX",
 "MaxBonusAC" : null,
 "Weight" : 6500,
 "Price" : 4500,
 "Discretion" : "-",
 "Strength" : 0
  },
"Peau": {
 "Name" : "  Peau",
 "OV" : "Hide",
 "Category": "2_MID",
 "AC" : 12,
 "BonusAC" : "DEX",
 "MaxBonusAC" : 2,
 "Weight" : 6000,
 "Price" : 1000,
 "Discretion" : "-",
 "Strength" : 0
  },
"Chemise de mailles": {
 "Name" : "  Chemise de mailles",
 "OV" : "Chain shirt",
 "Category": "2_MID",
 "AC" : 13,
 "BonusAC" : "DEX",
 "MaxBonusAC" : 2,
 "Weight" : 10000,
 "Price" : 5000,
 "Discretion" : "-",
 "Strength" : 0
  },
"Écailles": {
 "Name" : "  Écailles",
 "OV" : "Scale mail",
 "Category": "2_MID",
 "AC" : 14,
 "BonusAC" : "DEX",
 "MaxBonusAC" : 2,
 "Weight" : 22500,
 "Price" : 5000,
 "Discretion" : "Désavantage",
 "Strength" : 0
  },
"Cuirasse": {
 "Name" : "  Cuirasse",
 "OV" : "Breastplate",
 "Category": "2_MID",
 "AC" : 14,
 "BonusAC" : "DEX",
 "MaxBonusAC" : 2,
 "Weight" : 10000,
 "Price" : 40000,
 "Discretion" : "-",
 "Strength" : 0
  },
"Demi-plate": {
 "Name" : "  Demi-plate",
 "OV" : "Half plate",
 "Category": "2_MID",
 "AC" : 15,
 "BonusAC" : "DEX",
 "MaxBonusAC" : 2,
 "Weight" : 20000,
 "Price" : 75000,
 "Discretion" : "Désavantage",
 "Strength" : 0
  },
"Broigne": {
 "Name" : "  Broigne",
 "OV" : "Ring mail",
 "Category": "3_HEAVY",
 "AC" : 14,
 "BonusAC" : "",
 "MaxBonusAC" : null,
 "Weight" : 20000,
 "Price" : 3000,
 "Discretion" : "Désavantage",
 "Strength" : 0
  },
"Cotte de mailles": {
 "Name" : "  Cotte de mailles",
 "OV" : "Chain mail",
 "Category": "3_HEAVY",
 "AC" : 16,
 "BonusAC" : "",
 "MaxBonusAC" : null,
 "Weight" : 27500,
 "Price" : 7500,
 "Discretion" : "Désavantage",
 "Strength" : 13
  },
"Clibanion": {
 "Name" : "  Clibanion",
 "OV" : "Splint",
 "Category": "3_HEAVY",
 "AC" : 17,
 "BonusAC" : "",
 "MaxBonusAC" : null,
 "Weight" : 30000,
 "Price" : 20000,
 "Discretion" : "Désavantage",
 "Strength" : 15
  },
"Harnois": {
 "Name" : "  Harnois",
 "OV" : "Plate",
 "Category": "3_HEAVY",
 "AC" : 18,
 "BonusAC" : "",
 "MaxBonusAC" : null,
 "Weight" : 32500,
 "Price" : 150000,
 "Discretion" : "Désavantage",
 "Strength" : 15
  },
"Bouclier": {
 "Name" : "  Bouclier",
 "OV" : "Shield",
 "Category": "0_SHIELD",
 "AC" : 2,
 "BonusAC" : "",
 "MaxBonusAC" : null,
 "Weight" : 3000,
 "Price" : 1000,
 "Discretion" : "-",
 "Strength" : 0
  }
 }</v>
      </c>
    </row>
    <row r="6" spans="1:3" ht="15" customHeight="1">
      <c r="A6" t="s">
        <v>1298</v>
      </c>
      <c r="B6" t="str">
        <f>Capacities!B37</f>
        <v>"BARBARIAN-1": {
"Capacities": "Rage, Défense sans armure",
"Specials": 2,
"Damages": 2
},
"BARBARIAN-2": {
"Capacities": "Attaque téméraire, Sens du danger",
"Specials": 2,
"Damages": 2
},
"BARBARIAN-3": {
"Capacities": "Voie primitive",
"Specials": 3,
"Damages": 2
},
"BARBARIAN-4": {
"Capacities": "Amélioration de caractéristiques",
"Specials": 3,
"Damages": 2
},
"BARBARIAN-5": {
"Capacities": "Attaque supplémentaire, Déplacement rapide",
"Specials": 3,
"Damages": 2
},
"BARBARIAN-6": {
"Capacities": "Capacité de voie",
"Specials": 4,
"Damages": 2
},
"BARBARIAN-7": {
"Capacities": "Instinct sauvage",
"Specials": 4,
"Damages": 2
},
"BARBARIAN-8": {
"Capacities": "Amélioration de caractéristiques",
"Specials": 4,
"Damages": 2
},
"BARBARIAN-9": {
"Capacities": "Critique brutal (1 dé)",
"Specials": 4,
"Damages": 3
},
"BARBARIAN-10": {
"Capacities": "Capacité de voie",
"Specials": 4,
"Damages": 3
},
"BARBARIAN-11": {
"Capacities": "Rage implacable",
"Specials": 4,
"Damages": 3
},
"BARBARIAN-12": {
"Capacities": "Amélioration de caractéristiques",
"Specials": 5,
"Damages": 3
},
"BARBARIAN-13": {
"Capacities": "Critique brutal (2 dés)",
"Specials": 5,
"Damages": 3
},
"BARBARIAN-14": {
"Capacities": "Capacité de voie",
"Specials": 5,
"Damages": 3
},
"BARBARIAN-15": {
"Capacities": "Rage ininterrompue",
"Specials": 5,
"Damages": 3
},
"BARBARIAN-16": {
"Capacities": "Amélioration de caractéristiques",
"Specials": 5,
"Damages": 4
},
"BARBARIAN-17": {
"Capacities": "Critique brutal (3 dés)",
"Specials": 6,
"Damages": 4
},
"BARBARIAN-18": {
"Capacities": "Puissance indomptable",
"Specials": 6,
"Damages": 4
},
"BARBARIAN-19": {
"Capacities": "Amélioration de caractéristiques",
"Specials": 6,
"Damages": 4
},
"BARBARIAN-20": {
"Capacities": "Champion primitif",
"Specials": -1,
"Damages": 4
},
"BARD-1" : {
"Capacities":"Incantations, Inspiration bardique (d6)",
"MinorSpellsNb": 2,
"SpellsNb": 4,
"Locations": {
"1":2,
"2":0,
"3":0,
"4":0,
"5":0,
"6":0,
"7":0,
"8":0,
"9":0}
},
"BARD-2" : {
"Capacities":"Touche-à-tout, Chant de repos (d6)",
"MinorSpellsNb": 2,
"SpellsNb": 5,
"Locations": {
"1":3,
"2":0,
"3":0,
"4":0,
"5":0,
"6":0,
"7":0,
"8":0,
"9":0}
},
"BARD-3" : {
"Capacities":"Collège bardique, Expertise",
"MinorSpellsNb": 2,
"SpellsNb": 6,
"Locations": {
"1":4,
"2":2,
"3":0,
"4":0,
"5":0,
"6":0,
"7":0,
"8":0,
"9":0}
},
"BARD-4" : {
"Capacities":"Amélioration de caractéristiques",
"MinorSpellsNb": 3,
"SpellsNb": 7,
"Locations": {
"1":4,
"2":3,
"3":0,
"4":0,
"5":0,
"6":0,
"7":0,
"8":0,
"9":0}
},
"BARD-5" : {
"Capacities":"Inspiration bardique (d8), Source d'inspiration",
"MinorSpellsNb": 3,
"SpellsNb": 8,
"Locations": {
"1":4,
"2":3,
"3":2,
"4":0,
"5":0,
"6":0,
"7":0,
"8":0,
"9":0}
},
"BARD-6" : {
"Capacities":"Contre charme, Capacité de collège bardique",
"MinorSpellsNb": 3,
"SpellsNb": 9,
"Locations": {
"1":4,
"2":3,
"3":3,
"4":0,
"5":0,
"6":0,
"7":0,
"8":0,
"9":0}
},
"BARD-7" : {
"Capacities":"-",
"MinorSpellsNb": 3,
"SpellsNb": 10,
"Locations": {
"1":4,
"2":3,
"3":3,
"4":1,
"5":0,
"6":0,
"7":0,
"8":0,
"9":0}
},
"BARD-8" : {
"Capacities":"Amélioration de caractéristiques",
"MinorSpellsNb": 3,
"SpellsNb": 11,
"Locations": {
"1":4,
"2":3,
"3":3,
"4":2,
"5":0,
"6":0,
"7":0,
"8":0,
"9":0}
},
"BARD-9" : {
"Capacities":"Chant de repos (d8)",
"MinorSpellsNb": 3,
"SpellsNb": 12,
"Locations": {
"1":4,
"2":3,
"3":3,
"4":3,
"5":1,
"6":0,
"7":0,
"8":0,
"9":0}
},
"BARD-10" : {
"Capacities":"Inspiration bardique (d10), Expertise, Secrets magiques",
"MinorSpellsNb": 4,
"SpellsNb": 14,
"Locations": {
"1":4,
"2":3,
"3":3,
"4":3,
"5":2,
"6":0,
"7":0,
"8":0,
"9":0}
},
"BARD-11" : {
"Capacities":"-",
"MinorSpellsNb": 4,
"SpellsNb": 15,
"Locations": {
"1":4,
"2":3,
"3":3,
"4":3,
"5":2,
"6":1,
"7":0,
"8":0,
"9":0}
},
"BARD-12" : {
"Capacities":"Amélioration de caractéristiques",
"MinorSpellsNb": 4,
"SpellsNb": 15,
"Locations": {
"1":4,
"2":3,
"3":3,
"4":3,
"5":2,
"6":1,
"7":0,
"8":0,
"9":0}
},
"BARD-13" : {
"Capacities":"Chant de repos (d10)",
"MinorSpellsNb": 4,
"SpellsNb": 16,
"Locations": {
"1":4,
"2":3,
"3":3,
"4":3,
"5":2,
"6":1,
"7":1,
"8":0,
"9":0}
},
"BARD-14" : {
"Capacities":"Secrets magiques, Capacité de collège bardique",
"MinorSpellsNb": 4,
"SpellsNb": 18,
"Locations": {
"1":4,
"2":3,
"3":3,
"4":3,
"5":2,
"6":1,
"7":1,
"8":0,
"9":0}
},
"BARD-15" : {
"Capacities":"Inspiration bardique (d12)",
"MinorSpellsNb": 4,
"SpellsNb": 19,
"Locations": {
"1":4,
"2":3,
"3":3,
"4":3,
"5":2,
"6":1,
"7":1,
"8":1,
"9":0}
},
"BARD-16" : {
"Capacities":"Amélioration de caractéristiques",
"MinorSpellsNb": 4,
"SpellsNb": 19,
"Locations": {
"1":4,
"2":3,
"3":3,
"4":3,
"5":2,
"6":1,
"7":1,
"8":1,
"9":0}
},
"BARD-17" : {
"Capacities":"Chant de repos (d12)",
"MinorSpellsNb": 4,
"SpellsNb": 20,
"Locations": {
"1":4,
"2":3,
"3":3,
"4":3,
"5":2,
"6":1,
"7":1,
"8":1,
"9":1}
},
"BARD-18" : {
"Capacities":"Secrets magiques",
"MinorSpellsNb": 4,
"SpellsNb": 22,
"Locations": {
"1":4,
"2":3,
"3":3,
"4":3,
"5":3,
"6":1,
"7":1,
"8":1,
"9":1}
},
"BARD-19" : {
"Capacities":"Amélioration de caractéristiques",
"MinorSpellsNb": 4,
"SpellsNb": 22,
"Locations": {
"1":4,
"2":3,
"3":3,
"4":3,
"5":3,
"6":2,
"7":1,
"8":1,
"9":1}
},
"BARD-20" : {
"Capacities":"Inspiration supérieure",
"MinorSpellsNb": 4,
"SpellsNb": 22,
"Locations": {
"1":4,
"2":3,
"3":3,
"4":3,
"5":3,
"6":2,
"7":2,
"8":1,
"9":1}
},
"CLERK-1" : {
"Capacities":"Incantations, Domaine divin",
"MinorSpellsNb": 3,
"Locations": {
"1":2,
"2":0,
"3":0,
"4":0,
"5":0,
"6":0,
"7":0,
"8":0,
"9":0}
},
"CLERK-2" : {
"Capacities":"Canalisation d’énergie divine (1), Capacité de domaine divin",
"MinorSpellsNb": 3,
"Locations": {
"1":3,
"2":0,
"3":0,
"4":0,
"5":0,
"6":0,
"7":0,
"8":0,
"9":0}
},
"CLERK-3" : {
"Capacities":"-",
"MinorSpellsNb": 3,
"Locations": {
"1":4,
"2":2,
"3":0,
"4":0,
"5":0,
"6":0,
"7":0,
"8":0,
"9":0}
},
"CLERK-4" : {
"Capacities":"Amélioration de caractéristiques",
"MinorSpellsNb": 4,
"Locations": {
"1":4,
"2":3,
"3":0,
"4":0,
"5":0,
"6":0,
"7":0,
"8":0,
"9":0}
},
"CLERK-5" : {
"Capacities":"Destruction des morts-vivants (FP 1/2)",
"MinorSpellsNb": 4,
"Locations": {
"1":4,
"2":3,
"3":2,
"4":0,
"5":0,
"6":0,
"7":0,
"8":0,
"9":0}
},
"CLERK-6" : {
"Capacities":"Canalisation d’énergie divine (2), Capacité de domaine divin",
"MinorSpellsNb": 4,
"Locations": {
"1":4,
"2":3,
"3":3,
"4":0,
"5":0,
"6":0,
"7":0,
"8":0,
"9":0}
},
"CLERK-7" : {
"Capacities":"-",
"MinorSpellsNb": 4,
"Locations": {
"1":4,
"2":3,
"3":3,
"4":1,
"5":0,
"6":0,
"7":0,
"8":0,
"9":0}
},
"CLERK-8" : {
"Capacities":"Amélioration de caractéristiques, Capacité de domaine divin,Destruction des morts-vivants (FP 1)",
"MinorSpellsNb": 4,
"Locations": {
"1":4,
"2":3,
"3":3,
"4":2,
"5":0,
"6":0,
"7":0,
"8":0,
"9":0}
},
"CLERK-9" : {
"Capacities":"-",
"MinorSpellsNb": 4,
"Locations": {
"1":4,
"2":3,
"3":3,
"4":3,
"5":1,
"6":0,
"7":0,
"8":0,
"9":0}
},
"CLERK-10" : {
"Capacities":"Intervention divine",
"MinorSpellsNb": 5,
"Locations": {
"1":4,
"2":3,
"3":3,
"4":3,
"5":2,
"6":0,
"7":0,
"8":0,
"9":0}
},
"CLERK-11" : {
"Capacities":"Destruction des morts-vivants (FP 2)",
"MinorSpellsNb": 5,
"Locations": {
"1":4,
"2":3,
"3":3,
"4":3,
"5":2,
"6":1,
"7":0,
"8":0,
"9":0}
},
"CLERK-12" : {
"Capacities":"Amélioration de caractéristiques",
"MinorSpellsNb": 5,
"Locations": {
"1":4,
"2":3,
"3":3,
"4":3,
"5":2,
"6":1,
"7":0,
"8":0,
"9":0}
},
"CLERK-13" : {
"Capacities":"-",
"MinorSpellsNb": 5,
"Locations": {
"1":4,
"2":3,
"3":3,
"4":3,
"5":2,
"6":1,
"7":1,
"8":0,
"9":0}
},
"CLERK-14" : {
"Capacities":"Destruction des morts-vivants (FP 3)",
"MinorSpellsNb": 5,
"Locations": {
"1":4,
"2":3,
"3":3,
"4":3,
"5":2,
"6":1,
"7":1,
"8":0,
"9":0}
},
"CLERK-15" : {
"Capacities":"-",
"MinorSpellsNb": 5,
"Locations": {
"1":4,
"2":3,
"3":3,
"4":3,
"5":2,
"6":1,
"7":1,
"8":1,
"9":0}
},
"CLERK-16" : {
"Capacities":"Amélioration de caractéristiques",
"MinorSpellsNb": 5,
"Locations": {
"1":4,
"2":3,
"3":3,
"4":3,
"5":2,
"6":1,
"7":1,
"8":1,
"9":0}
},
"CLERK-17" : {
"Capacities":"Destruction des morts-vivants (FP 4), Capacité de domaine divin",
"MinorSpellsNb": 5,
"Locations": {
"1":4,
"2":3,
"3":3,
"4":3,
"5":2,
"6":1,
"7":1,
"8":1,
"9":1}
},
"CLERK-18" : {
"Capacities":"Canalisation d’énergie divine (3)",
"MinorSpellsNb": 5,
"Locations": {
"1":4,
"2":3,
"3":3,
"4":3,
"5":3,
"6":1,
"7":1,
"8":1,
"9":1}
},
"CLERK-19" : {
"Capacities":"Amélioration de caractéristiques",
"MinorSpellsNb": 5,
"Locations": {
"1":4,
"2":3,
"3":3,
"4":3,
"5":3,
"6":2,
"7":1,
"8":1,
"9":1}
},
"CLERK-20" : {
"Capacities":"Intervention divine améliorée",
"MinorSpellsNb": 5,
"Locations": {
"1":4,
"2":3,
"3":3,
"4":3,
"5":3,
"6":2,
"7":2,
"8":1,
"9":1}
},
"DRUID-1" : {
"Capacities":"Druidique, Incantations",
"MinorSpellsNb": 2,
"Locations": {
"1":2,
"2":0,
"3":0,
"4":0,
"5":0,
"6":0,
"7":0,
"8":0,
"9":0}
},
"DRUID-2" : {
"Capacities":"Forme sauvage, Cercle druidique",
"MinorSpellsNb": 2,
"Locations": {
"1":3,
"2":0,
"3":0,
"4":0,
"5":0,
"6":0,
"7":0,
"8":0,
"9":0}
},
"DRUID-3" : {
"Capacities":"-",
"MinorSpellsNb": 2,
"Locations": {
"1":4,
"2":2,
"3":0,
"4":0,
"5":0,
"6":0,
"7":0,
"8":0,
"9":0}
},
"DRUID-4" : {
"Capacities":"Forme sauvage améliorée, Amélioration de caractéristiques",
"MinorSpellsNb": 3,
"Locations": {
"1":4,
"2":3,
"3":0,
"4":0,
"5":0,
"6":0,
"7":0,
"8":0,
"9":0}
},
"DRUID-5" : {
"Capacities":"-",
"MinorSpellsNb": 3,
"Locations": {
"1":4,
"2":3,
"3":2,
"4":0,
"5":0,
"6":0,
"7":0,
"8":0,
"9":0}
},
"DRUID-6" : {
"Capacities":"Capacité de cercle druidique",
"MinorSpellsNb": 3,
"Locations": {
"1":4,
"2":3,
"3":3,
"4":0,
"5":0,
"6":0,
"7":0,
"8":0,
"9":0}
},
"DRUID-7" : {
"Capacities":"-",
"MinorSpellsNb": 3,
"Locations": {
"1":4,
"2":3,
"3":3,
"4":1,
"5":0,
"6":0,
"7":0,
"8":0,
"9":0}
},
"DRUID-8" : {
"Capacities":"Forme sauvage améliorée, Amélioration de caractéristiques",
"MinorSpellsNb": 3,
"Locations": {
"1":4,
"2":3,
"3":3,
"4":2,
"5":0,
"6":0,
"7":0,
"8":0,
"9":0}
},
"DRUID-9" : {
"Capacities":"-",
"MinorSpellsNb": 3,
"Locations": {
"1":4,
"2":3,
"3":3,
"4":3,
"5":1,
"6":0,
"7":0,
"8":0,
"9":0}
},
"DRUID-10" : {
"Capacities":"Capacité de cercle druidique",
"MinorSpellsNb": 4,
"Locations": {
"1":4,
"2":3,
"3":3,
"4":3,
"5":2,
"6":0,
"7":0,
"8":0,
"9":0}
},
"DRUID-11" : {
"Capacities":"-",
"MinorSpellsNb": 4,
"Locations": {
"1":4,
"2":3,
"3":3,
"4":3,
"5":2,
"6":1,
"7":0,
"8":0,
"9":0}
},
"DRUID-12" : {
"Capacities":"Amélioration de caractéristiques",
"MinorSpellsNb": 4,
"Locations": {
"1":4,
"2":3,
"3":3,
"4":3,
"5":2,
"6":1,
"7":0,
"8":0,
"9":0}
},
"DRUID-13" : {
"Capacities":"-",
"MinorSpellsNb": 4,
"Locations": {
"1":4,
"2":3,
"3":3,
"4":3,
"5":2,
"6":1,
"7":1,
"8":0,
"9":0}
},
"DRUID-14" : {
"Capacities":"Capacité de cercle druidique",
"MinorSpellsNb": 4,
"Locations": {
"1":4,
"2":3,
"3":3,
"4":3,
"5":2,
"6":1,
"7":1,
"8":0,
"9":0}
},
"DRUID-15" : {
"Capacities":"-",
"MinorSpellsNb": 4,
"Locations": {
"1":4,
"2":3,
"3":3,
"4":3,
"5":2,
"6":1,
"7":1,
"8":1,
"9":0}
},
"DRUID-16" : {
"Capacities":"Amélioration de caractéristiques",
"MinorSpellsNb": 4,
"Locations": {
"1":4,
"2":3,
"3":3,
"4":3,
"5":2,
"6":1,
"7":1,
"8":1,
"9":0}
},
"DRUID-17" : {
"Capacities":"-",
"MinorSpellsNb": 4,
"Locations": {
"1":4,
"2":3,
"3":3,
"4":3,
"5":2,
"6":1,
"7":1,
"8":1,
"9":1}
},
"DRUID-18" : {
"Capacities":"Jeunesse éternelle, Incantation animale",
"MinorSpellsNb": 4,
"Locations": {
"1":4,
"2":3,
"3":3,
"4":3,
"5":3,
"6":1,
"7":1,
"8":1,
"9":1}
},
"DRUID-19" : {
"Capacities":"Amélioration de caractéristiques",
"MinorSpellsNb": 4,
"Locations": {
"1":4,
"2":3,
"3":3,
"4":3,
"5":3,
"6":2,
"7":1,
"8":1,
"9":1}
},
"DRUID-20" : {
"Capacities":"Archidruide",
"MinorSpellsNb": 4,
"Locations": {
"1":4,
"2":3,
"3":3,
"4":3,
"5":3,
"6":2,
"7":2,
"8":1,
"9":1}
},
"SORCERER-1" : {
"Capacities":"Incantations, Origine magique",
"MinorSpellsNb": 4,
"SpellsNb": 2,
"Specials": 0,
"Locations": {
"1":2,
"2":0,
"3":0,
"4":0,
"5":0,
"6":0,
"7":0,
"8":0,
"9":0}
},
"SORCERER-2" : {
"Capacities":"Source de magie",
"MinorSpellsNb": 4,
"SpellsNb": 3,
"Specials": 2,
"Locations": {
"1":3,
"2":0,
"3":0,
"4":0,
"5":0,
"6":0,
"7":0,
"8":0,
"9":0}
},
"SORCERER-3" : {
"Capacities":"Métamagie",
"MinorSpellsNb": 4,
"SpellsNb": 4,
"Specials": 3,
"Locations": {
"1":4,
"2":2,
"3":0,
"4":0,
"5":0,
"6":0,
"7":0,
"8":0,
"9":0}
},
"SORCERER-4" : {
"Capacities":"Amélioration de caractéristiques",
"MinorSpellsNb": 5,
"SpellsNb": 5,
"Specials": 4,
"Locations": {
"1":4,
"2":3,
"3":0,
"4":0,
"5":0,
"6":0,
"7":0,
"8":0,
"9":0}
},
"SORCERER-5" : {
"Capacities":"-",
"MinorSpellsNb": 5,
"SpellsNb": 6,
"Specials": 5,
"Locations": {
"1":4,
"2":3,
"3":2,
"4":0,
"5":0,
"6":0,
"7":0,
"8":0,
"9":0}
},
"SORCERER-6" : {
"Capacities":"Capacité de l'origine magique",
"MinorSpellsNb": 5,
"SpellsNb": 7,
"Specials": 6,
"Locations": {
"1":4,
"2":3,
"3":3,
"4":0,
"5":0,
"6":0,
"7":0,
"8":0,
"9":0}
},
"SORCERER-7" : {
"Capacities":"-",
"MinorSpellsNb": 5,
"SpellsNb": 8,
"Specials": 7,
"Locations": {
"1":4,
"2":3,
"3":3,
"4":1,
"5":0,
"6":0,
"7":0,
"8":0,
"9":0}
},
"SORCERER-8" : {
"Capacities":"Amélioration de caractéristiques",
"MinorSpellsNb": 5,
"SpellsNb": 9,
"Specials": 8,
"Locations": {
"1":4,
"2":3,
"3":3,
"4":2,
"5":0,
"6":0,
"7":0,
"8":0,
"9":0}
},
"SORCERER-9" : {
"Capacities":"-",
"MinorSpellsNb": 5,
"SpellsNb": 10,
"Specials": 9,
"Locations": {
"1":4,
"2":3,
"3":3,
"4":3,
"5":1,
"6":0,
"7":0,
"8":0,
"9":0}
},
"SORCERER-10" : {
"Capacities":"Métamagie",
"MinorSpellsNb": 6,
"SpellsNb": 11,
"Specials": 10,
"Locations": {
"1":4,
"2":3,
"3":3,
"4":3,
"5":2,
"6":0,
"7":0,
"8":0,
"9":0}
},
"SORCERER-11" : {
"Capacities":"-",
"MinorSpellsNb": 6,
"SpellsNb": 12,
"Specials": 11,
"Locations": {
"1":4,
"2":3,
"3":3,
"4":3,
"5":2,
"6":1,
"7":0,
"8":0,
"9":0}
},
"SORCERER-12" : {
"Capacities":"Amélioration de caractéristiques",
"MinorSpellsNb": 6,
"SpellsNb": 12,
"Specials": 12,
"Locations": {
"1":4,
"2":3,
"3":3,
"4":3,
"5":2,
"6":1,
"7":0,
"8":0,
"9":0}
},
"SORCERER-13" : {
"Capacities":"-",
"MinorSpellsNb": 6,
"SpellsNb": 13,
"Specials": 13,
"Locations": {
"1":4,
"2":3,
"3":3,
"4":3,
"5":2,
"6":1,
"7":1,
"8":0,
"9":0}
},
"SORCERER-14" : {
"Capacities":"Capacité de l'origine magique",
"MinorSpellsNb": 6,
"SpellsNb": 13,
"Specials": 14,
"Locations": {
"1":4,
"2":3,
"3":3,
"4":3,
"5":2,
"6":1,
"7":1,
"8":0,
"9":0}
},
"SORCERER-15" : {
"Capacities":"-",
"MinorSpellsNb": 6,
"SpellsNb": 14,
"Specials": 15,
"Locations": {
"1":4,
"2":3,
"3":3,
"4":3,
"5":2,
"6":1,
"7":1,
"8":1,
"9":0}
},
"SORCERER-16" : {
"Capacities":"Amélioration de caractéristiques",
"MinorSpellsNb": 6,
"SpellsNb": 14,
"Specials": 16,
"Locations": {
"1":4,
"2":3,
"3":3,
"4":3,
"5":2,
"6":1,
"7":1,
"8":1,
"9":0}
},
"SORCERER-17" : {
"Capacities":"Métamagie",
"MinorSpellsNb": 6,
"SpellsNb": 15,
"Specials": 17,
"Locations": {
"1":4,
"2":3,
"3":3,
"4":3,
"5":2,
"6":1,
"7":1,
"8":1,
"9":1}
},
"SORCERER-18" : {
"Capacities":"Capacité de l'origine magique",
"MinorSpellsNb": 6,
"SpellsNb": 15,
"Specials": 18,
"Locations": {
"1":4,
"2":3,
"3":3,
"4":3,
"5":3,
"6":1,
"7":1,
"8":1,
"9":1}
},
"SORCERER-19" : {
"Capacities":"Amélioration de caractéristiques",
"MinorSpellsNb": 6,
"SpellsNb": 15,
"Specials": 19,
"Locations": {
"1":4,
"2":3,
"3":3,
"4":3,
"5":3,
"6":2,
"7":1,
"8":1,
"9":1}
},
"SORCERER-20" : {
"Capacities":"Restauration magique",
"MinorSpellsNb": 6,
"SpellsNb": 15,
"Specials": 20,
"Locations": {
"1":4,
"2":3,
"3":3,
"4":3,
"5":3,
"6":2,
"7":2,
"8":1,
"9":1}
},
"WARRIOR-1" : {
"Capacities":"Style de combat, Second souffle"
},
"WARRIOR-2" : {
"Capacities":"Sursaut (1)"
},
"WARRIOR-3" : {
"Capacities":"Archétype martial"
},
"WARRIOR-4" : {
"Capacities":"Amélioration de caractéristiques"
},
"WARRIOR-5" : {
"Capacities":"Attaque supplémentaire (1)"
},
"WARRIOR-6" : {
"Capacities":"Amélioration de caractéristiques"
},
"WARRIOR-7" : {
"Capacities":"Capacité de l'archétype martial"
},
"WARRIOR-8" : {
"Capacities":"Amélioration de caractéristiques"
},
"WARRIOR-9" : {
"Capacities":"Indomptable (1)"
},
"WARRIOR-10" : {
"Capacities":"Capacité de l'archétype martial"
},
"WARRIOR-11" : {
"Capacities":"Attaque supplémentaire (2)"
},
"WARRIOR-12" : {
"Capacities":"Amélioration de caractéristiques"
},
"WARRIOR-13" : {
"Capacities":"Indomptable (2)"
},
"WARRIOR-14" : {
"Capacities":"Amélioration de caractéristiques"
},
"WARRIOR-15" : {
"Capacities":"Capacité de l'archétype martial"
},
"WARRIOR-16" : {
"Capacities":"Amélioration de caractéristiques"
},
"WARRIOR-17" : {
"Capacities":"Sursaut (2), Indomptable (3)"
},
"WARRIOR-18" : {
"Capacities":"Capacité de l'archétype martial"
},
"WARRIOR-19" : {
"Capacities":"Amélioration de caractéristiques"
},
"WARRIOR-20" : {
"Capacities":"Attaque supplémentaire (3)"
},
"MAGICIAN-1" : {
"Capacities":"Incantations, Récupération arcanique",
"MinorSpellsNb": 3,
"Locations": {
"1":2,
"2":0,
"3":0,
"4":0,
"5":0,
"6":0,
"7":0,
"8":0,
"9":0}
},
"MAGICIAN-2" : {
"Capacities":"Tradition arcanique",
"MinorSpellsNb": 3,
"Locations": {
"1":3,
"2":0,
"3":0,
"4":0,
"5":0,
"6":0,
"7":0,
"8":0,
"9":0}
},
"MAGICIAN-3" : {
"Capacities":"-",
"MinorSpellsNb": 3,
"Locations": {
"1":4,
"2":2,
"3":0,
"4":0,
"5":0,
"6":0,
"7":0,
"8":0,
"9":0}
},
"MAGICIAN-4" : {
"Capacities":"Amélioration de caractéristiques",
"MinorSpellsNb": 4,
"Locations": {
"1":4,
"2":3,
"3":0,
"4":0,
"5":0,
"6":0,
"7":0,
"8":0,
"9":0}
},
"MAGICIAN-5" : {
"Capacities":"-",
"MinorSpellsNb": 4,
"Locations": {
"1":4,
"2":3,
"3":2,
"4":0,
"5":0,
"6":0,
"7":0,
"8":0,
"9":0}
},
"MAGICIAN-6" : {
"Capacities":"Capacité de la tradition arcanique",
"MinorSpellsNb": 4,
"Locations": {
"1":4,
"2":3,
"3":3,
"4":0,
"5":0,
"6":0,
"7":0,
"8":0,
"9":0}
},
"MAGICIAN-7" : {
"Capacities":"-",
"MinorSpellsNb": 4,
"Locations": {
"1":4,
"2":3,
"3":3,
"4":1,
"5":0,
"6":0,
"7":0,
"8":0,
"9":0}
},
"MAGICIAN-8" : {
"Capacities":"Amélioration de caractéristiques",
"MinorSpellsNb": 4,
"Locations": {
"1":4,
"2":3,
"3":3,
"4":2,
"5":0,
"6":0,
"7":0,
"8":0,
"9":0}
},
"MAGICIAN-9" : {
"Capacities":"-",
"MinorSpellsNb": 4,
"Locations": {
"1":4,
"2":3,
"3":3,
"4":3,
"5":1,
"6":0,
"7":0,
"8":0,
"9":0}
},
"MAGICIAN-10" : {
"Capacities":"Capacité de la tradition arcanique",
"MinorSpellsNb": 5,
"Locations": {
"1":4,
"2":3,
"3":3,
"4":3,
"5":2,
"6":0,
"7":0,
"8":0,
"9":0}
},
"MAGICIAN-11" : {
"Capacities":"-",
"MinorSpellsNb": 5,
"Locations": {
"1":4,
"2":3,
"3":3,
"4":3,
"5":2,
"6":1,
"7":0,
"8":0,
"9":0}
},
"MAGICIAN-12" : {
"Capacities":"Amélioration de caractéristiques",
"MinorSpellsNb": 5,
"Locations": {
"1":4,
"2":3,
"3":3,
"4":3,
"5":2,
"6":1,
"7":0,
"8":0,
"9":0}
},
"MAGICIAN-13" : {
"Capacities":"-",
"MinorSpellsNb": 5,
"Locations": {
"1":4,
"2":3,
"3":3,
"4":3,
"5":2,
"6":1,
"7":1,
"8":0,
"9":0}
},
"MAGICIAN-14" : {
"Capacities":"Capacité de la tradition arcanique",
"MinorSpellsNb": 5,
"Locations": {
"1":4,
"2":3,
"3":3,
"4":3,
"5":2,
"6":1,
"7":1,
"8":0,
"9":0}
},
"MAGICIAN-15" : {
"Capacities":"-",
"MinorSpellsNb": 5,
"Locations": {
"1":4,
"2":3,
"3":3,
"4":3,
"5":2,
"6":1,
"7":1,
"8":1,
"9":0}
},
"MAGICIAN-16" : {
"Capacities":"Amélioration de caractéristiques",
"MinorSpellsNb": 5,
"Locations": {
"1":4,
"2":3,
"3":3,
"4":3,
"5":2,
"6":1,
"7":1,
"8":1,
"9":0}
},
"MAGICIAN-17" : {
"Capacities":"-",
"MinorSpellsNb": 5,
"Locations": {
"1":4,
"2":3,
"3":3,
"4":3,
"5":2,
"6":1,
"7":1,
"8":1,
"9":1}
},
"MAGICIAN-18" : {
"Capacities":"Maîtrise des sorts",
"MinorSpellsNb": 5,
"Locations": {
"1":4,
"2":3,
"3":3,
"4":3,
"5":3,
"6":1,
"7":1,
"8":1,
"9":1}
},
"MAGICIAN-19" : {
"Capacities":"Amélioration de caractéristiques",
"MinorSpellsNb": 5,
"Locations": {
"1":4,
"2":3,
"3":3,
"4":3,
"5":3,
"6":2,
"7":1,
"8":1,
"9":1}
},
"MAGICIAN-20" : {
"Capacities":"Sorts de prédilection",
"MinorSpellsNb": 5,
"Locations": {
"1":4,
"2":3,
"3":3,
"4":3,
"5":3,
"6":2,
"7":2,
"8":1,
"9":1}
},
"MONK-1" : {
"Capacities":"Défense sans armure, Arts martiaux",
"Specials": 0,
"BonusAttack": "1d4",
"ArmourlessSpeed": "0"
},
"MONK-2" : {
"Capacities":"Ki, Déplacement sans armure",
"Specials": 2,
"BonusAttack": "1d4",
"ArmourlessSpeed": "3"
},
"MONK-3" : {
"Capacities":"Tradition monastique, Parade de projectiles",
"Specials": 3,
"BonusAttack": "1d4",
"ArmourlessSpeed": "3"
},
"MONK-4" : {
"Capacities":"Amélioration de caractéristiques, Chute ralentie",
"Specials": 4,
"BonusAttack": "1d4",
"ArmourlessSpeed": "3"
},
"MONK-5" : {
"Capacities":"Attaque supplémentaire, Frappe étourdissante",
"Specials": 5,
"BonusAttack": "1d6",
"ArmourlessSpeed": "3"
},
"MONK-6" : {
"Capacities":"Frappes de ki, Capacité de la tradition monastique",
"Specials": 6,
"BonusAttack": "1d6",
"ArmourlessSpeed": "4,5"
},
"MONK-7" : {
"Capacities":"Dérobade, Tranquillité de l'esprit",
"Specials": 7,
"BonusAttack": "1d6",
"ArmourlessSpeed": "4,5"
},
"MONK-8" : {
"Capacities":"Amélioration de caractéristiques",
"Specials": 8,
"BonusAttack": "1d6",
"ArmourlessSpeed": "4,5"
},
"MONK-9" : {
"Capacities":"Déplacement sans armure amélioré",
"Specials": 9,
"BonusAttack": "1d6",
"ArmourlessSpeed": "4,5"
},
"MONK-10" : {
"Capacities":"Pureté du corps",
"Specials": 10,
"BonusAttack": "1d6",
"ArmourlessSpeed": "6"
},
"MONK-11" : {
"Capacities":"Capacité de la tradition monastique",
"Specials": 11,
"BonusAttack": "1d8",
"ArmourlessSpeed": "6"
},
"MONK-12" : {
"Capacities":"Amélioration de caractéristiques",
"Specials": 12,
"BonusAttack": "1d8",
"ArmourlessSpeed": "6"
},
"MONK-13" : {
"Capacities":"Langage du soleil et de la lune",
"Specials": 13,
"BonusAttack": "1d8",
"ArmourlessSpeed": "6"
},
"MONK-14" : {
"Capacities":"Âme de diamant",
"Specials": 14,
"BonusAttack": "1d8",
"ArmourlessSpeed": "7,5"
},
"MONK-15" : {
"Capacities":"Jeunesse éternelle",
"Specials": 15,
"BonusAttack": "1d8",
"ArmourlessSpeed": "7,5"
},
"MONK-16" : {
"Capacities":"Amélioration de caractéristiques",
"Specials": 16,
"BonusAttack": "1d8",
"ArmourlessSpeed": "7,5"
},
"MONK-17" : {
"Capacities":"Capacité de la tradition monastique",
"Specials": 17,
"BonusAttack": "1d10",
"ArmourlessSpeed": "7,5"
},
"MONK-18" : {
"Capacities":"Corps vide",
"Specials": 18,
"BonusAttack": "1d10",
"ArmourlessSpeed": "9"
},
"MONK-19" : {
"Capacities":"Amélioration de caractéristiques",
"Specials": 19,
"BonusAttack": "1d10",
"ArmourlessSpeed": "9"
},
"MONK-20" : {
"Capacities":"Perfection de l'être",
"Specials": 20,
"BonusAttack": "1d10",
"ArmourlessSpeed": "9"
},
"PALADIN-1" : {
"Capacities":"Sens divin, Imposition des mains",
"Locations": {
"1":0,
"2":0,
"3":0,
"4":0,
"5":0}
},
"PALADIN-2" : {
"Capacities":"Style de combat, Incantations, Châtiment divin",
"Locations": {
"1":2,
"2":0,
"3":0,
"4":0,
"5":0}
},
"PALADIN-3" : {
"Capacities":"Santé divine, Serment sacré",
"Locations": {
"1":3,
"2":0,
"3":0,
"4":0,
"5":0}
},
"PALADIN-4" : {
"Capacities":"Amélioration de caractéristiques",
"Locations": {
"1":3,
"2":0,
"3":0,
"4":0,
"5":0}
},
"PALADIN-5" : {
"Capacities":"Attaque supplémentaire",
"Locations": {
"1":4,
"2":2,
"3":0,
"4":0,
"5":0}
},
"PALADIN-6" : {
"Capacities":"Aura de protection",
"Locations": {
"1":4,
"2":2,
"3":0,
"4":0,
"5":0}
},
"PALADIN-7" : {
"Capacities":"Capacité de serment sacré",
"Locations": {
"1":4,
"2":3,
"3":0,
"4":0,
"5":0}
},
"PALADIN-8" : {
"Capacities":"Amélioration de caractéristiques",
"Locations": {
"1":4,
"2":3,
"3":0,
"4":0,
"5":0}
},
"PALADIN-9" : {
"Capacities":"-",
"Locations": {
"1":4,
"2":3,
"3":2,
"4":0,
"5":0}
},
"PALADIN-10" : {
"Capacities":"Aura de courage",
"Locations": {
"1":4,
"2":3,
"3":2,
"4":0,
"5":0}
},
"PALADIN-11" : {
"Capacities":"Châtiment divin amélioré",
"Locations": {
"1":4,
"2":3,
"3":3,
"4":0,
"5":0}
},
"PALADIN-12" : {
"Capacities":"Amélioration de caractéristiques",
"Locations": {
"1":4,
"2":3,
"3":3,
"4":0,
"5":0}
},
"PALADIN-13" : {
"Capacities":"-",
"Locations": {
"1":4,
"2":3,
"3":3,
"4":1,
"5":0}
},
"PALADIN-14" : {
"Capacities":"Contact purifiant",
"Locations": {
"1":4,
"2":3,
"3":3,
"4":1,
"5":0}
},
"PALADIN-15" : {
"Capacities":"Capacité de serment sacré",
"Locations": {
"1":4,
"2":3,
"3":3,
"4":2,
"5":0}
},
"PALADIN-16" : {
"Capacities":"Amélioration de caractéristiques",
"Locations": {
"1":4,
"2":3,
"3":3,
"4":2,
"5":0}
},
"PALADIN-17" : {
"Capacities":"-",
"Locations": {
"1":4,
"2":3,
"3":3,
"4":3,
"5":1}
},
"PALADIN-18" : {
"Capacities":"Amélioration des auras",
"Locations": {
"1":4,
"2":3,
"3":3,
"4":3,
"5":1}
},
"PALADIN-19" : {
"Capacities":"Amélioration de caractéristiques",
"Locations": {
"1":4,
"2":3,
"3":3,
"4":3,
"5":2}
},
"PALADIN-20" : {
"Capacities":"Capacité de serment sacré",
"Locations": {
"1":4,
"2":3,
"3":3,
"4":3,
"5":2}
},
"PROWLER-1" : {
"Capacities":"Ennemi juré, Explorateur-né",
"SpellsNb":0,
"Locations": {
"1":0,
"2":0,
"3":0,
"4":0,
"5":0}
},
"PROWLER-2" : {
"Capacities":"Style de combat, Incantations",
"SpellsNb":2,
"Locations": {
"1":2,
"2":0,
"3":0,
"4":0,
"5":0}
},
"PROWLER-3" : {
"Capacities":"Archétype de rôdeur, Sens primitifs",
"SpellsNb":3,
"Locations": {
"1":3,
"2":0,
"3":0,
"4":0,
"5":0}
},
"PROWLER-4" : {
"Capacities":"Amélioration de caractéristiques",
"SpellsNb":3,
"Locations": {
"1":3,
"2":0,
"3":0,
"4":0,
"5":0}
},
"PROWLER-5" : {
"Capacities":"Attaque supplémentaire",
"SpellsNb":4,
"Locations": {
"1":4,
"2":2,
"3":0,
"4":0,
"5":0}
},
"PROWLER-6" : {
"Capacities":"Amélioration de l'Ennemi juré et de l'Explorateur-né",
"SpellsNb":4,
"Locations": {
"1":4,
"2":2,
"3":0,
"4":0,
"5":0}
},
"PROWLER-7" : {
"Capacities":"Capacité de l'archétype de rôdeur",
"SpellsNb":5,
"Locations": {
"1":4,
"2":3,
"3":0,
"4":0,
"5":0}
},
"PROWLER-8" : {
"Capacities":"Amélioration de caractéristiques, Traversée des terrains",
"SpellsNb":5,
"Locations": {
"1":4,
"2":3,
"3":0,
"4":0,
"5":0}
},
"PROWLER-9" : {
"Capacities":"-",
"SpellsNb":6,
"Locations": {
"1":4,
"2":3,
"3":2,
"4":0,
"5":0}
},
"PROWLER-10" : {
"Capacities":"Amélioration de l'Explorateur-né, Camouflage naturel",
"SpellsNb":6,
"Locations": {
"1":4,
"2":3,
"3":2,
"4":0,
"5":0}
},
"PROWLER-11" : {
"Capacities":"Capacité de l'archétype de rôdeur",
"SpellsNb":7,
"Locations": {
"1":4,
"2":3,
"3":3,
"4":0,
"5":0}
},
"PROWLER-12" : {
"Capacities":"Amélioration de caractéristiques",
"SpellsNb":7,
"Locations": {
"1":4,
"2":3,
"3":3,
"4":0,
"5":0}
},
"PROWLER-13" : {
"Capacities":"-",
"SpellsNb":8,
"Locations": {
"1":4,
"2":3,
"3":3,
"4":1,
"5":0}
},
"PROWLER-14" : {
"Capacities":"Amélioration de l'Ennemi juré, Disparition",
"SpellsNb":8,
"Locations": {
"1":4,
"2":3,
"3":3,
"4":1,
"5":0}
},
"PROWLER-15" : {
"Capacities":"Capacité de l'archétype de rôdeur",
"SpellsNb":9,
"Locations": {
"1":4,
"2":3,
"3":3,
"4":2,
"5":0}
},
"PROWLER-16" : {
"Capacities":"Amélioration de caractéristiques",
"SpellsNb":9,
"Locations": {
"1":4,
"2":3,
"3":3,
"4":2,
"5":0}
},
"PROWLER-17" : {
"Capacities":"-",
"SpellsNb":10,
"Locations": {
"1":4,
"2":3,
"3":3,
"4":3,
"5":1}
},
"PROWLER-18" : {
"Capacities":"Sens sauvages",
"SpellsNb":10,
"Locations": {
"1":4,
"2":3,
"3":3,
"4":3,
"5":1}
},
"PROWLER-19" : {
"Capacities":"Amélioration de caractéristiques",
"SpellsNb":11,
"Locations": {
"1":4,
"2":3,
"3":3,
"4":3,
"5":2}
},
"PROWLER-20" : {
"Capacities":"Tueur d'ennemis",
"SpellsNb":11,
"Locations": {
"1":4,
"2":3,
"3":3,
"4":3,
"5":2}
},
"WILY-1" : {
"Capacities":"Expertise, Attaque sournoise, Jargon des voleurs",
"BonusAttack": "1d6"
},
"WILY-2" : {
"Capacities":"Ruse",
"BonusAttack": "1d6"
},
"WILY-3" : {
"Capacities":"Archétype de roublard",
"BonusAttack": "2d6"
},
"WILY-4" : {
"Capacities":"Amélioration de caractéristiques",
"BonusAttack": "2d6"
},
"WILY-5" : {
"Capacities":"Esquive instinctive",
"BonusAttack": "3d6"
},
"WILY-6" : {
"Capacities":"Expertise",
"BonusAttack": "3d6"
},
"WILY-7" : {
"Capacities":"Dérobade",
"BonusAttack": "4d6"
},
"WILY-8" : {
"Capacities":"Amélioration de caractéristiques",
"BonusAttack": "4d6"
},
"WILY-9" : {
"Capacities":"Capacité de l'archétype de roublard",
"BonusAttack": "5d6"
},
"WILY-10" : {
"Capacities":"Amélioration de caractéristiques",
"BonusAttack": "5d6"
},
"WILY-11" : {
"Capacities":"Talent",
"BonusAttack": "6d6"
},
"WILY-12" : {
"Capacities":"Amélioration de caractéristiques",
"BonusAttack": "6d6"
},
"WILY-13" : {
"Capacities":"Capacité de l'archétype de roublard",
"BonusAttack": "7d6"
},
"WILY-14" : {
"Capacities":"Ouïe fine",
"BonusAttack": "7d6"
},
"WILY-15" : {
"Capacities":"Esprit impénétrable",
"BonusAttack": "8d6"
},
"WILY-16" : {
"Capacities":"Amélioration de caractéristiques",
"BonusAttack": "8d6"
},
"WILY-17" : {
"Capacities":"Capacité de l'archétype de roublard",
"BonusAttack": "9d6"
},
"WILY-18" : {
"Capacities":"Insaisissable",
"BonusAttack": "9d6"
},
"WILY-19" : {
"Capacities":"Amélioration de caractéristiques",
"BonusAttack": "10d6"
},
"WILY-20" : {
"Capacities":"Coup de chance",
"BonusAttack": "10d6"
},
"WIZARD-1" : {
"Capacities":"Patron d'Outremonde, Magie de pacte",
"MinorSpellsNb": 2,
"SpellsNb": 2,
"Locations": {"1":1},
"Invocations": 0
},
"WIZARD-2" : {
"Capacities":"Invocations occultes",
"MinorSpellsNb": 2,
"SpellsNb": 3,
"Locations": {"1":2},
"Invocations": 2
},
"WIZARD-3" : {
"Capacities":"Faveur de pacte",
"MinorSpellsNb": 2,
"SpellsNb": 4,
"Locations": {"2":2},
"Invocations": 2
},
"WIZARD-4" : {
"Capacities":"Amélioration de caractéristiques",
"MinorSpellsNb": 3,
"SpellsNb": 5,
"Locations": {"2":2},
"Invocations": 2
},
"WIZARD-5" : {
"Capacities":"-",
"MinorSpellsNb": 3,
"SpellsNb": 6,
"Locations": {"3":2},
"Invocations": 3
},
"WIZARD-6" : {
"Capacities":"Capacité de patron d'Outremonde",
"MinorSpellsNb": 3,
"SpellsNb": 7,
"Locations": {"3":2},
"Invocations": 3
},
"WIZARD-7" : {
"Capacities":"-",
"MinorSpellsNb": 3,
"SpellsNb": 8,
"Locations": {"4":2},
"Invocations": 4
},
"WIZARD-8" : {
"Capacities":"Amélioration de caractéristiques",
"MinorSpellsNb": 3,
"SpellsNb": 9,
"Locations": {"4":2},
"Invocations": 4
},
"WIZARD-9" : {
"Capacities":"-",
"MinorSpellsNb": 3,
"SpellsNb": 10,
"Locations": {"5":2},
"Invocations": 5
},
"WIZARD-10" : {
"Capacities":"Capacité de patron d'Outremonde",
"MinorSpellsNb": 4,
"SpellsNb": 10,
"Locations": {"5":2},
"Invocations": 5
},
"WIZARD-11" : {
"Capacities":"Arcanum mystique (niveau 6)",
"MinorSpellsNb": 4,
"SpellsNb": 11,
"Locations": {"5":3},
"Invocations": 5
},
"WIZARD-12" : {
"Capacities":"Amélioration de caractéristiques",
"MinorSpellsNb": 4,
"SpellsNb": 11,
"Locations": {"5":3},
"Invocations": 6
},
"WIZARD-13" : {
"Capacities":"Arcanum mystique (niveau 7)",
"MinorSpellsNb": 4,
"SpellsNb": 12,
"Locations": {"5":3},
"Invocations": 6
},
"WIZARD-14" : {
"Capacities":"Capacité de patron d'Outremonde",
"MinorSpellsNb": 4,
"SpellsNb": 12,
"Locations": {"5":3},
"Invocations": 6
},
"WIZARD-15" : {
"Capacities":"Arcanum mystique (niveau 8)",
"MinorSpellsNb": 4,
"SpellsNb": 13,
"Locations": {"5":3},
"Invocations": 7
},
"WIZARD-16" : {
"Capacities":"Amélioration de caractéristiques",
"MinorSpellsNb": 4,
"SpellsNb": 13,
"Locations": {"5":3},
"Invocations": 7
},
"WIZARD-17" : {
"Capacities":"Arcanum mystique (niveau 9)",
"MinorSpellsNb": 4,
"SpellsNb": 14,
"Locations": {"5":4},
"Invocations": 7
},
"WIZARD-18" : {
"Capacities":"-",
"MinorSpellsNb": 4,
"SpellsNb": 14,
"Locations": {"5":4},
"Invocations": 8
},
"WIZARD-19" : {
"Capacities":"Amélioration de caractéristiques",
"MinorSpellsNb": 4,
"SpellsNb": 15,
"Locations": {"5":4},
"Invocations": 8
},
"WIZARD-20" : {
"Capacities":"Maître de l'occulte",
"MinorSpellsNb": 4,
"SpellsNb": 15,
"Locations": {"5":4},
"Invocations": 8
}</v>
      </c>
      <c r="C6" t="str">
        <f t="shared" si="0"/>
        <v>"Capacities" : {
 "BARBARIAN-1": {
"Capacities": "Rage, Défense sans armure",
"Specials": 2,
"Damages": 2
},
"BARBARIAN-2": {
"Capacities": "Attaque téméraire, Sens du danger",
"Specials": 2,
"Damages": 2
},
"BARBARIAN-3": {
"Capacities": "Voie primitive",
"Specials": 3,
"Damages": 2
},
"BARBARIAN-4": {
"Capacities": "Amélioration de caractéristiques",
"Specials": 3,
"Damages": 2
},
"BARBARIAN-5": {
"Capacities": "Attaque supplémentaire, Déplacement rapide",
"Specials": 3,
"Damages": 2
},
"BARBARIAN-6": {
"Capacities": "Capacité de voie",
"Specials": 4,
"Damages": 2
},
"BARBARIAN-7": {
"Capacities": "Instinct sauvage",
"Specials": 4,
"Damages": 2
},
"BARBARIAN-8": {
"Capacities": "Amélioration de caractéristiques",
"Specials": 4,
"Damages": 2
},
"BARBARIAN-9": {
"Capacities": "Critique brutal (1 dé)",
"Specials": 4,
"Damages": 3
},
"BARBARIAN-10": {
"Capacities": "Capacité de voie",
"Specials": 4,
"Damages": 3
},
"BARBARIAN-11": {
"Capacities": "Rage implacable",
"Specials": 4,
"Damages": 3
},
"BARBARIAN-12": {
"Capacities": "Amélioration de caractéristiques",
"Specials": 5,
"Damages": 3
},
"BARBARIAN-13": {
"Capacities": "Critique brutal (2 dés)",
"Specials": 5,
"Damages": 3
},
"BARBARIAN-14": {
"Capacities": "Capacité de voie",
"Specials": 5,
"Damages": 3
},
"BARBARIAN-15": {
"Capacities": "Rage ininterrompue",
"Specials": 5,
"Damages": 3
},
"BARBARIAN-16": {
"Capacities": "Amélioration de caractéristiques",
"Specials": 5,
"Damages": 4
},
"BARBARIAN-17": {
"Capacities": "Critique brutal (3 dés)",
"Specials": 6,
"Damages": 4
},
"BARBARIAN-18": {
"Capacities": "Puissance indomptable",
"Specials": 6,
"Damages": 4
},
"BARBARIAN-19": {
"Capacities": "Amélioration de caractéristiques",
"Specials": 6,
"Damages": 4
},
"BARBARIAN-20": {
"Capacities": "Champion primitif",
"Specials": -1,
"Damages": 4
},
"BARD-1" : {
"Capacities":"Incantations, Inspiration bardique (d6)",
"MinorSpellsNb": 2,
"SpellsNb": 4,
"Locations": {
"1":2,
"2":0,
"3":0,
"4":0,
"5":0,
"6":0,
"7":0,
"8":0,
"9":0}
},
"BARD-2" : {
"Capacities":"Touche-à-tout, Chant de repos (d6)",
"MinorSpellsNb": 2,
"SpellsNb": 5,
"Locations": {
"1":3,
"2":0,
"3":0,
"4":0,
"5":0,
"6":0,
"7":0,
"8":0,
"9":0}
},
"BARD-3" : {
"Capacities":"Collège bardique, Expertise",
"MinorSpellsNb": 2,
"SpellsNb": 6,
"Locations": {
"1":4,
"2":2,
"3":0,
"4":0,
"5":0,
"6":0,
"7":0,
"8":0,
"9":0}
},
"BARD-4" : {
"Capacities":"Amélioration de caractéristiques",
"MinorSpellsNb": 3,
"SpellsNb": 7,
"Locations": {
"1":4,
"2":3,
"3":0,
"4":0,
"5":0,
"6":0,
"7":0,
"8":0,
"9":0}
},
"BARD-5" : {
"Capacities":"Inspiration bardique (d8), Source d'inspiration",
"MinorSpellsNb": 3,
"SpellsNb": 8,
"Locations": {
"1":4,
"2":3,
"3":2,
"4":0,
"5":0,
"6":0,
"7":0,
"8":0,
"9":0}
},
"BARD-6" : {
"Capacities":"Contre charme, Capacité de collège bardique",
"MinorSpellsNb": 3,
"SpellsNb": 9,
"Locations": {
"1":4,
"2":3,
"3":3,
"4":0,
"5":0,
"6":0,
"7":0,
"8":0,
"9":0}
},
"BARD-7" : {
"Capacities":"-",
"MinorSpellsNb": 3,
"SpellsNb": 10,
"Locations": {
"1":4,
"2":3,
"3":3,
"4":1,
"5":0,
"6":0,
"7":0,
"8":0,
"9":0}
},
"BARD-8" : {
"Capacities":"Amélioration de caractéristiques",
"MinorSpellsNb": 3,
"SpellsNb": 11,
"Locations": {
"1":4,
"2":3,
"3":3,
"4":2,
"5":0,
"6":0,
"7":0,
"8":0,
"9":0}
},
"BARD-9" : {
"Capacities":"Chant de repos (d8)",
"MinorSpellsNb": 3,
"SpellsNb": 12,
"Locations": {
"1":4,
"2":3,
"3":3,
"4":3,
"5":1,
"6":0,
"7":0,
"8":0,
"9":0}
},
"BARD-10" : {
"Capacities":"Inspiration bardique (d10), Expertise, Secrets magiques",
"MinorSpellsNb": 4,
"SpellsNb": 14,
"Locations": {
"1":4,
"2":3,
"3":3,
"4":3,
"5":2,
"6":0,
"7":0,
"8":0,
"9":0}
},
"BARD-11" : {
"Capacities":"-",
"MinorSpellsNb": 4,
"SpellsNb": 15,
"Locations": {
"1":4,
"2":3,
"3":3,
"4":3,
"5":2,
"6":1,
"7":0,
"8":0,
"9":0}
},
"BARD-12" : {
"Capacities":"Amélioration de caractéristiques",
"MinorSpellsNb": 4,
"SpellsNb": 15,
"Locations": {
"1":4,
"2":3,
"3":3,
"4":3,
"5":2,
"6":1,
"7":0,
"8":0,
"9":0}
},
"BARD-13" : {
"Capacities":"Chant de repos (d10)",
"MinorSpellsNb": 4,
"SpellsNb": 16,
"Locations": {
"1":4,
"2":3,
"3":3,
"4":3,
"5":2,
"6":1,
"7":1,
"8":0,
"9":0}
},
"BARD-14" : {
"Capacities":"Secrets magiques, Capacité de collège bardique",
"MinorSpellsNb": 4,
"SpellsNb": 18,
"Locations": {
"1":4,
"2":3,
"3":3,
"4":3,
"5":2,
"6":1,
"7":1,
"8":0,
"9":0}
},
"BARD-15" : {
"Capacities":"Inspiration bardique (d12)",
"MinorSpellsNb": 4,
"SpellsNb": 19,
"Locations": {
"1":4,
"2":3,
"3":3,
"4":3,
"5":2,
"6":1,
"7":1,
"8":1,
"9":0}
},
"BARD-16" : {
"Capacities":"Amélioration de caractéristiques",
"MinorSpellsNb": 4,
"SpellsNb": 19,
"Locations": {
"1":4,
"2":3,
"3":3,
"4":3,
"5":2,
"6":1,
"7":1,
"8":1,
"9":0}
},
"BARD-17" : {
"Capacities":"Chant de repos (d12)",
"MinorSpellsNb": 4,
"SpellsNb": 20,
"Locations": {
"1":4,
"2":3,
"3":3,
"4":3,
"5":2,
"6":1,
"7":1,
"8":1,
"9":1}
},
"BARD-18" : {
"Capacities":"Secrets magiques",
"MinorSpellsNb": 4,
"SpellsNb": 22,
"Locations": {
"1":4,
"2":3,
"3":3,
"4":3,
"5":3,
"6":1,
"7":1,
"8":1,
"9":1}
},
"BARD-19" : {
"Capacities":"Amélioration de caractéristiques",
"MinorSpellsNb": 4,
"SpellsNb": 22,
"Locations": {
"1":4,
"2":3,
"3":3,
"4":3,
"5":3,
"6":2,
"7":1,
"8":1,
"9":1}
},
"BARD-20" : {
"Capacities":"Inspiration supérieure",
"MinorSpellsNb": 4,
"SpellsNb": 22,
"Locations": {
"1":4,
"2":3,
"3":3,
"4":3,
"5":3,
"6":2,
"7":2,
"8":1,
"9":1}
},
"CLERK-1" : {
"Capacities":"Incantations, Domaine divin",
"MinorSpellsNb": 3,
"Locations": {
"1":2,
"2":0,
"3":0,
"4":0,
"5":0,
"6":0,
"7":0,
"8":0,
"9":0}
},
"CLERK-2" : {
"Capacities":"Canalisation d’énergie divine (1), Capacité de domaine divin",
"MinorSpellsNb": 3,
"Locations": {
"1":3,
"2":0,
"3":0,
"4":0,
"5":0,
"6":0,
"7":0,
"8":0,
"9":0}
},
"CLERK-3" : {
"Capacities":"-",
"MinorSpellsNb": 3,
"Locations": {
"1":4,
"2":2,
"3":0,
"4":0,
"5":0,
"6":0,
"7":0,
"8":0,
"9":0}
},
"CLERK-4" : {
"Capacities":"Amélioration de caractéristiques",
"MinorSpellsNb": 4,
"Locations": {
"1":4,
"2":3,
"3":0,
"4":0,
"5":0,
"6":0,
"7":0,
"8":0,
"9":0}
},
"CLERK-5" : {
"Capacities":"Destruction des morts-vivants (FP 1/2)",
"MinorSpellsNb": 4,
"Locations": {
"1":4,
"2":3,
"3":2,
"4":0,
"5":0,
"6":0,
"7":0,
"8":0,
"9":0}
},
"CLERK-6" : {
"Capacities":"Canalisation d’énergie divine (2), Capacité de domaine divin",
"MinorSpellsNb": 4,
"Locations": {
"1":4,
"2":3,
"3":3,
"4":0,
"5":0,
"6":0,
"7":0,
"8":0,
"9":0}
},
"CLERK-7" : {
"Capacities":"-",
"MinorSpellsNb": 4,
"Locations": {
"1":4,
"2":3,
"3":3,
"4":1,
"5":0,
"6":0,
"7":0,
"8":0,
"9":0}
},
"CLERK-8" : {
"Capacities":"Amélioration de caractéristiques, Capacité de domaine divin,Destruction des morts-vivants (FP 1)",
"MinorSpellsNb": 4,
"Locations": {
"1":4,
"2":3,
"3":3,
"4":2,
"5":0,
"6":0,
"7":0,
"8":0,
"9":0}
},
"CLERK-9" : {
"Capacities":"-",
"MinorSpellsNb": 4,
"Locations": {
"1":4,
"2":3,
"3":3,
"4":3,
"5":1,
"6":0,
"7":0,
"8":0,
"9":0}
},
"CLERK-10" : {
"Capacities":"Intervention divine",
"MinorSpellsNb": 5,
"Locations": {
"1":4,
"2":3,
"3":3,
"4":3,
"5":2,
"6":0,
"7":0,
"8":0,
"9":0}
},
"CLERK-11" : {
"Capacities":"Destruction des morts-vivants (FP 2)",
"MinorSpellsNb": 5,
"Locations": {
"1":4,
"2":3,
"3":3,
"4":3,
"5":2,
"6":1,
"7":0,
"8":0,
"9":0}
},
"CLERK-12" : {
"Capacities":"Amélioration de caractéristiques",
"MinorSpellsNb": 5,
"Locations": {
"1":4,
"2":3,
"3":3,
"4":3,
"5":2,
"6":1,
"7":0,
"8":0,
"9":0}
},
"CLERK-13" : {
"Capacities":"-",
"MinorSpellsNb": 5,
"Locations": {
"1":4,
"2":3,
"3":3,
"4":3,
"5":2,
"6":1,
"7":1,
"8":0,
"9":0}
},
"CLERK-14" : {
"Capacities":"Destruction des morts-vivants (FP 3)",
"MinorSpellsNb": 5,
"Locations": {
"1":4,
"2":3,
"3":3,
"4":3,
"5":2,
"6":1,
"7":1,
"8":0,
"9":0}
},
"CLERK-15" : {
"Capacities":"-",
"MinorSpellsNb": 5,
"Locations": {
"1":4,
"2":3,
"3":3,
"4":3,
"5":2,
"6":1,
"7":1,
"8":1,
"9":0}
},
"CLERK-16" : {
"Capacities":"Amélioration de caractéristiques",
"MinorSpellsNb": 5,
"Locations": {
"1":4,
"2":3,
"3":3,
"4":3,
"5":2,
"6":1,
"7":1,
"8":1,
"9":0}
},
"CLERK-17" : {
"Capacities":"Destruction des morts-vivants (FP 4), Capacité de domaine divin",
"MinorSpellsNb": 5,
"Locations": {
"1":4,
"2":3,
"3":3,
"4":3,
"5":2,
"6":1,
"7":1,
"8":1,
"9":1}
},
"CLERK-18" : {
"Capacities":"Canalisation d’énergie divine (3)",
"MinorSpellsNb": 5,
"Locations": {
"1":4,
"2":3,
"3":3,
"4":3,
"5":3,
"6":1,
"7":1,
"8":1,
"9":1}
},
"CLERK-19" : {
"Capacities":"Amélioration de caractéristiques",
"MinorSpellsNb": 5,
"Locations": {
"1":4,
"2":3,
"3":3,
"4":3,
"5":3,
"6":2,
"7":1,
"8":1,
"9":1}
},
"CLERK-20" : {
"Capacities":"Intervention divine améliorée",
"MinorSpellsNb": 5,
"Locations": {
"1":4,
"2":3,
"3":3,
"4":3,
"5":3,
"6":2,
"7":2,
"8":1,
"9":1}
},
"DRUID-1" : {
"Capacities":"Druidique, Incantations",
"MinorSpellsNb": 2,
"Locations": {
"1":2,
"2":0,
"3":0,
"4":0,
"5":0,
"6":0,
"7":0,
"8":0,
"9":0}
},
"DRUID-2" : {
"Capacities":"Forme sauvage, Cercle druidique",
"MinorSpellsNb": 2,
"Locations": {
"1":3,
"2":0,
"3":0,
"4":0,
"5":0,
"6":0,
"7":0,
"8":0,
"9":0}
},
"DRUID-3" : {
"Capacities":"-",
"MinorSpellsNb": 2,
"Locations": {
"1":4,
"2":2,
"3":0,
"4":0,
"5":0,
"6":0,
"7":0,
"8":0,
"9":0}
},
"DRUID-4" : {
"Capacities":"Forme sauvage améliorée, Amélioration de caractéristiques",
"MinorSpellsNb": 3,
"Locations": {
"1":4,
"2":3,
"3":0,
"4":0,
"5":0,
"6":0,
"7":0,
"8":0,
"9":0}
},
"DRUID-5" : {
"Capacities":"-",
"MinorSpellsNb": 3,
"Locations": {
"1":4,
"2":3,
"3":2,
"4":0,
"5":0,
"6":0,
"7":0,
"8":0,
"9":0}
},
"DRUID-6" : {
"Capacities":"Capacité de cercle druidique",
"MinorSpellsNb": 3,
"Locations": {
"1":4,
"2":3,
"3":3,
"4":0,
"5":0,
"6":0,
"7":0,
"8":0,
"9":0}
},
"DRUID-7" : {
"Capacities":"-",
"MinorSpellsNb": 3,
"Locations": {
"1":4,
"2":3,
"3":3,
"4":1,
"5":0,
"6":0,
"7":0,
"8":0,
"9":0}
},
"DRUID-8" : {
"Capacities":"Forme sauvage améliorée, Amélioration de caractéristiques",
"MinorSpellsNb": 3,
"Locations": {
"1":4,
"2":3,
"3":3,
"4":2,
"5":0,
"6":0,
"7":0,
"8":0,
"9":0}
},
"DRUID-9" : {
"Capacities":"-",
"MinorSpellsNb": 3,
"Locations": {
"1":4,
"2":3,
"3":3,
"4":3,
"5":1,
"6":0,
"7":0,
"8":0,
"9":0}
},
"DRUID-10" : {
"Capacities":"Capacité de cercle druidique",
"MinorSpellsNb": 4,
"Locations": {
"1":4,
"2":3,
"3":3,
"4":3,
"5":2,
"6":0,
"7":0,
"8":0,
"9":0}
},
"DRUID-11" : {
"Capacities":"-",
"MinorSpellsNb": 4,
"Locations": {
"1":4,
"2":3,
"3":3,
"4":3,
"5":2,
"6":1,
"7":0,
"8":0,
"9":0}
},
"DRUID-12" : {
"Capacities":"Amélioration de caractéristiques",
"MinorSpellsNb": 4,
"Locations": {
"1":4,
"2":3,
"3":3,
"4":3,
"5":2,
"6":1,
"7":0,
"8":0,
"9":0}
},
"DRUID-13" : {
"Capacities":"-",
"MinorSpellsNb": 4,
"Locations": {
"1":4,
"2":3,
"3":3,
"4":3,
"5":2,
"6":1,
"7":1,
"8":0,
"9":0}
},
"DRUID-14" : {
"Capacities":"Capacité de cercle druidique",
"MinorSpellsNb": 4,
"Locations": {
"1":4,
"2":3,
"3":3,
"4":3,
"5":2,
"6":1,
"7":1,
"8":0,
"9":0}
},
"DRUID-15" : {
"Capacities":"-",
"MinorSpellsNb": 4,
"Locations": {
"1":4,
"2":3,
"3":3,
"4":3,
"5":2,
"6":1,
"7":1,
"8":1,
"9":0}
},
"DRUID-16" : {
"Capacities":"Amélioration de caractéristiques",
"MinorSpellsNb": 4,
"Locations": {
"1":4,
"2":3,
"3":3,
"4":3,
"5":2,
"6":1,
"7":1,
"8":1,
"9":0}
},
"DRUID-17" : {
"Capacities":"-",
"MinorSpellsNb": 4,
"Locations": {
"1":4,
"2":3,
"3":3,
"4":3,
"5":2,
"6":1,
"7":1,
"8":1,
"9":1}
},
"DRUID-18" : {
"Capacities":"Jeunesse éternelle, Incantation animale",
"MinorSpellsNb": 4,
"Locations": {
"1":4,
"2":3,
"3":3,
"4":3,
"5":3,
"6":1,
"7":1,
"8":1,
"9":1}
},
"DRUID-19" : {
"Capacities":"Amélioration de caractéristiques",
"MinorSpellsNb": 4,
"Locations": {
"1":4,
"2":3,
"3":3,
"4":3,
"5":3,
"6":2,
"7":1,
"8":1,
"9":1}
},
"DRUID-20" : {
"Capacities":"Archidruide",
"MinorSpellsNb": 4,
"Locations": {
"1":4,
"2":3,
"3":3,
"4":3,
"5":3,
"6":2,
"7":2,
"8":1,
"9":1}
},
"SORCERER-1" : {
"Capacities":"Incantations, Origine magique",
"MinorSpellsNb": 4,
"SpellsNb": 2,
"Specials": 0,
"Locations": {
"1":2,
"2":0,
"3":0,
"4":0,
"5":0,
"6":0,
"7":0,
"8":0,
"9":0}
},
"SORCERER-2" : {
"Capacities":"Source de magie",
"MinorSpellsNb": 4,
"SpellsNb": 3,
"Specials": 2,
"Locations": {
"1":3,
"2":0,
"3":0,
"4":0,
"5":0,
"6":0,
"7":0,
"8":0,
"9":0}
},
"SORCERER-3" : {
"Capacities":"Métamagie",
"MinorSpellsNb": 4,
"SpellsNb": 4,
"Specials": 3,
"Locations": {
"1":4,
"2":2,
"3":0,
"4":0,
"5":0,
"6":0,
"7":0,
"8":0,
"9":0}
},
"SORCERER-4" : {
"Capacities":"Amélioration de caractéristiques",
"MinorSpellsNb": 5,
"SpellsNb": 5,
"Specials": 4,
"Locations": {
"1":4,
"2":3,
"3":0,
"4":0,
"5":0,
"6":0,
"7":0,
"8":0,
"9":0}
},
"SORCERER-5" : {
"Capacities":"-",
"MinorSpellsNb": 5,
"SpellsNb": 6,
"Specials": 5,
"Locations": {
"1":4,
"2":3,
"3":2,
"4":0,
"5":0,
"6":0,
"7":0,
"8":0,
"9":0}
},
"SORCERER-6" : {
"Capacities":"Capacité de l'origine magique",
"MinorSpellsNb": 5,
"SpellsNb": 7,
"Specials": 6,
"Locations": {
"1":4,
"2":3,
"3":3,
"4":0,
"5":0,
"6":0,
"7":0,
"8":0,
"9":0}
},
"SORCERER-7" : {
"Capacities":"-",
"MinorSpellsNb": 5,
"SpellsNb": 8,
"Specials": 7,
"Locations": {
"1":4,
"2":3,
"3":3,
"4":1,
"5":0,
"6":0,
"7":0,
"8":0,
"9":0}
},
"SORCERER-8" : {
"Capacities":"Amélioration de caractéristiques",
"MinorSpellsNb": 5,
"SpellsNb": 9,
"Specials": 8,
"Locations": {
"1":4,
"2":3,
"3":3,
"4":2,
"5":0,
"6":0,
"7":0,
"8":0,
"9":0}
},
"SORCERER-9" : {
"Capacities":"-",
"MinorSpellsNb": 5,
"SpellsNb": 10,
"Specials": 9,
"Locations": {
"1":4,
"2":3,
"3":3,
"4":3,
"5":1,
"6":0,
"7":0,
"8":0,
"9":0}
},
"SORCERER-10" : {
"Capacities":"Métamagie",
"MinorSpellsNb": 6,
"SpellsNb": 11,
"Specials": 10,
"Locations": {
"1":4,
"2":3,
"3":3,
"4":3,
"5":2,
"6":0,
"7":0,
"8":0,
"9":0}
},
"SORCERER-11" : {
"Capacities":"-",
"MinorSpellsNb": 6,
"SpellsNb": 12,
"Specials": 11,
"Locations": {
"1":4,
"2":3,
"3":3,
"4":3,
"5":2,
"6":1,
"7":0,
"8":0,
"9":0}
},
"SORCERER-12" : {
"Capacities":"Amélioration de caractéristiques",
"MinorSpellsNb": 6,
"SpellsNb": 12,
"Specials": 12,
"Locations": {
"1":4,
"2":3,
"3":3,
"4":3,
"5":2,
"6":1,
"7":0,
"8":0,
"9":0}
},
"SORCERER-13" : {
"Capacities":"-",
"MinorSpellsNb": 6,
"SpellsNb": 13,
"Specials": 13,
"Locations": {
"1":4,
"2":3,
"3":3,
"4":3,
"5":2,
"6":1,
"7":1,
"8":0,
"9":0}
},
"SORCERER-14" : {
"Capacities":"Capacité de l'origine magique",
"MinorSpellsNb": 6,
"SpellsNb": 13,
"Specials": 14,
"Locations": {
"1":4,
"2":3,
"3":3,
"4":3,
"5":2,
"6":1,
"7":1,
"8":0,
"9":0}
},
"SORCERER-15" : {
"Capacities":"-",
"MinorSpellsNb": 6,
"SpellsNb": 14,
"Specials": 15,
"Locations": {
"1":4,
"2":3,
"3":3,
"4":3,
"5":2,
"6":1,
"7":1,
"8":1,
"9":0}
},
"SORCERER-16" : {
"Capacities":"Amélioration de caractéristiques",
"MinorSpellsNb": 6,
"SpellsNb": 14,
"Specials": 16,
"Locations": {
"1":4,
"2":3,
"3":3,
"4":3,
"5":2,
"6":1,
"7":1,
"8":1,
"9":0}
},
"SORCERER-17" : {
"Capacities":"Métamagie",
"MinorSpellsNb": 6,
"SpellsNb": 15,
"Specials": 17,
"Locations": {
"1":4,
"2":3,
"3":3,
"4":3,
"5":2,
"6":1,
"7":1,
"8":1,
"9":1}
},
"SORCERER-18" : {
"Capacities":"Capacité de l'origine magique",
"MinorSpellsNb": 6,
"SpellsNb": 15,
"Specials": 18,
"Locations": {
"1":4,
"2":3,
"3":3,
"4":3,
"5":3,
"6":1,
"7":1,
"8":1,
"9":1}
},
"SORCERER-19" : {
"Capacities":"Amélioration de caractéristiques",
"MinorSpellsNb": 6,
"SpellsNb": 15,
"Specials": 19,
"Locations": {
"1":4,
"2":3,
"3":3,
"4":3,
"5":3,
"6":2,
"7":1,
"8":1,
"9":1}
},
"SORCERER-20" : {
"Capacities":"Restauration magique",
"MinorSpellsNb": 6,
"SpellsNb": 15,
"Specials": 20,
"Locations": {
"1":4,
"2":3,
"3":3,
"4":3,
"5":3,
"6":2,
"7":2,
"8":1,
"9":1}
},
"WARRIOR-1" : {
"Capacities":"Style de combat, Second souffle"
},
"WARRIOR-2" : {
"Capacities":"Sursaut (1)"
},
"WARRIOR-3" : {
"Capacities":"Archétype martial"
},
"WARRIOR-4" : {
"Capacities":"Amélioration de caractéristiques"
},
"WARRIOR-5" : {
"Capacities":"Attaque supplémentaire (1)"
},
"WARRIOR-6" : {
"Capacities":"Amélioration de caractéristiques"
},
"WARRIOR-7" : {
"Capacities":"Capacité de l'archétype martial"
},
"WARRIOR-8" : {
"Capacities":"Amélioration de caractéristiques"
},
"WARRIOR-9" : {
"Capacities":"Indomptable (1)"
},
"WARRIOR-10" : {
"Capacities":"Capacité de l'archétype martial"
},
"WARRIOR-11" : {
"Capacities":"Attaque supplémentaire (2)"
},
"WARRIOR-12" : {
"Capacities":"Amélioration de caractéristiques"
},
"WARRIOR-13" : {
"Capacities":"Indomptable (2)"
},
"WARRIOR-14" : {
"Capacities":"Amélioration de caractéristiques"
},
"WARRIOR-15" : {
"Capacities":"Capacité de l'archétype martial"
},
"WARRIOR-16" : {
"Capacities":"Amélioration de caractéristiques"
},
"WARRIOR-17" : {
"Capacities":"Sursaut (2), Indomptable (3)"
},
"WARRIOR-18" : {
"Capacities":"Capacité de l'archétype martial"
},
"WARRIOR-19" : {
"Capacities":"Amélioration de caractéristiques"
},
"WARRIOR-20" : {
"Capacities":"Attaque supplémentaire (3)"
},
"MAGICIAN-1" : {
"Capacities":"Incantations, Récupération arcanique",
"MinorSpellsNb": 3,
"Locations": {
"1":2,
"2":0,
"3":0,
"4":0,
"5":0,
"6":0,
"7":0,
"8":0,
"9":0}
},
"MAGICIAN-2" : {
"Capacities":"Tradition arcanique",
"MinorSpellsNb": 3,
"Locations": {
"1":3,
"2":0,
"3":0,
"4":0,
"5":0,
"6":0,
"7":0,
"8":0,
"9":0}
},
"MAGICIAN-3" : {
"Capacities":"-",
"MinorSpellsNb": 3,
"Locations": {
"1":4,
"2":2,
"3":0,
"4":0,
"5":0,
"6":0,
"7":0,
"8":0,
"9":0}
},
"MAGICIAN-4" : {
"Capacities":"Amélioration de caractéristiques",
"MinorSpellsNb": 4,
"Locations": {
"1":4,
"2":3,
"3":0,
"4":0,
"5":0,
"6":0,
"7":0,
"8":0,
"9":0}
},
"MAGICIAN-5" : {
"Capacities":"-",
"MinorSpellsNb": 4,
"Locations": {
"1":4,
"2":3,
"3":2,
"4":0,
"5":0,
"6":0,
"7":0,
"8":0,
"9":0}
},
"MAGICIAN-6" : {
"Capacities":"Capacité de la tradition arcanique",
"MinorSpellsNb": 4,
"Locations": {
"1":4,
"2":3,
"3":3,
"4":0,
"5":0,
"6":0,
"7":0,
"8":0,
"9":0}
},
"MAGICIAN-7" : {
"Capacities":"-",
"MinorSpellsNb": 4,
"Locations": {
"1":4,
"2":3,
"3":3,
"4":1,
"5":0,
"6":0,
"7":0,
"8":0,
"9":0}
},
"MAGICIAN-8" : {
"Capacities":"Amélioration de caractéristiques",
"MinorSpellsNb": 4,
"Locations": {
"1":4,
"2":3,
"3":3,
"4":2,
"5":0,
"6":0,
"7":0,
"8":0,
"9":0}
},
"MAGICIAN-9" : {
"Capacities":"-",
"MinorSpellsNb": 4,
"Locations": {
"1":4,
"2":3,
"3":3,
"4":3,
"5":1,
"6":0,
"7":0,
"8":0,
"9":0}
},
"MAGICIAN-10" : {
"Capacities":"Capacité de la tradition arcanique",
"MinorSpellsNb": 5,
"Locations": {
"1":4,
"2":3,
"3":3,
"4":3,
"5":2,
"6":0,
"7":0,
"8":0,
"9":0}
},
"MAGICIAN-11" : {
"Capacities":"-",
"MinorSpellsNb": 5,
"Locations": {
"1":4,
"2":3,
"3":3,
"4":3,
"5":2,
"6":1,
"7":0,
"8":0,
"9":0}
},
"MAGICIAN-12" : {
"Capacities":"Amélioration de caractéristiques",
"MinorSpellsNb": 5,
"Locations": {
"1":4,
"2":3,
"3":3,
"4":3,
"5":2,
"6":1,
"7":0,
"8":0,
"9":0}
},
"MAGICIAN-13" : {
"Capacities":"-",
"MinorSpellsNb": 5,
"Locations": {
"1":4,
"2":3,
"3":3,
"4":3,
"5":2,
"6":1,
"7":1,
"8":0,
"9":0}
},
"MAGICIAN-14" : {
"Capacities":"Capacité de la tradition arcanique",
"MinorSpellsNb": 5,
"Locations": {
"1":4,
"2":3,
"3":3,
"4":3,
"5":2,
"6":1,
"7":1,
"8":0,
"9":0}
},
"MAGICIAN-15" : {
"Capacities":"-",
"MinorSpellsNb": 5,
"Locations": {
"1":4,
"2":3,
"3":3,
"4":3,
"5":2,
"6":1,
"7":1,
"8":1,
"9":0}
},
"MAGICIAN-16" : {
"Capacities":"Amélioration de caractéristiques",
"MinorSpellsNb": 5,
"Locations": {
"1":4,
"2":3,
"3":3,
"4":3,
"5":2,
"6":1,
"7":1,
"8":1,
"9":0}
},
"MAGICIAN-17" : {
"Capacities":"-",
"MinorSpellsNb": 5,
"Locations": {
"1":4,
"2":3,
"3":3,
"4":3,
"5":2,
"6":1,
"7":1,
"8":1,
"9":1}
},
"MAGICIAN-18" : {
"Capacities":"Maîtrise des sorts",
"MinorSpellsNb": 5,
"Locations": {
"1":4,
"2":3,
"3":3,
"4":3,
"5":3,
"6":1,
"7":1,
"8":1,
"9":1}
},
"MAGICIAN-19" : {
"Capacities":"Amélioration de caractéristiques",
"MinorSpellsNb": 5,
"Locations": {
"1":4,
"2":3,
"3":3,
"4":3,
"5":3,
"6":2,
"7":1,
"8":1,
"9":1}
},
"MAGICIAN-20" : {
"Capacities":"Sorts de prédilection",
"MinorSpellsNb": 5,
"Locations": {
"1":4,
"2":3,
"3":3,
"4":3,
"5":3,
"6":2,
"7":2,
"8":1,
"9":1}
},
"MONK-1" : {
"Capacities":"Défense sans armure, Arts martiaux",
"Specials": 0,
"BonusAttack": "1d4",
"ArmourlessSpeed": "0"
},
"MONK-2" : {
"Capacities":"Ki, Déplacement sans armure",
"Specials": 2,
"BonusAttack": "1d4",
"ArmourlessSpeed": "3"
},
"MONK-3" : {
"Capacities":"Tradition monastique, Parade de projectiles",
"Specials": 3,
"BonusAttack": "1d4",
"ArmourlessSpeed": "3"
},
"MONK-4" : {
"Capacities":"Amélioration de caractéristiques, Chute ralentie",
"Specials": 4,
"BonusAttack": "1d4",
"ArmourlessSpeed": "3"
},
"MONK-5" : {
"Capacities":"Attaque supplémentaire, Frappe étourdissante",
"Specials": 5,
"BonusAttack": "1d6",
"ArmourlessSpeed": "3"
},
"MONK-6" : {
"Capacities":"Frappes de ki, Capacité de la tradition monastique",
"Specials": 6,
"BonusAttack": "1d6",
"ArmourlessSpeed": "4,5"
},
"MONK-7" : {
"Capacities":"Dérobade, Tranquillité de l'esprit",
"Specials": 7,
"BonusAttack": "1d6",
"ArmourlessSpeed": "4,5"
},
"MONK-8" : {
"Capacities":"Amélioration de caractéristiques",
"Specials": 8,
"BonusAttack": "1d6",
"ArmourlessSpeed": "4,5"
},
"MONK-9" : {
"Capacities":"Déplacement sans armure amélioré",
"Specials": 9,
"BonusAttack": "1d6",
"ArmourlessSpeed": "4,5"
},
"MONK-10" : {
"Capacities":"Pureté du corps",
"Specials": 10,
"BonusAttack": "1d6",
"ArmourlessSpeed": "6"
},
"MONK-11" : {
"Capacities":"Capacité de la tradition monastique",
"Specials": 11,
"BonusAttack": "1d8",
"ArmourlessSpeed": "6"
},
"MONK-12" : {
"Capacities":"Amélioration de caractéristiques",
"Specials": 12,
"BonusAttack": "1d8",
"ArmourlessSpeed": "6"
},
"MONK-13" : {
"Capacities":"Langage du soleil et de la lune",
"Specials": 13,
"BonusAttack": "1d8",
"ArmourlessSpeed": "6"
},
"MONK-14" : {
"Capacities":"Âme de diamant",
"Specials": 14,
"BonusAttack": "1d8",
"ArmourlessSpeed": "7,5"
},
"MONK-15" : {
"Capacities":"Jeunesse éternelle",
"Specials": 15,
"BonusAttack": "1d8",
"ArmourlessSpeed": "7,5"
},
"MONK-16" : {
"Capacities":"Amélioration de caractéristiques",
"Specials": 16,
"BonusAttack": "1d8",
"ArmourlessSpeed": "7,5"
},
"MONK-17" : {
"Capacities":"Capacité de la tradition monastique",
"Specials": 17,
"BonusAttack": "1d10",
"ArmourlessSpeed": "7,5"
},
"MONK-18" : {
"Capacities":"Corps vide",
"Specials": 18,
"BonusAttack": "1d10",
"ArmourlessSpeed": "9"
},
"MONK-19" : {
"Capacities":"Amélioration de caractéristiques",
"Specials": 19,
"BonusAttack": "1d10",
"ArmourlessSpeed": "9"
},
"MONK-20" : {
"Capacities":"Perfection de l'être",
"Specials": 20,
"BonusAttack": "1d10",
"ArmourlessSpeed": "9"
},
"PALADIN-1" : {
"Capacities":"Sens divin, Imposition des mains",
"Locations": {
"1":0,
"2":0,
"3":0,
"4":0,
"5":0}
},
"PALADIN-2" : {
"Capacities":"Style de combat, Incantations, Châtiment divin",
"Locations": {
"1":2,
"2":0,
"3":0,
"4":0,
"5":0}
},
"PALADIN-3" : {
"Capacities":"Santé divine, Serment sacré",
"Locations": {
"1":3,
"2":0,
"3":0,
"4":0,
"5":0}
},
"PALADIN-4" : {
"Capacities":"Amélioration de caractéristiques",
"Locations": {
"1":3,
"2":0,
"3":0,
"4":0,
"5":0}
},
"PALADIN-5" : {
"Capacities":"Attaque supplémentaire",
"Locations": {
"1":4,
"2":2,
"3":0,
"4":0,
"5":0}
},
"PALADIN-6" : {
"Capacities":"Aura de protection",
"Locations": {
"1":4,
"2":2,
"3":0,
"4":0,
"5":0}
},
"PALADIN-7" : {
"Capacities":"Capacité de serment sacré",
"Locations": {
"1":4,
"2":3,
"3":0,
"4":0,
"5":0}
},
"PALADIN-8" : {
"Capacities":"Amélioration de caractéristiques",
"Locations": {
"1":4,
"2":3,
"3":0,
"4":0,
"5":0}
},
"PALADIN-9" : {
"Capacities":"-",
"Locations": {
"1":4,
"2":3,
"3":2,
"4":0,
"5":0}
},
"PALADIN-10" : {
"Capacities":"Aura de courage",
"Locations": {
"1":4,
"2":3,
"3":2,
"4":0,
"5":0}
},
"PALADIN-11" : {
"Capacities":"Châtiment divin amélioré",
"Locations": {
"1":4,
"2":3,
"3":3,
"4":0,
"5":0}
},
"PALADIN-12" : {
"Capacities":"Amélioration de caractéristiques",
"Locations": {
"1":4,
"2":3,
"3":3,
"4":0,
"5":0}
},
"PALADIN-13" : {
"Capacities":"-",
"Locations": {
"1":4,
"2":3,
"3":3,
"4":1,
"5":0}
},
"PALADIN-14" : {
"Capacities":"Contact purifiant",
"Locations": {
"1":4,
"2":3,
"3":3,
"4":1,
"5":0}
},
"PALADIN-15" : {
"Capacities":"Capacité de serment sacré",
"Locations": {
"1":4,
"2":3,
"3":3,
"4":2,
"5":0}
},
"PALADIN-16" : {
"Capacities":"Amélioration de caractéristiques",
"Locations": {
"1":4,
"2":3,
"3":3,
"4":2,
"5":0}
},
"PALADIN-17" : {
"Capacities":"-",
"Locations": {
"1":4,
"2":3,
"3":3,
"4":3,
"5":1}
},
"PALADIN-18" : {
"Capacities":"Amélioration des auras",
"Locations": {
"1":4,
"2":3,
"3":3,
"4":3,
"5":1}
},
"PALADIN-19" : {
"Capacities":"Amélioration de caractéristiques",
"Locations": {
"1":4,
"2":3,
"3":3,
"4":3,
"5":2}
},
"PALADIN-20" : {
"Capacities":"Capacité de serment sacré",
"Locations": {
"1":4,
"2":3,
"3":3,
"4":3,
"5":2}
},
"PROWLER-1" : {
"Capacities":"Ennemi juré, Explorateur-né",
"SpellsNb":0,
"Locations": {
"1":0,
"2":0,
"3":0,
"4":0,
"5":0}
},
"PROWLER-2" : {
"Capacities":"Style de combat, Incantations",
"SpellsNb":2,
"Locations": {
"1":2,
"2":0,
"3":0,
"4":0,
"5":0}
},
"PROWLER-3" : {
"Capacities":"Archétype de rôdeur, Sens primitifs",
"SpellsNb":3,
"Locations": {
"1":3,
"2":0,
"3":0,
"4":0,
"5":0}
},
"PROWLER-4" : {
"Capacities":"Amélioration de caractéristiques",
"SpellsNb":3,
"Locations": {
"1":3,
"2":0,
"3":0,
"4":0,
"5":0}
},
"PROWLER-5" : {
"Capacities":"Attaque supplémentaire",
"SpellsNb":4,
"Locations": {
"1":4,
"2":2,
"3":0,
"4":0,
"5":0}
},
"PROWLER-6" : {
"Capacities":"Amélioration de l'Ennemi juré et de l'Explorateur-né",
"SpellsNb":4,
"Locations": {
"1":4,
"2":2,
"3":0,
"4":0,
"5":0}
},
"PROWLER-7" : {
"Capacities":"Capacité de l'archétype de rôdeur",
"SpellsNb":5,
"Locations": {
"1":4,
"2":3,
"3":0,
"4":0,
"5":0}
},
"PROWLER-8" : {
"Capacities":"Amélioration de caractéristiques, Traversée des terrains",
"SpellsNb":5,
"Locations": {
"1":4,
"2":3,
"3":0,
"4":0,
"5":0}
},
"PROWLER-9" : {
"Capacities":"-",
"SpellsNb":6,
"Locations": {
"1":4,
"2":3,
"3":2,
"4":0,
"5":0}
},
"PROWLER-10" : {
"Capacities":"Amélioration de l'Explorateur-né, Camouflage naturel",
"SpellsNb":6,
"Locations": {
"1":4,
"2":3,
"3":2,
"4":0,
"5":0}
},
"PROWLER-11" : {
"Capacities":"Capacité de l'archétype de rôdeur",
"SpellsNb":7,
"Locations": {
"1":4,
"2":3,
"3":3,
"4":0,
"5":0}
},
"PROWLER-12" : {
"Capacities":"Amélioration de caractéristiques",
"SpellsNb":7,
"Locations": {
"1":4,
"2":3,
"3":3,
"4":0,
"5":0}
},
"PROWLER-13" : {
"Capacities":"-",
"SpellsNb":8,
"Locations": {
"1":4,
"2":3,
"3":3,
"4":1,
"5":0}
},
"PROWLER-14" : {
"Capacities":"Amélioration de l'Ennemi juré, Disparition",
"SpellsNb":8,
"Locations": {
"1":4,
"2":3,
"3":3,
"4":1,
"5":0}
},
"PROWLER-15" : {
"Capacities":"Capacité de l'archétype de rôdeur",
"SpellsNb":9,
"Locations": {
"1":4,
"2":3,
"3":3,
"4":2,
"5":0}
},
"PROWLER-16" : {
"Capacities":"Amélioration de caractéristiques",
"SpellsNb":9,
"Locations": {
"1":4,
"2":3,
"3":3,
"4":2,
"5":0}
},
"PROWLER-17" : {
"Capacities":"-",
"SpellsNb":10,
"Locations": {
"1":4,
"2":3,
"3":3,
"4":3,
"5":1}
},
"PROWLER-18" : {
"Capacities":"Sens sauvages",
"SpellsNb":10,
"Locations": {
"1":4,
"2":3,
"3":3,
"4":3,
"5":1}
},
"PROWLER-19" : {
"Capacities":"Amélioration de caractéristiques",
"SpellsNb":11,
"Locations": {
"1":4,
"2":3,
"3":3,
"4":3,
"5":2}
},
"PROWLER-20" : {
"Capacities":"Tueur d'ennemis",
"SpellsNb":11,
"Locations": {
"1":4,
"2":3,
"3":3,
"4":3,
"5":2}
},
"WILY-1" : {
"Capacities":"Expertise, Attaque sournoise, Jargon des voleurs",
"BonusAttack": "1d6"
},
"WILY-2" : {
"Capacities":"Ruse",
"BonusAttack": "1d6"
},
"WILY-3" : {
"Capacities":"Archétype de roublard",
"BonusAttack": "2d6"
},
"WILY-4" : {
"Capacities":"Amélioration de caractéristiques",
"BonusAttack": "2d6"
},
"WILY-5" : {
"Capacities":"Esquive instinctive",
"BonusAttack": "3d6"
},
"WILY-6" : {
"Capacities":"Expertise",
"BonusAttack": "3d6"
},
"WILY-7" : {
"Capacities":"Dérobade",
"BonusAttack": "4d6"
},
"WILY-8" : {
"Capacities":"Amélioration de caractéristiques",
"BonusAttack": "4d6"
},
"WILY-9" : {
"Capacities":"Capacité de l'archétype de roublard",
"BonusAttack": "5d6"
},
"WILY-10" : {
"Capacities":"Amélioration de caractéristiques",
"BonusAttack": "5d6"
},
"WILY-11" : {
"Capacities":"Talent",
"BonusAttack": "6d6"
},
"WILY-12" : {
"Capacities":"Amélioration de caractéristiques",
"BonusAttack": "6d6"
},
"WILY-13" : {
"Capacities":"Capacité de l'archétype de roublard",
"BonusAttack": "7d6"
},
"WILY-14" : {
"Capacities":"Ouïe fine",
"BonusAttack": "7d6"
},
"WILY-15" : {
"Capacities":"Esprit impénétrable",
"BonusAttack": "8d6"
},
"WILY-16" : {
"Capacities":"Amélioration de caractéristiques",
"BonusAttack": "8d6"
},
"WILY-17" : {
"Capacities":"Capacité de l'archétype de roublard",
"BonusAttack": "9d6"
},
"WILY-18" : {
"Capacities":"Insaisissable",
"BonusAttack": "9d6"
},
"WILY-19" : {
"Capacities":"Amélioration de caractéristiques",
"BonusAttack": "10d6"
},
"WILY-20" : {
"Capacities":"Coup de chance",
"BonusAttack": "10d6"
},
"WIZARD-1" : {
"Capacities":"Patron d'Outremonde, Magie de pacte",
"MinorSpellsNb": 2,
"SpellsNb": 2,
"Locations": {"1":1},
"Invocations": 0
},
"WIZARD-2" : {
"Capacities":"Invocations occultes",
"MinorSpellsNb": 2,
"SpellsNb": 3,
"Locations": {"1":2},
"Invocations": 2
},
"WIZARD-3" : {
"Capacities":"Faveur de pacte",
"MinorSpellsNb": 2,
"SpellsNb": 4,
"Locations": {"2":2},
"Invocations": 2
},
"WIZARD-4" : {
"Capacities":"Amélioration de caractéristiques",
"MinorSpellsNb": 3,
"SpellsNb": 5,
"Locations": {"2":2},
"Invocations": 2
},
"WIZARD-5" : {
"Capacities":"-",
"MinorSpellsNb": 3,
"SpellsNb": 6,
"Locations": {"3":2},
"Invocations": 3
},
"WIZARD-6" : {
"Capacities":"Capacité de patron d'Outremonde",
"MinorSpellsNb": 3,
"SpellsNb": 7,
"Locations": {"3":2},
"Invocations": 3
},
"WIZARD-7" : {
"Capacities":"-",
"MinorSpellsNb": 3,
"SpellsNb": 8,
"Locations": {"4":2},
"Invocations": 4
},
"WIZARD-8" : {
"Capacities":"Amélioration de caractéristiques",
"MinorSpellsNb": 3,
"SpellsNb": 9,
"Locations": {"4":2},
"Invocations": 4
},
"WIZARD-9" : {
"Capacities":"-",
"MinorSpellsNb": 3,
"SpellsNb": 10,
"Locations": {"5":2},
"Invocations": 5
},
"WIZARD-10" : {
"Capacities":"Capacité de patron d'Outremonde",
"MinorSpellsNb": 4,
"SpellsNb": 10,
"Locations": {"5":2},
"Invocations": 5
},
"WIZARD-11" : {
"Capacities":"Arcanum mystique (niveau 6)",
"MinorSpellsNb": 4,
"SpellsNb": 11,
"Locations": {"5":3},
"Invocations": 5
},
"WIZARD-12" : {
"Capacities":"Amélioration de caractéristiques",
"MinorSpellsNb": 4,
"SpellsNb": 11,
"Locations": {"5":3},
"Invocations": 6
},
"WIZARD-13" : {
"Capacities":"Arcanum mystique (niveau 7)",
"MinorSpellsNb": 4,
"SpellsNb": 12,
"Locations": {"5":3},
"Invocations": 6
},
"WIZARD-14" : {
"Capacities":"Capacité de patron d'Outremonde",
"MinorSpellsNb": 4,
"SpellsNb": 12,
"Locations": {"5":3},
"Invocations": 6
},
"WIZARD-15" : {
"Capacities":"Arcanum mystique (niveau 8)",
"MinorSpellsNb": 4,
"SpellsNb": 13,
"Locations": {"5":3},
"Invocations": 7
},
"WIZARD-16" : {
"Capacities":"Amélioration de caractéristiques",
"MinorSpellsNb": 4,
"SpellsNb": 13,
"Locations": {"5":3},
"Invocations": 7
},
"WIZARD-17" : {
"Capacities":"Arcanum mystique (niveau 9)",
"MinorSpellsNb": 4,
"SpellsNb": 14,
"Locations": {"5":4},
"Invocations": 7
},
"WIZARD-18" : {
"Capacities":"-",
"MinorSpellsNb": 4,
"SpellsNb": 14,
"Locations": {"5":4},
"Invocations": 8
},
"WIZARD-19" : {
"Capacities":"Amélioration de caractéristiques",
"MinorSpellsNb": 4,
"SpellsNb": 15,
"Locations": {"5":4},
"Invocations": 8
},
"WIZARD-20" : {
"Capacities":"Maître de l'occulte",
"MinorSpellsNb": 4,
"SpellsNb": 15,
"Locations": {"5":4},
"Invocations": 8
}
 }</v>
      </c>
    </row>
    <row r="7" spans="1:3" ht="15" customHeight="1">
      <c r="A7" t="s">
        <v>1296</v>
      </c>
      <c r="B7" s="185" t="s">
        <v>1305</v>
      </c>
      <c r="C7" t="str">
        <f t="shared" si="0"/>
        <v>"Caracteristics" : {
 "FOR": {
    "Code": "FOR",
    "Name": "Force",
    "OV": "Strength"
   },
   "CON": {
    "Code": "CON",
    "Name": "Constitution",
    "OV": "Constitution"
   },
   "DEX": {
    "Code": "DEX",
    "Name": "Dextérité",
    "OV": "Dexterity"
   },
   "INT": {
    "Code": "INT",
    "Name": "Intelligence",
    "OV": "Intelligence"
   },
   "SAG": {
    "Code": "SAG",
    "Name": "Sagesse",
    "OV": "Wisdom"
   },
   "CHA": {
    "Code": "CHA",
    "Name": "Charisme",
    "OV": "Charisma"
   }
 }</v>
      </c>
    </row>
    <row r="8" spans="1:3" ht="15" customHeight="1">
      <c r="A8" t="s">
        <v>1300</v>
      </c>
      <c r="B8" s="185" t="s">
        <v>1299</v>
      </c>
      <c r="C8" t="str">
        <f t="shared" si="0"/>
        <v>"Characters" : {
 "Ash": {
    "Id":"Ash",
    "Name":"Ash",
    "SubRace":"WOODEN_ELF",
    "Gender":"♂",
    "Class":"BARD",
    "ChargeCapacity": 20000,
    "MasterBonus": 2,
    "Skills": ["Eloquence", "Etiquette", "Narcotique", "Négociation", "Noblesse", "Représentation"],
    "MasterWeapons": [],
    "MasterArmors": [],
    "MasterObjects": [],
    "Historic": "HERMIT",
    "Alignment": "Neutre",
    "Age": 26,
    "Height": 176,
    "Weight": 68000,
    "Eyes": "Saphir",
    "Skin": "Bleu clair",
    "Hairs": "Mi-longs blancs bleutés",
    "PersonnalityTraits": "Serein",
    "Ideals": "Logique",
    "Links": "L'ordre de son monastère",
    "Defects": "Instable et sanguinaire",
    "History": "Sa mère, séduite par un génie ayant pris forme humaine, l'a abandonné à la naissance aux portes d'un monastère aux centre d'un forêt par sa mère lorsqu'elle à découvert à quoi elle avait donné naissance.",
    "Languages": ["Commun", "Primodrial", "Sylvain"],
    "XP": 900,
    "Level": 3,
    "MaxHP": 24,
    "HP": 24,
    "AC": 10,
    "Strength" : 10,
    "Constitution" : 10,
    "Dexterity" : 10,
    "Intelligence" : 10,
    "Wisdom" : 10,
    "Charisma" : 10,
    "WeaponRight": "Rapière",
    "WeaponLeft": "",
    "Armor": "",
    "Money": 1000,
    "Objects": ["Herboriste", "Cartographe"]
   },
   "Saphir": {
    "Id":"Saphir",
    "Name":"Saphir",
    "SubRace":"AIR_GENASI",
    "Gender":"♂",
    "Class":"MONK",
    "ChargeCapacity": 20000,
    "MasterBonus": 2,
    "Skills": ["Acrobatie", "Discrétion", "Médecine", "Religion"],
    "MasterWeapons": [],
    "MasterArmors": [],
    "MasterObjects": [],
    "Historic": "HERMIT",
    "Alignment": "Neutre",
    "Age": 26,
    "Height": 176,
    "Weight": 68000,
    "Eyes": "Saphir",
    "Skin": "Bleu clair",
    "Hairs": "Mi-longs blancs bleutés",
    "PersonnalityTraits": "Serein",
    "Ideals": "Logique",
    "Links": "L'ordre de son monastère",
    "Defects": "Instable et sanguinaire",
    "History": "Sa mère, séduite par un génie ayant pris forme humaine, l'a abandonné à la naissance aux portes d'un monastère aux centre d'un forêt par sa mère lorsqu'elle à découvert à quoi elle avait donné naissance.",
    "Languages": ["Commun", "Primodrial", "Sylvain"],
    "XP": 900,
    "Level": 3,
    "MaxHP": 24,
    "HP": 24,
    "AC": 10,
    "Strength" : 12,
    "Constitution" : 17,
    "Dexterity" : 21,
    "Intelligence" : 14,
    "Wisdom" : 19,
    "Charisma" : 14,
    "WeaponRight": "Bâton",
    "WeaponLeft": "",
    "Armor": "",
    "Money": 1000,
    "Objects": ["Herboriste", "Cartographe"],
    "Specials": 2,
    "Spells": {
   "1":3,
   "2":2,
   "3":0,
   "4":0,
   "5":0,
   "6":0,
   "7":0,
   "8":0,
   "9":0}
   },
   "Sorwen": {
    "Id":"Sorwen",
    "Name":"Sorwen",
    "SubRace":"ELF",
    "Gender":"♂",
    "Class":"WARRIOR",
    "ChargeCapacity": 20000,
    "MasterBonus": 2,
    "Skills": ["Acrobatie", "Discrétion", "Médecine", "Religion"],
    "MasterWeapons": [],
    "MasterArmors": [],
    "MasterObjects": [],
    "Historic": "HERMIT",
    "Alignment": "Neutre",
    "Age": 26,
    "Height": 176,
    "Weight": 68000,
    "Eyes": "Saphir",
    "Skin": "Bleu clair",
    "Hairs": "Mi-longs blancs bleutés",
    "PersonnalityTraits": "Serien",
    "Ideals": "Logique",
    "Links": "L'ordre de son monastère",
    "Defects": "Instable et sanguinaire",
    "History": "Sa mère, séduite par un génie ayant pris forme humaine, l'a abandonné à la naissance aux portes d'un monastère aux centre d'un forêt par sa mère lorsqu'elle à découvert à quoi elle avait donné naissance.",
    "Languages": ["Commun", "Primodrial", "Sylvain"],
    "XP": 900,
    "Level": 3,
    "MaxHP": 24,
    "HP": 24,
    "AC": 10,
    "Strength" : 10,
    "Constitution" : 10,
    "Dexterity" : 10,
    "Intelligence" : 10,
    "Wisdom" : 10,
    "Charisma" : 10,
    "WeaponRight": "Épée à deux mains",
    "WeaponLeft": "Épée à deux mains",
    "Armor": "",
    "Money": 1000,
    "Objects": ["Herboriste", "Cartographe"]
 }</v>
      </c>
    </row>
    <row r="9" spans="1:3" ht="15" customHeight="1">
      <c r="A9" t="s">
        <v>13</v>
      </c>
      <c r="B9" t="str">
        <f>Classes!Z15</f>
        <v>"BARBARIAN":  {
 "Name" : "Barbare",
 "OV" : "Barbarian",
 "Strength" : 0,
 "Constitution" : 0,
 "Dexterity" : 0,
 "Intelligence" : 0,
 "Wisdom" : 0,
 "Charisma" : 0,
 "ACBonus" : "CON",
 "ACBonusArmor" : false,
 "HD" : 12,
 "SpecialsName" : "Rage",
 "BonusAttackName" : "",
 "SpecialisationName" : "Voie primitive",
 "SpecialisationLevel" : 3,
 "MultiSpecialisation" : false ,
 "WeaponCategories" : ["C_MEL", "C_DIS", "W_MEL", "W_DIS"],
 "Weapons" : [],
 "ArmorCategories" : ["1_LIGHT", "2_MID",  "0_SHIELD"],
 "Saves" : ["FOR", "CON"],
 "Objects" : [],
 "StartingObjects" : []
  },
"BARD":  {
 "Name" : "Barde",
 "OV" : "Bard",
 "Strength" : 0,
 "Constitution" : 0,
 "Dexterity" : 0,
 "Intelligence" : 0,
 "Wisdom" : 0,
 "Charisma" : 0,
 "ACBonus" : "",
 "HD" : 8,
 "SpecialsName" : "",
 "BonusAttackName" : "",
 "SpecialisationName" : "Collège  bardique",
 "SpecialisationLevel" : 3,
 "MultiSpecialisation" : false ,
 "WeaponCategories" : ["C_MEL", "C_DIS"],
 "Weapons" : ["Arbalète de poing", "Épée courte", "Épée longue",  "Rapière"],
 "ArmorCategories" : ["1_LIGHT"],
 "Saves" : ["DEX", "CHA"],
 "Objects" : [],
 "StartingObjects" : []
  },
"CLERK":  {
 "Name" : "Clerc",
 "OV" : "Clerk",
 "Strength" : 0,
 "Constitution" : 0,
 "Dexterity" : 0,
 "Intelligence" : 0,
 "Wisdom" : 0,
 "Charisma" : 0,
 "ACBonus" : "",
 "HD" : 8,
 "SpecialsName" : "",
 "BonusAttackName" : "",
 "SpecialisationName" : "Domaine divin",
 "SpecialisationLevel" : 1,
 "MultiSpecialisation" : false ,
 "WeaponCategories" : ["C_MEL", "C_DIS"],
 "Weapons" : [],
 "ArmorCategories" : ["1_LIGHT", "2_MID",  "0_SHIELD"],
 "Saves" : ["SAG", "CHA"],
 "Objects" : [],
 "StartingObjects" : []
  },
"DRUID":  {
 "Name" : "Druide",
 "OV" : "Druid",
 "Strength" : 0,
 "Constitution" : 0,
 "Dexterity" : 0,
 "Intelligence" : 0,
 "Wisdom" : 0,
 "Charisma" : 0,
 "ACBonus" : "",
 "HD" : 8,
 "SpecialsName" : "",
 "BonusAttackName" : "",
 "SpecialisationName" : "Cercle druidique",
 "SpecialisationLevel" : 2,
 "MultiSpecialisation" : false ,
 "WeaponCategories" : [],
 "Weapons" : ["Gourdin", "Dague", "Fléchette", "Javeline", "Masse d'armes", "Bâton", "Cimeterre", "Fronde", "Serpe", "Lance"],
 "ArmorCategories" : ["1_LIGHT", "2_MID",  "0_SHIELD"],
 "Saves" : ["INT", "SAG"],
 "Objects" : ["Kit d'herboriste"],
 "StartingObjects" : ["Kit d'herboriste"]
  },
"SORCERER":  {
 "Name" : "Ensorceleur",
 "OV" : "Sorcerer",
 "Strength" : 0,
 "Constitution" : 0,
 "Dexterity" : 0,
 "Intelligence" : 0,
 "Wisdom" : 0,
 "Charisma" : 0,
 "ACBonus" : "",
 "HD" : 6,
 "SpecialsName" : "Sorcellerie",
 "BonusAttackName" : "",
 "SpecialisationName" : "Origine magique",
 "SpecialisationLevel" : 1,
 "MultiSpecialisation" : false ,
 "WeaponCategories" : [],
 "Weapons" : ["Dague", "Fléchette", "Fronde", "Bâton", "Arbalète légère"],
 "ArmorCategories" : [],
 "Saves" : ["CON", "CHA"],
 "Objects" : [],
 "StartingObjects" : []
  },
"WARRIOR":  {
 "Name" : "Guerrier",
 "OV" : "Warrior",
 "Strength" : 0,
 "Constitution" : 0,
 "Dexterity" : 0,
 "Intelligence" : 0,
 "Wisdom" : 0,
 "Charisma" : 0,
 "ACBonus" : "",
 "HD" : 10,
 "SpecialsName" : "",
 "BonusAttackName" : "",
 "SpecialisationName" : "Style de combat",
 "SpecialisationLevel" : 1,
 "MultiSpecialisation" : true ,
 "WeaponCategories" : ["C_MEL", "C_DIS", "W_MEL", "W_DIS"],
 "Weapons" : [],
 "ArmorCategories" : ["1_LIGHT", "2_MID", "3_HEAVY", "0_SHIELD"],
 "Saves" : ["FOR", "CON"],
 "Objects" : [],
 "StartingObjects" : []
  },
"MAGICIAN":  {
 "Name" : "Magicien",
 "OV" : "Magician",
 "Strength" : 0,
 "Constitution" : 0,
 "Dexterity" : 0,
 "Intelligence" : 0,
 "Wisdom" : 0,
 "Charisma" : 0,
 "ACBonus" : "",
 "HD" : 6,
 "SpecialsName" : "",
 "BonusAttackName" : "",
 "SpecialisationName" : "Tradiction arcanique",
 "SpecialisationLevel" : 2,
 "MultiSpecialisation" : false ,
 "WeaponCategories" : [],
 "Weapons" : ["Dague", "Fléchette", "Fronde", "Bâton", "Arbalète légère"],
 "ArmorCategories" : [],
 "Saves" : ["INT", "SAG"],
 "Objects" : [],
 "StartingObjects" : ["Grimoire"]
  },
"MONK":  {
 "Name" : "Moine",
 "OV" : "Monk",
 "Strength" : 0,
 "Constitution" : 0,
 "Dexterity" : 0,
 "Intelligence" : 0,
 "Wisdom" : 0,
 "Charisma" : 0,
 "ACBonus" : "SAG",
 "ACBonusArmor" : false,"ACBonusShield" : false,
 "HD" : 8,
 "SpecialsName" : "Ki",
 "BonusAttackName" : "Arts-Martiaux",
 "SpecialisationName" : "Tradition monastique",
 "SpecialisationLevel" : 3,
 "MultiSpecialisation" : false ,
 "WeaponCategories" : ["C_MEL", "C_DIS"],
 "Weapons" : ["Épée courte"],
 "ArmorCategories" : [],
 "Saves" : ["FOR", "DEX"],
 "Objects" : [],
 "StartingObjects" : []
  },
"PALADIN":  {
 "Name" : "Paladin",
 "OV" : "Paladin",
 "Strength" : 0,
 "Constitution" : 0,
 "Dexterity" : 0,
 "Intelligence" : 0,
 "Wisdom" : 0,
 "Charisma" : 0,
 "ACBonus" : "",
 "HD" : 10,
 "SpecialsName" : "",
 "BonusAttackName" : "",
 "SpecialisationName" : "Style de combat",
 "SpecialisationLevel" : 2,
 "MultiSpecialisation" : false ,
 "WeaponCategories" : ["C_MEL", "C_DIS", "W_MEL", "W_DIS"],
 "Weapons" : [],
 "ArmorCategories" : ["1_LIGHT", "2_MID", "3_HEAVY", "0_SHIELD"],
 "Saves" : ["SAG", "CHA"],
 "Objects" : [],
 "StartingObjects" : []
  },
"PROWLER":  {
 "Name" : "Rôdeur",
 "OV" : "Prowler",
 "Strength" : 0,
 "Constitution" : 0,
 "Dexterity" : 0,
 "Intelligence" : 0,
 "Wisdom" : 0,
 "Charisma" : 0,
 "ACBonus" : "",
 "HD" : 10,
 "SpecialsName" : "",
 "BonusAttackName" : "",
 "SpecialisationName" : "Style de combat",
 "SpecialisationLevel" : 2,
 "MultiSpecialisation" : false ,
 "WeaponCategories" : ["C_MEL", "C_DIS", "W_MEL", "W_DIS"],
 "Weapons" : [],
 "ArmorCategories" : ["1_LIGHT", "2_MID",  "0_SHIELD"],
 "Saves" : ["FOR", "DEX"],
 "Objects" : ["Outils de voleur"],
 "StartingObjects" : ["Outils de voleur"]
  },
"WILY":  {
 "Name" : "Roublard",
 "OV" : "Wily",
 "Strength" : 0,
 "Constitution" : 0,
 "Dexterity" : 0,
 "Intelligence" : 0,
 "Wisdom" : 0,
 "Charisma" : 0,
 "ACBonus" : "",
 "HD" : 8,
 "SpecialsName" : "",
 "BonusAttackName" : "Attaque sournoise",
 "SpecialisationName" : "Archétype de roublard",
 "SpecialisationLevel" : 3,
 "MultiSpecialisation" : false ,
 "WeaponCategories" : ["C_MEL", "C_DIS"],
 "Weapons" : ["Arbalète de poing", "Épée courte", "Épée longue",  "Rapière"],
 "ArmorCategories" : ["1_LIGHT"],
 "Saves" : ["DEX", "INT"],
 "Objects" : [],
 "StartingObjects" : []
  },
"WIZARD":  {
 "Name" : "Sorcier",
 "OV" : "Wizard",
 "Strength" : 0,
 "Constitution" : 0,
 "Dexterity" : 0,
 "Intelligence" : 0,
 "Wisdom" : 0,
 "Charisma" : 0,
 "ACBonus" : "",
 "HD" : 8,
 "SpecialsName" : "",
 "BonusAttackName" : "",
 "SpecialisationName" : "Patron d'Outremonde",
 "SpecialisationLevel" : 1,
 "MultiSpecialisation" : false ,
 "WeaponCategories" : ["C_MEL", "C_DIS"],
 "Weapons" : [],
 "ArmorCategories" : ["1_LIGHT"],
 "Saves" : ["SAG", "CHA"],
 "Objects" : [],
 "StartingObjects" : []
  }</v>
      </c>
      <c r="C9" t="str">
        <f t="shared" si="0"/>
        <v>"Classes" : {
 "BARBARIAN":  {
 "Name" : "Barbare",
 "OV" : "Barbarian",
 "Strength" : 0,
 "Constitution" : 0,
 "Dexterity" : 0,
 "Intelligence" : 0,
 "Wisdom" : 0,
 "Charisma" : 0,
 "ACBonus" : "CON",
 "ACBonusArmor" : false,
 "HD" : 12,
 "SpecialsName" : "Rage",
 "BonusAttackName" : "",
 "SpecialisationName" : "Voie primitive",
 "SpecialisationLevel" : 3,
 "MultiSpecialisation" : false ,
 "WeaponCategories" : ["C_MEL", "C_DIS", "W_MEL", "W_DIS"],
 "Weapons" : [],
 "ArmorCategories" : ["1_LIGHT", "2_MID",  "0_SHIELD"],
 "Saves" : ["FOR", "CON"],
 "Objects" : [],
 "StartingObjects" : []
  },
"BARD":  {
 "Name" : "Barde",
 "OV" : "Bard",
 "Strength" : 0,
 "Constitution" : 0,
 "Dexterity" : 0,
 "Intelligence" : 0,
 "Wisdom" : 0,
 "Charisma" : 0,
 "ACBonus" : "",
 "HD" : 8,
 "SpecialsName" : "",
 "BonusAttackName" : "",
 "SpecialisationName" : "Collège  bardique",
 "SpecialisationLevel" : 3,
 "MultiSpecialisation" : false ,
 "WeaponCategories" : ["C_MEL", "C_DIS"],
 "Weapons" : ["Arbalète de poing", "Épée courte", "Épée longue",  "Rapière"],
 "ArmorCategories" : ["1_LIGHT"],
 "Saves" : ["DEX", "CHA"],
 "Objects" : [],
 "StartingObjects" : []
  },
"CLERK":  {
 "Name" : "Clerc",
 "OV" : "Clerk",
 "Strength" : 0,
 "Constitution" : 0,
 "Dexterity" : 0,
 "Intelligence" : 0,
 "Wisdom" : 0,
 "Charisma" : 0,
 "ACBonus" : "",
 "HD" : 8,
 "SpecialsName" : "",
 "BonusAttackName" : "",
 "SpecialisationName" : "Domaine divin",
 "SpecialisationLevel" : 1,
 "MultiSpecialisation" : false ,
 "WeaponCategories" : ["C_MEL", "C_DIS"],
 "Weapons" : [],
 "ArmorCategories" : ["1_LIGHT", "2_MID",  "0_SHIELD"],
 "Saves" : ["SAG", "CHA"],
 "Objects" : [],
 "StartingObjects" : []
  },
"DRUID":  {
 "Name" : "Druide",
 "OV" : "Druid",
 "Strength" : 0,
 "Constitution" : 0,
 "Dexterity" : 0,
 "Intelligence" : 0,
 "Wisdom" : 0,
 "Charisma" : 0,
 "ACBonus" : "",
 "HD" : 8,
 "SpecialsName" : "",
 "BonusAttackName" : "",
 "SpecialisationName" : "Cercle druidique",
 "SpecialisationLevel" : 2,
 "MultiSpecialisation" : false ,
 "WeaponCategories" : [],
 "Weapons" : ["Gourdin", "Dague", "Fléchette", "Javeline", "Masse d'armes", "Bâton", "Cimeterre", "Fronde", "Serpe", "Lance"],
 "ArmorCategories" : ["1_LIGHT", "2_MID",  "0_SHIELD"],
 "Saves" : ["INT", "SAG"],
 "Objects" : ["Kit d'herboriste"],
 "StartingObjects" : ["Kit d'herboriste"]
  },
"SORCERER":  {
 "Name" : "Ensorceleur",
 "OV" : "Sorcerer",
 "Strength" : 0,
 "Constitution" : 0,
 "Dexterity" : 0,
 "Intelligence" : 0,
 "Wisdom" : 0,
 "Charisma" : 0,
 "ACBonus" : "",
 "HD" : 6,
 "SpecialsName" : "Sorcellerie",
 "BonusAttackName" : "",
 "SpecialisationName" : "Origine magique",
 "SpecialisationLevel" : 1,
 "MultiSpecialisation" : false ,
 "WeaponCategories" : [],
 "Weapons" : ["Dague", "Fléchette", "Fronde", "Bâton", "Arbalète légère"],
 "ArmorCategories" : [],
 "Saves" : ["CON", "CHA"],
 "Objects" : [],
 "StartingObjects" : []
  },
"WARRIOR":  {
 "Name" : "Guerrier",
 "OV" : "Warrior",
 "Strength" : 0,
 "Constitution" : 0,
 "Dexterity" : 0,
 "Intelligence" : 0,
 "Wisdom" : 0,
 "Charisma" : 0,
 "ACBonus" : "",
 "HD" : 10,
 "SpecialsName" : "",
 "BonusAttackName" : "",
 "SpecialisationName" : "Style de combat",
 "SpecialisationLevel" : 1,
 "MultiSpecialisation" : true ,
 "WeaponCategories" : ["C_MEL", "C_DIS", "W_MEL", "W_DIS"],
 "Weapons" : [],
 "ArmorCategories" : ["1_LIGHT", "2_MID", "3_HEAVY", "0_SHIELD"],
 "Saves" : ["FOR", "CON"],
 "Objects" : [],
 "StartingObjects" : []
  },
"MAGICIAN":  {
 "Name" : "Magicien",
 "OV" : "Magician",
 "Strength" : 0,
 "Constitution" : 0,
 "Dexterity" : 0,
 "Intelligence" : 0,
 "Wisdom" : 0,
 "Charisma" : 0,
 "ACBonus" : "",
 "HD" : 6,
 "SpecialsName" : "",
 "BonusAttackName" : "",
 "SpecialisationName" : "Tradiction arcanique",
 "SpecialisationLevel" : 2,
 "MultiSpecialisation" : false ,
 "WeaponCategories" : [],
 "Weapons" : ["Dague", "Fléchette", "Fronde", "Bâton", "Arbalète légère"],
 "ArmorCategories" : [],
 "Saves" : ["INT", "SAG"],
 "Objects" : [],
 "StartingObjects" : ["Grimoire"]
  },
"MONK":  {
 "Name" : "Moine",
 "OV" : "Monk",
 "Strength" : 0,
 "Constitution" : 0,
 "Dexterity" : 0,
 "Intelligence" : 0,
 "Wisdom" : 0,
 "Charisma" : 0,
 "ACBonus" : "SAG",
 "ACBonusArmor" : false,"ACBonusShield" : false,
 "HD" : 8,
 "SpecialsName" : "Ki",
 "BonusAttackName" : "Arts-Martiaux",
 "SpecialisationName" : "Tradition monastique",
 "SpecialisationLevel" : 3,
 "MultiSpecialisation" : false ,
 "WeaponCategories" : ["C_MEL", "C_DIS"],
 "Weapons" : ["Épée courte"],
 "ArmorCategories" : [],
 "Saves" : ["FOR", "DEX"],
 "Objects" : [],
 "StartingObjects" : []
  },
"PALADIN":  {
 "Name" : "Paladin",
 "OV" : "Paladin",
 "Strength" : 0,
 "Constitution" : 0,
 "Dexterity" : 0,
 "Intelligence" : 0,
 "Wisdom" : 0,
 "Charisma" : 0,
 "ACBonus" : "",
 "HD" : 10,
 "SpecialsName" : "",
 "BonusAttackName" : "",
 "SpecialisationName" : "Style de combat",
 "SpecialisationLevel" : 2,
 "MultiSpecialisation" : false ,
 "WeaponCategories" : ["C_MEL", "C_DIS", "W_MEL", "W_DIS"],
 "Weapons" : [],
 "ArmorCategories" : ["1_LIGHT", "2_MID", "3_HEAVY", "0_SHIELD"],
 "Saves" : ["SAG", "CHA"],
 "Objects" : [],
 "StartingObjects" : []
  },
"PROWLER":  {
 "Name" : "Rôdeur",
 "OV" : "Prowler",
 "Strength" : 0,
 "Constitution" : 0,
 "Dexterity" : 0,
 "Intelligence" : 0,
 "Wisdom" : 0,
 "Charisma" : 0,
 "ACBonus" : "",
 "HD" : 10,
 "SpecialsName" : "",
 "BonusAttackName" : "",
 "SpecialisationName" : "Style de combat",
 "SpecialisationLevel" : 2,
 "MultiSpecialisation" : false ,
 "WeaponCategories" : ["C_MEL", "C_DIS", "W_MEL", "W_DIS"],
 "Weapons" : [],
 "ArmorCategories" : ["1_LIGHT", "2_MID",  "0_SHIELD"],
 "Saves" : ["FOR", "DEX"],
 "Objects" : ["Outils de voleur"],
 "StartingObjects" : ["Outils de voleur"]
  },
"WILY":  {
 "Name" : "Roublard",
 "OV" : "Wily",
 "Strength" : 0,
 "Constitution" : 0,
 "Dexterity" : 0,
 "Intelligence" : 0,
 "Wisdom" : 0,
 "Charisma" : 0,
 "ACBonus" : "",
 "HD" : 8,
 "SpecialsName" : "",
 "BonusAttackName" : "Attaque sournoise",
 "SpecialisationName" : "Archétype de roublard",
 "SpecialisationLevel" : 3,
 "MultiSpecialisation" : false ,
 "WeaponCategories" : ["C_MEL", "C_DIS"],
 "Weapons" : ["Arbalète de poing", "Épée courte", "Épée longue",  "Rapière"],
 "ArmorCategories" : ["1_LIGHT"],
 "Saves" : ["DEX", "INT"],
 "Objects" : [],
 "StartingObjects" : []
  },
"WIZARD":  {
 "Name" : "Sorcier",
 "OV" : "Wizard",
 "Strength" : 0,
 "Constitution" : 0,
 "Dexterity" : 0,
 "Intelligence" : 0,
 "Wisdom" : 0,
 "Charisma" : 0,
 "ACBonus" : "",
 "HD" : 8,
 "SpecialsName" : "",
 "BonusAttackName" : "",
 "SpecialisationName" : "Patron d'Outremonde",
 "SpecialisationLevel" : 1,
 "MultiSpecialisation" : false ,
 "WeaponCategories" : ["C_MEL", "C_DIS"],
 "Weapons" : [],
 "ArmorCategories" : ["1_LIGHT"],
 "Saves" : ["SAG", "CHA"],
 "Objects" : [],
 "StartingObjects" : []
  }
 }</v>
      </c>
    </row>
    <row r="10" spans="1:3" ht="15" customHeight="1">
      <c r="A10" t="s">
        <v>1282</v>
      </c>
      <c r="B10" t="str">
        <f>Equipements!H108</f>
        <v>"ARCANE_FOCUSER": {"Code": "ARCANE_FOCUSER", "Name": "Focaliseur arcanique"},
"DRUIDIC_FOCUSER": {"Code": "DRUIDIC_FOCUSER", "Name": "Focaliseur druidique"},
"AMMUNITION": {"Code": "AMMUNITION", "Name": "Munitions"},
"SACRED_SYMBOL": {"Code": "SACRED_SYMBOL", "Name": "Symbole sacré"},
"CLOTHES": {"Code": "CLOTHES", "Name": "Vêtements"},
"VARIOUS": {"Code": "VARIOUS", "Name": "Divers"}</v>
      </c>
      <c r="C10" t="str">
        <f t="shared" si="0"/>
        <v>"EquipmentCategories" : {
 "ARCANE_FOCUSER": {"Code": "ARCANE_FOCUSER", "Name": "Focaliseur arcanique"},
"DRUIDIC_FOCUSER": {"Code": "DRUIDIC_FOCUSER", "Name": "Focaliseur druidique"},
"AMMUNITION": {"Code": "AMMUNITION", "Name": "Munitions"},
"SACRED_SYMBOL": {"Code": "SACRED_SYMBOL", "Name": "Symbole sacré"},
"CLOTHES": {"Code": "CLOTHES", "Name": "Vêtements"},
"VARIOUS": {"Code": "VARIOUS", "Name": "Divers"}
 }</v>
      </c>
    </row>
    <row r="11" spans="1:3" ht="15" customHeight="1">
      <c r="A11" t="s">
        <v>1288</v>
      </c>
      <c r="B11" t="str">
        <f>Equipements!I108</f>
        <v>"Baguette": {
 "Name" : "Baguette",
 "OV" : "Wand",
 "Category": "ARCANE_FOCUSER",
 "Weight" : 500,
 "Price" : 1000
  },
"Bâton d'arcane": {
 "Name" : "Bâton d'arcane",
 "OV" : "Staff",
 "Category": "ARCANE_FOCUSER",
 "Weight" : 2000,
 "Price" : 500
  },
"Boule de cristal": {
 "Name" : "Boule de cristal",
 "OV" : "Crystal",
 "Category": "ARCANE_FOCUSER",
 "Weight" : 500,
 "Price" : 1000
  },
"Orbe": {
 "Name" : "Orbe",
 "OV" : "Orb",
 "Category": "ARCANE_FOCUSER",
 "Weight" : 1500,
 "Price" : 2000
  },
"Sceptre": {
 "Name" : "Sceptre",
 "OV" : "Rod",
 "Category": "ARCANE_FOCUSER",
 "Weight" : 1000,
 "Price" : 1000
  },
"Baguette d'if": {
 "Name" : "Baguette d'if",
 "OV" : "Yew wand",
 "Category": "DRUIDIC_FOCUSER",
 "Weight" : 500,
 "Price" : 1000
  },
"Bâton druidique": {
 "Name" : "Bâton druidique",
 "OV" : "Wooden staff",
 "Category": "DRUIDIC_FOCUSER",
 "Weight" : 2000,
 "Price" : 500
  },
"Branche de gui": {
 "Name" : "Branche de gui",
 "OV" : "Sprig of mistletoe",
 "Category": "DRUIDIC_FOCUSER",
 "Weight" : 0,
 "Price" : 100
  },
"Totem": {
 "Name" : "Totem",
 "OV" : "Totem",
 "Category": "DRUIDIC_FOCUSER",
 "Weight" : 0,
 "Price" : 100
  },
"Aiguilles de sarbacane (50)": {
 "Name" : "Aiguilles de sarbacane (50)",
 "OV" : "Blowgun needles",
 "Category": "AMMUNITION",
 "Weight" : 500,
 "Price" : 100
  },
"Billes de fronde (20)": {
 "Name" : "Billes de fronde (20)",
 "OV" : "Sling bullets",
 "Category": "AMMUNITION",
 "Weight" : 750,
 "Price" : 4
  },
"Carreaux d'arbalète (20)": {
 "Name" : "Carreaux d'arbalète (20)",
 "OV" : "Crossbow bolts",
 "Category": "AMMUNITION",
 "Weight" : 750,
 "Price" : 100
  },
"Flèches (20)": {
 "Name" : "Flèches (20)",
 "OV" : "Arrows",
 "Category": "AMMUNITION",
 "Weight" : 500,
 "Price" : 100
  },
"Amulette": {
 "Name" : "Amulette",
 "OV" : "Amulet",
 "Category": "SACRED_SYMBOL",
 "Weight" : 500,
 "Price" : 500
  },
"Emblème": {
 "Name" : "Emblème",
 "OV" : "Emblem",
 "Category": "SACRED_SYMBOL",
 "Weight" : 0,
 "Price" : 500
  },
"Reliquaire": {
 "Name" : "Reliquaire",
 "OV" : "Reliquary",
 "Category": "SACRED_SYMBOL",
 "Weight" : 1000,
 "Price" : 500
  },
"Vêtements, communs": {
 "Name" : "Vêtements, communs",
 "OV" : "Clothes, common",
 "Category": "CLOTHES",
 "Weight" : 1500,
 "Price" : 50
  },
"Vêtements, costume": {
 "Name" : "Vêtements, costume",
 "OV" : "Clothes, costume",
 "Category": "CLOTHES",
 "Weight" : 2000,
 "Price" : 500
  },
"Vêtements, fins": {
 "Name" : "Vêtements, fins",
 "OV" : "Clothes, fine",
 "Category": "CLOTHES",
 "Weight" : 3000,
 "Price" : 1500
  },
"Vêtements, voyage": {
 "Name" : "Vêtements, voyage",
 "OV" : "Clothes, traveler’s",
 "Category": "CLOTHES",
 "Weight" : 2000,
 "Price" : 200
  },
"Tente": {
 "Name" : "Tente",
 "OV" : "Tent",
 "Category": "VARIOUS",
 "Weight" : 10000,
 "Price" : 200
  },
"Tonneau": {
 "Name" : "Tonneau",
 "OV" : "Barrel",
 "Category": "VARIOUS",
 "Weight" : 35000,
 "Price" : 200
  },
"Torche": {
 "Name" : "Torche",
 "OV" : "Torch",
 "Category": "VARIOUS",
 "Weight" : 500,
 "Price" : 1
  },
"Trousse de soins": {
 "Name" : "Trousse de soins",
 "OV" : "Healer’s Kit",
 "Category": "VARIOUS",
 "Weight" : 1500,
 "Price" : 500
  },
"Palan": {
 "Name" : "Palan",
 "OV" : "Block and tackle",
 "Category": "VARIOUS",
 "Weight" : 2500,
 "Price" : 100
  },
"Panier": {
 "Name" : "Panier",
 "OV" : "Basket",
 "Category": "VARIOUS",
 "Weight" : 1000,
 "Price" : 40
  },
"Papier (une feuille)": {
 "Name" : "Papier (une feuille)",
 "OV" : "Paper",
 "Category": "VARIOUS",
 "Weight" : 0,
 "Price" : 20
  },
"Parchemin (une feuille)": {
 "Name" : "Parchemin (une feuille)",
 "OV" : "Parchment",
 "Category": "VARIOUS",
 "Weight" : 0,
 "Price" : 10
  },
"Parfum (fiole)": {
 "Name" : "Parfum (fiole)",
 "OV" : "Perfum",
 "Category": "VARIOUS",
 "Weight" : 0,
 "Price" : 500
  },
"Pelle": {
 "Name" : "Pelle",
 "OV" : "Shovel",
 "Category": "VARIOUS",
 "Weight" : 2500,
 "Price" : 200
  },
"Perche (3 m)": {
 "Name" : "Perche (3 m)",
 "OV" : "Pole",
 "Category": "VARIOUS",
 "Weight" : 3000,
 "Price" : 5
  },
"Pied-de-biche": {
 "Name" : "Pied-de-biche",
 "OV" : "Crowbar",
 "Category": "VARIOUS",
 "Weight" : 2000,
 "Price" : 200
  },
"Piège à mâchoires": {
 "Name" : "Piège à mâchoires",
 "OV" : "Hunting Trap",
 "Category": "VARIOUS",
 "Weight" : 12500,
 "Price" : 500
  },
"Pierre à aiguiser": {
 "Name" : "Pierre à aiguiser",
 "OV" : "Whetstone",
 "Category": "VARIOUS",
 "Weight" : 500,
 "Price" : 1
  },
"Pioche de mineur": {
 "Name" : "Pioche de mineur",
 "OV" : "Pick, miner's",
 "Category": "VARIOUS",
 "Weight" : 5000,
 "Price" : 200
  },
"Piton": {
 "Name" : "Piton",
 "OV" : "Piton",
 "Category": "VARIOUS",
 "Weight" : 100,
 "Price" : 5
  },
"Plume d’écriture": {
 "Name" : "Plume d’écriture",
 "OV" : "Ink pen",
 "Category": "VARIOUS",
 "Weight" : 0,
 "Price" : 2
  },
"Pointes en fer (10)": {
 "Name" : "Pointes en fer (10)",
 "OV" : "Spikes, iron",
 "Category": "VARIOUS",
 "Weight" : 2500,
 "Price" : 100
  },
"Poison (fiole)": {
 "Name" : "Poison (fiole)",
 "OV" : "Poison",
 "Category": "VARIOUS",
 "Weight" : 0,
 "Price" : 10000
  },
"Pot en fer": {
 "Name" : "Pot en fer",
 "OV" : "Pot, iron",
 "Category": "VARIOUS",
 "Weight" : 5000,
 "Price" : 200
  },
"Potion de soins": {
 "Name" : "Potion de soins",
 "OV" : "Potion of Healing",
 "Category": "VARIOUS",
 "Weight" : 250,
 "Price" : 5000
  },
"Rations (1 jour)": {
 "Name" : "Rations (1 jour)",
 "OV" : "Rations",
 "Category": "VARIOUS",
 "Weight" : 1000,
 "Price" : 50
  },
"Robes": {
 "Name" : "Robes",
 "OV" : "Robes",
 "Category": "VARIOUS",
 "Weight" : 2000,
 "Price" : 100
  },
"Sablier": {
 "Name" : "Sablier",
 "OV" : "Hourglass",
 "Category": "VARIOUS",
 "Weight" : 500,
 "Price" : 2500
  },
"Sac": {
 "Name" : "Sac",
 "OV" : "Sack",
 "Category": "VARIOUS",
 "Weight" : 250,
 "Price" : 1
  },
"Sac à dos": {
 "Name" : "Sac à dos",
 "OV" : "Backpack",
 "Category": "VARIOUS",
 "Weight" : 2500,
 "Price" : 200
  },
"Sac de couchage": {
 "Name" : "Sac de couchage",
 "OV" : "Bedroll",
 "Category": "VARIOUS",
 "Weight" : 2000,
 "Price" : 100
  },
"Sacoche": {
 "Name" : "Sacoche",
 "OV" : "Pouch",
 "Category": "VARIOUS",
 "Weight" : 500,
 "Price" : 50
  },
"Sacoche à composantes": {
 "Name" : "Sacoche à composantes",
 "OV" : "Component Pouch",
 "Category": "VARIOUS",
 "Weight" : 1000,
 "Price" : 2500
  },
"Savon": {
 "Name" : "Savon",
 "OV" : "Soap",
 "Category": "VARIOUS",
 "Weight" : 0,
 "Price" : 2
  },
"Seau": {
 "Name" : "Seau",
 "OV" : "Bucket",
 "Category": "VARIOUS",
 "Weight" : 1000,
 "Price" : 5
  },
"Sifflet": {
 "Name" : "Sifflet",
 "OV" : "Signal whistle",
 "Category": "VARIOUS",
 "Weight" : 0,
 "Price" : 5
  },
"Gamelle": {
 "Name" : "Gamelle",
 "OV" : "Mess Kit",
 "Category": "VARIOUS",
 "Weight" : 500,
 "Price" : 20
  },
"Gourde (pleine)": {
 "Name" : "Gourde (pleine)",
 "OV" : "Waterskin",
 "Category": "VARIOUS",
 "Weight" : 2500,
 "Price" : 20
  },
"Grappin": {
 "Name" : "Grappin",
 "OV" : "Grappling hook",
 "Category": "VARIOUS",
 "Weight" : 2000,
 "Price" : 200
  },
"Grimoire": {
 "Name" : "Grimoire",
 "OV" : "Spellbook",
 "Category": "VARIOUS",
 "Weight" : 1500,
 "Price" : 5000
  },
"Huile (flasque)": {
 "Name" : "Huile (flasque)",
 "OV" : "Oil",
 "Category": "VARIOUS",
 "Weight" : 500,
 "Price" : 10
  },
"Lampe": {
 "Name" : "Lampe",
 "OV" : "Lamp",
 "Category": "VARIOUS",
 "Weight" : 500,
 "Price" : 50
  },
"Lanterne à capote": {
 "Name" : "Lanterne à capote",
 "OV" : "Lantern, hooded",
 "Category": "VARIOUS",
 "Weight" : 1000,
 "Price" : 500
  },
"Lanterne sourde": {
 "Name" : "Lanterne sourde",
 "OV" : "Lantern, bullseye",
 "Category": "VARIOUS",
 "Weight" : 1000,
 "Price" : 1000
  },
"Livre": {
 "Name" : "Livre",
 "OV" : "Book",
 "Category": "VARIOUS",
 "Weight" : 2500,
 "Price" : 2500
  },
"Longue-vue": {
 "Name" : "Longue-vue",
 "OV" : "Spyglass",
 "Category": "VARIOUS",
 "Weight" : 500,
 "Price" : 100000
  },
"Loupe": {
 "Name" : "Loupe",
 "OV" : "Magnifying Glass",
 "Category": "VARIOUS",
 "Weight" : 0,
 "Price" : 10000
  },
"Marteau": {
 "Name" : "Marteau",
 "OV" : "Hammer",
 "Category": "VARIOUS",
 "Weight" : 1500,
 "Price" : 100
  },
"Marteau de forgeron": {
 "Name" : "Marteau de forgeron",
 "OV" : "Hammer, sledge",
 "Category": "VARIOUS",
 "Weight" : 5000,
 "Price" : 200
  },
"Matériel de pêche": {
 "Name" : "Matériel de pêche",
 "OV" : "Fishing Tackle",
 "Category": "VARIOUS",
 "Weight" : 2000,
 "Price" : 100
  },
"Menottes": {
 "Name" : "Menottes",
 "OV" : "Manacles",
 "Category": "VARIOUS",
 "Weight" : 3000,
 "Price" : 200
  },
"Miroir en acier": {
 "Name" : "Miroir en acier",
 "OV" : "Mirror, steel",
 "Category": "VARIOUS",
 "Weight" : 250,
 "Price" : 500
  },
"Acide (fiole)": {
 "Name" : "Acide (fiole)",
 "OV" : "Acid",
 "Category": "VARIOUS",
 "Weight" : 500,
 "Price" : 2500
  },
"Antidote (fiole)": {
 "Name" : "Antidote (fiole)",
 "OV" : "Antitoxin",
 "Category": "VARIOUS",
 "Weight" : 0,
 "Price" : 5000
  },
"Balance de marchand": {
 "Name" : "Balance de marchand",
 "OV" : "Scale, Merchant’s",
 "Category": "VARIOUS",
 "Weight" : 1500,
 "Price" : 500
  },
"Bélier portatif": {
 "Name" : "Bélier portatif",
 "OV" : "Ram, Portable",
 "Category": "VARIOUS",
 "Weight" : 17500,
 "Price" : 400
  },
"Billes (sac de 1000)": {
 "Name" : "Billes (sac de 1000)",
 "OV" : "Ball Bearings",
 "Category": "VARIOUS",
 "Weight" : 1000,
 "Price" : 100
  },
"Boite d'allume-feu": {
 "Name" : "Boite d'allume-feu",
 "OV" : "Tinderbox",
 "Category": "VARIOUS",
 "Weight" : 500,
 "Price" : 50
  },
"Bougie": {
 "Name" : "Bougie",
 "OV" : "Candle",
 "Category": "VARIOUS",
 "Weight" : 0,
 "Price" : 1
  },
"Boulier": {
 "Name" : "Boulier",
 "OV" : "Abacus",
 "Category": "VARIOUS",
 "Weight" : 1000,
 "Price" : 200
  },
"Bouteille en verre": {
 "Name" : "Bouteille en verre",
 "OV" : "Bottle, glass",
 "Category": "VARIOUS",
 "Weight" : 1000,
 "Price" : 200
  },
"Cadenas": {
 "Name" : "Cadenas",
 "OV" : "Lock",
 "Category": "VARIOUS",
 "Weight" : 500,
 "Price" : 1000
  },
"Carquois": {
 "Name" : "Carquois",
 "OV" : "Quiver",
 "Category": "VARIOUS",
 "Weight" : 500,
 "Price" : 100
  },
"Chaîne (3 m)": {
 "Name" : "Chaîne (3 m)",
 "OV" : "Chain",
 "Category": "VARIOUS",
 "Weight" : 5000,
 "Price" : 500
  },
"Chevalière": {
 "Name" : "Chevalière",
 "OV" : "Signet ring",
 "Category": "VARIOUS",
 "Weight" : 0,
 "Price" : 500
  },
"Chausse-trappes (sac de 20)": {
 "Name" : "Chausse-trappes (sac de 20)",
 "OV" : "Caltrops",
 "Category": "VARIOUS",
 "Weight" : 1000,
 "Price" : 100
  },
"Cire à cacheter": {
 "Name" : "Cire à cacheter",
 "OV" : "Sealing wax",
 "Category": "VARIOUS",
 "Weight" : 0,
 "Price" : 50
  },
"Cloche": {
 "Name" : "Cloche",
 "OV" : "Bell",
 "Category": "VARIOUS",
 "Weight" : 0,
 "Price" : 100
  },
"Coffre": {
 "Name" : "Coffre",
 "OV" : "Chest",
 "Category": "VARIOUS",
 "Weight" : 12500,
 "Price" : 500
  },
"Corde en chanvre (15 m)": {
 "Name" : "Corde en chanvre (15 m)",
 "OV" : "Rope, hempen",
 "Category": "VARIOUS",
 "Weight" : 5000,
 "Price" : 100
  },
"Corde en soie (15 m)": {
 "Name" : "Corde en soie (15 m)",
 "OV" : "Rope, silk",
 "Category": "VARIOUS",
 "Weight" : 2500,
 "Price" : 1000
  },
"Couverture": {
 "Name" : "Couverture",
 "OV" : "Blanket",
 "Category": "VARIOUS",
 "Weight" : 1500,
 "Price" : 50
  },
"Craie (un morceau)": {
 "Name" : "Craie (un morceau)",
 "OV" : "Chalk",
 "Category": "VARIOUS",
 "Weight" : 0,
 "Price" : 1
  },
"Cruche ou pichet": {
 "Name" : "Cruche ou pichet",
 "OV" : "Jug or pitcher",
 "Category": "VARIOUS",
 "Weight" : 2000,
 "Price" : 2
  },
"Eau bénite (flasque)": {
 "Name" : "Eau bénite (flasque)",
 "OV" : "Holy Water",
 "Category": "VARIOUS",
 "Weight" : 500,
 "Price" : 2500
  },
"Échelle (3 m)": {
 "Name" : "Échelle (3 m)",
 "OV" : "Ladder",
 "Category": "VARIOUS",
 "Weight" : 12500,
 "Price" : 10
  },
"Encre (bouteille de 30 ml)": {
 "Name" : "Encre (bouteille de 30 ml)",
 "OV" : "Ink",
 "Category": "VARIOUS",
 "Weight" : 0,
 "Price" : 1000
  },
"Équipement d’escalade": {
 "Name" : "Équipement d’escalade",
 "OV" : "Climber’s Kit",
 "Category": "VARIOUS",
 "Weight" : 6000,
 "Price" : 2500
  },
"Étui à carreaux": {
 "Name" : "Étui à carreaux",
 "OV" : "Case, Crossbow Bolt",
 "Category": "VARIOUS",
 "Weight" : 500,
 "Price" : 100
  },
"Étui à cartes ou parchemins": {
 "Name" : "Étui à cartes ou parchemins",
 "OV" : "Case, Map or Scroll",
 "Category": "VARIOUS",
 "Weight" : 500,
 "Price" : 100
  },
"Feu grégeois (flasque)": {
 "Name" : "Feu grégeois (flasque)",
 "OV" : "Alchemist’s Fire",
 "Category": "VARIOUS",
 "Weight" : 500,
 "Price" : 5000
  },
"Fiole (10 cl)": {
 "Name" : "Fiole (10 cl)",
 "OV" : "Vial",
 "Category": "VARIOUS",
 "Weight" : 0,
 "Price" : 100
  },
"Flasque ou chope (50 cl)": {
 "Name" : "Flasque ou chope (50 cl)",
 "OV" : "Flask",
 "Category": "VARIOUS",
 "Weight" : 500,
 "Price" : 2
  }</v>
      </c>
      <c r="C11" t="str">
        <f t="shared" si="0"/>
        <v>"Equipments" : {
 "Baguette": {
 "Name" : "Baguette",
 "OV" : "Wand",
 "Category": "ARCANE_FOCUSER",
 "Weight" : 500,
 "Price" : 1000
  },
"Bâton d'arcane": {
 "Name" : "Bâton d'arcane",
 "OV" : "Staff",
 "Category": "ARCANE_FOCUSER",
 "Weight" : 2000,
 "Price" : 500
  },
"Boule de cristal": {
 "Name" : "Boule de cristal",
 "OV" : "Crystal",
 "Category": "ARCANE_FOCUSER",
 "Weight" : 500,
 "Price" : 1000
  },
"Orbe": {
 "Name" : "Orbe",
 "OV" : "Orb",
 "Category": "ARCANE_FOCUSER",
 "Weight" : 1500,
 "Price" : 2000
  },
"Sceptre": {
 "Name" : "Sceptre",
 "OV" : "Rod",
 "Category": "ARCANE_FOCUSER",
 "Weight" : 1000,
 "Price" : 1000
  },
"Baguette d'if": {
 "Name" : "Baguette d'if",
 "OV" : "Yew wand",
 "Category": "DRUIDIC_FOCUSER",
 "Weight" : 500,
 "Price" : 1000
  },
"Bâton druidique": {
 "Name" : "Bâton druidique",
 "OV" : "Wooden staff",
 "Category": "DRUIDIC_FOCUSER",
 "Weight" : 2000,
 "Price" : 500
  },
"Branche de gui": {
 "Name" : "Branche de gui",
 "OV" : "Sprig of mistletoe",
 "Category": "DRUIDIC_FOCUSER",
 "Weight" : 0,
 "Price" : 100
  },
"Totem": {
 "Name" : "Totem",
 "OV" : "Totem",
 "Category": "DRUIDIC_FOCUSER",
 "Weight" : 0,
 "Price" : 100
  },
"Aiguilles de sarbacane (50)": {
 "Name" : "Aiguilles de sarbacane (50)",
 "OV" : "Blowgun needles",
 "Category": "AMMUNITION",
 "Weight" : 500,
 "Price" : 100
  },
"Billes de fronde (20)": {
 "Name" : "Billes de fronde (20)",
 "OV" : "Sling bullets",
 "Category": "AMMUNITION",
 "Weight" : 750,
 "Price" : 4
  },
"Carreaux d'arbalète (20)": {
 "Name" : "Carreaux d'arbalète (20)",
 "OV" : "Crossbow bolts",
 "Category": "AMMUNITION",
 "Weight" : 750,
 "Price" : 100
  },
"Flèches (20)": {
 "Name" : "Flèches (20)",
 "OV" : "Arrows",
 "Category": "AMMUNITION",
 "Weight" : 500,
 "Price" : 100
  },
"Amulette": {
 "Name" : "Amulette",
 "OV" : "Amulet",
 "Category": "SACRED_SYMBOL",
 "Weight" : 500,
 "Price" : 500
  },
"Emblème": {
 "Name" : "Emblème",
 "OV" : "Emblem",
 "Category": "SACRED_SYMBOL",
 "Weight" : 0,
 "Price" : 500
  },
"Reliquaire": {
 "Name" : "Reliquaire",
 "OV" : "Reliquary",
 "Category": "SACRED_SYMBOL",
 "Weight" : 1000,
 "Price" : 500
  },
"Vêtements, communs": {
 "Name" : "Vêtements, communs",
 "OV" : "Clothes, common",
 "Category": "CLOTHES",
 "Weight" : 1500,
 "Price" : 50
  },
"Vêtements, costume": {
 "Name" : "Vêtements, costume",
 "OV" : "Clothes, costume",
 "Category": "CLOTHES",
 "Weight" : 2000,
 "Price" : 500
  },
"Vêtements, fins": {
 "Name" : "Vêtements, fins",
 "OV" : "Clothes, fine",
 "Category": "CLOTHES",
 "Weight" : 3000,
 "Price" : 1500
  },
"Vêtements, voyage": {
 "Name" : "Vêtements, voyage",
 "OV" : "Clothes, traveler’s",
 "Category": "CLOTHES",
 "Weight" : 2000,
 "Price" : 200
  },
"Tente": {
 "Name" : "Tente",
 "OV" : "Tent",
 "Category": "VARIOUS",
 "Weight" : 10000,
 "Price" : 200
  },
"Tonneau": {
 "Name" : "Tonneau",
 "OV" : "Barrel",
 "Category": "VARIOUS",
 "Weight" : 35000,
 "Price" : 200
  },
"Torche": {
 "Name" : "Torche",
 "OV" : "Torch",
 "Category": "VARIOUS",
 "Weight" : 500,
 "Price" : 1
  },
"Trousse de soins": {
 "Name" : "Trousse de soins",
 "OV" : "Healer’s Kit",
 "Category": "VARIOUS",
 "Weight" : 1500,
 "Price" : 500
  },
"Palan": {
 "Name" : "Palan",
 "OV" : "Block and tackle",
 "Category": "VARIOUS",
 "Weight" : 2500,
 "Price" : 100
  },
"Panier": {
 "Name" : "Panier",
 "OV" : "Basket",
 "Category": "VARIOUS",
 "Weight" : 1000,
 "Price" : 40
  },
"Papier (une feuille)": {
 "Name" : "Papier (une feuille)",
 "OV" : "Paper",
 "Category": "VARIOUS",
 "Weight" : 0,
 "Price" : 20
  },
"Parchemin (une feuille)": {
 "Name" : "Parchemin (une feuille)",
 "OV" : "Parchment",
 "Category": "VARIOUS",
 "Weight" : 0,
 "Price" : 10
  },
"Parfum (fiole)": {
 "Name" : "Parfum (fiole)",
 "OV" : "Perfum",
 "Category": "VARIOUS",
 "Weight" : 0,
 "Price" : 500
  },
"Pelle": {
 "Name" : "Pelle",
 "OV" : "Shovel",
 "Category": "VARIOUS",
 "Weight" : 2500,
 "Price" : 200
  },
"Perche (3 m)": {
 "Name" : "Perche (3 m)",
 "OV" : "Pole",
 "Category": "VARIOUS",
 "Weight" : 3000,
 "Price" : 5
  },
"Pied-de-biche": {
 "Name" : "Pied-de-biche",
 "OV" : "Crowbar",
 "Category": "VARIOUS",
 "Weight" : 2000,
 "Price" : 200
  },
"Piège à mâchoires": {
 "Name" : "Piège à mâchoires",
 "OV" : "Hunting Trap",
 "Category": "VARIOUS",
 "Weight" : 12500,
 "Price" : 500
  },
"Pierre à aiguiser": {
 "Name" : "Pierre à aiguiser",
 "OV" : "Whetstone",
 "Category": "VARIOUS",
 "Weight" : 500,
 "Price" : 1
  },
"Pioche de mineur": {
 "Name" : "Pioche de mineur",
 "OV" : "Pick, miner's",
 "Category": "VARIOUS",
 "Weight" : 5000,
 "Price" : 200
  },
"Piton": {
 "Name" : "Piton",
 "OV" : "Piton",
 "Category": "VARIOUS",
 "Weight" : 100,
 "Price" : 5
  },
"Plume d’écriture": {
 "Name" : "Plume d’écriture",
 "OV" : "Ink pen",
 "Category": "VARIOUS",
 "Weight" : 0,
 "Price" : 2
  },
"Pointes en fer (10)": {
 "Name" : "Pointes en fer (10)",
 "OV" : "Spikes, iron",
 "Category": "VARIOUS",
 "Weight" : 2500,
 "Price" : 100
  },
"Poison (fiole)": {
 "Name" : "Poison (fiole)",
 "OV" : "Poison",
 "Category": "VARIOUS",
 "Weight" : 0,
 "Price" : 10000
  },
"Pot en fer": {
 "Name" : "Pot en fer",
 "OV" : "Pot, iron",
 "Category": "VARIOUS",
 "Weight" : 5000,
 "Price" : 200
  },
"Potion de soins": {
 "Name" : "Potion de soins",
 "OV" : "Potion of Healing",
 "Category": "VARIOUS",
 "Weight" : 250,
 "Price" : 5000
  },
"Rations (1 jour)": {
 "Name" : "Rations (1 jour)",
 "OV" : "Rations",
 "Category": "VARIOUS",
 "Weight" : 1000,
 "Price" : 50
  },
"Robes": {
 "Name" : "Robes",
 "OV" : "Robes",
 "Category": "VARIOUS",
 "Weight" : 2000,
 "Price" : 100
  },
"Sablier": {
 "Name" : "Sablier",
 "OV" : "Hourglass",
 "Category": "VARIOUS",
 "Weight" : 500,
 "Price" : 2500
  },
"Sac": {
 "Name" : "Sac",
 "OV" : "Sack",
 "Category": "VARIOUS",
 "Weight" : 250,
 "Price" : 1
  },
"Sac à dos": {
 "Name" : "Sac à dos",
 "OV" : "Backpack",
 "Category": "VARIOUS",
 "Weight" : 2500,
 "Price" : 200
  },
"Sac de couchage": {
 "Name" : "Sac de couchage",
 "OV" : "Bedroll",
 "Category": "VARIOUS",
 "Weight" : 2000,
 "Price" : 100
  },
"Sacoche": {
 "Name" : "Sacoche",
 "OV" : "Pouch",
 "Category": "VARIOUS",
 "Weight" : 500,
 "Price" : 50
  },
"Sacoche à composantes": {
 "Name" : "Sacoche à composantes",
 "OV" : "Component Pouch",
 "Category": "VARIOUS",
 "Weight" : 1000,
 "Price" : 2500
  },
"Savon": {
 "Name" : "Savon",
 "OV" : "Soap",
 "Category": "VARIOUS",
 "Weight" : 0,
 "Price" : 2
  },
"Seau": {
 "Name" : "Seau",
 "OV" : "Bucket",
 "Category": "VARIOUS",
 "Weight" : 1000,
 "Price" : 5
  },
"Sifflet": {
 "Name" : "Sifflet",
 "OV" : "Signal whistle",
 "Category": "VARIOUS",
 "Weight" : 0,
 "Price" : 5
  },
"Gamelle": {
 "Name" : "Gamelle",
 "OV" : "Mess Kit",
 "Category": "VARIOUS",
 "Weight" : 500,
 "Price" : 20
  },
"Gourde (pleine)": {
 "Name" : "Gourde (pleine)",
 "OV" : "Waterskin",
 "Category": "VARIOUS",
 "Weight" : 2500,
 "Price" : 20
  },
"Grappin": {
 "Name" : "Grappin",
 "OV" : "Grappling hook",
 "Category": "VARIOUS",
 "Weight" : 2000,
 "Price" : 200
  },
"Grimoire": {
 "Name" : "Grimoire",
 "OV" : "Spellbook",
 "Category": "VARIOUS",
 "Weight" : 1500,
 "Price" : 5000
  },
"Huile (flasque)": {
 "Name" : "Huile (flasque)",
 "OV" : "Oil",
 "Category": "VARIOUS",
 "Weight" : 500,
 "Price" : 10
  },
"Lampe": {
 "Name" : "Lampe",
 "OV" : "Lamp",
 "Category": "VARIOUS",
 "Weight" : 500,
 "Price" : 50
  },
"Lanterne à capote": {
 "Name" : "Lanterne à capote",
 "OV" : "Lantern, hooded",
 "Category": "VARIOUS",
 "Weight" : 1000,
 "Price" : 500
  },
"Lanterne sourde": {
 "Name" : "Lanterne sourde",
 "OV" : "Lantern, bullseye",
 "Category": "VARIOUS",
 "Weight" : 1000,
 "Price" : 1000
  },
"Livre": {
 "Name" : "Livre",
 "OV" : "Book",
 "Category": "VARIOUS",
 "Weight" : 2500,
 "Price" : 2500
  },
"Longue-vue": {
 "Name" : "Longue-vue",
 "OV" : "Spyglass",
 "Category": "VARIOUS",
 "Weight" : 500,
 "Price" : 100000
  },
"Loupe": {
 "Name" : "Loupe",
 "OV" : "Magnifying Glass",
 "Category": "VARIOUS",
 "Weight" : 0,
 "Price" : 10000
  },
"Marteau": {
 "Name" : "Marteau",
 "OV" : "Hammer",
 "Category": "VARIOUS",
 "Weight" : 1500,
 "Price" : 100
  },
"Marteau de forgeron": {
 "Name" : "Marteau de forgeron",
 "OV" : "Hammer, sledge",
 "Category": "VARIOUS",
 "Weight" : 5000,
 "Price" : 200
  },
"Matériel de pêche": {
 "Name" : "Matériel de pêche",
 "OV" : "Fishing Tackle",
 "Category": "VARIOUS",
 "Weight" : 2000,
 "Price" : 100
  },
"Menottes": {
 "Name" : "Menottes",
 "OV" : "Manacles",
 "Category": "VARIOUS",
 "Weight" : 3000,
 "Price" : 200
  },
"Miroir en acier": {
 "Name" : "Miroir en acier",
 "OV" : "Mirror, steel",
 "Category": "VARIOUS",
 "Weight" : 250,
 "Price" : 500
  },
"Acide (fiole)": {
 "Name" : "Acide (fiole)",
 "OV" : "Acid",
 "Category": "VARIOUS",
 "Weight" : 500,
 "Price" : 2500
  },
"Antidote (fiole)": {
 "Name" : "Antidote (fiole)",
 "OV" : "Antitoxin",
 "Category": "VARIOUS",
 "Weight" : 0,
 "Price" : 5000
  },
"Balance de marchand": {
 "Name" : "Balance de marchand",
 "OV" : "Scale, Merchant’s",
 "Category": "VARIOUS",
 "Weight" : 1500,
 "Price" : 500
  },
"Bélier portatif": {
 "Name" : "Bélier portatif",
 "OV" : "Ram, Portable",
 "Category": "VARIOUS",
 "Weight" : 17500,
 "Price" : 400
  },
"Billes (sac de 1000)": {
 "Name" : "Billes (sac de 1000)",
 "OV" : "Ball Bearings",
 "Category": "VARIOUS",
 "Weight" : 1000,
 "Price" : 100
  },
"Boite d'allume-feu": {
 "Name" : "Boite d'allume-feu",
 "OV" : "Tinderbox",
 "Category": "VARIOUS",
 "Weight" : 500,
 "Price" : 50
  },
"Bougie": {
 "Name" : "Bougie",
 "OV" : "Candle",
 "Category": "VARIOUS",
 "Weight" : 0,
 "Price" : 1
  },
"Boulier": {
 "Name" : "Boulier",
 "OV" : "Abacus",
 "Category": "VARIOUS",
 "Weight" : 1000,
 "Price" : 200
  },
"Bouteille en verre": {
 "Name" : "Bouteille en verre",
 "OV" : "Bottle, glass",
 "Category": "VARIOUS",
 "Weight" : 1000,
 "Price" : 200
  },
"Cadenas": {
 "Name" : "Cadenas",
 "OV" : "Lock",
 "Category": "VARIOUS",
 "Weight" : 500,
 "Price" : 1000
  },
"Carquois": {
 "Name" : "Carquois",
 "OV" : "Quiver",
 "Category": "VARIOUS",
 "Weight" : 500,
 "Price" : 100
  },
"Chaîne (3 m)": {
 "Name" : "Chaîne (3 m)",
 "OV" : "Chain",
 "Category": "VARIOUS",
 "Weight" : 5000,
 "Price" : 500
  },
"Chevalière": {
 "Name" : "Chevalière",
 "OV" : "Signet ring",
 "Category": "VARIOUS",
 "Weight" : 0,
 "Price" : 500
  },
"Chausse-trappes (sac de 20)": {
 "Name" : "Chausse-trappes (sac de 20)",
 "OV" : "Caltrops",
 "Category": "VARIOUS",
 "Weight" : 1000,
 "Price" : 100
  },
"Cire à cacheter": {
 "Name" : "Cire à cacheter",
 "OV" : "Sealing wax",
 "Category": "VARIOUS",
 "Weight" : 0,
 "Price" : 50
  },
"Cloche": {
 "Name" : "Cloche",
 "OV" : "Bell",
 "Category": "VARIOUS",
 "Weight" : 0,
 "Price" : 100
  },
"Coffre": {
 "Name" : "Coffre",
 "OV" : "Chest",
 "Category": "VARIOUS",
 "Weight" : 12500,
 "Price" : 500
  },
"Corde en chanvre (15 m)": {
 "Name" : "Corde en chanvre (15 m)",
 "OV" : "Rope, hempen",
 "Category": "VARIOUS",
 "Weight" : 5000,
 "Price" : 100
  },
"Corde en soie (15 m)": {
 "Name" : "Corde en soie (15 m)",
 "OV" : "Rope, silk",
 "Category": "VARIOUS",
 "Weight" : 2500,
 "Price" : 1000
  },
"Couverture": {
 "Name" : "Couverture",
 "OV" : "Blanket",
 "Category": "VARIOUS",
 "Weight" : 1500,
 "Price" : 50
  },
"Craie (un morceau)": {
 "Name" : "Craie (un morceau)",
 "OV" : "Chalk",
 "Category": "VARIOUS",
 "Weight" : 0,
 "Price" : 1
  },
"Cruche ou pichet": {
 "Name" : "Cruche ou pichet",
 "OV" : "Jug or pitcher",
 "Category": "VARIOUS",
 "Weight" : 2000,
 "Price" : 2
  },
"Eau bénite (flasque)": {
 "Name" : "Eau bénite (flasque)",
 "OV" : "Holy Water",
 "Category": "VARIOUS",
 "Weight" : 500,
 "Price" : 2500
  },
"Échelle (3 m)": {
 "Name" : "Échelle (3 m)",
 "OV" : "Ladder",
 "Category": "VARIOUS",
 "Weight" : 12500,
 "Price" : 10
  },
"Encre (bouteille de 30 ml)": {
 "Name" : "Encre (bouteille de 30 ml)",
 "OV" : "Ink",
 "Category": "VARIOUS",
 "Weight" : 0,
 "Price" : 1000
  },
"Équipement d’escalade": {
 "Name" : "Équipement d’escalade",
 "OV" : "Climber’s Kit",
 "Category": "VARIOUS",
 "Weight" : 6000,
 "Price" : 2500
  },
"Étui à carreaux": {
 "Name" : "Étui à carreaux",
 "OV" : "Case, Crossbow Bolt",
 "Category": "VARIOUS",
 "Weight" : 500,
 "Price" : 100
  },
"Étui à cartes ou parchemins": {
 "Name" : "Étui à cartes ou parchemins",
 "OV" : "Case, Map or Scroll",
 "Category": "VARIOUS",
 "Weight" : 500,
 "Price" : 100
  },
"Feu grégeois (flasque)": {
 "Name" : "Feu grégeois (flasque)",
 "OV" : "Alchemist’s Fire",
 "Category": "VARIOUS",
 "Weight" : 500,
 "Price" : 5000
  },
"Fiole (10 cl)": {
 "Name" : "Fiole (10 cl)",
 "OV" : "Vial",
 "Category": "VARIOUS",
 "Weight" : 0,
 "Price" : 100
  },
"Flasque ou chope (50 cl)": {
 "Name" : "Flasque ou chope (50 cl)",
 "OV" : "Flask",
 "Category": "VARIOUS",
 "Weight" : 500,
 "Price" : 2
  }
 }</v>
      </c>
    </row>
    <row r="12" spans="1:3" ht="15" customHeight="1">
      <c r="A12" t="s">
        <v>1278</v>
      </c>
      <c r="B12" t="str">
        <f>Historiques!H21</f>
        <v>"ACOLYTE":  {
 "Name" : "Acolyte",
 "Skills" : ["Perspicacité", "Religion"],
 "Objects" : [],
 "StartingObjects" : ["Symbole sacré","Livre de prières", "5 bâtons d'encens", "Habits de cérémonie","Vêtements communs"],
 "StartingMoney" : 1500
  },
"GUILD_ARTISAN":  {
 "Name" : "Artisan De Guilde",
 "Skills" : ["Perspicacité", "Persuasion"],
 "Objects" : [],
 "StartingObjects" : ["Lettre de recommandation de votre guilde", "Vêtements de voyage"],
 "StartingMoney" : 1500
  },
"ARTIST":  {
 "Name" : "Artiste",
 "Skills" : ["Acrobatie", "Représentation"],
 "Objects" : ["Kit de déguisement"],
 "StartingObjects" : ["Cadeau d'un admirateur (une lettre d'amour, une mèche de cheveux, une babiole)", "Costume"],
 "StartingMoney" : 1500
  },
"CHARLATAN":  {
 "Name" : "Charlatan",
 "Skills" : ["Escamotage", "Tromperie"],
 "Objects" : ["Kit de déguisement", "Kit de contrefaçon"],
 "StartingObjects" : ["Kit de déguisement", "Vêtements fins"],
 "StartingMoney" : 1500
  },
"CRIMINAL":  {
 "Name" : "Criminel",
 "Skills" : ["Discrétion", "Tromperie"],
 "Objects" : ["Outils de voleur"],
 "StartingObjects" : ["Pied-de-biche", "Vêtements communs sombres avec une capuche"],
 "StartingMoney" : 1500
  },
"STREETS_CHILD":  {
 "Name" : "Enfant Des Rues",
 "Skills" : ["Discrétion", "Escamotage"],
 "Objects" : ["Kit de déguisement", "Outils de voleur"],
 "StartingObjects" : ["Petit couteau", "Carte de la ville dans laquelle vous avez grandi", "Souris domestiquée", "Souvenir de vos parents", "Vêtements communs"],
 "StartingMoney" : 1000
  },
"HERMIT":  {
 "Name" : "Ermite",
 "Skills" : ["Médecine", "Religion"],
 "Objects" : ["Kit d'herboriste"],
 "StartingObjects" : ["Kit d'herboriste", "Etui à parchemin remplis de notes sur vos études ou vos prières", "Couverture pour l'hiver", "Vêtements communs"],
 "StartingMoney" : 500
  },
"PEOPLE_HERO":  {
 "Name" : "Héros Du Peuple",
 "Skills" : ["Dressage", "Survie"],
 "Objects" : ["Véhicules (terrestres)"],
 "StartingObjects" : ["Pelle", "Pot en fer", "Vêtements communs"],
 "StartingMoney" : 1000
  },
"MARINE":  {
 "Name" : "Marin",
 "Skills" : ["Athlétisme", "Perception"],
 "Objects" : ["Outils de navigateur", "Véhicules (aquatiques)"],
 "StartingObjects" : ["Corde en soie (15 m.)", "Porte bonheur", "Vêtements communs"],
 "StartingMoney" : 1500
  },
"NOBLE":  {
 "Name" : "Noble",
 "Skills" : ["Histoire", "Persuasion"],
 "Objects" : [],
 "StartingObjects" : ["Vêtements fins", "Chevalière", "Lettre de noblesse"],
 "StartingMoney" : 2500
  },
"WISE":  {
 "Name" : "Sage",
 "Skills" : ["Arcanes", "Histoire"],
 "Objects" : [],
 "StartingObjects" : ["Bouteille d'encre noire", "Plume", "Petit couteau", "Lettre d'un collègue mort posant une question à laquelle vous n'avez pas encore été en mesure de répondre", "Vêtements communs"],
 "StartingMoney" : 1000
  },
"SAUVAGEON":  {
 "Name" : "Sauvageon",
 "Skills" : ["Athlétisme", "Survie"],
 "Objects" : [],
 "StartingObjects" : ["Piège à mâchoires", "Trophée d'animal que vous avez tué", "Vêtements de voyage "],
 "StartingMoney" : 1000
  },
"SOLDIER":  {
 "Name" : "Soldat",
 "Skills" : ["Athlétisme", "Intimidation"],
 "Objects" : ["Véhicules (terrestres)", "Barde", "Carrosse", "Char", "Chariot", "Charrette", "Traîneau"],
 "StartingObjects" : ["Insigne de grade", "Trophée pris sur un ennemi mort (une dague, une lame brisée, un morceau de bannière)", "Jjeu de dés en os ou un jeu de cartes", "Vêtements communs"],
 "StartingMoney" : 1000
  },
"BOUNTY_HUNTER":  {
 "Name" : "Chasseur De Primes",
 "Skills" : [],
 "Objects" : [],
 "StartingObjects" : ["Vêtements appropriés à votre fonction"],
 "StartingMoney" : 2000
  },
"TORMENTED":  {
 "Name" : "Tourmenté",
 "Skills" : [],
 "Objects" : [],
 "StartingObjects" : ["Vêtements communs", "Babiole ayant une signification particulière pour vous"],
 "StartingMoney" : 0
  },
"TRAVELER":  {
 "Name" : "Voyageur *",
 "Skills" : ["Survie", "Persuasion"],
 "Objects" : [],
 "StartingObjects" : ["Bâton de marche", "Souvenir venu d’un pays lointain", "Livre rempli de notes sur vos périples ou de dessins", "Bouteille d'encre", "Plune", "Vêtements de voyage"],
 "StartingMoney" : 1000
  },
"CAPTIVE":  {
 "Name" : "Captif *",
 "Skills" : ["Nature", "Survie"],
 "Objects" : [],
 "StartingObjects" : ["Vêtements communs", "Bougie", "Gamelle", "Couverture"],
 "StartingMoney" : 500
  },
"VILLAGE_IDIOT":  {
 "Name" : "Idiot Du Village *",
 "Skills" : ["Discrétion", "Représentation"],
 "Objects" : [],
 "StartingObjects" : ["Sifflet", "Vêtements communs rapiécés", "Bourse contenant de jolis cailloux et un autre objet au choix"],
 "StartingMoney" : 0
  }</v>
      </c>
      <c r="C12" t="str">
        <f t="shared" si="0"/>
        <v>"Historics" : {
 "ACOLYTE":  {
 "Name" : "Acolyte",
 "Skills" : ["Perspicacité", "Religion"],
 "Objects" : [],
 "StartingObjects" : ["Symbole sacré","Livre de prières", "5 bâtons d'encens", "Habits de cérémonie","Vêtements communs"],
 "StartingMoney" : 1500
  },
"GUILD_ARTISAN":  {
 "Name" : "Artisan De Guilde",
 "Skills" : ["Perspicacité", "Persuasion"],
 "Objects" : [],
 "StartingObjects" : ["Lettre de recommandation de votre guilde", "Vêtements de voyage"],
 "StartingMoney" : 1500
  },
"ARTIST":  {
 "Name" : "Artiste",
 "Skills" : ["Acrobatie", "Représentation"],
 "Objects" : ["Kit de déguisement"],
 "StartingObjects" : ["Cadeau d'un admirateur (une lettre d'amour, une mèche de cheveux, une babiole)", "Costume"],
 "StartingMoney" : 1500
  },
"CHARLATAN":  {
 "Name" : "Charlatan",
 "Skills" : ["Escamotage", "Tromperie"],
 "Objects" : ["Kit de déguisement", "Kit de contrefaçon"],
 "StartingObjects" : ["Kit de déguisement", "Vêtements fins"],
 "StartingMoney" : 1500
  },
"CRIMINAL":  {
 "Name" : "Criminel",
 "Skills" : ["Discrétion", "Tromperie"],
 "Objects" : ["Outils de voleur"],
 "StartingObjects" : ["Pied-de-biche", "Vêtements communs sombres avec une capuche"],
 "StartingMoney" : 1500
  },
"STREETS_CHILD":  {
 "Name" : "Enfant Des Rues",
 "Skills" : ["Discrétion", "Escamotage"],
 "Objects" : ["Kit de déguisement", "Outils de voleur"],
 "StartingObjects" : ["Petit couteau", "Carte de la ville dans laquelle vous avez grandi", "Souris domestiquée", "Souvenir de vos parents", "Vêtements communs"],
 "StartingMoney" : 1000
  },
"HERMIT":  {
 "Name" : "Ermite",
 "Skills" : ["Médecine", "Religion"],
 "Objects" : ["Kit d'herboriste"],
 "StartingObjects" : ["Kit d'herboriste", "Etui à parchemin remplis de notes sur vos études ou vos prières", "Couverture pour l'hiver", "Vêtements communs"],
 "StartingMoney" : 500
  },
"PEOPLE_HERO":  {
 "Name" : "Héros Du Peuple",
 "Skills" : ["Dressage", "Survie"],
 "Objects" : ["Véhicules (terrestres)"],
 "StartingObjects" : ["Pelle", "Pot en fer", "Vêtements communs"],
 "StartingMoney" : 1000
  },
"MARINE":  {
 "Name" : "Marin",
 "Skills" : ["Athlétisme", "Perception"],
 "Objects" : ["Outils de navigateur", "Véhicules (aquatiques)"],
 "StartingObjects" : ["Corde en soie (15 m.)", "Porte bonheur", "Vêtements communs"],
 "StartingMoney" : 1500
  },
"NOBLE":  {
 "Name" : "Noble",
 "Skills" : ["Histoire", "Persuasion"],
 "Objects" : [],
 "StartingObjects" : ["Vêtements fins", "Chevalière", "Lettre de noblesse"],
 "StartingMoney" : 2500
  },
"WISE":  {
 "Name" : "Sage",
 "Skills" : ["Arcanes", "Histoire"],
 "Objects" : [],
 "StartingObjects" : ["Bouteille d'encre noire", "Plume", "Petit couteau", "Lettre d'un collègue mort posant une question à laquelle vous n'avez pas encore été en mesure de répondre", "Vêtements communs"],
 "StartingMoney" : 1000
  },
"SAUVAGEON":  {
 "Name" : "Sauvageon",
 "Skills" : ["Athlétisme", "Survie"],
 "Objects" : [],
 "StartingObjects" : ["Piège à mâchoires", "Trophée d'animal que vous avez tué", "Vêtements de voyage "],
 "StartingMoney" : 1000
  },
"SOLDIER":  {
 "Name" : "Soldat",
 "Skills" : ["Athlétisme", "Intimidation"],
 "Objects" : ["Véhicules (terrestres)", "Barde", "Carrosse", "Char", "Chariot", "Charrette", "Traîneau"],
 "StartingObjects" : ["Insigne de grade", "Trophée pris sur un ennemi mort (une dague, une lame brisée, un morceau de bannière)", "Jjeu de dés en os ou un jeu de cartes", "Vêtements communs"],
 "StartingMoney" : 1000
  },
"BOUNTY_HUNTER":  {
 "Name" : "Chasseur De Primes",
 "Skills" : [],
 "Objects" : [],
 "StartingObjects" : ["Vêtements appropriés à votre fonction"],
 "StartingMoney" : 2000
  },
"TORMENTED":  {
 "Name" : "Tourmenté",
 "Skills" : [],
 "Objects" : [],
 "StartingObjects" : ["Vêtements communs", "Babiole ayant une signification particulière pour vous"],
 "StartingMoney" : 0
  },
"TRAVELER":  {
 "Name" : "Voyageur *",
 "Skills" : ["Survie", "Persuasion"],
 "Objects" : [],
 "StartingObjects" : ["Bâton de marche", "Souvenir venu d’un pays lointain", "Livre rempli de notes sur vos périples ou de dessins", "Bouteille d'encre", "Plune", "Vêtements de voyage"],
 "StartingMoney" : 1000
  },
"CAPTIVE":  {
 "Name" : "Captif *",
 "Skills" : ["Nature", "Survie"],
 "Objects" : [],
 "StartingObjects" : ["Vêtements communs", "Bougie", "Gamelle", "Couverture"],
 "StartingMoney" : 500
  },
"VILLAGE_IDIOT":  {
 "Name" : "Idiot Du Village *",
 "Skills" : ["Discrétion", "Représentation"],
 "Objects" : [],
 "StartingObjects" : ["Sifflet", "Vêtements communs rapiécés", "Bourse contenant de jolis cailloux et un autre objet au choix"],
 "StartingMoney" : 0
  }
 }</v>
      </c>
    </row>
    <row r="13" spans="1:3" ht="15" customHeight="1">
      <c r="A13" t="s">
        <v>1283</v>
      </c>
      <c r="B13" s="185" t="s">
        <v>1303</v>
      </c>
      <c r="C13" t="str">
        <f t="shared" si="0"/>
        <v>"HostelCategories" : {
 "HOSTEL": {"Code": "HOSTEL", "Name": "Auberge"},
   "MEAL": {"Code": "MEAL", "Name": "Repas (par jour)"},
   "FOOD": {"Code": "FOOD", "Name": "Nourriture"},
   "DRINK": {"Code": "DRINK", "Name": "Boisson"}
 }</v>
      </c>
    </row>
    <row r="14" spans="1:3" ht="15" customHeight="1">
      <c r="A14" t="s">
        <v>1292</v>
      </c>
      <c r="B14" t="str">
        <f>Services!F22</f>
        <v>"Auberge Sordide": {
 "Name" : "Auberge Sordide",
 "Category": "HOSTEL",
 "Price" : 7
  },
"Auberge Pauvre": {
 "Name" : "Auberge Pauvre",
 "Category": "HOSTEL",
 "Price" : 10
  },
"Auberge Modeste": {
 "Name" : "Auberge Modeste",
 "Category": "HOSTEL",
 "Price" : 50
  },
"Auberge Confortable": {
 "Name" : "Auberge Confortable",
 "Category": "HOSTEL",
 "Price" : 80
  },
"Auberge Riche": {
 "Name" : "Auberge Riche",
 "Category": "HOSTEL",
 "Price" : 200
  },
"Auberge Aristocratique": {
 "Name" : "Auberge Aristocratique",
 "Category": "HOSTEL",
 "Price" : 400
  },
"Repas Sordide": {
 "Name" : "Repas Sordide",
 "Category": "MEAL",
 "Price" : 3
  },
"Repas Pauvre": {
 "Name" : "Repas Pauvre",
 "Category": "MEAL",
 "Price" : 6
  },
"Repas Modeste": {
 "Name" : "Repas Modeste",
 "Category": "MEAL",
 "Price" : 30
  },
"Repas Confortable": {
 "Name" : "Repas Confortable",
 "Category": "MEAL",
 "Price" : 50
  },
"Repas Riche": {
 "Name" : "Repas Riche",
 "Category": "MEAL",
 "Price" : 80
  },
"Repas Aristocratique": {
 "Name" : "Repas Aristocratique",
 "Category": "MEAL",
 "Price" : 200
  },
"Banquet (par personne)": {
 "Name" : "Banquet (par personne)",
 "Category": "MEAL",
 "Price" : 1000
  },
"Viande, gros morceau": {
 "Name" : "Viande, gros morceau",
 "Category": "FOOD",
 "Price" : 30
  },
"Fromage, gros morceau": {
 "Name" : "Fromage, gros morceau",
 "Category": "FOOD",
 "Price" : 10
  },
"Pain, miche": {
 "Name" : "Pain, miche",
 "Category": "FOOD",
 "Price" : 2
  },
"Vin Ordinaire (pichet)": {
 "Name" : "Vin Ordinaire (pichet)",
 "Category": "DRINK",
 "Price" : 20
  },
"Fin (bouteille)": {
 "Name" : "Fin (bouteille)",
 "Category": "DRINK",
 "Price" : 1000
  },
"Chope de bière": {
 "Name" : "Chope de bière",
 "Category": "DRINK",
 "Price" : 4
  },
"Cruche de bière": {
 "Name" : "Cruche de bière",
 "Category": "DRINK",
 "Price" : 20
  }</v>
      </c>
      <c r="C14" t="str">
        <f t="shared" si="0"/>
        <v>"HostelServices" : {
 "Auberge Sordide": {
 "Name" : "Auberge Sordide",
 "Category": "HOSTEL",
 "Price" : 7
  },
"Auberge Pauvre": {
 "Name" : "Auberge Pauvre",
 "Category": "HOSTEL",
 "Price" : 10
  },
"Auberge Modeste": {
 "Name" : "Auberge Modeste",
 "Category": "HOSTEL",
 "Price" : 50
  },
"Auberge Confortable": {
 "Name" : "Auberge Confortable",
 "Category": "HOSTEL",
 "Price" : 80
  },
"Auberge Riche": {
 "Name" : "Auberge Riche",
 "Category": "HOSTEL",
 "Price" : 200
  },
"Auberge Aristocratique": {
 "Name" : "Auberge Aristocratique",
 "Category": "HOSTEL",
 "Price" : 400
  },
"Repas Sordide": {
 "Name" : "Repas Sordide",
 "Category": "MEAL",
 "Price" : 3
  },
"Repas Pauvre": {
 "Name" : "Repas Pauvre",
 "Category": "MEAL",
 "Price" : 6
  },
"Repas Modeste": {
 "Name" : "Repas Modeste",
 "Category": "MEAL",
 "Price" : 30
  },
"Repas Confortable": {
 "Name" : "Repas Confortable",
 "Category": "MEAL",
 "Price" : 50
  },
"Repas Riche": {
 "Name" : "Repas Riche",
 "Category": "MEAL",
 "Price" : 80
  },
"Repas Aristocratique": {
 "Name" : "Repas Aristocratique",
 "Category": "MEAL",
 "Price" : 200
  },
"Banquet (par personne)": {
 "Name" : "Banquet (par personne)",
 "Category": "MEAL",
 "Price" : 1000
  },
"Viande, gros morceau": {
 "Name" : "Viande, gros morceau",
 "Category": "FOOD",
 "Price" : 30
  },
"Fromage, gros morceau": {
 "Name" : "Fromage, gros morceau",
 "Category": "FOOD",
 "Price" : 10
  },
"Pain, miche": {
 "Name" : "Pain, miche",
 "Category": "FOOD",
 "Price" : 2
  },
"Vin Ordinaire (pichet)": {
 "Name" : "Vin Ordinaire (pichet)",
 "Category": "DRINK",
 "Price" : 20
  },
"Fin (bouteille)": {
 "Name" : "Fin (bouteille)",
 "Category": "DRINK",
 "Price" : 1000
  },
"Chope de bière": {
 "Name" : "Chope de bière",
 "Category": "DRINK",
 "Price" : 4
  },
"Cruche de bière": {
 "Name" : "Cruche de bière",
 "Category": "DRINK",
 "Price" : 20
  }
 }</v>
      </c>
    </row>
    <row r="15" spans="1:3" ht="15" customHeight="1">
      <c r="A15" t="s">
        <v>2854</v>
      </c>
      <c r="B15" t="str">
        <f>Langues!G20</f>
        <v>"COMMON": {
  "Code" : "COMMON",
  "Name" : "Commun",
  "Type" : "STANDARD",
  "Writing" : "Commun",
  "TypicalRaces" : "Humains"
   },
"ELVISH": {
  "Code" : "ELVISH",
  "Name" : "Elfique",
  "Type" : "STANDARD",
  "Writing" : "Elfique",
  "TypicalRaces" : "Elfes"
   },
"GIANT": {
  "Code" : "GIANT",
  "Name" : "Géant",
  "Type" : "STANDARD",
  "Writing" : "Nain",
  "TypicalRaces" : "Ogres, géants"
   },
"GNOME": {
  "Code" : "GNOME",
  "Name" : "Gnome",
  "Type" : "STANDARD",
  "Writing" : "Nain",
  "TypicalRaces" : "Gnomes"
   },
"GOBLIN": {
  "Code" : "GOBLIN",
  "Name" : "Gobelin",
  "Type" : "STANDARD",
  "Writing" : "Nain",
  "TypicalRaces" : "Gobelinoïdes"
   },
"HALFELIN": {
  "Code" : "HALFELIN",
  "Name" : "Halfelin",
  "Type" : "STANDARD",
  "Writing" : "Commun",
  "TypicalRaces" : "Halfelins"
   },
"DWARF": {
  "Code" : "DWARF",
  "Name" : "Nain",
  "Type" : "STANDARD",
  "Writing" : "Nain",
  "TypicalRaces" : "Nains"
   },
"ORC": {
  "Code" : "ORC",
  "Name" : "Orque",
  "Type" : "STANDARD",
  "Writing" : "Nain",
  "TypicalRaces" : "Orques"
   },
"ABYSSAL": {
  "Code" : "ABYSSAL",
  "Name" : "Abyssal",
  "Type" : "EXOTIC",
  "Writing" : "Infernal",
  "TypicalRaces" : "Démons"
   },
"CELESTIAL": {
  "Code" : "CELESTIAL",
  "Name" : "Céleste",
  "Type" : "EXOTIC",
  "Writing" : "Céleste",
  "TypicalRaces" : "Célestes"
   },
"DEPTH_COMMON": {
  "Code" : "DEPTH_COMMON",
  "Name" : "Commun des profondeurs",
  "Type" : "EXOTIC",
  "Writing" : "Elfique",
  "TypicalRaces" : "Créatures de l'Outreterre"
   },
"DRACONIC": {
  "Code" : "DRACONIC",
  "Name" : "Draconique",
  "Type" : "EXOTIC",
  "Writing" : "Draconique",
  "TypicalRaces" : "Dragons, drakéides"
   },
"INFERNAL": {
  "Code" : "INFERNAL",
  "Name" : "Infernal",
  "Type" : "EXOTIC",
  "Writing" : "Infernal",
  "TypicalRaces" : "Diables"
   },
"PRIMARY": {
  "Code" : "PRIMARY",
  "Name" : "Primordial",
  "Type" : "EXOTIC",
  "Writing" : "Nain",
  "TypicalRaces" : "Élémentaires"
   },
"DEEP": {
  "Code" : "DEEP",
  "Name" : "Profond",
  "Type" : "EXOTIC",
  "Writing" : "-",
  "TypicalRaces" : "Beholders, flagelleurs mentaux"
   },
"SILVAN": {
  "Code" : "SILVAN",
  "Name" : "Sylvain",
  "Type" : "EXOTIC",
  "Writing" : "Elfique",
  "TypicalRaces" : "Créatures féeriques"
   },
"AIR": {
  "Code" : "AIR",
  "Name" : "Aérien",
  "Type" : "EXOTIC",
  "Writing" : "-",
  "TypicalRaces" : "Aarakocra"
   }</v>
      </c>
      <c r="C15" t="str">
        <f t="shared" si="0"/>
        <v>"Languages" : {
 "COMMON": {
  "Code" : "COMMON",
  "Name" : "Commun",
  "Type" : "STANDARD",
  "Writing" : "Commun",
  "TypicalRaces" : "Humains"
   },
"ELVISH": {
  "Code" : "ELVISH",
  "Name" : "Elfique",
  "Type" : "STANDARD",
  "Writing" : "Elfique",
  "TypicalRaces" : "Elfes"
   },
"GIANT": {
  "Code" : "GIANT",
  "Name" : "Géant",
  "Type" : "STANDARD",
  "Writing" : "Nain",
  "TypicalRaces" : "Ogres, géants"
   },
"GNOME": {
  "Code" : "GNOME",
  "Name" : "Gnome",
  "Type" : "STANDARD",
  "Writing" : "Nain",
  "TypicalRaces" : "Gnomes"
   },
"GOBLIN": {
  "Code" : "GOBLIN",
  "Name" : "Gobelin",
  "Type" : "STANDARD",
  "Writing" : "Nain",
  "TypicalRaces" : "Gobelinoïdes"
   },
"HALFELIN": {
  "Code" : "HALFELIN",
  "Name" : "Halfelin",
  "Type" : "STANDARD",
  "Writing" : "Commun",
  "TypicalRaces" : "Halfelins"
   },
"DWARF": {
  "Code" : "DWARF",
  "Name" : "Nain",
  "Type" : "STANDARD",
  "Writing" : "Nain",
  "TypicalRaces" : "Nains"
   },
"ORC": {
  "Code" : "ORC",
  "Name" : "Orque",
  "Type" : "STANDARD",
  "Writing" : "Nain",
  "TypicalRaces" : "Orques"
   },
"ABYSSAL": {
  "Code" : "ABYSSAL",
  "Name" : "Abyssal",
  "Type" : "EXOTIC",
  "Writing" : "Infernal",
  "TypicalRaces" : "Démons"
   },
"CELESTIAL": {
  "Code" : "CELESTIAL",
  "Name" : "Céleste",
  "Type" : "EXOTIC",
  "Writing" : "Céleste",
  "TypicalRaces" : "Célestes"
   },
"DEPTH_COMMON": {
  "Code" : "DEPTH_COMMON",
  "Name" : "Commun des profondeurs",
  "Type" : "EXOTIC",
  "Writing" : "Elfique",
  "TypicalRaces" : "Créatures de l'Outreterre"
   },
"DRACONIC": {
  "Code" : "DRACONIC",
  "Name" : "Draconique",
  "Type" : "EXOTIC",
  "Writing" : "Draconique",
  "TypicalRaces" : "Dragons, drakéides"
   },
"INFERNAL": {
  "Code" : "INFERNAL",
  "Name" : "Infernal",
  "Type" : "EXOTIC",
  "Writing" : "Infernal",
  "TypicalRaces" : "Diables"
   },
"PRIMARY": {
  "Code" : "PRIMARY",
  "Name" : "Primordial",
  "Type" : "EXOTIC",
  "Writing" : "Nain",
  "TypicalRaces" : "Élémentaires"
   },
"DEEP": {
  "Code" : "DEEP",
  "Name" : "Profond",
  "Type" : "EXOTIC",
  "Writing" : "-",
  "TypicalRaces" : "Beholders, flagelleurs mentaux"
   },
"SILVAN": {
  "Code" : "SILVAN",
  "Name" : "Sylvain",
  "Type" : "EXOTIC",
  "Writing" : "Elfique",
  "TypicalRaces" : "Créatures féeriques"
   },
"AIR": {
  "Code" : "AIR",
  "Name" : "Aérien",
  "Type" : "EXOTIC",
  "Writing" : "-",
  "TypicalRaces" : "Aarakocra"
   }
 }</v>
      </c>
    </row>
    <row r="16" spans="1:3" ht="15" customHeight="1">
      <c r="A16" t="s">
        <v>1295</v>
      </c>
      <c r="B16" t="str">
        <f>Niveaux!E23</f>
        <v>"1": {
  "Level": 1,
  "XP" : 0,
  "MasteryBonus": 2
  },
"2": {
  "Level": 2,
  "XP" : 300,
  "MasteryBonus": 2
  },
"3": {
  "Level": 3,
  "XP" : 900,
  "MasteryBonus": 2
  },
"4": {
  "Level": 4,
  "XP" : 2700,
  "MasteryBonus": 2
  },
"5": {
  "Level": 5,
  "XP" : 6500,
  "MasteryBonus": 3
  },
"6": {
  "Level": 6,
  "XP" : 14000,
  "MasteryBonus": 3
  },
"7": {
  "Level": 7,
  "XP" : 23000,
  "MasteryBonus": 3
  },
"8": {
  "Level": 8,
  "XP" : 34000,
  "MasteryBonus": 3
  },
"9": {
  "Level": 9,
  "XP" : 48000,
  "MasteryBonus": 4
  },
"10": {
  "Level": 10,
  "XP" : 64000,
  "MasteryBonus": 4
  },
"11": {
  "Level": 11,
  "XP" : 85000,
  "MasteryBonus": 4
  },
"12": {
  "Level": 12,
  "XP" : 100000,
  "MasteryBonus": 4
  },
"13": {
  "Level": 13,
  "XP" : 120000,
  "MasteryBonus": 5
  },
"14": {
  "Level": 14,
  "XP" : 140000,
  "MasteryBonus": 5
  },
"15": {
  "Level": 15,
  "XP" : 165000,
  "MasteryBonus": 5
  },
"16": {
  "Level": 16,
  "XP" : 195000,
  "MasteryBonus": 5
  },
"17": {
  "Level": 17,
  "XP" : 225000,
  "MasteryBonus": 6
  },
"18": {
  "Level": 18,
  "XP" : 265000,
  "MasteryBonus": 6
  },
"19": {
  "Level": 19,
  "XP" : 305000,
  "MasteryBonus": 6
  },
"20": {
  "Level": 20,
  "XP" : 355000,
  "MasteryBonus": 6
  }</v>
      </c>
      <c r="C16" t="str">
        <f t="shared" si="0"/>
        <v>"Levels" : {
 "1": {
  "Level": 1,
  "XP" : 0,
  "MasteryBonus": 2
  },
"2": {
  "Level": 2,
  "XP" : 300,
  "MasteryBonus": 2
  },
"3": {
  "Level": 3,
  "XP" : 900,
  "MasteryBonus": 2
  },
"4": {
  "Level": 4,
  "XP" : 2700,
  "MasteryBonus": 2
  },
"5": {
  "Level": 5,
  "XP" : 6500,
  "MasteryBonus": 3
  },
"6": {
  "Level": 6,
  "XP" : 14000,
  "MasteryBonus": 3
  },
"7": {
  "Level": 7,
  "XP" : 23000,
  "MasteryBonus": 3
  },
"8": {
  "Level": 8,
  "XP" : 34000,
  "MasteryBonus": 3
  },
"9": {
  "Level": 9,
  "XP" : 48000,
  "MasteryBonus": 4
  },
"10": {
  "Level": 10,
  "XP" : 64000,
  "MasteryBonus": 4
  },
"11": {
  "Level": 11,
  "XP" : 85000,
  "MasteryBonus": 4
  },
"12": {
  "Level": 12,
  "XP" : 100000,
  "MasteryBonus": 4
  },
"13": {
  "Level": 13,
  "XP" : 120000,
  "MasteryBonus": 5
  },
"14": {
  "Level": 14,
  "XP" : 140000,
  "MasteryBonus": 5
  },
"15": {
  "Level": 15,
  "XP" : 165000,
  "MasteryBonus": 5
  },
"16": {
  "Level": 16,
  "XP" : 195000,
  "MasteryBonus": 5
  },
"17": {
  "Level": 17,
  "XP" : 225000,
  "MasteryBonus": 6
  },
"18": {
  "Level": 18,
  "XP" : 265000,
  "MasteryBonus": 6
  },
"19": {
  "Level": 19,
  "XP" : 305000,
  "MasteryBonus": 6
  },
"20": {
  "Level": 20,
  "XP" : 355000,
  "MasteryBonus": 6
  }
 }</v>
      </c>
    </row>
    <row r="17" spans="1:3" ht="15" customHeight="1">
      <c r="A17" t="s">
        <v>1289</v>
      </c>
      <c r="B17" t="str">
        <f>Montures!H10</f>
        <v>"Âne ou mule": {
 "Name" : "Âne ou mule",
 "Speed": 12,
 "ChargeCapacity" : 210000,
 "Price" : 800
  },
"Chameau": {
 "Name" : "Chameau",
 "Speed": 15,
 "ChargeCapacity" : 240000,
 "Price" : 5000
  },
"Cheval de guerre": {
 "Name" : "Cheval de guerre",
 "Speed": 18,
 "ChargeCapacity" : 270000,
 "Price" : 40000
  },
"Cheval de selle": {
 "Name" : "Cheval de selle",
 "Speed": 18,
 "ChargeCapacity" : 240000,
 "Price" : 7500
  },
"Cheval de trait": {
 "Name" : "Cheval de trait",
 "Speed": 12,
 "ChargeCapacity" : 270000,
 "Price" : 5000
  },
"Éléphant": {
 "Name" : "Éléphant",
 "Speed": 12,
 "ChargeCapacity" : 660000,
 "Price" : 20000
  },
"Molosse": {
 "Name" : "Molosse",
 "Speed": 12,
 "ChargeCapacity" : 95000,
 "Price" : 2500
  }</v>
      </c>
      <c r="C17" t="str">
        <f t="shared" si="0"/>
        <v>"Mounts" : {
 "Âne ou mule": {
 "Name" : "Âne ou mule",
 "Speed": 12,
 "ChargeCapacity" : 210000,
 "Price" : 800
  },
"Chameau": {
 "Name" : "Chameau",
 "Speed": 15,
 "ChargeCapacity" : 240000,
 "Price" : 5000
  },
"Cheval de guerre": {
 "Name" : "Cheval de guerre",
 "Speed": 18,
 "ChargeCapacity" : 270000,
 "Price" : 40000
  },
"Cheval de selle": {
 "Name" : "Cheval de selle",
 "Speed": 18,
 "ChargeCapacity" : 240000,
 "Price" : 7500
  },
"Cheval de trait": {
 "Name" : "Cheval de trait",
 "Speed": 12,
 "ChargeCapacity" : 270000,
 "Price" : 5000
  },
"Éléphant": {
 "Name" : "Éléphant",
 "Speed": 12,
 "ChargeCapacity" : 660000,
 "Price" : 20000
  },
"Molosse": {
 "Name" : "Molosse",
 "Speed": 12,
 "ChargeCapacity" : 95000,
 "Price" : 2500
  }
 }</v>
      </c>
    </row>
    <row r="18" spans="1:3" ht="15" customHeight="1">
      <c r="A18" t="s">
        <v>1281</v>
      </c>
      <c r="B18" t="str">
        <f>Objets!H63</f>
        <v>"MUSIC":  {"Code": "MUSIC", "Name": "Instruments de musique", "OV": "Musical instrument"},
"GAME":  {"Code": "GAME", "Name": "Jeux", "OV": "Gaming set"},
"KIT":  {"Code": "KIT", "Name": "Kits", "OV": "Kits"},
"ARTISAN":  {"Code": "ARTISAN", "Name": "Outils d'artisan", "OV": "Artisan's tools"},
"VEHICLE":  {"Code": "VEHICLE", "Name": "Véhicules", "OV": "Vehicles"},
"SADDLE":  {"Code": "SADDLE", "Name": "Selle", "OV": "Saddle"},
"VEHICLE_RELATIVE":  {"Code": "VEHICLE_RELATIVE", "Name": "", "OV": ""}</v>
      </c>
      <c r="C18" t="str">
        <f t="shared" si="0"/>
        <v>"ObjectCategories" : {
 "MUSIC":  {"Code": "MUSIC", "Name": "Instruments de musique", "OV": "Musical instrument"},
"GAME":  {"Code": "GAME", "Name": "Jeux", "OV": "Gaming set"},
"KIT":  {"Code": "KIT", "Name": "Kits", "OV": "Kits"},
"ARTISAN":  {"Code": "ARTISAN", "Name": "Outils d'artisan", "OV": "Artisan's tools"},
"VEHICLE":  {"Code": "VEHICLE", "Name": "Véhicules", "OV": "Vehicles"},
"SADDLE":  {"Code": "SADDLE", "Name": "Selle", "OV": "Saddle"},
"VEHICLE_RELATIVE":  {"Code": "VEHICLE_RELATIVE", "Name": "", "OV": ""}
 }</v>
      </c>
    </row>
    <row r="19" spans="1:3" ht="15" customHeight="1">
      <c r="A19" t="s">
        <v>1287</v>
      </c>
      <c r="B19" t="str">
        <f>Objets!I63</f>
        <v>"Chalemie": {
 "Name" : "Chalemie",
 "OV" : "  Shawm",
 "Category": "MUSIC",
 "Weight" : 500,
 "Price" : 200
  },,
"Cor": {
 "Name" : "Cor",
 "OV" : "  Horn",
 "Category": "MUSIC",
 "Weight" : 1000,
 "Price" : 300
  },,
"Cornemuse": {
 "Name" : "Cornemuse",
 "OV" : "  Bagpipes",
 "Category": "MUSIC",
 "Weight" : 3000,
 "Price" : 3000
  },,
"Flûte": {
 "Name" : "Flûte",
 "OV" : "  Flute ",
 "Category": "MUSIC",
 "Weight" : 500,
 "Price" : 200
  },,
"Flûte de pan": {
 "Name" : "Flûte de pan",
 "OV" : "  Pan flute",
 "Category": "MUSIC",
 "Weight" : 1000,
 "Price" : 1200
  },,
"Luth": {
 "Name" : "Luth",
 "OV" : "  Lute",
 "Category": "MUSIC",
 "Weight" : 1000,
 "Price" : 3500
  },,
"Lyre": {
 "Name" : "Lyre",
 "OV" : "  Lyre",
 "Category": "MUSIC",
 "Weight" : 1000,
 "Price" : 3000
  },,
"Tambour": {
 "Name" : "Tambour",
 "OV" : "  Drum",
 "Category": "MUSIC",
 "Weight" : 1500,
 "Price" : 600
  },,
"Tympanon": {
 "Name" : "Tympanon",
 "OV" : "  Dulcimer",
 "Category": "MUSIC",
 "Weight" : 5000,
 "Price" : 2500
  },,
"Viole": {
 "Name" : "Viole",
 "OV" : "  Viol",
 "Category": "MUSIC",
 "Weight" : 500,
 "Price" : 3000
  },,
"Dés": {
 "Name" : "Dés",
 "OV" : "  Dice set",
 "Category": "GAME",
 "Weight" : 0,
 "Price" : 10
  },,
"Jeu d'échecs draconiques": {
 "Name" : "Jeu d'échecs draconiques",
 "OV" : "  Dragonchess set ",
 "Category": "GAME",
 "Weight" : 250,
 "Price" : 100
  },,
"Jeu de cartes": {
 "Name" : "Jeu de cartes",
 "OV" : "  Playing card set",
 "Category": "GAME",
 "Weight" : 0,
 "Price" : 50
  },,
"Jeu des Dragons": {
 "Name" : "Jeu des Dragons",
 "OV" : "  Three-Dragon Ante set",
 "Category": "GAME",
 "Weight" : 0,
 "Price" : 100
  },,
"Kit d'empoisonneur": {
 "Name" : "Kit d'empoisonneur",
 "OV" : "Poisoner's kit ",
 "Category": "KIT",
 "Weight" : 1000,
 "Price" : 5000
  },,
"Kit d'herboriste": {
 "Name" : "Kit d'herboriste",
 "OV" : "Herbalism kit ",
 "Category": "KIT",
 "Weight" : 1500,
 "Price" : 500
  },,
"Kit de contrefaçon": {
 "Name" : "Kit de contrefaçon",
 "OV" : "Forgery kit ",
 "Category": "KIT",
 "Weight" : 2500,
 "Price" : 1500
  },,
"Kit de déguisement": {
 "Name" : "Kit de déguisement",
 "OV" : "Disguise kit ",
 "Category": "KIT",
 "Weight" : 1500,
 "Price" : 2500
  },,
"Matériel d'alchimiste": {
 "Name" : "Matériel d'alchimiste",
 "OV" : "  Alchemist's supplies",
 "Category": "ARTISAN",
 "Weight" : 4000,
 "Price" : 5000
  },,
"Matériel de brasseur": {
 "Name" : "Matériel de brasseur",
 "OV" : "  Brewer's supplies",
 "Category": "ARTISAN",
 "Weight" : 4500,
 "Price" : 2000
  },,
"Matériel de calligraphe": {
 "Name" : "Matériel de calligraphe",
 "OV" : "  Calligrapher's supplies",
 "Category": "ARTISAN",
 "Weight" : 2500,
 "Price" : 1000
  },,
"Matériel de peintre": {
 "Name" : "Matériel de peintre",
 "OV" : "  Painter's supplies",
 "Category": "ARTISAN",
 "Weight" : 2500,
 "Price" : 1000
  },,
"Outils de bijoutier": {
 "Name" : "Outils de bijoutier",
 "OV" : "  Jeweler's tools",
 "Category": "ARTISAN",
 "Weight" : 1000,
 "Price" : 2500
  },,
"Outils de bricoleur": {
 "Name" : "Outils de bricoleur",
 "OV" : "  Tinker's tools",
 "Category": "ARTISAN",
 "Weight" : 5000,
 "Price" : 5000
  },,
"Outils de cartographe": {
 "Name" : "Outils de cartographe",
 "OV" : "  Cartographer's tools",
 "Category": "ARTISAN",
 "Weight" : 3000,
 "Price" : 1500
  },,
"Outils de charpentier": {
 "Name" : "Outils de charpentier",
 "OV" : "  Carpenter's tools",
 "Category": "ARTISAN",
 "Weight" : 3000,
 "Price" : 800
  },,
"Outils de cordonnier": {
 "Name" : "Outils de cordonnier",
 "OV" : "  Cobblers' tools",
 "Category": "ARTISAN",
 "Weight" : 2500,
 "Price" : 500
  },,
"Outils de forgeron": {
 "Name" : "Outils de forgeron",
 "OV" : "  Smith's tools",
 "Category": "ARTISAN",
 "Weight" : 4000,
 "Price" : 2000
  },,
"Outils de maçon": {
 "Name" : "Outils de maçon",
 "OV" : "  Mason's tools",
 "Category": "ARTISAN",
 "Weight" : 4000,
 "Price" : 1000
  },,
"Outils de menuisier": {
 "Name" : "Outils de menuisier",
 "OV" : "  Woodcarver's tools",
 "Category": "ARTISAN",
 "Weight" : 2500,
 "Price" : 100
  },,
"Outils de potier": {
 "Name" : "Outils de potier",
 "OV" : "  Potter's tools",
 "Category": "ARTISAN",
 "Weight" : 1000,
 "Price" : 1000
  },,
"Outils de souffleur de verre": {
 "Name" : "Outils de souffleur de verre",
 "OV" : "  Glassblower's tools",
 "Category": "ARTISAN",
 "Weight" : 2500,
 "Price" : 3000
  },,
"Outils de tanneur": {
 "Name" : "Outils de tanneur",
 "OV" : "  Leatherworker's tools ",
 "Category": "ARTISAN",
 "Weight" : 2500,
 "Price" : 500
  },,
"Outils de tisserand": {
 "Name" : "Outils de tisserand",
 "OV" : "  Weaver's tools",
 "Category": "ARTISAN",
 "Weight" : 2500,
 "Price" : 100
  },,
"Ustensiles de cuisinier": {
 "Name" : "Ustensiles de cuisinier",
 "OV" : "  Cook's utensils",
 "Category": "ARTISAN",
 "Weight" : 4000,
 "Price" : 100
  },,
"Outils de navigateur": {
 "Name" : "Outils de navigateur",
 "OV" : "Navigator's tools ",
 "Category": "ARTISAN",
 "Weight" : 1000,
 "Price" : 2500
  },,
"Outils de voleur": {
 "Name" : "Outils de voleur",
 "OV" : "Thieves' tools ",
 "Category": "ARTISAN",
 "Weight" : 500,
 "Price" : 2500
  },,
"Véhicules (terrestres)": {
 "Name" : "Véhicules (terrestres)",
 "OV" : "Vehicles (land)",
 "Category": "VEHICLE",
 "Weight" : 0,
 "Price" : 0
  },,
"Véhicules (aquatiques)": {
 "Name" : "Véhicules (aquatiques)",
 "OV" : "Vehicles (water)",
 "Category": "VEHICLE",
 "Weight" : 0,
 "Price" : 0
  },,
"Selle d'équitation": {
 "Name" : "Selle d'équitation",
 "OV" : "Riding saddle",
 "Category": "SADDLE",
 "Weight" : 12500,
 "Price" : 1000
  },,
"Selle de bât": {
 "Name" : "Selle de bât",
 "OV" : "Pack saddle",
 "Category": "SADDLE",
 "Weight" : 7500,
 "Price" : 500
  },,
"Selle exotique": {
 "Name" : "Selle exotique",
 "OV" : "Exotic saddle",
 "Category": "SADDLE",
 "Weight" : 20000,
 "Price" : 6000
  },,
"Selle militaire": {
 "Name" : "Selle militaire",
 "OV" : "Military saddle",
 "Category": "SADDLE",
 "Weight" : 15000,
 "Price" : 2000
  },,
"Barde": {
 "Name" : "Barde",
 "OV" : "Barding",
 "Category": "VEHICLE",
 "Weight" : 0,
 "Price" : 0
  },,
"Carrosse": {
 "Name" : "Carrosse",
 "OV" : "Carriage",
 "Category": "VEHICLE",
 "Weight" : 300000,
 "Price" : 10000
  },,
"Char": {
 "Name" : "Char",
 "OV" : "Chariot",
 "Category": "VEHICLE",
 "Weight" : 50000,
 "Price" : 25000
  },,
"Chariot": {
 "Name" : "Chariot",
 "OV" : "Wagon",
 "Category": "VEHICLE",
 "Weight" : 200000,
 "Price" : 3500
  },,
"Charrette": {
 "Name" : "Charrette",
 "OV" : "Cart",
 "Category": "VEHICLE",
 "Weight" : 100000,
 "Price" : 1500
  },,
"Écurie (par jour)": {
 "Name" : "Écurie (par jour)",
 "OV" : "Stabling",
 "Category": "VEHICLE_RELATIVE",
 "Weight" : 0,
 "Price" : 50
  },,
"Fontes": {
 "Name" : "Fontes",
 "OV" : "Saddlebags",
 "Category": "VEHICLE_RELATIVE",
 "Weight" : 4000,
 "Price" : 400
  },,
"Fourrage (par jour)": {
 "Name" : "Fourrage (par jour)",
 "OV" : "Feed",
 "Category": "VEHICLE_RELATIVE",
 "Weight" : 5000,
 "Price" : 5
  },,
"Mors et bride": {
 "Name" : "Mors et bride",
 "OV" : "Bit and bridle",
 "Category": "VEHICLE_RELATIVE",
 "Weight" : 500,
 "Price" : 200
  },,
"Traîneau": {
 "Name" : "Traîneau",
 "OV" : "Sled",
 "Category": "VEHICLE",
 "Weight" : 150000,
 "Price" : 2000
  },</v>
      </c>
      <c r="C19" t="str">
        <f t="shared" si="0"/>
        <v>"Objects" : {
 "Chalemie": {
 "Name" : "Chalemie",
 "OV" : "  Shawm",
 "Category": "MUSIC",
 "Weight" : 500,
 "Price" : 200
  },,
"Cor": {
 "Name" : "Cor",
 "OV" : "  Horn",
 "Category": "MUSIC",
 "Weight" : 1000,
 "Price" : 300
  },,
"Cornemuse": {
 "Name" : "Cornemuse",
 "OV" : "  Bagpipes",
 "Category": "MUSIC",
 "Weight" : 3000,
 "Price" : 3000
  },,
"Flûte": {
 "Name" : "Flûte",
 "OV" : "  Flute ",
 "Category": "MUSIC",
 "Weight" : 500,
 "Price" : 200
  },,
"Flûte de pan": {
 "Name" : "Flûte de pan",
 "OV" : "  Pan flute",
 "Category": "MUSIC",
 "Weight" : 1000,
 "Price" : 1200
  },,
"Luth": {
 "Name" : "Luth",
 "OV" : "  Lute",
 "Category": "MUSIC",
 "Weight" : 1000,
 "Price" : 3500
  },,
"Lyre": {
 "Name" : "Lyre",
 "OV" : "  Lyre",
 "Category": "MUSIC",
 "Weight" : 1000,
 "Price" : 3000
  },,
"Tambour": {
 "Name" : "Tambour",
 "OV" : "  Drum",
 "Category": "MUSIC",
 "Weight" : 1500,
 "Price" : 600
  },,
"Tympanon": {
 "Name" : "Tympanon",
 "OV" : "  Dulcimer",
 "Category": "MUSIC",
 "Weight" : 5000,
 "Price" : 2500
  },,
"Viole": {
 "Name" : "Viole",
 "OV" : "  Viol",
 "Category": "MUSIC",
 "Weight" : 500,
 "Price" : 3000
  },,
"Dés": {
 "Name" : "Dés",
 "OV" : "  Dice set",
 "Category": "GAME",
 "Weight" : 0,
 "Price" : 10
  },,
"Jeu d'échecs draconiques": {
 "Name" : "Jeu d'échecs draconiques",
 "OV" : "  Dragonchess set ",
 "Category": "GAME",
 "Weight" : 250,
 "Price" : 100
  },,
"Jeu de cartes": {
 "Name" : "Jeu de cartes",
 "OV" : "  Playing card set",
 "Category": "GAME",
 "Weight" : 0,
 "Price" : 50
  },,
"Jeu des Dragons": {
 "Name" : "Jeu des Dragons",
 "OV" : "  Three-Dragon Ante set",
 "Category": "GAME",
 "Weight" : 0,
 "Price" : 100
  },,
"Kit d'empoisonneur": {
 "Name" : "Kit d'empoisonneur",
 "OV" : "Poisoner's kit ",
 "Category": "KIT",
 "Weight" : 1000,
 "Price" : 5000
  },,
"Kit d'herboriste": {
 "Name" : "Kit d'herboriste",
 "OV" : "Herbalism kit ",
 "Category": "KIT",
 "Weight" : 1500,
 "Price" : 500
  },,
"Kit de contrefaçon": {
 "Name" : "Kit de contrefaçon",
 "OV" : "Forgery kit ",
 "Category": "KIT",
 "Weight" : 2500,
 "Price" : 1500
  },,
"Kit de déguisement": {
 "Name" : "Kit de déguisement",
 "OV" : "Disguise kit ",
 "Category": "KIT",
 "Weight" : 1500,
 "Price" : 2500
  },,
"Matériel d'alchimiste": {
 "Name" : "Matériel d'alchimiste",
 "OV" : "  Alchemist's supplies",
 "Category": "ARTISAN",
 "Weight" : 4000,
 "Price" : 5000
  },,
"Matériel de brasseur": {
 "Name" : "Matériel de brasseur",
 "OV" : "  Brewer's supplies",
 "Category": "ARTISAN",
 "Weight" : 4500,
 "Price" : 2000
  },,
"Matériel de calligraphe": {
 "Name" : "Matériel de calligraphe",
 "OV" : "  Calligrapher's supplies",
 "Category": "ARTISAN",
 "Weight" : 2500,
 "Price" : 1000
  },,
"Matériel de peintre": {
 "Name" : "Matériel de peintre",
 "OV" : "  Painter's supplies",
 "Category": "ARTISAN",
 "Weight" : 2500,
 "Price" : 1000
  },,
"Outils de bijoutier": {
 "Name" : "Outils de bijoutier",
 "OV" : "  Jeweler's tools",
 "Category": "ARTISAN",
 "Weight" : 1000,
 "Price" : 2500
  },,
"Outils de bricoleur": {
 "Name" : "Outils de bricoleur",
 "OV" : "  Tinker's tools",
 "Category": "ARTISAN",
 "Weight" : 5000,
 "Price" : 5000
  },,
"Outils de cartographe": {
 "Name" : "Outils de cartographe",
 "OV" : "  Cartographer's tools",
 "Category": "ARTISAN",
 "Weight" : 3000,
 "Price" : 1500
  },,
"Outils de charpentier": {
 "Name" : "Outils de charpentier",
 "OV" : "  Carpenter's tools",
 "Category": "ARTISAN",
 "Weight" : 3000,
 "Price" : 800
  },,
"Outils de cordonnier": {
 "Name" : "Outils de cordonnier",
 "OV" : "  Cobblers' tools",
 "Category": "ARTISAN",
 "Weight" : 2500,
 "Price" : 500
  },,
"Outils de forgeron": {
 "Name" : "Outils de forgeron",
 "OV" : "  Smith's tools",
 "Category": "ARTISAN",
 "Weight" : 4000,
 "Price" : 2000
  },,
"Outils de maçon": {
 "Name" : "Outils de maçon",
 "OV" : "  Mason's tools",
 "Category": "ARTISAN",
 "Weight" : 4000,
 "Price" : 1000
  },,
"Outils de menuisier": {
 "Name" : "Outils de menuisier",
 "OV" : "  Woodcarver's tools",
 "Category": "ARTISAN",
 "Weight" : 2500,
 "Price" : 100
  },,
"Outils de potier": {
 "Name" : "Outils de potier",
 "OV" : "  Potter's tools",
 "Category": "ARTISAN",
 "Weight" : 1000,
 "Price" : 1000
  },,
"Outils de souffleur de verre": {
 "Name" : "Outils de souffleur de verre",
 "OV" : "  Glassblower's tools",
 "Category": "ARTISAN",
 "Weight" : 2500,
 "Price" : 3000
  },,
"Outils de tanneur": {
 "Name" : "Outils de tanneur",
 "OV" : "  Leatherworker's tools ",
 "Category": "ARTISAN",
 "Weight" : 2500,
 "Price" : 500
  },,
"Outils de tisserand": {
 "Name" : "Outils de tisserand",
 "OV" : "  Weaver's tools",
 "Category": "ARTISAN",
 "Weight" : 2500,
 "Price" : 100
  },,
"Ustensiles de cuisinier": {
 "Name" : "Ustensiles de cuisinier",
 "OV" : "  Cook's utensils",
 "Category": "ARTISAN",
 "Weight" : 4000,
 "Price" : 100
  },,
"Outils de navigateur": {
 "Name" : "Outils de navigateur",
 "OV" : "Navigator's tools ",
 "Category": "ARTISAN",
 "Weight" : 1000,
 "Price" : 2500
  },,
"Outils de voleur": {
 "Name" : "Outils de voleur",
 "OV" : "Thieves' tools ",
 "Category": "ARTISAN",
 "Weight" : 500,
 "Price" : 2500
  },,
"Véhicules (terrestres)": {
 "Name" : "Véhicules (terrestres)",
 "OV" : "Vehicles (land)",
 "Category": "VEHICLE",
 "Weight" : 0,
 "Price" : 0
  },,
"Véhicules (aquatiques)": {
 "Name" : "Véhicules (aquatiques)",
 "OV" : "Vehicles (water)",
 "Category": "VEHICLE",
 "Weight" : 0,
 "Price" : 0
  },,
"Selle d'équitation": {
 "Name" : "Selle d'équitation",
 "OV" : "Riding saddle",
 "Category": "SADDLE",
 "Weight" : 12500,
 "Price" : 1000
  },,
"Selle de bât": {
 "Name" : "Selle de bât",
 "OV" : "Pack saddle",
 "Category": "SADDLE",
 "Weight" : 7500,
 "Price" : 500
  },,
"Selle exotique": {
 "Name" : "Selle exotique",
 "OV" : "Exotic saddle",
 "Category": "SADDLE",
 "Weight" : 20000,
 "Price" : 6000
  },,
"Selle militaire": {
 "Name" : "Selle militaire",
 "OV" : "Military saddle",
 "Category": "SADDLE",
 "Weight" : 15000,
 "Price" : 2000
  },,
"Barde": {
 "Name" : "Barde",
 "OV" : "Barding",
 "Category": "VEHICLE",
 "Weight" : 0,
 "Price" : 0
  },,
"Carrosse": {
 "Name" : "Carrosse",
 "OV" : "Carriage",
 "Category": "VEHICLE",
 "Weight" : 300000,
 "Price" : 10000
  },,
"Char": {
 "Name" : "Char",
 "OV" : "Chariot",
 "Category": "VEHICLE",
 "Weight" : 50000,
 "Price" : 25000
  },,
"Chariot": {
 "Name" : "Chariot",
 "OV" : "Wagon",
 "Category": "VEHICLE",
 "Weight" : 200000,
 "Price" : 3500
  },,
"Charrette": {
 "Name" : "Charrette",
 "OV" : "Cart",
 "Category": "VEHICLE",
 "Weight" : 100000,
 "Price" : 1500
  },,
"Écurie (par jour)": {
 "Name" : "Écurie (par jour)",
 "OV" : "Stabling",
 "Category": "VEHICLE_RELATIVE",
 "Weight" : 0,
 "Price" : 50
  },,
"Fontes": {
 "Name" : "Fontes",
 "OV" : "Saddlebags",
 "Category": "VEHICLE_RELATIVE",
 "Weight" : 4000,
 "Price" : 400
  },,
"Fourrage (par jour)": {
 "Name" : "Fourrage (par jour)",
 "OV" : "Feed",
 "Category": "VEHICLE_RELATIVE",
 "Weight" : 5000,
 "Price" : 5
  },,
"Mors et bride": {
 "Name" : "Mors et bride",
 "OV" : "Bit and bridle",
 "Category": "VEHICLE_RELATIVE",
 "Weight" : 500,
 "Price" : 200
  },,
"Traîneau": {
 "Name" : "Traîneau",
 "OV" : "Sled",
 "Category": "VEHICLE",
 "Weight" : 150000,
 "Price" : 2000
  },
 }</v>
      </c>
    </row>
    <row r="20" spans="1:3" ht="15" customHeight="1">
      <c r="A20" t="s">
        <v>3</v>
      </c>
      <c r="B20" t="str">
        <f>Races!O15</f>
        <v>"ELF": {
 "Id" : "ELF",
 "Name" : "Elfe",
 "OV" : "Elf",
 "Strength" : 0,
 "Constitution" : 0,
 "Dexterity" : 2,
 "Intelligence" : 0,
 "Wisdom" : 0,
 "Charisma" : 0,
 "Speed" : 9,
 "Languages" : ["COMMON", "ELVISH"],
 "Resistances" : [],
 "SaveAdvantages" : ["CHARME"]
  },
"HALFELIN": {
 "Id" : "HALFELIN",
 "Name" : "Halfelin",
 "OV" : "Halfelin",
 "Strength" : 0,
 "Constitution" : 0,
 "Dexterity" : 2,
 "Intelligence" : 0,
 "Wisdom" : 0,
 "Charisma" : 0,
 "Speed" : 7.5,
 "Languages" : ["COMMON", "HALFELIN"],
 "Resistances" : [],
 "SaveAdvantages" : ["FEAR"]
  },
"HUMAN": {
 "Id" : "HUMAN",
 "Name" : "Humain",
 "OV" : "Human",
 "Strength" : 1,
 "Constitution" : 1,
 "Dexterity" : 1,
 "Intelligence" : 1,
 "Wisdom" : 1,
 "Charisma" : 1,
 "Speed" : 9,
 "Languages" : ["COMMON"],
 "Resistances" : [],
 "SaveAdvantages" : []
  },
"DWARF": {
 "Id" : "DWARF",
 "Name" : "Nain",
 "OV" : "Dwarf",
 "Strength" : 0,
 "Constitution" : 2,
 "Dexterity" : 0,
 "Intelligence" : 0,
 "Wisdom" : 0,
 "Charisma" : 0,
 "Speed" : 7.5,
 "Languages" : ["DWARF"],
 "Resistances" : ["POISON"],
 "SaveAdvantages" : ["POISON"]
  },
"HALF_ELF": {
 "Id" : "HALF_ELF",
 "Name" : "Demi-Elfe",
 "OV" : "Half-Elf",
 "Strength" : 0,
 "Constitution" : 0,
 "Dexterity" : 0,
 "Intelligence" : 0,
 "Wisdom" : 0,
 "Charisma" : 2,
 "Speed" : 9,
 "Languages" : ["COMMON", "ELVISH"],
 "Resistances" : [],
 "SaveAdvantages" : []
  },
"HALF_ORC": {
 "Id" : "HALF_ORC",
 "Name" : "Demi-Orque",
 "OV" : "Half-Orc",
 "Strength" : 2,
 "Constitution" : 1,
 "Dexterity" : 0,
 "Intelligence" : 0,
 "Wisdom" : 0,
 "Charisma" : 0,
 "Speed" : 9,
 "Languages" : ["COMMON", "ORC"],
 "Resistances" : [],
 "SaveAdvantages" : []
  },
"DRAGON_BORN": {
 "Id" : "DRAGON_BORN",
 "Name" : "Drakéide",
 "OV" : "Dragon Born",
 "Strength" : 2,
 "Constitution" : 0,
 "Dexterity" : 0,
 "Intelligence" : 0,
 "Wisdom" : 0,
 "Charisma" : 1,
 "Speed" : 9,
 "Languages" : ["COMMON", "DRACONIC"],
 "Resistances" : [],
 "SaveAdvantages" : []
  },
"GNOME": {
 "Id" : "GNOME",
 "Name" : "Gnome",
 "OV" : "Gnome",
 "Strength" : 0,
 "Constitution" : 0,
 "Dexterity" : 0,
 "Intelligence" : 2,
 "Wisdom" : 0,
 "Charisma" : 0,
 "Speed" : 7.5,
 "Languages" : ["COMMON", "GNOME"],
 "Resistances" : [],
 "SaveAdvantages" : ["INT", "SAG", "CHA"]
  },
"TIEFFLING": {
 "Id" : "TIEFFLING",
 "Name" : "Tieffelin",
 "OV" : "Tieffling",
 "Strength" : 0,
 "Constitution" : 0,
 "Dexterity" : 0,
 "Intelligence" : 1,
 "Wisdom" : 0,
 "Charisma" : 2,
 "Speed" : 9,
 "Languages" : ["COMMON", "INFERNAL"],
 "Resistances" : [],
 "SaveAdvantages" : []
  },
"AARAKOCRA": {
 "Id" : "AARAKOCRA",
 "Name" : "Aarakocra *",
 "OV" : "Aarakocra",
 "Strength" : 0,
 "Constitution" : 0,
 "Dexterity" : 2,
 "Intelligence" : 0,
 "Wisdom" : 1,
 "Charisma" : 0,
 "Speed" : 7.5,
 "Languages" : ["COMMON", "AARAKOCRA", "AIR"],
 "Resistances" : [],
 "SaveAdvantages" : []
  },
"GENASI": {
 "Id" : "GENASI",
 "Name" : "Génasi *",
 "OV" : "Genasi",
 "Strength" : 0,
 "Constitution" : 2,
 "Dexterity" : 0,
 "Intelligence" : 0,
 "Wisdom" : 0,
 "Charisma" : 0,
 "Speed" : 9,
 "Languages" : ["COMMON", "PRIMARY"],
 "Resistances" : [],
 "SaveAdvantages" : []
  },
"GOLIATH": {
 "Id" : "GOLIATH",
 "Name" : "Goliath *",
 "OV" : "Goliath",
 "Strength" : 2,
 "Constitution" : 1,
 "Dexterity" : 0,
 "Intelligence" : 0,
 "Wisdom" : 0,
 "Charisma" : 0,
 "Speed" : 9,
 "Languages" : ["COMMON", "GIANT"],
 "Resistances" : [],
 "SaveAdvantages" : []
  }</v>
      </c>
      <c r="C20" t="str">
        <f t="shared" si="0"/>
        <v>"Races" : {
 "ELF": {
 "Id" : "ELF",
 "Name" : "Elfe",
 "OV" : "Elf",
 "Strength" : 0,
 "Constitution" : 0,
 "Dexterity" : 2,
 "Intelligence" : 0,
 "Wisdom" : 0,
 "Charisma" : 0,
 "Speed" : 9,
 "Languages" : ["COMMON", "ELVISH"],
 "Resistances" : [],
 "SaveAdvantages" : ["CHARME"]
  },
"HALFELIN": {
 "Id" : "HALFELIN",
 "Name" : "Halfelin",
 "OV" : "Halfelin",
 "Strength" : 0,
 "Constitution" : 0,
 "Dexterity" : 2,
 "Intelligence" : 0,
 "Wisdom" : 0,
 "Charisma" : 0,
 "Speed" : 7.5,
 "Languages" : ["COMMON", "HALFELIN"],
 "Resistances" : [],
 "SaveAdvantages" : ["FEAR"]
  },
"HUMAN": {
 "Id" : "HUMAN",
 "Name" : "Humain",
 "OV" : "Human",
 "Strength" : 1,
 "Constitution" : 1,
 "Dexterity" : 1,
 "Intelligence" : 1,
 "Wisdom" : 1,
 "Charisma" : 1,
 "Speed" : 9,
 "Languages" : ["COMMON"],
 "Resistances" : [],
 "SaveAdvantages" : []
  },
"DWARF": {
 "Id" : "DWARF",
 "Name" : "Nain",
 "OV" : "Dwarf",
 "Strength" : 0,
 "Constitution" : 2,
 "Dexterity" : 0,
 "Intelligence" : 0,
 "Wisdom" : 0,
 "Charisma" : 0,
 "Speed" : 7.5,
 "Languages" : ["DWARF"],
 "Resistances" : ["POISON"],
 "SaveAdvantages" : ["POISON"]
  },
"HALF_ELF": {
 "Id" : "HALF_ELF",
 "Name" : "Demi-Elfe",
 "OV" : "Half-Elf",
 "Strength" : 0,
 "Constitution" : 0,
 "Dexterity" : 0,
 "Intelligence" : 0,
 "Wisdom" : 0,
 "Charisma" : 2,
 "Speed" : 9,
 "Languages" : ["COMMON", "ELVISH"],
 "Resistances" : [],
 "SaveAdvantages" : []
  },
"HALF_ORC": {
 "Id" : "HALF_ORC",
 "Name" : "Demi-Orque",
 "OV" : "Half-Orc",
 "Strength" : 2,
 "Constitution" : 1,
 "Dexterity" : 0,
 "Intelligence" : 0,
 "Wisdom" : 0,
 "Charisma" : 0,
 "Speed" : 9,
 "Languages" : ["COMMON", "ORC"],
 "Resistances" : [],
 "SaveAdvantages" : []
  },
"DRAGON_BORN": {
 "Id" : "DRAGON_BORN",
 "Name" : "Drakéide",
 "OV" : "Dragon Born",
 "Strength" : 2,
 "Constitution" : 0,
 "Dexterity" : 0,
 "Intelligence" : 0,
 "Wisdom" : 0,
 "Charisma" : 1,
 "Speed" : 9,
 "Languages" : ["COMMON", "DRACONIC"],
 "Resistances" : [],
 "SaveAdvantages" : []
  },
"GNOME": {
 "Id" : "GNOME",
 "Name" : "Gnome",
 "OV" : "Gnome",
 "Strength" : 0,
 "Constitution" : 0,
 "Dexterity" : 0,
 "Intelligence" : 2,
 "Wisdom" : 0,
 "Charisma" : 0,
 "Speed" : 7.5,
 "Languages" : ["COMMON", "GNOME"],
 "Resistances" : [],
 "SaveAdvantages" : ["INT", "SAG", "CHA"]
  },
"TIEFFLING": {
 "Id" : "TIEFFLING",
 "Name" : "Tieffelin",
 "OV" : "Tieffling",
 "Strength" : 0,
 "Constitution" : 0,
 "Dexterity" : 0,
 "Intelligence" : 1,
 "Wisdom" : 0,
 "Charisma" : 2,
 "Speed" : 9,
 "Languages" : ["COMMON", "INFERNAL"],
 "Resistances" : [],
 "SaveAdvantages" : []
  },
"AARAKOCRA": {
 "Id" : "AARAKOCRA",
 "Name" : "Aarakocra *",
 "OV" : "Aarakocra",
 "Strength" : 0,
 "Constitution" : 0,
 "Dexterity" : 2,
 "Intelligence" : 0,
 "Wisdom" : 1,
 "Charisma" : 0,
 "Speed" : 7.5,
 "Languages" : ["COMMON", "AARAKOCRA", "AIR"],
 "Resistances" : [],
 "SaveAdvantages" : []
  },
"GENASI": {
 "Id" : "GENASI",
 "Name" : "Génasi *",
 "OV" : "Genasi",
 "Strength" : 0,
 "Constitution" : 2,
 "Dexterity" : 0,
 "Intelligence" : 0,
 "Wisdom" : 0,
 "Charisma" : 0,
 "Speed" : 9,
 "Languages" : ["COMMON", "PRIMARY"],
 "Resistances" : [],
 "SaveAdvantages" : []
  },
"GOLIATH": {
 "Id" : "GOLIATH",
 "Name" : "Goliath *",
 "OV" : "Goliath",
 "Strength" : 2,
 "Constitution" : 1,
 "Dexterity" : 0,
 "Intelligence" : 0,
 "Wisdom" : 0,
 "Charisma" : 0,
 "Speed" : 9,
 "Languages" : ["COMMON", "GIANT"],
 "Resistances" : [],
 "SaveAdvantages" : []
  }
 }</v>
      </c>
    </row>
    <row r="21" spans="1:3" ht="15" customHeight="1">
      <c r="A21" t="s">
        <v>1284</v>
      </c>
      <c r="B21" s="185" t="s">
        <v>1304</v>
      </c>
      <c r="C21" t="str">
        <f t="shared" si="0"/>
        <v>"ServiceCategories" : {
 "HIRING": {"Code": "HIRING", "Name": "Embauche"},
   "TRANSPORT": {"Code": "TRANSPORT", "Name": "Transport"}
 }</v>
      </c>
    </row>
    <row r="22" spans="1:3" ht="15" customHeight="1">
      <c r="A22" t="s">
        <v>1293</v>
      </c>
      <c r="B22" t="str">
        <f>Services!F32</f>
        <v>"Non qualifié": {
 "Name" : "Non qualifié",
 "Category": "HIRING",
 "Price" : "2 pa par jour"
  },
"Qualifié": {
 "Name" : "Qualifié",
 "Category": "HIRING",
 "Price" : "2 po par jour"
  },
"Messager": {
 "Name" : "Messager",
 "Category": "HIRING",
 "Price" : "2 pc par 1,5 kilomètre"
  },
"Péage routier ou porte": {
 "Name" : "Péage routier ou porte",
 "Category": "TRANSPORT",
 "Price" : "1 pc"
  },
"En ville": {
 "Name" : "En ville",
 "Category": "TRANSPORT",
 "Price" : "1 pc"
  },
"Entre deux villes": {
 "Name" : "Entre deux villes",
 "Category": "TRANSPORT",
 "Price" : "3 pc par 1,5 kilomètre"
  },
"Voyage en bateau": {
 "Name" : "Voyage en bateau",
 "Category": "TRANSPORT",
 "Price" : "1 pa par 1,5 kilomètre"
  }</v>
      </c>
      <c r="C22" t="str">
        <f t="shared" si="0"/>
        <v>"Services" : {
 "Non qualifié": {
 "Name" : "Non qualifié",
 "Category": "HIRING",
 "Price" : "2 pa par jour"
  },
"Qualifié": {
 "Name" : "Qualifié",
 "Category": "HIRING",
 "Price" : "2 po par jour"
  },
"Messager": {
 "Name" : "Messager",
 "Category": "HIRING",
 "Price" : "2 pc par 1,5 kilomètre"
  },
"Péage routier ou porte": {
 "Name" : "Péage routier ou porte",
 "Category": "TRANSPORT",
 "Price" : "1 pc"
  },
"En ville": {
 "Name" : "En ville",
 "Category": "TRANSPORT",
 "Price" : "1 pc"
  },
"Entre deux villes": {
 "Name" : "Entre deux villes",
 "Category": "TRANSPORT",
 "Price" : "3 pc par 1,5 kilomètre"
  },
"Voyage en bateau": {
 "Name" : "Voyage en bateau",
 "Category": "TRANSPORT",
 "Price" : "1 pa par 1,5 kilomètre"
  }
 }</v>
      </c>
    </row>
    <row r="23" spans="1:3" ht="15" customHeight="1">
      <c r="A23" t="s">
        <v>1290</v>
      </c>
      <c r="B23" t="str">
        <f>Bâteaux!H9</f>
        <v>"Barque": {
 "Name" : "Barque",
 "OV" : "Rowboat",
 "Speed": "2,25 km/h",
 "Price" : 5000
  },
"Bateau à fond plat": {
 "Name" : "Bateau à fond plat",
 "OV" : "Keelboat",
 "Speed": "1,5 km/h",
 "Price" : 300000
  },
"Bateau à voiles": {
 "Name" : "Bateau à voiles",
 "OV" : "Sailing ship",
 "Speed": "3 km/h",
 "Price" : 1000000
  },
"Drakkar": {
 "Name" : "Drakkar",
 "OV" : "Longship",
 "Speed": "4,5 km/h",
 "Price" : 1000000
  },
"Galère": {
 "Name" : "Galère",
 "OV" : "Galley",
 "Speed": "6 km/h",
 "Price" : 3000000
  },
"Navire de guerre": {
 "Name" : "Navire de guerre",
 "OV" : "Warship",
 "Speed": "3,75 km/h",
 "Price" : 2500000
  }</v>
      </c>
      <c r="C23" t="str">
        <f t="shared" si="0"/>
        <v>"Ships" : {
 "Barque": {
 "Name" : "Barque",
 "OV" : "Rowboat",
 "Speed": "2,25 km/h",
 "Price" : 5000
  },
"Bateau à fond plat": {
 "Name" : "Bateau à fond plat",
 "OV" : "Keelboat",
 "Speed": "1,5 km/h",
 "Price" : 300000
  },
"Bateau à voiles": {
 "Name" : "Bateau à voiles",
 "OV" : "Sailing ship",
 "Speed": "3 km/h",
 "Price" : 1000000
  },
"Drakkar": {
 "Name" : "Drakkar",
 "OV" : "Longship",
 "Speed": "4,5 km/h",
 "Price" : 1000000
  },
"Galère": {
 "Name" : "Galère",
 "OV" : "Galley",
 "Speed": "6 km/h",
 "Price" : 3000000
  },
"Navire de guerre": {
 "Name" : "Navire de guerre",
 "OV" : "Warship",
 "Speed": "3,75 km/h",
 "Price" : 2500000
  }
 }</v>
      </c>
    </row>
    <row r="24" spans="1:3" ht="15" customHeight="1">
      <c r="A24" t="s">
        <v>1297</v>
      </c>
      <c r="B24" s="185" t="s">
        <v>1306</v>
      </c>
      <c r="C24" t="str">
        <f t="shared" si="0"/>
        <v>"Skills" : {
 "Acrobatie": {  "Caracteristic": "DEX",
  "Name": "Acrobatie"
    },
   "Ambidextrie": {  "Caracteristic": "DEX",
  "Name": "Ambidextrie"
    },
   "Apnée": {  "Caracteristic": "CON",
  "Name": "Apnée"
    },
   "Arnaque": {  "Caracteristic": "INT",
  "Name": "Arnaque"
    },
   "Arcane": {  "Caracteristic": "INT",
  "Name": "Arcane"
    },
   "Assasinat": {  "Caracteristic": "DEX",
  "Name": "Assasinat"
    },
   "Athlétisme": {  "Caracteristic": "FOR",
  "Name": "Athlétisme"
    },
   "Audition": {  "Caracteristic": "SAG",
  "Name": "Audition"
    },
   "Bagarre": {  "Caracteristic": "FOR",
  "Name": "Bagarre"
    },
   "Baratineur": {  "Caracteristic": "CHA",
  "Name": "Baratineur"
    },
   "Bravoure": {  "Caracteristic": "CHA",
  "Name": "Bravoure"
    },
   "Bricolage": {  "Caracteristic": "INT",
  "Name": "Bricolage"
    },
   "Brise liens": {  "Caracteristic": "CON",
  "Name": "Brise liens"
    },
   "Chance": {  "Caracteristic": "SAG",
  "Name": "Chance"
    },
   "Chasse": {  "Caracteristic": "SAG",
  "Name": "Chasse"
    },
   "Matrise des nœuds": {  "Caracteristic": "INT",
  "Name": "Matrise des nœuds"
    },
   "Corruption": {  "Caracteristic": "INT",
  "Name": "Corruption"
    },
   "Crochetage": {  "Caracteristic": "DEX",
  "Name": "Crochetage"
    },
   "(Dé)cryptage": {  "Caracteristic": "INT",
  "Name": "(Dé)cryptage"
    },
   "Cuisine": {  "Caracteristic": "INT",
  "Name": "Cuisine"
    },
   "Déguisement": {  "Caracteristic": "CHA",
  "Name": "Déguisement"
    },
   "Désamorçage": {  "Caracteristic": "SAG",
  "Name": "Désamorçage"
    },
   "Détection d'émotions": {  "Caracteristic": "SAG",
  "Name": "Détection d'émotions"
    },
   "Diplomatie": {  "Caracteristic": "CHA",
  "Name": "Diplomatie"
    },
   "Discrétion": {  "Caracteristic": "DEX",
  "Name": "Discrétion"
    },
   "Dissimulation": {  "Caracteristic": "DEX",
  "Name": "Dissimulation"
    },
   "Donjonnerie": {  "Caracteristic": "INT",
  "Name": "Donjonnerie"
    },
   "Dressage": {  "Caracteristic": "SAG",
  "Name": "Dressage"
    },
   "Eloquence": {  "Caracteristic": "CHA",
  "Name": "Eloquence"
    },
   "Equilibre": {  "Caracteristic": "DEX",
  "Name": "Equilibre"
    },
   "Escalade": {  "Caracteristic": "CON",
  "Name": "Escalade"
    },
   "Escamotage": {  "Caracteristic": "DEX",
  "Name": "Escamotage"
    },
   "Espionnage": {  "Caracteristic": "SAG",
  "Name": "Espionnage"
    },
   "Estimation": {  "Caracteristic": "INT",
  "Name": "Estimation"
    },
   "Etiquette": {  "Caracteristic": "CON",
  "Name": "Etiquette"
    },
   "Exploration": {  "Caracteristic": "SAG",
  "Name": "Exploration"
    },
   "Fouille": {  "Caracteristic": "SAG",
  "Name": "Fouille"
    },
   "Fuite": {  "Caracteristic": "CON",
  "Name": "Fuite"
    },
   "Géographie": {  "Caracteristic": "INT",
  "Name": "Géographie"
    },
   "Herboristerie": {  "Caracteristic": "SAG",
  "Name": "Herboristerie"
    },
   "Histoire": {  "Caracteristic": "INT",
  "Name": "Histoire"
    },
   "Identification": {  "Caracteristic": "INT",
  "Name": "Identification"
    },
   "Imitation": {  "Caracteristic": "INT",
  "Name": "Imitation"
    },
   "Intimidation": {  "Caracteristic": "CHA",
  "Name": "Intimidation"
    },
   "Intuition": {  "Caracteristic": "SAG",
  "Name": "Intuition"
    },
   "Investigation": {  "Caracteristic": "INT",
  "Name": "Investigation"
    },
   "Jeu": {  "Caracteristic": "INT",
  "Name": "Jeu"
    },
   "Langue": {  "Caracteristic": "INT",
  "Name": "Langue"
    },
   "Lecture labiale": {  "Caracteristic": "SAG",
  "Name": "Lecture labiale"
    },
   "Loi": {  "Caracteristic": "INT",
  "Name": "Loi"
    },
   "Médecine": {  "Caracteristic": "INT",
  "Name": "Médecine"
    },
   "Méfiance": {  "Caracteristic": "SAG",
  "Name": "Méfiance"
    },
   "Mémorisation": {  "Caracteristic": "INT",
  "Name": "Mémorisation"
    },
   "Narcotique": {  "Caracteristic": "INT",
  "Name": "Narcotique"
    },
   "Natation": {  "Caracteristic": "FOR",
  "Name": "Natation"
    },
   "Nature": {  "Caracteristic": "INT",
  "Name": "Nature"
    },
   "Navigation": {  "Caracteristic": "INT",
  "Name": "Navigation"
    },
   "Négociation": {  "Caracteristic": "CHA",
  "Name": "Négociation"
    },
   "Noblesse": {  "Caracteristic": "INT",
  "Name": "Noblesse"
    },
   "Noyade": {  "Caracteristic": "CON",
  "Name": "Noyade"
    },
   "Observation": {  "Caracteristic": "SAG",
  "Name": "Observation"
    },
   "Odorat": {  "Caracteristic": "SAG",
  "Name": "Odorat"
    },
   "Orientation": {  "Caracteristic": "SAG",
  "Name": "Orientation"
    },
   "Pêche": {  "Caracteristic": "SAG",
  "Name": "Pêche"
    },
   "Perspicacité": {  "Caracteristic": "SAG",
  "Name": "Perspicacité"
    },
   "Persuasion": {  "Caracteristic": "CHA",
  "Name": "Persuasion"
    },
   "Pistage": {  "Caracteristic": "SAG",
  "Name": "Pistage"
    },
   "Poison": {  "Caracteristic": "INT",
  "Name": "Poison"
    },
   "Premiers secours": {  "Caracteristic": "INT",
  "Name": "Premiers secours"
    },
   "Réflexe": {  "Caracteristic": "DEX",
  "Name": "Réflexe"
    },
   "Religion": {  "Caracteristic": "INT",
  "Name": "Religion"
    },
   "Représentation": {  "Caracteristic": "CHA",
  "Name": "Représentation"
    },
   "Sabotage": {  "Caracteristic": "SAG",
  "Name": "Sabotage"
    },
   "Saut": {  "Caracteristic": "FOR",
  "Name": "Saut"
    },
   "Soin animaux": {  "Caracteristic": "SAG",
  "Name": "Soin animaux"
    },
   "Suffocation": {  "Caracteristic": "CON",
  "Name": "Suffocation"
    },
   "Torture": {  "Caracteristic": "CON",
  "Name": "Torture"
    },
   "Tromperie": {  "Caracteristic": "CHA",
  "Name": "Tromperie"
    },
   "Utilisation d'objets magiques": {  "Caracteristic": "INT",
  "Name": "Utilisation d'objets magiques"
    },
   "Vigilance": {  "Caracteristic": "SAG",
  "Name": "Vigilance"
    }
 }</v>
      </c>
    </row>
    <row r="25" spans="1:3" ht="15" customHeight="1">
      <c r="A25" t="s">
        <v>3171</v>
      </c>
      <c r="B25" s="185" t="str">
        <f>Classes!I66</f>
        <v>"BERSERKER":  {
 "Code" : "BERSERKER",
 "Class" : "BARBARIAN",
 "Name" : "Voie du berserker",
  "ACBonus" : 0
  },
"TOTEM_WARRIOR":  {
 "Code" : "TOTEM_WARRIOR",
 "Class" : "BARBARIAN",
 "Name" : "Voie du guerrier totem",
  "ACBonus" : 0
  },
"KNOWLEDGE_SCHOOL":  {
 "Code" : "KNOWLEDGE_SCHOOL",
 "Class" : "BARD",
 "Name" : "Collège du savoir",
  "ACBonus" : 0
  },
"BRAVERY_SCHOOL":  {
 "Code" : "BRAVERY_SCHOOL",
 "Class" : "BARD",
 "Name" : "Collège de la vaillance",
  "ACBonus" : 0
  },
"DECEPTION_FIELD":  {
 "Code" : "DECEPTION_FIELD",
 "Class" : "CLERK",
 "Name" : "Domaine de la duperie",
  "ACBonus" : 0
  },
"WAR_FIELD":  {
 "Code" : "WAR_FIELD",
 "Class" : "CLERK",
 "Name" : "Domaine de la guerre",
  "ACBonus" : 0
  },
"LIGHT_FIELD":  {
 "Code" : "LIGHT_FIELD",
 "Class" : "CLERK",
 "Name" : "Domaine de la lumière",
  "ACBonus" : 0
  },
"NATURE_FIELD":  {
 "Code" : "NATURE_FIELD",
 "Class" : "CLERK",
 "Name" : "Domaine de la nature",
  "ACBonus" : 0
  },
"KNOWLEDGE_FIELD":  {
 "Code" : "KNOWLEDGE_FIELD",
 "Class" : "CLERK",
 "Name" : "Domaine du savoir",
  "ACBonus" : 0
  },
"STORM_FIELD":  {
 "Code" : "STORM_FIELD",
 "Class" : "CLERK",
 "Name" : "Domaine de la tempête",
  "ACBonus" : 0
  },
"LIFE_FIELD":  {
 "Code" : "LIFE_FIELD",
 "Class" : "CLERK",
 "Name" : "Domaine de la vie",
  "ACBonus" : 0
  },
"FORGE_FIELD":  {
 "Code" : "FORGE_FIELD",
 "Class" : "CLERK",
 "Name" : "Domaine de la forge",
  "ACBonus" : 0
  },
"EARTH_GROUP":  {
 "Code" : "EARTH_GROUP",
 "Class" : "DRUID",
 "Name" : "Cercle de la terre",
  "ACBonus" : 0
  },
"MOON_GROUP":  {
 "Code" : "MOON_GROUP",
 "Class" : "DRUID",
 "Name" : "Cercle de la lune",
  "ACBonus" : 0
  },
"DRAGON_BORN":  {
 "Code" : "DRAGON_BORN",
 "Class" : "SORCERER",
 "Name" : "Lignée draconique",
 "ACBonusArmor" : false, "ACBonus" : 3
  },
"WILD_MAGIC":  {
 "Code" : "WILD_MAGIC",
 "Class" : "SORCERER",
 "Name" : "Magie sauvage",
  "ACBonus" : 0
  },
"WARRIOR_ARCHERY":  {
 "Code" : "WARRIOR_ARCHERY",
 "Class" : "WARRIOR",
 "Name" : "Archerie",
  "ACBonus" : 0
  },
"WARRIOR_TWO_HAND_WEAPON":  {
 "Code" : "WARRIOR_TWO_HAND_WEAPON",
 "Class" : "WARRIOR",
 "Name" : "Arme à deux mains",
  "ACBonus" : 0
  },
"WARRIOR_TWO_HAND_FIGHT":  {
 "Code" : "WARRIOR_TWO_HAND_FIGHT",
 "Class" : "WARRIOR",
 "Name" : "Combat à deux armes",
  "ACBonus" : 0
  },
"WARRIOR_DEFENSE":  {
 "Code" : "WARRIOR_DEFENSE",
 "Class" : "WARRIOR",
 "Name" : "Défense",
 "ACBonusArmor" : true, "ACBonus" : 1
  },
"WARRIOR_DUEL":  {
 "Code" : "WARRIOR_DUEL",
 "Class" : "WARRIOR",
 "Name" : "Duel",
  "ACBonus" : 0
  },
"WARRIOR_PROTECTION":  {
 "Code" : "WARRIOR_PROTECTION",
 "Class" : "WARRIOR",
 "Name" : "Protection",
  "ACBonus" : 0
  },
"ABJURATION":  {
 "Code" : "ABJURATION",
 "Class" : "MAGICIAN",
 "Name" : "Abjuration",
  "ACBonus" : 0
  },
"DIVINATION":  {
 "Code" : "DIVINATION",
 "Class" : "MAGICIAN",
 "Name" : "Divination",
  "ACBonus" : 0
  },
"ENCHANTMENT":  {
 "Code" : "ENCHANTMENT",
 "Class" : "MAGICIAN",
 "Name" : "Enchantement",
  "ACBonus" : 0
  },
"EVOCATION":  {
 "Code" : "EVOCATION",
 "Class" : "MAGICIAN",
 "Name" : "Evocation",
  "ACBonus" : 0
  },
"ILLUSION":  {
 "Code" : "ILLUSION",
 "Class" : "MAGICIAN",
 "Name" : "Illusion",
  "ACBonus" : 0
  },
"INVOCATION":  {
 "Code" : "INVOCATION",
 "Class" : "MAGICIAN",
 "Name" : "Invocation",
  "ACBonus" : 0
  },
"NECROMANCY":  {
 "Code" : "NECROMANCY",
 "Class" : "MAGICIAN",
 "Name" : "Nécromancie ",
  "ACBonus" : 0
  },
"TRANSMUTATION":  {
 "Code" : "TRANSMUTATION",
 "Class" : "MAGICIAN",
 "Name" : "Transmutation",
  "ACBonus" : 0
  },
"OPENED_HAND_WAY":  {
 "Code" : "OPENED_HAND_WAY",
 "Class" : "MONK",
 "Name" : "Voie de la main ouverte",
  "ACBonus" : 0
  },
"SHADOW_WAY":  {
 "Code" : "SHADOW_WAY",
 "Class" : "MONK",
 "Name" : "Voie de l'ombre",
  "ACBonus" : 0
  },
"ELEMENTS_WAY":  {
 "Code" : "ELEMENTS_WAY",
 "Class" : "MONK",
 "Name" : "Voie des quatre éléments",
  "ACBonus" : 0
  },
"PALADIN_TWO_HAND_WEAPON":  {
 "Code" : "PALADIN_TWO_HAND_WEAPON",
 "Class" : "PALADIN",
 "Name" : "Arme à deux mains",
  "ACBonus" : 0
  },
"PALADIN_DEFENSE":  {
 "Code" : "PALADIN_DEFENSE",
 "Class" : "PALADIN",
 "Name" : "Défense",
 "ACBonusArmor" : true, "ACBonus" : 1
  },
"PALADIN_DUEL":  {
 "Code" : "PALADIN_DUEL",
 "Class" : "PALADIN",
 "Name" : "Duel",
  "ACBonus" : 0
  },
"PALADIN_PROTECTION":  {
 "Code" : "PALADIN_PROTECTION",
 "Class" : "PALADIN",
 "Name" : "Protection",
  "ACBonus" : 0
  },
"PROWLER_ARCHERY":  {
 "Code" : "PROWLER_ARCHERY",
 "Class" : "PROWLER",
 "Name" : "Archerie",
  "ACBonus" : 0
  },
"PROWLER_TWO_HAND_FIGHT":  {
 "Code" : "PROWLER_TWO_HAND_FIGHT",
 "Class" : "PROWLER",
 "Name" : "Combat à deux armes",
  "ACBonus" : 0
  },
"PROWLER_DEFENSE":  {
 "Code" : "PROWLER_DEFENSE",
 "Class" : "PROWLER",
 "Name" : "Défense",
 "ACBonusArmor" : true, "ACBonus" : 1
  },
"PROWLER_DUEL":  {
 "Code" : "PROWLER_DUEL",
 "Class" : "PROWLER",
 "Name" : "Duel",
  "ACBonus" : 0
  },
"ASSASSIN":  {
 "Code" : "ASSASSIN",
 "Class" : "WILY",
 "Name" : "Assassin",
  "ACBonus" : 0
  },
"ROBBER":  {
 "Code" : "ROBBER",
 "Class" : "WILY",
 "Name" : "Voleur",
  "ACBonus" : 0
  },
"ARCANE_SWINDLER":  {
 "Code" : "ARCANE_SWINDLER",
 "Class" : "WILY",
 "Name" : "Escroc arcanique",
  "ACBonus" : 0
  },
"CONSPIRATOR":  {
 "Code" : "CONSPIRATOR",
 "Class" : "WILY",
 "Name" : "Conspirateur",
  "ACBonus" : 0
  },
"ARCHFAIRY":  {
 "Code" : "ARCHFAIRY",
 "Class" : "WIZARD",
 "Name" : "Archifée",
  "ACBonus" : 0
  },
"FIENDISH":  {
 "Code" : "FIENDISH",
 "Class" : "WIZARD",
 "Name" : "Fiélon",
  "ACBonus" : 0
  },
"GREAT_OLD":  {
 "Code" : "GREAT_OLD",
 "Class" : "WIZARD",
 "Name" : "Grand Ancien",
  "ACBonus" : 0
  }</v>
      </c>
      <c r="C25" t="str">
        <f t="shared" si="0"/>
        <v>"Specialisations" : {
 "BERSERKER":  {
 "Code" : "BERSERKER",
 "Class" : "BARBARIAN",
 "Name" : "Voie du berserker",
  "ACBonus" : 0
  },
"TOTEM_WARRIOR":  {
 "Code" : "TOTEM_WARRIOR",
 "Class" : "BARBARIAN",
 "Name" : "Voie du guerrier totem",
  "ACBonus" : 0
  },
"KNOWLEDGE_SCHOOL":  {
 "Code" : "KNOWLEDGE_SCHOOL",
 "Class" : "BARD",
 "Name" : "Collège du savoir",
  "ACBonus" : 0
  },
"BRAVERY_SCHOOL":  {
 "Code" : "BRAVERY_SCHOOL",
 "Class" : "BARD",
 "Name" : "Collège de la vaillance",
  "ACBonus" : 0
  },
"DECEPTION_FIELD":  {
 "Code" : "DECEPTION_FIELD",
 "Class" : "CLERK",
 "Name" : "Domaine de la duperie",
  "ACBonus" : 0
  },
"WAR_FIELD":  {
 "Code" : "WAR_FIELD",
 "Class" : "CLERK",
 "Name" : "Domaine de la guerre",
  "ACBonus" : 0
  },
"LIGHT_FIELD":  {
 "Code" : "LIGHT_FIELD",
 "Class" : "CLERK",
 "Name" : "Domaine de la lumière",
  "ACBonus" : 0
  },
"NATURE_FIELD":  {
 "Code" : "NATURE_FIELD",
 "Class" : "CLERK",
 "Name" : "Domaine de la nature",
  "ACBonus" : 0
  },
"KNOWLEDGE_FIELD":  {
 "Code" : "KNOWLEDGE_FIELD",
 "Class" : "CLERK",
 "Name" : "Domaine du savoir",
  "ACBonus" : 0
  },
"STORM_FIELD":  {
 "Code" : "STORM_FIELD",
 "Class" : "CLERK",
 "Name" : "Domaine de la tempête",
  "ACBonus" : 0
  },
"LIFE_FIELD":  {
 "Code" : "LIFE_FIELD",
 "Class" : "CLERK",
 "Name" : "Domaine de la vie",
  "ACBonus" : 0
  },
"FORGE_FIELD":  {
 "Code" : "FORGE_FIELD",
 "Class" : "CLERK",
 "Name" : "Domaine de la forge",
  "ACBonus" : 0
  },
"EARTH_GROUP":  {
 "Code" : "EARTH_GROUP",
 "Class" : "DRUID",
 "Name" : "Cercle de la terre",
  "ACBonus" : 0
  },
"MOON_GROUP":  {
 "Code" : "MOON_GROUP",
 "Class" : "DRUID",
 "Name" : "Cercle de la lune",
  "ACBonus" : 0
  },
"DRAGON_BORN":  {
 "Code" : "DRAGON_BORN",
 "Class" : "SORCERER",
 "Name" : "Lignée draconique",
 "ACBonusArmor" : false, "ACBonus" : 3
  },
"WILD_MAGIC":  {
 "Code" : "WILD_MAGIC",
 "Class" : "SORCERER",
 "Name" : "Magie sauvage",
  "ACBonus" : 0
  },
"WARRIOR_ARCHERY":  {
 "Code" : "WARRIOR_ARCHERY",
 "Class" : "WARRIOR",
 "Name" : "Archerie",
  "ACBonus" : 0
  },
"WARRIOR_TWO_HAND_WEAPON":  {
 "Code" : "WARRIOR_TWO_HAND_WEAPON",
 "Class" : "WARRIOR",
 "Name" : "Arme à deux mains",
  "ACBonus" : 0
  },
"WARRIOR_TWO_HAND_FIGHT":  {
 "Code" : "WARRIOR_TWO_HAND_FIGHT",
 "Class" : "WARRIOR",
 "Name" : "Combat à deux armes",
  "ACBonus" : 0
  },
"WARRIOR_DEFENSE":  {
 "Code" : "WARRIOR_DEFENSE",
 "Class" : "WARRIOR",
 "Name" : "Défense",
 "ACBonusArmor" : true, "ACBonus" : 1
  },
"WARRIOR_DUEL":  {
 "Code" : "WARRIOR_DUEL",
 "Class" : "WARRIOR",
 "Name" : "Duel",
  "ACBonus" : 0
  },
"WARRIOR_PROTECTION":  {
 "Code" : "WARRIOR_PROTECTION",
 "Class" : "WARRIOR",
 "Name" : "Protection",
  "ACBonus" : 0
  },
"ABJURATION":  {
 "Code" : "ABJURATION",
 "Class" : "MAGICIAN",
 "Name" : "Abjuration",
  "ACBonus" : 0
  },
"DIVINATION":  {
 "Code" : "DIVINATION",
 "Class" : "MAGICIAN",
 "Name" : "Divination",
  "ACBonus" : 0
  },
"ENCHANTMENT":  {
 "Code" : "ENCHANTMENT",
 "Class" : "MAGICIAN",
 "Name" : "Enchantement",
  "ACBonus" : 0
  },
"EVOCATION":  {
 "Code" : "EVOCATION",
 "Class" : "MAGICIAN",
 "Name" : "Evocation",
  "ACBonus" : 0
  },
"ILLUSION":  {
 "Code" : "ILLUSION",
 "Class" : "MAGICIAN",
 "Name" : "Illusion",
  "ACBonus" : 0
  },
"INVOCATION":  {
 "Code" : "INVOCATION",
 "Class" : "MAGICIAN",
 "Name" : "Invocation",
  "ACBonus" : 0
  },
"NECROMANCY":  {
 "Code" : "NECROMANCY",
 "Class" : "MAGICIAN",
 "Name" : "Nécromancie ",
  "ACBonus" : 0
  },
"TRANSMUTATION":  {
 "Code" : "TRANSMUTATION",
 "Class" : "MAGICIAN",
 "Name" : "Transmutation",
  "ACBonus" : 0
  },
"OPENED_HAND_WAY":  {
 "Code" : "OPENED_HAND_WAY",
 "Class" : "MONK",
 "Name" : "Voie de la main ouverte",
  "ACBonus" : 0
  },
"SHADOW_WAY":  {
 "Code" : "SHADOW_WAY",
 "Class" : "MONK",
 "Name" : "Voie de l'ombre",
  "ACBonus" : 0
  },
"ELEMENTS_WAY":  {
 "Code" : "ELEMENTS_WAY",
 "Class" : "MONK",
 "Name" : "Voie des quatre éléments",
  "ACBonus" : 0
  },
"PALADIN_TWO_HAND_WEAPON":  {
 "Code" : "PALADIN_TWO_HAND_WEAPON",
 "Class" : "PALADIN",
 "Name" : "Arme à deux mains",
  "ACBonus" : 0
  },
"PALADIN_DEFENSE":  {
 "Code" : "PALADIN_DEFENSE",
 "Class" : "PALADIN",
 "Name" : "Défense",
 "ACBonusArmor" : true, "ACBonus" : 1
  },
"PALADIN_DUEL":  {
 "Code" : "PALADIN_DUEL",
 "Class" : "PALADIN",
 "Name" : "Duel",
  "ACBonus" : 0
  },
"PALADIN_PROTECTION":  {
 "Code" : "PALADIN_PROTECTION",
 "Class" : "PALADIN",
 "Name" : "Protection",
  "ACBonus" : 0
  },
"PROWLER_ARCHERY":  {
 "Code" : "PROWLER_ARCHERY",
 "Class" : "PROWLER",
 "Name" : "Archerie",
  "ACBonus" : 0
  },
"PROWLER_TWO_HAND_FIGHT":  {
 "Code" : "PROWLER_TWO_HAND_FIGHT",
 "Class" : "PROWLER",
 "Name" : "Combat à deux armes",
  "ACBonus" : 0
  },
"PROWLER_DEFENSE":  {
 "Code" : "PROWLER_DEFENSE",
 "Class" : "PROWLER",
 "Name" : "Défense",
 "ACBonusArmor" : true, "ACBonus" : 1
  },
"PROWLER_DUEL":  {
 "Code" : "PROWLER_DUEL",
 "Class" : "PROWLER",
 "Name" : "Duel",
  "ACBonus" : 0
  },
"ASSASSIN":  {
 "Code" : "ASSASSIN",
 "Class" : "WILY",
 "Name" : "Assassin",
  "ACBonus" : 0
  },
"ROBBER":  {
 "Code" : "ROBBER",
 "Class" : "WILY",
 "Name" : "Voleur",
  "ACBonus" : 0
  },
"ARCANE_SWINDLER":  {
 "Code" : "ARCANE_SWINDLER",
 "Class" : "WILY",
 "Name" : "Escroc arcanique",
  "ACBonus" : 0
  },
"CONSPIRATOR":  {
 "Code" : "CONSPIRATOR",
 "Class" : "WILY",
 "Name" : "Conspirateur",
  "ACBonus" : 0
  },
"ARCHFAIRY":  {
 "Code" : "ARCHFAIRY",
 "Class" : "WIZARD",
 "Name" : "Archifée",
  "ACBonus" : 0
  },
"FIENDISH":  {
 "Code" : "FIENDISH",
 "Class" : "WIZARD",
 "Name" : "Fiélon",
  "ACBonus" : 0
  },
"GREAT_OLD":  {
 "Code" : "GREAT_OLD",
 "Class" : "WIZARD",
 "Name" : "Grand Ancien",
  "ACBonus" : 0
  }
 }</v>
      </c>
    </row>
    <row r="26" spans="1:3" ht="15" customHeight="1">
      <c r="A26" t="s">
        <v>3056</v>
      </c>
      <c r="B26" s="185" t="str">
        <f>Sorts!L470</f>
        <v xml:space="preserve">"Amis": {
  "Name" : "Amis",
  "OV" : "Friends",
  "Level" : 0,
  "BBE" : "",
  "School" : "Enchantement",
  "Incantation" : "1 action",
  "Type" : "Concentration",
  "Description" : "Le lanceur obtient l'avantage aux jets de Charisme contre une créature choisie qui ne lui est pas hostile.",
  "Classes" :["BARD", "SORCERER", "MAGICIAN", "WIZARD"]
   },
"Aspersion d'acide": {
  "Name" : "Aspersion d'acide",
  "OV" : "Acid Splash",
  "Level" : 0,
  "BBE" : "Aspersion acide",
  "School" : "Invocation",
  "Incantation" : "1 action",
  "Type" : "",
  "Description" : "1 ou 2 créatures dans un rayon de 1,50 m doivent réussir un JdS de Dex. ou subir 1d6 dégâts d'acide (dégâts/niv).",
  "Classes" :["SORCERER", "MAGICIAN"]
   },
"Assistance": {
  "Name" : "Assistance",
  "OV" : "Guidance",
  "Level" : 0,
  "BBE" : "",
  "School" : "Divination",
  "Incantation" : "1 action",
  "Type" : "Concentration",
  "Description" : "La cible peut ajouter 1d4 à un jet de caractéristique de son choix.",
  "Classes" :["CLERK", "DRUID"]
   },
"Contact glacial": {
  "Name" : "Contact glacial",
  "OV" : "Chill Touch",
  "Level" : 0,
  "BBE" : "",
  "School" : "Nécromancie",
  "Incantation" : "1 action",
  "Type" : "",
  "Description" : "Si l'attaque avec un sort touche, inflige 1d8 dégâts nécrotiques (dégâts/niv) et la cible ne peut récupérer ses pv de suite.",
  "Classes" :["SORCERER", "MAGICIAN", "WIZARD"]
   },
"Contrôle des flammes": {
  "Name" : "Contrôle des flammes",
  "OV" : "Control Flames",
  "Level" : 0,
  "BBE" : "",
  "School" : "Transmutation",
  "Incantation" : "1 action",
  "Type" : "",
  "Description" : "Contrôle les feux non magiques pour les allumer, éteindre, faire grossir, faire apparaître des formes simples, etc.",
  "Classes" :["DRUID", "SORCERER", "MAGICIAN"]
   },
"Coup au but": {
  "Name" : "Coup au but",
  "OV" : "True Strike",
  "Level" : 0,
  "BBE" : "Viser juste",
  "School" : "Divination",
  "Incantation" : "1 action",
  "Type" : "Concentration",
  "Description" : "Le lanceur obtient l'avantage à son prochain jet d'attaque contre une cible.",
  "Classes" :["BARD", "SORCERER", "MAGICIAN", "WIZARD"]
   },
"Coup de tonnerre": {
  "Name" : "Coup de tonnerre",
  "OV" : "Thunderclap",
  "Level" : 0,
  "BBE" : "",
  "School" : "Évocation",
  "Incantation" : "1 action",
  "Type" : "",
  "Description" : "Les créatures dans un rayon de 1,50 m doivent réussir un JdS de Con. ou subir 1d6 dégâts tonnerre (dégâts/niv).",
  "Classes" :["BARD", "DRUID", "SORCERER", "MAGICIAN", "WIZARD"]
   },
"Décharge occulte": {
  "Name" : "Décharge occulte",
  "OV" : "Eldritch Blast",
  "Level" : 0,
  "BBE" : "Explosion occulte",
  "School" : "Évocation",
  "Incantation" : "1 action",
  "Type" : "",
  "Description" : "Si l'attaque avec un sort touche, inflige 1d10 dégâts de force (nbre de rayons/niv).",
  "Classes" :["WIZARD"]
   },
"Druidisme": {
  "Name" : "Druidisme",
  "OV" : "Druidcraft",
  "Level" : 0,
  "BBE" : "",
  "School" : "Transmutation",
  "Incantation" : "1 action",
  "Type" : "",
  "Description" : "Permet d'obtenir divers effets mineurs en rapport avec la nature (prévision météo, floraison, effet sensoriel, etc).",
  "Classes" :["DRUID"]
   },
"Embrasement": {
  "Name" : "Embrasement",
  "OV" : "Create Bonfire",
  "Level" : 0,
  "BBE" : "",
  "School" : "Invocation",
  "Incantation" : "1 action",
  "Type" : "Concentration",
  "Description" : "Les créatures dans un cube de 1,50 m doivent réussir un JdS de Dex. ou subir 1d8 dégâts de feu (dégâts/niv).",
  "Classes" :["DRUID", "SORCERER", "MAGICIAN", "WIZARD"]
   },
"Explosion de lames": {
  "Name" : "Explosion de lames",
  "OV" : "Sword Burst",
  "Level" : 0,
  "BBE" : "",
  "School" : "Invocation",
  "Incantation" : "1 action",
  "Type" : "",
  "Description" : "Les créatures dans un rayon de 1,50 m doivent réussir un JdS de Dex. ou subir 1d6 de force (dégâts/niv).",
  "Classes" :["SORCERER", "MAGICIAN", "WIZARD"]
   },
"Façonnage de la terre": {
  "Name" : "Façonnage de la terre",
  "OV" : "Mold Earth",
  "Level" : 0,
  "BBE" : "Modeler la terre",
  "School" : "Transmutation",
  "Incantation" : "1 action",
  "Type" : "",
  "Description" : "Contrôle la terre où la pierre pour la creuser, créer des formes, la transformer en terrain difficile, etc.",
  "Classes" :["DRUID", "SORCERER", "MAGICIAN"]
   },
"Façonnage de l'eau": {
  "Name" : "Façonnage de l'eau",
  "OV" : "Shape Water",
  "Level" : 0,
  "BBE" : "Modeler l'eau",
  "School" : "Transmutation",
  "Incantation" : "1 action",
  "Type" : "",
  "Description" : "Contrôle l'eau pour obtenir divers effets mineurs comme changer sa couleur, la faire geler, changer le sens du courant, etc.",
  "Classes" :["DRUID", "SORCERER", "MAGICIAN"]
   },
"Flamme sacrée": {
  "Name" : "Flamme sacrée",
  "OV" : "Sacred Flame",
  "Level" : 0,
  "BBE" : "",
  "School" : "Évocation",
  "Incantation" : "1 action",
  "Type" : "",
  "Description" : "La cible doit réussir un JdS de Dex. ou subir 1d8 dégâts radiant (dégâts/niv).",
  "Classes" :["CLERK"]
   },
"Fouet épineux": {
  "Name" : "Fouet épineux",
  "OV" : "Thorn Whip",
  "Level" : 0,
  "BBE" : "",
  "School" : "Transmutation",
  "Incantation" : "1 action",
  "Type" : "",
  "Description" : "Si l'attaque touche, inflige 1d6 dégâts perforant et tire la cible (taille G max) sur 3 m (dégâts/niv).",
  "Classes" :["DRUID"]
   },
"Fouet foudroyant": {
  "Name" : "Fouet foudroyant",
  "OV" : "Lightning Lure",
  "Level" : 0,
  "BBE" : "Fouet électrique",
  "School" : "Évocation",
  "Incantation" : "1 action",
  "Type" : "",
  "Description" : "La cible doit réussir un JdS de For. ou subir 1d8 dégâts de foudre (dégâts/niv) et être poussée de 3 m.",
  "Classes" :["SORCERER", "MAGICIAN", "WIZARD"]
   },
"Gelure": {
  "Name" : "Gelure",
  "OV" : "Frostbite",
  "Level" : 0,
  "BBE" : "",
  "School" : "Évocation",
  "Incantation" : "1 action",
  "Type" : "",
  "Description" : "La cible doit réussir un JdS de Con. ou subir 1d6 dégâts de froid et avoir un désavantage à l'attaque (dégâts/niv).",
  "Classes" :["CLERK", "DRUID", "SORCERER", "MAGICIAN", "WIZARD"]
   },
"Glas funèbre": {
  "Name" : "Glas funèbre",
  "OV" : "Toll the Dead",
  "Level" : 0,
  "BBE" : "Sonner le glas",
  "School" : "Nécromancie",
  "Incantation" : "1 action",
  "Type" : "",
  "Description" : "La cible doit réussir un JdS de Sag. ou subir 1d8 ou 1d12 dégâts nécrotiques (dégâts/niv).",
  "Classes" :["MAGICIAN", "WIZARD"]
   },
"Gourdin magique": {
  "Name" : "Gourdin magique",
  "OV" : "Shillelagh",
  "Level" : 0,
  "BBE" : "",
  "School" : "Transmutation",
  "Incantation" : "1 action bonus",
  "Type" : "",
  "Description" : "Rend magique une arme en bois. Ses dégâts sont des d8 et le lanceur peut utiliser sa carac d'incantation au lieu de la Force.",
  "Classes" :["DRUID"]
   },
"Illusion mineure": {
  "Name" : "Illusion mineure",
  "OV" : "Minor Illusion",
  "Level" : 0,
  "BBE" : "",
  "School" : "Illusion",
  "Incantation" : "1 action",
  "Type" : "",
  "Description" : "Crée l'illusion d'un son ou d'une image immobile pas plus grande qu'un cube de 1,50 m.",
  "Classes" :["BARD", "SORCERER", "MAGICIAN", "WIZARD"]
   },
"Infestation": {
  "Name" : "Infestation",
  "OV" : "Infestation",
  "Level" : 0,
  "BBE" : "",
  "School" : "Invocation",
  "Incantation" : "1 action",
  "Type" : "",
  "Description" : "La cible doit réussir un JdS de Con. ou subir 1d6 dégâts de poison et se déplacer de 1,50 m au hasard (dégâts/niv).",
  "Classes" :["DRUID", "SORCERER", "MAGICIAN", "WIZARD"]
   },
"Lame aux flammes vertes": {
  "Name" : "Lame aux flammes vertes",
  "OV" : "Green-Flame Blade",
  "Level" : 0,
  "BBE" : "",
  "School" : "Évocation",
  "Incantation" : "1 action",
  "Type" : "",
  "Description" : "Si une attaque avec une arme touche, inflige aussi des dégâts de feu égaux au Mod.Carac.Inc à une autre créature (dégâts/niv).",
  "Classes" :["SORCERER", "MAGICIAN", "WIZARD"]
   },
"Lame tonnante": {
  "Name" : "Lame tonnante",
  "OV" : "Booming Blade",
  "Level" : 0,
  "BBE" : "",
  "School" : "Évocation",
  "Incantation" : "1 action",
  "Type" : "",
  "Description" : "Si une attaque avec une arme touche, inflige 1d8 dégâts de tonnerre si la cible bouge (dégâts/niv).",
  "Classes" :["SORCERER", "MAGICIAN", "WIZARD"]
   },
"Lumière": {
  "Name" : "Lumière",
  "OV" : "Light",
  "Level" : 0,
  "BBE" : "",
  "School" : "Évocation",
  "Incantation" : "1 action",
  "Type" : "",
  "Description" : "Fait qu'un objet émette une lumière vive sur 6 m et une lumière faible sur 6 m supplémentaires.",
  "Classes" :["BARD", "CLERK", "SORCERER", "MAGICIAN"]
   },
"Lumières dansantes": {
  "Name" : "Lumières dansantes",
  "OV" : "Dancing Lights",
  "Level" : 0,
  "BBE" : "",
  "School" : "Évocation",
  "Incantation" : "1 action",
  "Type" : "Concentration",
  "Description" : "Crée jusqu'à 4 lumières de la taille d'une torche qui émettent une lumière faible sur 3 m et qu'on peut déplacer jusqu'à 18 m.",
  "Classes" :["BARD", "SORCERER", "MAGICIAN"]
   },
"Main de mage": {
  "Name" : "Main de mage",
  "OV" : "Mage Hand",
  "Level" : 0,
  "BBE" : "Main du mage",
  "School" : "Invocation",
  "Incantation" : "1 action",
  "Type" : "",
  "Description" : "Crée une main spectrale qui peut dans un rayon de 9 m manipuler un objet, ouvrir une porte, saisir un objet, etc.",
  "Classes" :["BARD", "SORCERER", "MAGICIAN", "WIZARD"]
   },
"Message": {
  "Name" : "Message",
  "OV" : "Message",
  "Level" : 0,
  "BBE" : "",
  "School" : "Transmutation",
  "Incantation" : "1 action",
  "Type" : "",
  "Description" : "Le lanceur murmure un message à une créature à 36 m qui sera la seule à l'entendre. Elle pourra répondre de la même façon.",
  "Classes" :["BARD", "SORCERER", "MAGICIAN"]
   },
"Moquerie cruelle": {
  "Name" : "Moquerie cruelle",
  "OV" : "Vicious Mockery",
  "Level" : 0,
  "BBE" : "",
  "School" : "Enchantement",
  "Incantation" : "1 action",
  "Type" : "",
  "Description" : "La cible doit réussir un JdS de Sag. ou subir 1d4 dégâts psychiques et avoir un désavantage à sa prochaine attaque (dégâts/niv).",
  "Classes" :["BARD"]
   },
"Mot de radiance": {
  "Name" : "Mot de radiance",
  "OV" : "Word of Radiance",
  "Level" : 0,
  "BBE" : "",
  "School" : "Évocation",
  "Incantation" : "1 action",
  "Type" : "",
  "Description" : "Les créatures dans un rayon de 1,50 m doivent réussir un JdS de Con. ou subir 1d6 dégâts radiants (dégâts/niv).",
  "Classes" :["CLERK"]
   },
"Pierre magique": {
  "Name" : "Pierre magique",
  "OV" : "Magic Stone",
  "Level" : 0,
  "BBE" : "",
  "School" : "Transmutation",
  "Incantation" : "1 action bonus",
  "Type" : "",
  "Description" : "Jusqu'à 3 cailloux infligent 1d6 + Mod.Carac.Inc dégâts contondant si l'attaque avec un sort touche.",
  "Classes" :["DRUID", "WIZARD"]
   },
"Poigne électrique": {
  "Name" : "Poigne électrique",
  "OV" : "Shocking Grasp",
  "Level" : 0,
  "BBE" : "",
  "School" : "Évocation",
  "Incantation" : "1 action",
  "Type" : "",
  "Description" : "Si l'attaque avec un sort touche, inflige 1d8 dégâts de foudre (dégâts/niv) et la cible ne peut pas prendre de réaction.",
  "Classes" :["SORCERER", "MAGICIAN"]
   },
"Prestidigitation": {
  "Name" : "Prestidigitation",
  "OV" : "Prestidigitation",
  "Level" : 0,
  "BBE" : "",
  "School" : "Transmutation",
  "Incantation" : "1 action",
  "Type" : "",
  "Description" : "Tour de magie (effet sensoriel, allume une torche, nettoie un objet, réchauffe, fait apparaître un symbole, crée une babiole).",
  "Classes" :["BARD", "SORCERER", "MAGICIAN", "WIZARD"]
   },
"Production de flamme": {
  "Name" : "Production de flamme",
  "OV" : "Produce Flame",
  "Level" : 0,
  "BBE" : "Produire une flamme",
  "School" : "Invocation",
  "Incantation" : "1 action",
  "Type" : "",
  "Description" : "Si l'attaque avec un sort touche, inflige 1d8 dégâts de feu (dégâts/niv). Émet une lumière vive sur 3 m et faible sur 3 m extra.",
  "Classes" :["DRUID"]
   },
"Protection contre les armes": {
  "Name" : "Protection contre les armes",
  "OV" : "Blade Ward",
  "Level" : 0,
  "BBE" : "",
  "School" : "Abjuration",
  "Incantation" : "1 action",
  "Type" : "",
  "Description" : "Le lanceur obtient la résistance contre les dégâts contondants, tranchants et perforants infligés par des attaques avec arme.",
  "Classes" :["BARD", "SORCERER", "MAGICIAN", "WIZARD"]
   },
"Rafale de vent": {
  "Name" : "Rafale de vent",
  "OV" : "Gust",
  "Level" : 0,
  "BBE" : "",
  "School" : "Transmutation",
  "Incantation" : "1 action",
  "Type" : "",
  "Description" : "Contrôle l'air afin de déplacer des objets ou des créatures (taille M max) ou de créer des effets sensoriels inoffensifs.",
  "Classes" :["DRUID", "SORCERER", "MAGICIAN"]
   },
"Rayon de givre": {
  "Name" : "Rayon de givre",
  "OV" : "Ray of Frost",
  "Level" : 0,
  "BBE" : "",
  "School" : "Évocation",
  "Incantation" : "1 action",
  "Type" : "",
  "Description" : "Si l'attaque avec un sort touche, inflige 1d8 dégâts de froid (dégâts/niv) et la vitesse de la cible est réduite de 3 m.",
  "Classes" :["SORCERER", "MAGICIAN"]
   },
"Réparation": {
  "Name" : "Réparation",
  "OV" : "Mending",
  "Level" : 0,
  "BBE" : "",
  "School" : "Transmutation",
  "Incantation" : "1 minute",
  "Type" : "",
  "Description" : "Répare fissure, déchirure, fêlure d'un objet (maillon de chaîne cassé, clé brisée, accroc sur un manteau, fuite d'une gourde).",
  "Classes" :["BARD", "CLERK", "DRUID", "SORCERER", "MAGICIAN"]
   },
"Résistance": {
  "Name" : "Résistance",
  "OV" : "Resistance",
  "Level" : 0,
  "BBE" : "",
  "School" : "Abjuration",
  "Incantation" : "1 action",
  "Type" : "Concentration",
  "Description" : "La cible peut ajouter 1d4 à un jet de sauvegarde de son choix.",
  "Classes" :["CLERK", "DRUID"]
   },
"Sauvagerie primitive": {
  "Name" : "Sauvagerie primitive",
  "OV" : "Primal Savagery",
  "Level" : 0,
  "BBE" : "",
  "School" : "Transmutation",
  "Incantation" : "1 action",
  "Type" : "",
  "Description" : "Si l'attaque au corps à corps avec un sort touche, inflige 1d10 dégâts d'acide (dégâts/niv).",
  "Classes" :["DRUID"]
   },
"Stabilisation": {
  "Name" : "Stabilisation",
  "OV" : "Spare the Dying",
  "Level" : 0,
  "BBE" : "Épargner les mourants",
  "School" : "Nécromancie",
  "Incantation" : "1 action",
  "Type" : "",
  "Description" : "1 créature vivante à 0 point de vie est immédiatement stabilisée.",
  "Classes" :["CLERK"]
   },
"Thaumaturgie": {
  "Name" : "Thaumaturgie",
  "OV" : "Thaumaturgy",
  "Level" : 0,
  "BBE" : "",
  "School" : "Transmutation",
  "Incantation" : "1 action",
  "Type" : "",
  "Description" : "Crée divers effets mineurs visant à impressionner ou distraire des créatures.",
  "Classes" :["CLERK"]
   },
"Trait de feu": {
  "Name" : "Trait de feu",
  "OV" : "Fire Bolt",
  "Level" : 0,
  "BBE" : "",
  "School" : "Évocation",
  "Incantation" : "1 action",
  "Type" : "",
  "Description" : "Si l'attaque avec un sort touche, inflige 1d10 dégâts de feu (dégâts/niv). Un objet peut prendre feu.",
  "Classes" :["SORCERER", "MAGICIAN"]
   },
"Vaporisation de poison": {
  "Name" : "Vaporisation de poison",
  "OV" : "Poison Spray",
  "Level" : 0,
  "BBE" : "Bouffée de poison",
  "School" : "Invocation",
  "Incantation" : "1 action",
  "Type" : "",
  "Description" : "La cible doit réussir un JdS de Con. ou subir 1d12 dégâts de poison (dégâts/niv).",
  "Classes" :["DRUID", "SORCERER", "MAGICIAN", "WIZARD"]
   },
"Absorption des éléments": {
  "Name" : "Absorption des éléments",
  "OV" : "Absorb Elements",
  "Level" : 1,
  "BBE" : "",
  "School" : "Abjuration",
  "Incantation" : "1 réaction",
  "Type" : "",
  "Description" : "Le lanceur a la résistance aux dégâts reçus et inflige 1d6 dégâts extra du même type à sa prochaine attaque (dégâts/niv).",
  "Classes" :["MAGICIAN", "PROWLER"]
   },
"Alarme": {
  "Name" : "Alarme",
  "OV" : "Alarm",
  "Level" : 1,
  "BBE" : "",
  "School" : "Abjuration",
  "Incantation" : "1 minute",
  "Type" : "Rituel",
  "Description" : "Alerte le lanceur ou active une alarme si une créature de taille TP ou supérieure pénètre dans un cube surveillé de 6 m.",
  "Classes" :["MAGICIAN", "PROWLER"]
   },
"Amitié avec les animaux": {
  "Name" : "Amitié avec les animaux",
  "OV" : "Animal Friendship",
  "Level" : 1,
  "BBE" : "",
  "School" : "Enchantement",
  "Incantation" : "1 action",
  "Type" : "",
  "Description" : "Une bête d'Intelligence 3 ou moins doit réussir un JdS de Sag. ou être charmée (+1 bête/niv).",
  "Classes" :["BARD", "DRUID", "PROWLER"]
   },
"Appel de familier": {
  "Name" : "Appel de familier",
  "OV" : "Find Familiar",
  "Level" : 1,
  "BBE" : "",
  "School" : "Invocation",
  "Incantation" : "1 heure",
  "Type" : "Rituel",
  "Description" : "Invoque un petit animal qui obéit au lanceur du sort et qui partage ses sens avec lui par télépathie.",
  "Classes" :["MAGICIAN"]
   },
"Armure d'Agathys": {
  "Name" : "Armure d'Agathys",
  "OV" : "Armor of Agathys",
  "Level" : 1,
  "BBE" : "",
  "School" : "Abjuration",
  "Incantation" : "1 action",
  "Type" : "",
  "Description" : "Le lanceur gagne 5pv temporaires et une créature qui le touche au corps à corps subit 5 dégâts de froid à (+5 pv et dégâts/niv).",
  "Classes" :["WIZARD"]
   },
"Armure de mage": {
  "Name" : "Armure de mage",
  "OV" : "Mage Armor",
  "Level" : 1,
  "BBE" : "Armure du mage",
  "School" : "Abjuration",
  "Incantation" : "1 action",
  "Type" : "",
  "Description" : "La cible, si elle est consentante et ne porte pas d'armure, obtient une CA de 13+Mod.Dex.",
  "Classes" :["SORCERER", "MAGICIAN"]
   },
"Baies nourricières": {
  "Name" : "Baies nourricières",
  "OV" : "Goodberry",
  "Level" : 1,
  "BBE" : "",
  "School" : "Transmutation",
  "Incantation" : "1 action",
  "Type" : "",
  "Description" : "Crée jusqu'à 10 baies qui redonnent 1 pv chacune et gardent leur pouvoir durant 24 heures.",
  "Classes" :["DRUID", "PROWLER"]
   },
"Bénédiction": {
  "Name" : "Bénédiction",
  "OV" : "Bless",
  "Level" : 1,
  "BBE" : "",
  "School" : "Enchantement",
  "Incantation" : "1 action",
  "Type" : "Concentration",
  "Description" : "Jusqu'à 3 cibles peuvent ajouter 1d4 à leur jet d'attaque ou de sauvegarde (+1 créature/niv).",
  "Classes" :["CLERK", "PALADIN"]
   },
"Blessure": {
  "Name" : "Blessure",
  "OV" : "Inflict Wounds",
  "Level" : 1,
  "BBE" : "",
  "School" : "Nécromancie",
  "Incantation" : "1 action",
  "Type" : "",
  "Description" : "Si l'attaque touche, inflige subit 3d10 dégâts nécrotiques (dégâts/niv).",
  "Classes" :["CLERK"]
   },
"Bouclier": {
  "Name" : "Bouclier",
  "OV" : "Shield",
  "Level" : 1,
  "BBE" : "",
  "School" : "Abjuration",
  "Incantation" : "1 réaction",
  "Type" : "",
  "Description" : "En réaction, la lanceur gagne un bonus de +5 à la CA et ne prend aucun dégât du sort projectile magique.",
  "Classes" :["SORCERER", "MAGICIAN"]
   },
"Bouclier de la foi": {
  "Name" : "Bouclier de la foi",
  "OV" : "Shield of Faith",
  "Level" : 1,
  "BBE" : "",
  "School" : "Abjuration",
  "Incantation" : "1 action bonus",
  "Type" : "Concentration",
  "Description" : "La cible obtient un bonus de +2 de CA.",
  "Classes" :["CLERK", "PALADIN"]
   },
"Catapulte": {
  "Name" : "Catapulte",
  "OV" : "Catapult",
  "Level" : 1,
  "BBE" : "",
  "School" : "Transmutation",
  "Incantation" : "1 action",
  "Type" : "",
  "Description" : "La cible doit réussir un JdS de Dex. ou subir 3d8 dégâts contondants d'un objet de 2,5 kg max (+2,5 kg et +1d8/niv).",
  "Classes" :["SORCERER", "MAGICIAN"]
   },
"Cérémonie": {
  "Name" : "Cérémonie",
  "OV" : "Ceremony",
  "Level" : 1,
  "BBE" : "",
  "School" : "Abjuration",
  "Incantation" : "1 heure",
  "Type" : "Rituel",
  "Description" : "Célèbre un rite religieux (bénir de l'eau, octroyer un bonus à la CA, aux JdS, au jets de carac, etc).",
  "Classes" :["CLERK", "PALADIN"]
   },
"Charme-personne": {
  "Name" : "Charme-personne",
  "OV" : "Charm Person",
  "Level" : 1,
  "BBE" : "",
  "School" : "Enchantement",
  "Incantation" : "1 action",
  "Type" : "",
  "Description" : "La cible humanoïde doit réussir un JdS de Sag. ou être charmée par le lanceur (+1 créature/niv).",
  "Classes" :["BARD", "DRUID", "SORCERER", "MAGICIAN", "WIZARD"]
   },
"Châtiment ardent": {
  "Name" : "Châtiment ardent",
  "OV" : "Searing Smite",
  "Level" : 1,
  "BBE" : "Frappe ardente",
  "School" : "Évocation",
  "Incantation" : "1 action bonus",
  "Type" : "Concentration",
  "Description" : "Si l'attaque touche, inflige 1d6 dégâts de feu extra et enflamme la cible (dégâts/niv).",
  "Classes" :["PALADIN"]
   },
"Châtiment colérique": {
  "Name" : "Châtiment colérique",
  "OV" : "Wrathful Smite",
  "Level" : 1,
  "BBE" : "Frappe colérique",
  "School" : "Évocation",
  "Incantation" : "1 action bonus",
  "Type" : "Concentration",
  "Description" : "Si l'attaque touche, inflige 1d6 dégâts psychiques extra et la cible doit réussir un JdS de Sag. ou être effrayée.",
  "Classes" :["PALADIN"]
   },
"Châtiment tonitruant": {
  "Name" : "Châtiment tonitruant",
  "OV" : "Thunderous Smite",
  "Level" : 1,
  "BBE" : "Frappe tonitruante",
  "School" : "Évocation",
  "Incantation" : "1 action bonus",
  "Type" : "Concentration",
  "Description" : "Si l'attaque touche, inflige 2d6 dégâts de tonnerre extra, et la cible doit réussir un JdS de For. ou tomber à terre.",
  "Classes" :["PALADIN"]
   },
"Collet": {
  "Name" : "Collet",
  "OV" : "Snare",
  "Level" : 1,
  "BBE" : "",
  "School" : "Abjuration",
  "Incantation" : "1 minute",
  "Type" : "",
  "Description" : "Crée un piège magique (JdS de Dex. ou la créature de taille P à G est hissée en l'air).",
  "Classes" :["DRUID", "MAGICIAN", "PROWLER"]
   },
"Communication avec les animaux": {
  "Name" : "Communication avec les animaux",
  "OV" : "Speak with Animals",
  "Level" : 1,
  "BBE" : "",
  "School" : "Divination",
  "Incantation" : "1 action",
  "Type" : "Rituel",
  "Description" : "Le lanceur communique avec des bêtes qui peuvent ainsi partager des informations ou aider.",
  "Classes" :["BARD", "DRUID", "PROWLER"]
   },
"Compréhension des langues": {
  "Name" : "Compréhension des langues",
  "OV" : "Comprehend Languages",
  "Level" : 1,
  "BBE" : "",
  "School" : "Divination",
  "Incantation" : "1 action",
  "Type" : "Rituel",
  "Description" : "Le lanceur comprend toutes les langues parlées ou écrites (1 min/page). Ne décode pas les messages secrets.",
  "Classes" :["BARD", "SORCERER", "MAGICIAN", "WIZARD"]
   },
"Couleurs dansantes": {
  "Name" : "Couleurs dansantes",
  "OV" : "Color Spray",
  "Level" : 1,
  "BBE" : "",
  "School" : "Illusion",
  "Incantation" : "1 action",
  "Type" : "",
  "Description" : "6d10 pv de créatures sont éblouies par ordre croissant de leurs pv actuels (+2d10 pv/niv).",
  "Classes" :["SORCERER", "MAGICIAN"]
   },
"Couteau de glace": {
  "Name" : "Couteau de glace",
  "OV" : "Ice Knife",
  "Level" : 1,
  "BBE" : "",
  "School" : "Invocation",
  "Incantation" : "1 action",
  "Type" : "",
  "Description" : "Si l'attaque avec un sort touche, inflige 1d10 dégâts perforants + JdS de Dex. ou 2d6 dégâts de froid (dégâts/niv) à 1,50 m.",
  "Classes" :["DRUID", "SORCERER", "MAGICIAN"]
   },
"Création ou destruction d'eau": {
  "Name" : "Création ou destruction d'eau",
  "OV" : "Create or Destroy Water",
  "Level" : 1,
  "BBE" : "",
  "School" : "Transmutation",
  "Incantation" : "1 action",
  "Type" : "",
  "Description" : "Crée ou détruit jusqu'à 40 litres d'eau (+40 litres/niv).",
  "Classes" :["CLERK", "DRUID"]
   },
"Déguisement": {
  "Name" : "Déguisement",
  "OV" : "Disguise Self",
  "Level" : 1,
  "BBE" : "",
  "School" : "Illusion",
  "Incantation" : "1 action",
  "Type" : "",
  "Description" : "Modifie l'apparence du lanceur (son physique et son équipement) grâce à une illusion.",
  "Classes" :["BARD", "SORCERER", "MAGICIAN"]
   },
"Détection de la magie": {
  "Name" : "Détection de la magie",
  "OV" : "Detect Magic",
  "Level" : 1,
  "BBE" : "",
  "School" : "Divination",
  "Incantation" : "1 action",
  "Type" : "Concentration Rituel",
  "Description" : "Le lanceur détecte toutes émanations magiques dans un rayon de 9 m et en détermine l'école.",
  "Classes" :["BARD", "CLERK", "DRUID", "SORCERER", "MAGICIAN", "PALADIN", "PROWLER"]
   },
"Détection du mal et du bien": {
  "Name" : "Détection du mal et du bien",
  "OV" : "Detect Evil and Good",
  "Level" : 1,
  "BBE" : "",
  "School" : "Divination",
  "Incantation" : "1 action",
  "Type" : "Concentration",
  "Description" : "Le lanceur détecte et localise aberration, céleste, élémentaire, fée, fiélon ou mort-vivant dans un rayon de 9 m.",
  "Classes" :["CLERK", "PALADIN"]
   },
"Détection du poison et des maladies": {
  "Name" : "Détection du poison et des maladies",
  "OV" : "Detect Poison and Disease",
  "Level" : 1,
  "BBE" : "",
  "School" : "Divination",
  "Incantation" : "1 action",
  "Type" : "Concentration Rituel",
  "Description" : "Le lanceur détecte et identifie poisons, créatures venimeuses et maladies à 9 mètres.",
  "Classes" :["CLERK", "DRUID", "PALADIN", "PROWLER"]
   },
"Disque flottant de Tenser": {
  "Name" : "Disque flottant de Tenser",
  "OV" : "Tenser's Floating Disk",
  "Level" : 1,
  "BBE" : "",
  "School" : "Invocation",
  "Incantation" : "1 action",
  "Type" : "Rituel",
  "Description" : "Crée un plateau flottant de 90 cm de diamètre qui peut supporter jusqu'à 250 kg et suit le lanceur.",
  "Classes" :["MAGICIAN"]
   },
"Duel forcé": {
  "Name" : "Duel forcé",
  "OV" : "Compelled Duel",
  "Level" : 1,
  "BBE" : "",
  "School" : "Enchantement",
  "Incantation" : "1 action bonus",
  "Type" : "Concentration",
  "Description" : "La cible doit réussir un JdS de Sag. ou avoir un désavantage à ses jets d'attaque contre d'autres créatures que le lanceur.",
  "Classes" :["PALADIN"]
   },
"Éclair de chaos": {
  "Name" : "Éclair de chaos",
  "OV" : "Chaos Bolt",
  "Level" : 1,
  "BBE" : "",
  "School" : "Évocation",
  "Incantation" : "1 action",
  "Type" : "",
  "Description" : "Si l'attaque touche, inflige 2d8 + 1d6 dégâts de type variable (dégâts/niv). Rebond si double 8.",
  "Classes" :["SORCERER"]
   },
"Éclair de sorcière": {
  "Name" : "Éclair de sorcière",
  "OV" : "Witch Bolt",
  "Level" : 1,
  "BBE" : "Carreau ensorcelé",
  "School" : "Évocation",
  "Incantation" : "1 action",
  "Type" : "Concentration",
  "Description" : "Si l'attaque avec un sort touche, inflige 1d12 dégâts de foudre (dégâts/niv) à chaque round.",
  "Classes" :["SORCERER", "MAGICIAN", "WIZARD"]
   },
"Éclair traçant": {
  "Name" : "Éclair traçant",
  "OV" : "Guiding Bolt",
  "Level" : 1,
  "BBE" : "Balisage",
  "School" : "Évocation",
  "Incantation" : "1 action",
  "Type" : "",
  "Description" : "Si l'attaque avec un sort touche, inflige 4d6 dégâts radiants (dégâts/niv) et le prochain jet d'attaque aura l'avantage.",
  "Classes" :["CLERK"]
   },
"Enchevêtrement": {
  "Name" : "Enchevêtrement",
  "OV" : "Entangle",
  "Level" : 1,
  "BBE" : "",
  "School" : "Invocation",
  "Incantation" : "1 action",
  "Type" : "Concentration",
  "Description" : "Les créatures dans un carré de 6 m (terrain difficile) doivent réussir un JdS de For. ou être entravées.",
  "Classes" :["DRUID"]
   },
"Faveur divine": {
  "Name" : "Faveur divine",
  "OV" : "Divine Favor",
  "Level" : 1,
  "BBE" : "",
  "School" : "Évocation",
  "Incantation" : "1 action bonus",
  "Type" : "Concentration",
  "Description" : "Si une attaque avec une arme touche, inflige 1d4 dégâts radiants extra.",
  "Classes" :["PALADIN"]
   },
"Feuille morte": {
  "Name" : "Feuille morte",
  "OV" : "Feather Fall",
  "Level" : 1,
  "BBE" : "Léger comme une plume",
  "School" : "Transmutation",
  "Incantation" : "1 réaction",
  "Type" : "",
  "Description" : "Jusqu'à 5 créatures tombent à une vitesse de 18 mètres par round et ne subissent pas de dégâts de chute si le sort est actif.",
  "Classes" :["BARD", "SORCERER", "MAGICIAN"]
   },
"Fléau": {
  "Name" : "Fléau",
  "OV" : "Bane",
  "Level" : 1,
  "BBE" : "",
  "School" : "Enchantement",
  "Incantation" : "1 action",
  "Type" : "Concentration",
  "Description" : "Jusqu'à 3 cibles doivent réussir un JdS de Cha. ou soustraire 1d4 à l'attaque ou à la sauvegarde (+1 créature/niv).",
  "Classes" :["BARD", "CLERK"]
   },
"Fou rire de Tasha": {
  "Name" : "Fou rire de Tasha",
  "OV" : "Tasha's Hideous Laughter",
  "Level" : 1,
  "BBE" : "",
  "School" : "Enchantement",
  "Incantation" : "1 action",
  "Type" : "Concentration",
  "Description" : "La cible doit réussir un JdS de Sag. ou être prise d'une intense crise de fou rire, tomber à terre et être incapable d'agir.",
  "Classes" :["BARD", "MAGICIAN"]
   },
"Frappe du zéphyr": {
  "Name" : "Frappe du zéphyr",
  "OV" : "Zephyr Strike",
  "Level" : 1,
  "BBE" : "",
  "School" : "Transmutation",
  "Incantation" : "1 action bonus",
  "Type" : "Concentration",
  "Description" : "Le mouvement du lanceur (+9 m) ne provoque pas d'AO et il obtient l'avantage à un jet d'attaque qui inflige 1d8 de force extra.",
  "Classes" :["PROWLER"]
   },
"Frappe piégeante": {
  "Name" : "Frappe piégeante",
  "OV" : "Ensnaring Strike",
  "Level" : 1,
  "BBE" : "Frappe piégeuse",
  "School" : "Invocation",
  "Incantation" : "1 action bonus",
  "Type" : "Concentration",
  "Description" : "La cible doit réussir un JdS de For. ou être entravée et subir 1d6 dégâts perforants (dégâts/niv).",
  "Classes" :["PROWLER"]
   },
"Frayeur": {
  "Name" : "Frayeur",
  "OV" : "Cause Fear",
  "Level" : 1,
  "BBE" : "",
  "School" : "Nécromancie",
  "Incantation" : "1 action",
  "Type" : "Concentration",
  "Description" : "La cible doit réussir un JdS de Sag. ou être effrayée (nbre de cibles/niv).",
  "Classes" :[ "MAGICIAN", "WIZARD"]
   },
"Graisse": {
  "Name" : "Graisse",
  "OV" : "Grease",
  "Level" : 1,
  "BBE" : "",
  "School" : "Invocation",
  "Incantation" : "1 action",
  "Type" : "",
  "Description" : "Les créatures dans un carré de 3 m (terrain difficile) doivent réussir un JdS de Dex. pour ne pas tomber.",
  "Classes" :["MAGICIAN"]
   },
"Grande foulée": {
  "Name" : "Grande foulée",
  "OV" : "Longstrider",
  "Level" : 1,
  "BBE" : "",
  "School" : "Transmutation",
  "Incantation" : "1 action",
  "Type" : "",
  "Description" : "La cible obtient une vitesse augmentée de 3 m (+1 créature/niv).",
  "Classes" :["BARD", "DRUID", "MAGICIAN", "PROWLER"]
   },
"Grêle d'épines": {
  "Name" : "Grêle d'épines",
  "OV" : "Hail of Thorns",
  "Level" : 1,
  "BBE" : "",
  "School" : "Invocation",
  "Incantation" : "1 action bonus",
  "Type" : "Concentration",
  "Description" : "Les créatures dans un rayon de 1,50 m doivent réussir un JdS de Dex. ou subir 1d10 dégâts perforants (dégâts/niv).",
  "Classes" :["PROWLER"]
   },
"Héroïsme": {
  "Name" : "Héroïsme",
  "OV" : "Heroism",
  "Level" : 1,
  "BBE" : "",
  "School" : "Enchantement",
  "Incantation" : "1 action",
  "Type" : "Concentration",
  "Description" : "La cible est immunisée contre la condition effrayé et gagne Mod.Carac.Inc pv temporaires/round (+1 créatures/niv).",
  "Classes" :["BARD", "PALADIN"]
   },
"Identification": {
  "Name" : "Identification",
  "OV" : "Identify",
  "Level" : 1,
  "BBE" : "",
  "School" : "Divination",
  "Incantation" : "1 minute",
  "Type" : "Rituel",
  "Description" : "Le lanceur obtient les propriétés d'un objet magique (lien, charges) ou est informé si un sort affecte un objet ou une créature.",
  "Classes" :["BARD", "MAGICIAN"]
   },
"Image silencieuse": {
  "Name" : "Image silencieuse",
  "OV" : "Silent Image",
  "Level" : 1,
  "BBE" : "",
  "School" : "Illusion",
  "Incantation" : "1 action",
  "Type" : "Concentration",
  "Description" : "Crée l'image d'un objet ou d'une créature (sans son et de la taille d'un cube de 4,50 m max) et permet de la faire bouger.",
  "Classes" :["BARD", "SORCERER", "MAGICIAN"]
   },
"Injonction": {
  "Name" : "Injonction",
  "OV" : "Command",
  "Level" : 1,
  "BBE" : "",
  "School" : "Enchantement",
  "Incantation" : "1 action",
  "Type" : "",
  "Description" : "La cible doit réussir un JdS de Sag. ou suivre votre ordre comme Approche, Lâche, Fuis, Tombe, Halte, etc (+1 créature/niv).",
  "Classes" :["CLERK", "PALADIN"]
   },
"Lien avec une bête": {
  "Name" : "Lien avec une bête",
  "OV" : "Beast Bond",
  "Level" : 1,
  "BBE" : "Lien avec les bêtes",
  "School" : "Divination",
  "Incantation" : "1 action",
  "Type" : "Concentration",
  "Description" : "Crée un lien télépathique avec une bête pour pouvoir communiquer avec elle.",
  "Classes" :["DRUID", "PROWLER"]
   },
"Lueurs féeriques": {
  "Name" : "Lueurs féeriques",
  "OV" : "Faerie Fire",
  "Level" : 1,
  "BBE" : "",
  "School" : "Évocation",
  "Incantation" : "1 action",
  "Type" : "Concentration",
  "Description" : "Les créatures dans un cube de 6 m doivent réussir un JdS de Dex. ou octroyer l'avantage contre elles à l'attaque.",
  "Classes" :["BARD", </v>
      </c>
      <c r="C26" t="str">
        <f t="shared" si="0"/>
        <v>"Spells" : {
 "Amis": {
  "Name" : "Amis",
  "OV" : "Friends",
  "Level" : 0,
  "BBE" : "",
  "School" : "Enchantement",
  "Incantation" : "1 action",
  "Type" : "Concentration",
  "Description" : "Le lanceur obtient l'avantage aux jets de Charisme contre une créature choisie qui ne lui est pas hostile.",
  "Classes" :["BARD", "SORCERER", "MAGICIAN", "WIZARD"]
   },
"Aspersion d'acide": {
  "Name" : "Aspersion d'acide",
  "OV" : "Acid Splash",
  "Level" : 0,
  "BBE" : "Aspersion acide",
  "School" : "Invocation",
  "Incantation" : "1 action",
  "Type" : "",
  "Description" : "1 ou 2 créatures dans un rayon de 1,50 m doivent réussir un JdS de Dex. ou subir 1d6 dégâts d'acide (dégâts/niv).",
  "Classes" :["SORCERER", "MAGICIAN"]
   },
"Assistance": {
  "Name" : "Assistance",
  "OV" : "Guidance",
  "Level" : 0,
  "BBE" : "",
  "School" : "Divination",
  "Incantation" : "1 action",
  "Type" : "Concentration",
  "Description" : "La cible peut ajouter 1d4 à un jet de caractéristique de son choix.",
  "Classes" :["CLERK", "DRUID"]
   },
"Contact glacial": {
  "Name" : "Contact glacial",
  "OV" : "Chill Touch",
  "Level" : 0,
  "BBE" : "",
  "School" : "Nécromancie",
  "Incantation" : "1 action",
  "Type" : "",
  "Description" : "Si l'attaque avec un sort touche, inflige 1d8 dégâts nécrotiques (dégâts/niv) et la cible ne peut récupérer ses pv de suite.",
  "Classes" :["SORCERER", "MAGICIAN", "WIZARD"]
   },
"Contrôle des flammes": {
  "Name" : "Contrôle des flammes",
  "OV" : "Control Flames",
  "Level" : 0,
  "BBE" : "",
  "School" : "Transmutation",
  "Incantation" : "1 action",
  "Type" : "",
  "Description" : "Contrôle les feux non magiques pour les allumer, éteindre, faire grossir, faire apparaître des formes simples, etc.",
  "Classes" :["DRUID", "SORCERER", "MAGICIAN"]
   },
"Coup au but": {
  "Name" : "Coup au but",
  "OV" : "True Strike",
  "Level" : 0,
  "BBE" : "Viser juste",
  "School" : "Divination",
  "Incantation" : "1 action",
  "Type" : "Concentration",
  "Description" : "Le lanceur obtient l'avantage à son prochain jet d'attaque contre une cible.",
  "Classes" :["BARD", "SORCERER", "MAGICIAN", "WIZARD"]
   },
"Coup de tonnerre": {
  "Name" : "Coup de tonnerre",
  "OV" : "Thunderclap",
  "Level" : 0,
  "BBE" : "",
  "School" : "Évocation",
  "Incantation" : "1 action",
  "Type" : "",
  "Description" : "Les créatures dans un rayon de 1,50 m doivent réussir un JdS de Con. ou subir 1d6 dégâts tonnerre (dégâts/niv).",
  "Classes" :["BARD", "DRUID", "SORCERER", "MAGICIAN", "WIZARD"]
   },
"Décharge occulte": {
  "Name" : "Décharge occulte",
  "OV" : "Eldritch Blast",
  "Level" : 0,
  "BBE" : "Explosion occulte",
  "School" : "Évocation",
  "Incantation" : "1 action",
  "Type" : "",
  "Description" : "Si l'attaque avec un sort touche, inflige 1d10 dégâts de force (nbre de rayons/niv).",
  "Classes" :["WIZARD"]
   },
"Druidisme": {
  "Name" : "Druidisme",
  "OV" : "Druidcraft",
  "Level" : 0,
  "BBE" : "",
  "School" : "Transmutation",
  "Incantation" : "1 action",
  "Type" : "",
  "Description" : "Permet d'obtenir divers effets mineurs en rapport avec la nature (prévision météo, floraison, effet sensoriel, etc).",
  "Classes" :["DRUID"]
   },
"Embrasement": {
  "Name" : "Embrasement",
  "OV" : "Create Bonfire",
  "Level" : 0,
  "BBE" : "",
  "School" : "Invocation",
  "Incantation" : "1 action",
  "Type" : "Concentration",
  "Description" : "Les créatures dans un cube de 1,50 m doivent réussir un JdS de Dex. ou subir 1d8 dégâts de feu (dégâts/niv).",
  "Classes" :["DRUID", "SORCERER", "MAGICIAN", "WIZARD"]
   },
"Explosion de lames": {
  "Name" : "Explosion de lames",
  "OV" : "Sword Burst",
  "Level" : 0,
  "BBE" : "",
  "School" : "Invocation",
  "Incantation" : "1 action",
  "Type" : "",
  "Description" : "Les créatures dans un rayon de 1,50 m doivent réussir un JdS de Dex. ou subir 1d6 de force (dégâts/niv).",
  "Classes" :["SORCERER", "MAGICIAN", "WIZARD"]
   },
"Façonnage de la terre": {
  "Name" : "Façonnage de la terre",
  "OV" : "Mold Earth",
  "Level" : 0,
  "BBE" : "Modeler la terre",
  "School" : "Transmutation",
  "Incantation" : "1 action",
  "Type" : "",
  "Description" : "Contrôle la terre où la pierre pour la creuser, créer des formes, la transformer en terrain difficile, etc.",
  "Classes" :["DRUID", "SORCERER", "MAGICIAN"]
   },
"Façonnage de l'eau": {
  "Name" : "Façonnage de l'eau",
  "OV" : "Shape Water",
  "Level" : 0,
  "BBE" : "Modeler l'eau",
  "School" : "Transmutation",
  "Incantation" : "1 action",
  "Type" : "",
  "Description" : "Contrôle l'eau pour obtenir divers effets mineurs comme changer sa couleur, la faire geler, changer le sens du courant, etc.",
  "Classes" :["DRUID", "SORCERER", "MAGICIAN"]
   },
"Flamme sacrée": {
  "Name" : "Flamme sacrée",
  "OV" : "Sacred Flame",
  "Level" : 0,
  "BBE" : "",
  "School" : "Évocation",
  "Incantation" : "1 action",
  "Type" : "",
  "Description" : "La cible doit réussir un JdS de Dex. ou subir 1d8 dégâts radiant (dégâts/niv).",
  "Classes" :["CLERK"]
   },
"Fouet épineux": {
  "Name" : "Fouet épineux",
  "OV" : "Thorn Whip",
  "Level" : 0,
  "BBE" : "",
  "School" : "Transmutation",
  "Incantation" : "1 action",
  "Type" : "",
  "Description" : "Si l'attaque touche, inflige 1d6 dégâts perforant et tire la cible (taille G max) sur 3 m (dégâts/niv).",
  "Classes" :["DRUID"]
   },
"Fouet foudroyant": {
  "Name" : "Fouet foudroyant",
  "OV" : "Lightning Lure",
  "Level" : 0,
  "BBE" : "Fouet électrique",
  "School" : "Évocation",
  "Incantation" : "1 action",
  "Type" : "",
  "Description" : "La cible doit réussir un JdS de For. ou subir 1d8 dégâts de foudre (dégâts/niv) et être poussée de 3 m.",
  "Classes" :["SORCERER", "MAGICIAN", "WIZARD"]
   },
"Gelure": {
  "Name" : "Gelure",
  "OV" : "Frostbite",
  "Level" : 0,
  "BBE" : "",
  "School" : "Évocation",
  "Incantation" : "1 action",
  "Type" : "",
  "Description" : "La cible doit réussir un JdS de Con. ou subir 1d6 dégâts de froid et avoir un désavantage à l'attaque (dégâts/niv).",
  "Classes" :["CLERK", "DRUID", "SORCERER", "MAGICIAN", "WIZARD"]
   },
"Glas funèbre": {
  "Name" : "Glas funèbre",
  "OV" : "Toll the Dead",
  "Level" : 0,
  "BBE" : "Sonner le glas",
  "School" : "Nécromancie",
  "Incantation" : "1 action",
  "Type" : "",
  "Description" : "La cible doit réussir un JdS de Sag. ou subir 1d8 ou 1d12 dégâts nécrotiques (dégâts/niv).",
  "Classes" :["MAGICIAN", "WIZARD"]
   },
"Gourdin magique": {
  "Name" : "Gourdin magique",
  "OV" : "Shillelagh",
  "Level" : 0,
  "BBE" : "",
  "School" : "Transmutation",
  "Incantation" : "1 action bonus",
  "Type" : "",
  "Description" : "Rend magique une arme en bois. Ses dégâts sont des d8 et le lanceur peut utiliser sa carac d'incantation au lieu de la Force.",
  "Classes" :["DRUID"]
   },
"Illusion mineure": {
  "Name" : "Illusion mineure",
  "OV" : "Minor Illusion",
  "Level" : 0,
  "BBE" : "",
  "School" : "Illusion",
  "Incantation" : "1 action",
  "Type" : "",
  "Description" : "Crée l'illusion d'un son ou d'une image immobile pas plus grande qu'un cube de 1,50 m.",
  "Classes" :["BARD", "SORCERER", "MAGICIAN", "WIZARD"]
   },
"Infestation": {
  "Name" : "Infestation",
  "OV" : "Infestation",
  "Level" : 0,
  "BBE" : "",
  "School" : "Invocation",
  "Incantation" : "1 action",
  "Type" : "",
  "Description" : "La cible doit réussir un JdS de Con. ou subir 1d6 dégâts de poison et se déplacer de 1,50 m au hasard (dégâts/niv).",
  "Classes" :["DRUID", "SORCERER", "MAGICIAN", "WIZARD"]
   },
"Lame aux flammes vertes": {
  "Name" : "Lame aux flammes vertes",
  "OV" : "Green-Flame Blade",
  "Level" : 0,
  "BBE" : "",
  "School" : "Évocation",
  "Incantation" : "1 action",
  "Type" : "",
  "Description" : "Si une attaque avec une arme touche, inflige aussi des dégâts de feu égaux au Mod.Carac.Inc à une autre créature (dégâts/niv).",
  "Classes" :["SORCERER", "MAGICIAN", "WIZARD"]
   },
"Lame tonnante": {
  "Name" : "Lame tonnante",
  "OV" : "Booming Blade",
  "Level" : 0,
  "BBE" : "",
  "School" : "Évocation",
  "Incantation" : "1 action",
  "Type" : "",
  "Description" : "Si une attaque avec une arme touche, inflige 1d8 dégâts de tonnerre si la cible bouge (dégâts/niv).",
  "Classes" :["SORCERER", "MAGICIAN", "WIZARD"]
   },
"Lumière": {
  "Name" : "Lumière",
  "OV" : "Light",
  "Level" : 0,
  "BBE" : "",
  "School" : "Évocation",
  "Incantation" : "1 action",
  "Type" : "",
  "Description" : "Fait qu'un objet émette une lumière vive sur 6 m et une lumière faible sur 6 m supplémentaires.",
  "Classes" :["BARD", "CLERK", "SORCERER", "MAGICIAN"]
   },
"Lumières dansantes": {
  "Name" : "Lumières dansantes",
  "OV" : "Dancing Lights",
  "Level" : 0,
  "BBE" : "",
  "School" : "Évocation",
  "Incantation" : "1 action",
  "Type" : "Concentration",
  "Description" : "Crée jusqu'à 4 lumières de la taille d'une torche qui émettent une lumière faible sur 3 m et qu'on peut déplacer jusqu'à 18 m.",
  "Classes" :["BARD", "SORCERER", "MAGICIAN"]
   },
"Main de mage": {
  "Name" : "Main de mage",
  "OV" : "Mage Hand",
  "Level" : 0,
  "BBE" : "Main du mage",
  "School" : "Invocation",
  "Incantation" : "1 action",
  "Type" : "",
  "Description" : "Crée une main spectrale qui peut dans un rayon de 9 m manipuler un objet, ouvrir une porte, saisir un objet, etc.",
  "Classes" :["BARD", "SORCERER", "MAGICIAN", "WIZARD"]
   },
"Message": {
  "Name" : "Message",
  "OV" : "Message",
  "Level" : 0,
  "BBE" : "",
  "School" : "Transmutation",
  "Incantation" : "1 action",
  "Type" : "",
  "Description" : "Le lanceur murmure un message à une créature à 36 m qui sera la seule à l'entendre. Elle pourra répondre de la même façon.",
  "Classes" :["BARD", "SORCERER", "MAGICIAN"]
   },
"Moquerie cruelle": {
  "Name" : "Moquerie cruelle",
  "OV" : "Vicious Mockery",
  "Level" : 0,
  "BBE" : "",
  "School" : "Enchantement",
  "Incantation" : "1 action",
  "Type" : "",
  "Description" : "La cible doit réussir un JdS de Sag. ou subir 1d4 dégâts psychiques et avoir un désavantage à sa prochaine attaque (dégâts/niv).",
  "Classes" :["BARD"]
   },
"Mot de radiance": {
  "Name" : "Mot de radiance",
  "OV" : "Word of Radiance",
  "Level" : 0,
  "BBE" : "",
  "School" : "Évocation",
  "Incantation" : "1 action",
  "Type" : "",
  "Description" : "Les créatures dans un rayon de 1,50 m doivent réussir un JdS de Con. ou subir 1d6 dégâts radiants (dégâts/niv).",
  "Classes" :["CLERK"]
   },
"Pierre magique": {
  "Name" : "Pierre magique",
  "OV" : "Magic Stone",
  "Level" : 0,
  "BBE" : "",
  "School" : "Transmutation",
  "Incantation" : "1 action bonus",
  "Type" : "",
  "Description" : "Jusqu'à 3 cailloux infligent 1d6 + Mod.Carac.Inc dégâts contondant si l'attaque avec un sort touche.",
  "Classes" :["DRUID", "WIZARD"]
   },
"Poigne électrique": {
  "Name" : "Poigne électrique",
  "OV" : "Shocking Grasp",
  "Level" : 0,
  "BBE" : "",
  "School" : "Évocation",
  "Incantation" : "1 action",
  "Type" : "",
  "Description" : "Si l'attaque avec un sort touche, inflige 1d8 dégâts de foudre (dégâts/niv) et la cible ne peut pas prendre de réaction.",
  "Classes" :["SORCERER", "MAGICIAN"]
   },
"Prestidigitation": {
  "Name" : "Prestidigitation",
  "OV" : "Prestidigitation",
  "Level" : 0,
  "BBE" : "",
  "School" : "Transmutation",
  "Incantation" : "1 action",
  "Type" : "",
  "Description" : "Tour de magie (effet sensoriel, allume une torche, nettoie un objet, réchauffe, fait apparaître un symbole, crée une babiole).",
  "Classes" :["BARD", "SORCERER", "MAGICIAN", "WIZARD"]
   },
"Production de flamme": {
  "Name" : "Production de flamme",
  "OV" : "Produce Flame",
  "Level" : 0,
  "BBE" : "Produire une flamme",
  "School" : "Invocation",
  "Incantation" : "1 action",
  "Type" : "",
  "Description" : "Si l'attaque avec un sort touche, inflige 1d8 dégâts de feu (dégâts/niv). Émet une lumière vive sur 3 m et faible sur 3 m extra.",
  "Classes" :["DRUID"]
   },
"Protection contre les armes": {
  "Name" : "Protection contre les armes",
  "OV" : "Blade Ward",
  "Level" : 0,
  "BBE" : "",
  "School" : "Abjuration",
  "Incantation" : "1 action",
  "Type" : "",
  "Description" : "Le lanceur obtient la résistance contre les dégâts contondants, tranchants et perforants infligés par des attaques avec arme.",
  "Classes" :["BARD", "SORCERER", "MAGICIAN", "WIZARD"]
   },
"Rafale de vent": {
  "Name" : "Rafale de vent",
  "OV" : "Gust",
  "Level" : 0,
  "BBE" : "",
  "School" : "Transmutation",
  "Incantation" : "1 action",
  "Type" : "",
  "Description" : "Contrôle l'air afin de déplacer des objets ou des créatures (taille M max) ou de créer des effets sensoriels inoffensifs.",
  "Classes" :["DRUID", "SORCERER", "MAGICIAN"]
   },
"Rayon de givre": {
  "Name" : "Rayon de givre",
  "OV" : "Ray of Frost",
  "Level" : 0,
  "BBE" : "",
  "School" : "Évocation",
  "Incantation" : "1 action",
  "Type" : "",
  "Description" : "Si l'attaque avec un sort touche, inflige 1d8 dégâts de froid (dégâts/niv) et la vitesse de la cible est réduite de 3 m.",
  "Classes" :["SORCERER", "MAGICIAN"]
   },
"Réparation": {
  "Name" : "Réparation",
  "OV" : "Mending",
  "Level" : 0,
  "BBE" : "",
  "School" : "Transmutation",
  "Incantation" : "1 minute",
  "Type" : "",
  "Description" : "Répare fissure, déchirure, fêlure d'un objet (maillon de chaîne cassé, clé brisée, accroc sur un manteau, fuite d'une gourde).",
  "Classes" :["BARD", "CLERK", "DRUID", "SORCERER", "MAGICIAN"]
   },
"Résistance": {
  "Name" : "Résistance",
  "OV" : "Resistance",
  "Level" : 0,
  "BBE" : "",
  "School" : "Abjuration",
  "Incantation" : "1 action",
  "Type" : "Concentration",
  "Description" : "La cible peut ajouter 1d4 à un jet de sauvegarde de son choix.",
  "Classes" :["CLERK", "DRUID"]
   },
"Sauvagerie primitive": {
  "Name" : "Sauvagerie primitive",
  "OV" : "Primal Savagery",
  "Level" : 0,
  "BBE" : "",
  "School" : "Transmutation",
  "Incantation" : "1 action",
  "Type" : "",
  "Description" : "Si l'attaque au corps à corps avec un sort touche, inflige 1d10 dégâts d'acide (dégâts/niv).",
  "Classes" :["DRUID"]
   },
"Stabilisation": {
  "Name" : "Stabilisation",
  "OV" : "Spare the Dying",
  "Level" : 0,
  "BBE" : "Épargner les mourants",
  "School" : "Nécromancie",
  "Incantation" : "1 action",
  "Type" : "",
  "Description" : "1 créature vivante à 0 point de vie est immédiatement stabilisée.",
  "Classes" :["CLERK"]
   },
"Thaumaturgie": {
  "Name" : "Thaumaturgie",
  "OV" : "Thaumaturgy",
  "Level" : 0,
  "BBE" : "",
  "School" : "Transmutation",
  "Incantation" : "1 action",
  "Type" : "",
  "Description" : "Crée divers effets mineurs visant à impressionner ou distraire des créatures.",
  "Classes" :["CLERK"]
   },
"Trait de feu": {
  "Name" : "Trait de feu",
  "OV" : "Fire Bolt",
  "Level" : 0,
  "BBE" : "",
  "School" : "Évocation",
  "Incantation" : "1 action",
  "Type" : "",
  "Description" : "Si l'attaque avec un sort touche, inflige 1d10 dégâts de feu (dégâts/niv). Un objet peut prendre feu.",
  "Classes" :["SORCERER", "MAGICIAN"]
   },
"Vaporisation de poison": {
  "Name" : "Vaporisation de poison",
  "OV" : "Poison Spray",
  "Level" : 0,
  "BBE" : "Bouffée de poison",
  "School" : "Invocation",
  "Incantation" : "1 action",
  "Type" : "",
  "Description" : "La cible doit réussir un JdS de Con. ou subir 1d12 dégâts de poison (dégâts/niv).",
  "Classes" :["DRUID", "SORCERER", "MAGICIAN", "WIZARD"]
   },
"Absorption des éléments": {
  "Name" : "Absorption des éléments",
  "OV" : "Absorb Elements",
  "Level" : 1,
  "BBE" : "",
  "School" : "Abjuration",
  "Incantation" : "1 réaction",
  "Type" : "",
  "Description" : "Le lanceur a la résistance aux dégâts reçus et inflige 1d6 dégâts extra du même type à sa prochaine attaque (dégâts/niv).",
  "Classes" :["MAGICIAN", "PROWLER"]
   },
"Alarme": {
  "Name" : "Alarme",
  "OV" : "Alarm",
  "Level" : 1,
  "BBE" : "",
  "School" : "Abjuration",
  "Incantation" : "1 minute",
  "Type" : "Rituel",
  "Description" : "Alerte le lanceur ou active une alarme si une créature de taille TP ou supérieure pénètre dans un cube surveillé de 6 m.",
  "Classes" :["MAGICIAN", "PROWLER"]
   },
"Amitié avec les animaux": {
  "Name" : "Amitié avec les animaux",
  "OV" : "Animal Friendship",
  "Level" : 1,
  "BBE" : "",
  "School" : "Enchantement",
  "Incantation" : "1 action",
  "Type" : "",
  "Description" : "Une bête d'Intelligence 3 ou moins doit réussir un JdS de Sag. ou être charmée (+1 bête/niv).",
  "Classes" :["BARD", "DRUID", "PROWLER"]
   },
"Appel de familier": {
  "Name" : "Appel de familier",
  "OV" : "Find Familiar",
  "Level" : 1,
  "BBE" : "",
  "School" : "Invocation",
  "Incantation" : "1 heure",
  "Type" : "Rituel",
  "Description" : "Invoque un petit animal qui obéit au lanceur du sort et qui partage ses sens avec lui par télépathie.",
  "Classes" :["MAGICIAN"]
   },
"Armure d'Agathys": {
  "Name" : "Armure d'Agathys",
  "OV" : "Armor of Agathys",
  "Level" : 1,
  "BBE" : "",
  "School" : "Abjuration",
  "Incantation" : "1 action",
  "Type" : "",
  "Description" : "Le lanceur gagne 5pv temporaires et une créature qui le touche au corps à corps subit 5 dégâts de froid à (+5 pv et dégâts/niv).",
  "Classes" :["WIZARD"]
   },
"Armure de mage": {
  "Name" : "Armure de mage",
  "OV" : "Mage Armor",
  "Level" : 1,
  "BBE" : "Armure du mage",
  "School" : "Abjuration",
  "Incantation" : "1 action",
  "Type" : "",
  "Description" : "La cible, si elle est consentante et ne porte pas d'armure, obtient une CA de 13+Mod.Dex.",
  "Classes" :["SORCERER", "MAGICIAN"]
   },
"Baies nourricières": {
  "Name" : "Baies nourricières",
  "OV" : "Goodberry",
  "Level" : 1,
  "BBE" : "",
  "School" : "Transmutation",
  "Incantation" : "1 action",
  "Type" : "",
  "Description" : "Crée jusqu'à 10 baies qui redonnent 1 pv chacune et gardent leur pouvoir durant 24 heures.",
  "Classes" :["DRUID", "PROWLER"]
   },
"Bénédiction": {
  "Name" : "Bénédiction",
  "OV" : "Bless",
  "Level" : 1,
  "BBE" : "",
  "School" : "Enchantement",
  "Incantation" : "1 action",
  "Type" : "Concentration",
  "Description" : "Jusqu'à 3 cibles peuvent ajouter 1d4 à leur jet d'attaque ou de sauvegarde (+1 créature/niv).",
  "Classes" :["CLERK", "PALADIN"]
   },
"Blessure": {
  "Name" : "Blessure",
  "OV" : "Inflict Wounds",
  "Level" : 1,
  "BBE" : "",
  "School" : "Nécromancie",
  "Incantation" : "1 action",
  "Type" : "",
  "Description" : "Si l'attaque touche, inflige subit 3d10 dégâts nécrotiques (dégâts/niv).",
  "Classes" :["CLERK"]
   },
"Bouclier": {
  "Name" : "Bouclier",
  "OV" : "Shield",
  "Level" : 1,
  "BBE" : "",
  "School" : "Abjuration",
  "Incantation" : "1 réaction",
  "Type" : "",
  "Description" : "En réaction, la lanceur gagne un bonus de +5 à la CA et ne prend aucun dégât du sort projectile magique.",
  "Classes" :["SORCERER", "MAGICIAN"]
   },
"Bouclier de la foi": {
  "Name" : "Bouclier de la foi",
  "OV" : "Shield of Faith",
  "Level" : 1,
  "BBE" : "",
  "School" : "Abjuration",
  "Incantation" : "1 action bonus",
  "Type" : "Concentration",
  "Description" : "La cible obtient un bonus de +2 de CA.",
  "Classes" :["CLERK", "PALADIN"]
   },
"Catapulte": {
  "Name" : "Catapulte",
  "OV" : "Catapult",
  "Level" : 1,
  "BBE" : "",
  "School" : "Transmutation",
  "Incantation" : "1 action",
  "Type" : "",
  "Description" : "La cible doit réussir un JdS de Dex. ou subir 3d8 dégâts contondants d'un objet de 2,5 kg max (+2,5 kg et +1d8/niv).",
  "Classes" :["SORCERER", "MAGICIAN"]
   },
"Cérémonie": {
  "Name" : "Cérémonie",
  "OV" : "Ceremony",
  "Level" : 1,
  "BBE" : "",
  "School" : "Abjuration",
  "Incantation" : "1 heure",
  "Type" : "Rituel",
  "Description" : "Célèbre un rite religieux (bénir de l'eau, octroyer un bonus à la CA, aux JdS, au jets de carac, etc).",
  "Classes" :["CLERK", "PALADIN"]
   },
"Charme-personne": {
  "Name" : "Charme-personne",
  "OV" : "Charm Person",
  "Level" : 1,
  "BBE" : "",
  "School" : "Enchantement",
  "Incantation" : "1 action",
  "Type" : "",
  "Description" : "La cible humanoïde doit réussir un JdS de Sag. ou être charmée par le lanceur (+1 créature/niv).",
  "Classes" :["BARD", "DRUID", "SORCERER", "MAGICIAN", "WIZARD"]
   },
"Châtiment ardent": {
  "Name" : "Châtiment ardent",
  "OV" : "Searing Smite",
  "Level" : 1,
  "BBE" : "Frappe ardente",
  "School" : "Évocation",
  "Incantation" : "1 action bonus",
  "Type" : "Concentration",
  "Description" : "Si l'attaque touche, inflige 1d6 dégâts de feu extra et enflamme la cible (dégâts/niv).",
  "Classes" :["PALADIN"]
   },
"Châtiment colérique": {
  "Name" : "Châtiment colérique",
  "OV" : "Wrathful Smite",
  "Level" : 1,
  "BBE" : "Frappe colérique",
  "School" : "Évocation",
  "Incantation" : "1 action bonus",
  "Type" : "Concentration",
  "Description" : "Si l'attaque touche, inflige 1d6 dégâts psychiques extra et la cible doit réussir un JdS de Sag. ou être effrayée.",
  "Classes" :["PALADIN"]
   },
"Châtiment tonitruant": {
  "Name" : "Châtiment tonitruant",
  "OV" : "Thunderous Smite",
  "Level" : 1,
  "BBE" : "Frappe tonitruante",
  "School" : "Évocation",
  "Incantation" : "1 action bonus",
  "Type" : "Concentration",
  "Description" : "Si l'attaque touche, inflige 2d6 dégâts de tonnerre extra, et la cible doit réussir un JdS de For. ou tomber à terre.",
  "Classes" :["PALADIN"]
   },
"Collet": {
  "Name" : "Collet",
  "OV" : "Snare",
  "Level" : 1,
  "BBE" : "",
  "School" : "Abjuration",
  "Incantation" : "1 minute",
  "Type" : "",
  "Description" : "Crée un piège magique (JdS de Dex. ou la créature de taille P à G est hissée en l'air).",
  "Classes" :["DRUID", "MAGICIAN", "PROWLER"]
   },
"Communication avec les animaux": {
  "Name" : "Communication avec les animaux",
  "OV" : "Speak with Animals",
  "Level" : 1,
  "BBE" : "",
  "School" : "Divination",
  "Incantation" : "1 action",
  "Type" : "Rituel",
  "Description" : "Le lanceur communique avec des bêtes qui peuvent ainsi partager des informations ou aider.",
  "Classes" :["BARD", "DRUID", "PROWLER"]
   },
"Compréhension des langues": {
  "Name" : "Compréhension des langues",
  "OV" : "Comprehend Languages",
  "Level" : 1,
  "BBE" : "",
  "School" : "Divination",
  "Incantation" : "1 action",
  "Type" : "Rituel",
  "Description" : "Le lanceur comprend toutes les langues parlées ou écrites (1 min/page). Ne décode pas les messages secrets.",
  "Classes" :["BARD", "SORCERER", "MAGICIAN", "WIZARD"]
   },
"Couleurs dansantes": {
  "Name" : "Couleurs dansantes",
  "OV" : "Color Spray",
  "Level" : 1,
  "BBE" : "",
  "School" : "Illusion",
  "Incantation" : "1 action",
  "Type" : "",
  "Description" : "6d10 pv de créatures sont éblouies par ordre croissant de leurs pv actuels (+2d10 pv/niv).",
  "Classes" :["SORCERER", "MAGICIAN"]
   },
"Couteau de glace": {
  "Name" : "Couteau de glace",
  "OV" : "Ice Knife",
  "Level" : 1,
  "BBE" : "",
  "School" : "Invocation",
  "Incantation" : "1 action",
  "Type" : "",
  "Description" : "Si l'attaque avec un sort touche, inflige 1d10 dégâts perforants + JdS de Dex. ou 2d6 dégâts de froid (dégâts/niv) à 1,50 m.",
  "Classes" :["DRUID", "SORCERER", "MAGICIAN"]
   },
"Création ou destruction d'eau": {
  "Name" : "Création ou destruction d'eau",
  "OV" : "Create or Destroy Water",
  "Level" : 1,
  "BBE" : "",
  "School" : "Transmutation",
  "Incantation" : "1 action",
  "Type" : "",
  "Description" : "Crée ou détruit jusqu'à 40 litres d'eau (+40 litres/niv).",
  "Classes" :["CLERK", "DRUID"]
   },
"Déguisement": {
  "Name" : "Déguisement",
  "OV" : "Disguise Self",
  "Level" : 1,
  "BBE" : "",
  "School" : "Illusion",
  "Incantation" : "1 action",
  "Type" : "",
  "Description" : "Modifie l'apparence du lanceur (son physique et son équipement) grâce à une illusion.",
  "Classes" :["BARD", "SORCERER", "MAGICIAN"]
   },
"Détection de la magie": {
  "Name" : "Détection de la magie",
  "OV" : "Detect Magic",
  "Level" : 1,
  "BBE" : "",
  "School" : "Divination",
  "Incantation" : "1 action",
  "Type" : "Concentration Rituel",
  "Description" : "Le lanceur détecte toutes émanations magiques dans un rayon de 9 m et en détermine l'école.",
  "Classes" :["BARD", "CLERK", "DRUID", "SORCERER", "MAGICIAN", "PALADIN", "PROWLER"]
   },
"Détection du mal et du bien": {
  "Name" : "Détection du mal et du bien",
  "OV" : "Detect Evil and Good",
  "Level" : 1,
  "BBE" : "",
  "School" : "Divination",
  "Incantation" : "1 action",
  "Type" : "Concentration",
  "Description" : "Le lanceur détecte et localise aberration, céleste, élémentaire, fée, fiélon ou mort-vivant dans un rayon de 9 m.",
  "Classes" :["CLERK", "PALADIN"]
   },
"Détection du poison et des maladies": {
  "Name" : "Détection du poison et des maladies",
  "OV" : "Detect Poison and Disease",
  "Level" : 1,
  "BBE" : "",
  "School" : "Divination",
  "Incantation" : "1 action",
  "Type" : "Concentration Rituel",
  "Description" : "Le lanceur détecte et identifie poisons, créatures venimeuses et maladies à 9 mètres.",
  "Classes" :["CLERK", "DRUID", "PALADIN", "PROWLER"]
   },
"Disque flottant de Tenser": {
  "Name" : "Disque flottant de Tenser",
  "OV" : "Tenser's Floating Disk",
  "Level" : 1,
  "BBE" : "",
  "School" : "Invocation",
  "Incantation" : "1 action",
  "Type" : "Rituel",
  "Description" : "Crée un plateau flottant de 90 cm de diamètre qui peut supporter jusqu'à 250 kg et suit le lanceur.",
  "Classes" :["MAGICIAN"]
   },
"Duel forcé": {
  "Name" : "Duel forcé",
  "OV" : "Compelled Duel",
  "Level" : 1,
  "BBE" : "",
  "School" : "Enchantement",
  "Incantation" : "1 action bonus",
  "Type" : "Concentration",
  "Description" : "La cible doit réussir un JdS de Sag. ou avoir un désavantage à ses jets d'attaque contre d'autres créatures que le lanceur.",
  "Classes" :["PALADIN"]
   },
"Éclair de chaos": {
  "Name" : "Éclair de chaos",
  "OV" : "Chaos Bolt",
  "Level" : 1,
  "BBE" : "",
  "School" : "Évocation",
  "Incantation" : "1 action",
  "Type" : "",
  "Description" : "Si l'attaque touche, inflige 2d8 + 1d6 dégâts de type variable (dégâts/niv). Rebond si double 8.",
  "Classes" :["SORCERER"]
   },
"Éclair de sorcière": {
  "Name" : "Éclair de sorcière",
  "OV" : "Witch Bolt",
  "Level" : 1,
  "BBE" : "Carreau ensorcelé",
  "School" : "Évocation",
  "Incantation" : "1 action",
  "Type" : "Concentration",
  "Description" : "Si l'attaque avec un sort touche, inflige 1d12 dégâts de foudre (dégâts/niv) à chaque round.",
  "Classes" :["SORCERER", "MAGICIAN", "WIZARD"]
   },
"Éclair traçant": {
  "Name" : "Éclair traçant",
  "OV" : "Guiding Bolt",
  "Level" : 1,
  "BBE" : "Balisage",
  "School" : "Évocation",
  "Incantation" : "1 action",
  "Type" : "",
  "Description" : "Si l'attaque avec un sort touche, inflige 4d6 dégâts radiants (dégâts/niv) et le prochain jet d'attaque aura l'avantage.",
  "Classes" :["CLERK"]
   },
"Enchevêtrement": {
  "Name" : "Enchevêtrement",
  "OV" : "Entangle",
  "Level" : 1,
  "BBE" : "",
  "School" : "Invocation",
  "Incantation" : "1 action",
  "Type" : "Concentration",
  "Description" : "Les créatures dans un carré de 6 m (terrain difficile) doivent réussir un JdS de For. ou être entravées.",
  "Classes" :["DRUID"]
   },
"Faveur divine": {
  "Name" : "Faveur divine",
  "OV" : "Divine Favor",
  "Level" : 1,
  "BBE" : "",
  "School" : "Évocation",
  "Incantation" : "1 action bonus",
  "Type" : "Concentration",
  "Description" : "Si une attaque avec une arme touche, inflige 1d4 dégâts radiants extra.",
  "Classes" :["PALADIN"]
   },
"Feuille morte": {
  "Name" : "Feuille morte",
  "OV" : "Feather Fall",
  "Level" : 1,
  "BBE" : "Léger comme une plume",
  "School" : "Transmutation",
  "Incantation" : "1 réaction",
  "Type" : "",
  "Description" : "Jusqu'à 5 créatures tombent à une vitesse de 18 mètres par round et ne subissent pas de dégâts de chute si le sort est actif.",
  "Classes" :["BARD", "SORCERER", "MAGICIAN"]
   },
"Fléau": {
  "Name" : "Fléau",
  "OV" : "Bane",
  "Level" : 1,
  "BBE" : "",
  "School" : "Enchantement",
  "Incantation" : "1 action",
  "Type" : "Concentration",
  "Description" : "Jusqu'à 3 cibles doivent réussir un JdS de Cha. ou soustraire 1d4 à l'attaque ou à la sauvegarde (+1 créature/niv).",
  "Classes" :["BARD", "CLERK"]
   },
"Fou rire de Tasha": {
  "Name" : "Fou rire de Tasha",
  "OV" : "Tasha's Hideous Laughter",
  "Level" : 1,
  "BBE" : "",
  "School" : "Enchantement",
  "Incantation" : "1 action",
  "Type" : "Concentration",
  "Description" : "La cible doit réussir un JdS de Sag. ou être prise d'une intense crise de fou rire, tomber à terre et être incapable d'agir.",
  "Classes" :["BARD", "MAGICIAN"]
   },
"Frappe du zéphyr": {
  "Name" : "Frappe du zéphyr",
  "OV" : "Zephyr Strike",
  "Level" : 1,
  "BBE" : "",
  "School" : "Transmutation",
  "Incantation" : "1 action bonus",
  "Type" : "Concentration",
  "Description" : "Le mouvement du lanceur (+9 m) ne provoque pas d'AO et il obtient l'avantage à un jet d'attaque qui inflige 1d8 de force extra.",
  "Classes" :["PROWLER"]
   },
"Frappe piégeante": {
  "Name" : "Frappe piégeante",
  "OV" : "Ensnaring Strike",
  "Level" : 1,
  "BBE" : "Frappe piégeuse",
  "School" : "Invocation",
  "Incantation" : "1 action bonus",
  "Type" : "Concentration",
  "Description" : "La cible doit réussir un JdS de For. ou être entravée et subir 1d6 dégâts perforants (dégâts/niv).",
  "Classes" :["PROWLER"]
   },
"Frayeur": {
  "Name" : "Frayeur",
  "OV" : "Cause Fear",
  "Level" : 1,
  "BBE" : "",
  "School" : "Nécromancie",
  "Incantation" : "1 action",
  "Type" : "Concentration",
  "Description" : "La cible doit réussir un JdS de Sag. ou être effrayée (nbre de cibles/niv).",
  "Classes" :[ "MAGICIAN", "WIZARD"]
   },
"Graisse": {
  "Name" : "Graisse",
  "OV" : "Grease",
  "Level" : 1,
  "BBE" : "",
  "School" : "Invocation",
  "Incantation" : "1 action",
  "Type" : "",
  "Description" : "Les créatures dans un carré de 3 m (terrain difficile) doivent réussir un JdS de Dex. pour ne pas tomber.",
  "Classes" :["MAGICIAN"]
   },
"Grande foulée": {
  "Name" : "Grande foulée",
  "OV" : "Longstrider",
  "Level" : 1,
  "BBE" : "",
  "School" : "Transmutation",
  "Incantation" : "1 action",
  "Type" : "",
  "Description" : "La cible obtient une vitesse augmentée de 3 m (+1 créature/niv).",
  "Classes" :["BARD", "DRUID", "MAGICIAN", "PROWLER"]
   },
"Grêle d'épines": {
  "Name" : "Grêle d'épines",
  "OV" : "Hail of Thorns",
  "Level" : 1,
  "BBE" : "",
  "School" : "Invocation",
  "Incantation" : "1 action bonus",
  "Type" : "Concentration",
  "Description" : "Les créatures dans un rayon de 1,50 m doivent réussir un JdS de Dex. ou subir 1d10 dégâts perforants (dégâts/niv).",
  "Classes" :["PROWLER"]
   },
"Héroïsme": {
  "Name" : "Héroïsme",
  "OV" : "Heroism",
  "Level" : 1,
  "BBE" : "",
  "School" : "Enchantement",
  "Incantation" : "1 action",
  "Type" : "Concentration",
  "Description" : "La cible est immunisée contre la condition effrayé et gagne Mod.Carac.Inc pv temporaires/round (+1 créatures/niv).",
  "Classes" :["BARD", "PALADIN"]
   },
"Identification": {
  "Name" : "Identification",
  "OV" : "Identify",
  "Level" : 1,
  "BBE" : "",
  "School" : "Divination",
  "Incantation" : "1 minute",
  "Type" : "Rituel",
  "Description" : "Le lanceur obtient les propriétés d'un objet magique (lien, charges) ou est informé si un sort affecte un objet ou une créature.",
  "Classes" :["BARD", "MAGICIAN"]
   },
"Image silencieuse": {
  "Name" : "Image silencieuse",
  "OV" : "Silent Image",
  "Level" : 1,
  "BBE" : "",
  "School" : "Illusion",
  "Incantation" : "1 action",
  "Type" : "Concentration",
  "Description" : "Crée l'image d'un objet ou d'une créature (sans son et de la taille d'un cube de 4,50 m max) et permet de la faire bouger.",
  "Classes" :["BARD", "SORCERER", "MAGICIAN"]
   },
"Injonction": {
  "Name" : "Injonction",
  "OV" : "Command",
  "Level" : 1,
  "BBE" : "",
  "School" : "Enchantement",
  "Incantation" : "1 action",
  "Type" : "",
  "Description" : "La cible doit réussir un JdS de Sag. ou suivre votre ordre comme Approche, Lâche, Fuis, Tombe, Halte, etc (+1 créature/niv).",
  "Classes" :["CLERK", "PALADIN"]
   },
"Lien avec une bête": {
  "Name" : "Lien avec une bête",
  "OV" : "Beast Bond",
  "Level" : 1,
  "BBE" : "Lien avec les bêtes",
  "School" : "Divination",
  "Incantation" : "1 action",
  "Type" : "Concentration",
  "Description" : "Crée un lien télépathique avec une bête pour pouvoir communiquer avec elle.",
  "Classes" :["DRUID", "PROWLER"]
   },
"Lueurs féeriques": {
  "Name" : "Lueurs féeriques",
  "OV" : "Faerie Fire",
  "Level" : 1,
  "BBE" : "",
  "School" : "Évocation",
  "Incantation" : "1 action",
  "Type" : "Concentration",
  "Description" : "Les créatures dans un cube de 6 m doivent réussir un JdS de Dex. ou octroyer l'avantage contre elles à l'attaque.",
  "Class</v>
      </c>
    </row>
    <row r="27" spans="1:3" ht="15" customHeight="1">
      <c r="A27" t="s">
        <v>1277</v>
      </c>
      <c r="B27" t="str">
        <f>'Sous-races'!Q33</f>
        <v>"HIGH_ELF": {
 "Id" : "HIGH_ELF",
 "Race" : "ELF",
 "Name" : "Haut-Elfe",
 "OV" : "High-Elf",
 "Strength" : 0,
 "Constitution" : 0,
 "Dexterity" : 0,
 "Intelligence" : 1,
 "Wisdom" : 0,
 "Charisma" : 0,
 "Speed" : 0,
 "Languages" : [],
 "Resistances" : [],
 "SaveAdvantages" : [],
 "ArmorCategories" : []
  },
"WOODEN_ELF": {
 "Id" : "WOODEN_ELF",
 "Race" : "ELF",
 "Name" : "Elfe des bois",
 "OV" : "Wooden Elf",
 "Strength" : 0,
 "Constitution" : 0,
 "Dexterity" : 0,
 "Intelligence" : 0,
 "Wisdom" : 1,
 "Charisma" : 0,
 "Speed" : 10.5,
 "Languages" : [],
 "Resistances" : [],
 "SaveAdvantages" : [],
 "ArmorCategories" : []
  },
"DROW": {
 "Id" : "DROW",
 "Race" : "ELF",
 "Name" : "Elfe noir",
 "OV" : "Drow",
 "Strength" : 0,
 "Constitution" : 0,
 "Dexterity" : 0,
 "Intelligence" : 0,
 "Wisdom" : 1,
 "Charisma" : 0,
 "Speed" : 0,
 "Languages" : [],
 "Resistances" : [],
 "SaveAdvantages" : [],
 "ArmorCategories" : []
  },
"LIGHT_FOOT_HALFELIN": {
 "Id" : "LIGHT_FOOT_HALFELIN",
 "Race" : "HALFELIN",
 "Name" : "Halfelin pied-léger",
 "OV" : "Light-foot Halfelin",
 "Strength" : 0,
 "Constitution" : 0,
 "Dexterity" : 0,
 "Intelligence" : 0,
 "Wisdom" : 0,
 "Charisma" : 1,
 "Speed" : 0,
 "Languages" : [],
 "Resistances" : [],
 "SaveAdvantages" : [],
 "ArmorCategories" : []
  },
"ROBUST_HALFELIN": {
 "Id" : "ROBUST_HALFELIN",
 "Race" : "HALFELIN",
 "Name" : "Halfelin Robuste",
 "OV" : "Robust Halfelin",
 "Strength" : 0,
 "Constitution" : 1,
 "Dexterity" : 0,
 "Intelligence" : 0,
 "Wisdom" : 0,
 "Charisma" : 0,
 "Speed" : 0,
 "Languages" : [],
 "Resistances" : ["POISON"],
 "SaveAdvantages" : ["POISON"],
 "ArmorCategories" : []
  },
"HILLS_DWARF": {
 "Id" : "HILLS_DWARF",
 "Race" : "DWARF",
 "Name" : "Nain des collines",
 "OV" : "Hills Dwarf",
 "Strength" : 0,
 "Constitution" : 0,
 "Dexterity" : 0,
 "Intelligence" : 0,
 "Wisdom" : 1,
 "Charisma" : 0,
 "Speed" : 0,
 "Languages" : [],
 "Resistances" : [],
 "SaveAdvantages" : [],
 "ArmorCategories" : []
  },
"MONTAINS_DWARF": {
 "Id" : "MONTAINS_DWARF",
 "Race" : "DWARF",
 "Name" : "Nain des montagnes",
 "OV" : "Mountains Dwarf",
 "Strength" : 2,
 "Constitution" : 0,
 "Dexterity" : 0,
 "Intelligence" : 0,
 "Wisdom" : 0,
 "Charisma" : 0,
 "Speed" : 0,
 "Languages" : [],
 "Resistances" : [],
 "SaveAdvantages" : [],
 "ArmorCategories" : ["1_LIGHT", "2_MID"]
  },
"FORESTS_GNOME": {
 "Id" : "FORESTS_GNOME",
 "Race" : "GNOME",
 "Name" : "Gnome des forêts",
 "OV" : "Forests Gnome",
 "Strength" : 0,
 "Constitution" : 0,
 "Dexterity" : 1,
 "Intelligence" : 0,
 "Wisdom" : 0,
 "Charisma" : 0,
 "Speed" : 0,
 "Languages" : [],
 "Resistances" : [],
 "SaveAdvantages" : [],
 "ArmorCategories" : []
  },
"ROCKS_GNOME": {
 "Id" : "ROCKS_GNOME",
 "Race" : "GNOME",
 "Name" : "Gnome des roches",
 "OV" : "Rocks Gnome",
 "Strength" : 1,
 "Constitution" : 0,
 "Dexterity" : 0,
 "Intelligence" : 0,
 "Wisdom" : 0,
 "Charisma" : 0,
 "Speed" : 0,
 "Languages" : [],
 "Resistances" : [],
 "SaveAdvantages" : [],
 "ArmorCategories" : []
  },
"DEPTH_GNOME": {
 "Id" : "DEPTH_GNOME",
 "Race" : "GNOME",
 "Name" : "Gnome des profondeurs *",
 "OV" : "Depth Gnome",
 "Strength" : 0,
 "Constitution" : 0,
 "Dexterity" : 1,
 "Intelligence" : 0,
 "Wisdom" : 0,
 "Charisma" : 0,
 "Speed" : 0,
 "Languages" : ["DEPTH_COMMON"],
 "Resistances" : [],
 "SaveAdvantages" : [],
 "ArmorCategories" : []
  },
"AIR_GENASI": {
 "Id" : "AIR_GENASI",
 "Race" : "GENASI",
 "Name" : "Génasi de l'air",
 "OV" : "Air Genasi",
 "Strength" : 0,
 "Constitution" : 0,
 "Dexterity" : 1,
 "Intelligence" : 0,
 "Wisdom" : 0,
 "Charisma" : 0,
 "Speed" : 0,
 "Languages" : [],
 "Resistances" : [],
 "SaveAdvantages" : [],
 "ArmorCategories" : []
  },
"EARTH_GENASI": {
 "Id" : "EARTH_GENASI",
 "Race" : "GENASI",
 "Name" : "Génasi de la terre",
 "OV" : "Earth Genasi",
 "Strength" : 1,
 "Constitution" : 0,
 "Dexterity" : 0,
 "Intelligence" : 0,
 "Wisdom" : 0,
 "Charisma" : 0,
 "Speed" : 0,
 "Languages" : [],
 "Resistances" : [],
 "SaveAdvantages" : [],
 "ArmorCategories" : []
  },
"FIRE_GENASI": {
 "Id" : "FIRE_GENASI",
 "Race" : "GENASI",
 "Name" : "Génasi du feu",
 "OV" : "Fire Genasi",
 "Strength" : 0,
 "Constitution" : 0,
 "Dexterity" : 0,
 "Intelligence" : 1,
 "Wisdom" : 0,
 "Charisma" : 0,
 "Speed" : 0,
 "Languages" : [],
 "Resistances" : ["FIRE"],
 "SaveAdvantages" : ["FIRE"],
 "ArmorCategories" : []
  },
"WATER_GENASI": {
 "Id" : "WATER_GENASI",
 "Race" : "GENASI",
 "Name" : "Génasi de l'eau",
 "OV" : "Water Genasi",
 "Strength" : 0,
 "Constitution" : 0,
 "Dexterity" : 0,
 "Intelligence" : 0,
 "Wisdom" : 1,
 "Charisma" : 0,
 "Speed" : 0,
 "Languages" : [],
 "Resistances" : ["ACID"],
 "SaveAdvantages" : ["ACID"],
 "ArmorCategories" : []
  },
"HUMAN": {
 "Id" : "HUMAN",
 "Race" : "HUMAN",
 "Name" : "Humain",
 "OV" : "Human",
 "Strength" : 0,
 "Constitution" : 0,
 "Dexterity" : 0,
 "Intelligence" : 0,
 "Wisdom" : 0,
 "Charisma" : 0,
 "Speed" : 0,
 "Languages" : [],
 "Resistances" : [],
 "SaveAdvantages" : [],
 "ArmorCategories" : []
  },
"HALF_ELF": {
 "Id" : "HALF_ELF",
 "Race" : "HALF_ELF",
 "Name" : "Demi-Elfe",
 "OV" : "Half-Elf",
 "Strength" : 0,
 "Constitution" : 0,
 "Dexterity" : 0,
 "Intelligence" : 0,
 "Wisdom" : 0,
 "Charisma" : 0,
 "Speed" : 0,
 "Languages" : [],
 "Resistances" : [],
 "SaveAdvantages" : [],
 "ArmorCategories" : []
  },
"HALF_ORC": {
 "Id" : "HALF_ORC",
 "Race" : "HALF_ORC",
 "Name" : "Demi-Orque",
 "OV" : "Half-Orc",
 "Strength" : 0,
 "Constitution" : 0,
 "Dexterity" : 0,
 "Intelligence" : 0,
 "Wisdom" : 0,
 "Charisma" : 0,
 "Speed" : 0,
 "Languages" : [],
 "Resistances" : [],
 "SaveAdvantages" : [],
 "ArmorCategories" : []
  },
"WHITE_DRAGON": {
 "Id" : "WHITE_DRAGON",
 "Race" : "DRAGON_BORN",
 "Name" : "Drakéide - Ascendence dragon blanc",
 "OV" : "Dragon Born - Ascending white dragon",
 "Strength" : 0,
 "Constitution" : 0,
 "Dexterity" : 0,
 "Intelligence" : 0,
 "Wisdom" : 0,
 "Charisma" : 0,
 "Speed" : 0,
 "Languages" : [],
 "Resistances" : ["Cold"],
 "SaveAdvantages" : ["Cold"],
 "ArmorCategories" : []
  },
"BLUE_DRAGON": {
 "Id" : "BLUE_DRAGON",
 "Race" : "DRAGON_BORN",
 "Name" : "Drakéide - Ascendence dragon bleu",
 "OV" : "Dragon Born - Ascending blue dragon",
 "Strength" : 0,
 "Constitution" : 0,
 "Dexterity" : 0,
 "Intelligence" : 0,
 "Wisdom" : 0,
 "Charisma" : 0,
 "Speed" : 0,
 "Languages" : [],
 "Resistances" : ["LIGHTNING"],
 "SaveAdvantages" : ["LIGHTNING"],
 "ArmorCategories" : []
  },
"BLACK_DRAGON": {
 "Id" : "BLACK_DRAGON",
 "Race" : "DRAGON_BORN",
 "Name" : "Drakéide - Ascendence dragon noir",
 "OV" : "Dragon Born - Ascending black dragon",
 "Strength" : 0,
 "Constitution" : 0,
 "Dexterity" : 0,
 "Intelligence" : 0,
 "Wisdom" : 0,
 "Charisma" : 0,
 "Speed" : 0,
 "Languages" : [],
 "Resistances" : ["ACID"],
 "SaveAdvantages" : ["ACID"],
 "ArmorCategories" : []
  },
"RED_DRAGON": {
 "Id" : "RED_DRAGON",
 "Race" : "DRAGON_BORN",
 "Name" : "Drakéide - Ascendence dragon rouge",
 "OV" : "Dragon Born - Ascending red dragon",
 "Strength" : 0,
 "Constitution" : 0,
 "Dexterity" : 0,
 "Intelligence" : 0,
 "Wisdom" : 0,
 "Charisma" : 0,
 "Speed" : 0,
 "Languages" : [],
 "Resistances" : ["FIRE"],
 "SaveAdvantages" : ["FIRE"],
 "ArmorCategories" : []
  },
"GREEN_DRAGON": {
 "Id" : "GREEN_DRAGON",
 "Race" : "DRAGON_BORN",
 "Name" : "Drakéide - Ascendence dragon vert",
 "OV" : "Dragon Born - Ascending green dragon",
 "Strength" : 0,
 "Constitution" : 0,
 "Dexterity" : 0,
 "Intelligence" : 0,
 "Wisdom" : 0,
 "Charisma" : 0,
 "Speed" : 0,
 "Languages" : [],
 "Resistances" : ["POISON"],
 "SaveAdvantages" : ["POISON"],
 "ArmorCategories" : []
  },
"BRASS_DRAGON": {
 "Id" : "BRASS_DRAGON",
 "Race" : "DRAGON_BORN",
 "Name" : "Drakéide - Ascendence dragon Airain",
 "OV" : "Dragon Born - Ascending brass dragon",
 "Strength" : 0,
 "Constitution" : 0,
 "Dexterity" : 0,
 "Intelligence" : 0,
 "Wisdom" : 0,
 "Charisma" : 0,
 "Speed" : 0,
 "Languages" : [],
 "Resistances" : ["FIRE"],
 "SaveAdvantages" : ["FIRE"],
 "ArmorCategories" : []
  },
"SILVER_DRAGON": {
 "Id" : "SILVER_DRAGON",
 "Race" : "DRAGON_BORN",
 "Name" : "Drakéide - Ascendence dragon argent",
 "OV" : "Dragon Born - Ascending silver dragon",
 "Strength" : 0,
 "Constitution" : 0,
 "Dexterity" : 0,
 "Intelligence" : 0,
 "Wisdom" : 0,
 "Charisma" : 0,
 "Speed" : 0,
 "Languages" : [],
 "Resistances" : ["COLD"],
 "SaveAdvantages" : ["COLD"],
 "ArmorCategories" : []
  },
"BRONZE_DRAGON": {
 "Id" : "BRONZE_DRAGON",
 "Race" : "DRAGON_BORN",
 "Name" : "Drakéide - Ascendence dragon bronze",
 "OV" : "Dragon Born - Ascending bronze dragon",
 "Strength" : 0,
 "Constitution" : 0,
 "Dexterity" : 0,
 "Intelligence" : 0,
 "Wisdom" : 0,
 "Charisma" : 0,
 "Speed" : 0,
 "Languages" : [],
 "Resistances" : ["LIGHTNING"],
 "SaveAdvantages" : ["LIGHTNING"],
 "ArmorCategories" : []
  },
"COPPER_DRAGON": {
 "Id" : "COPPER_DRAGON",
 "Race" : "DRAGON_BORN",
 "Name" : "Drakéide - Ascendence dragon cuivre",
 "OV" : "Dragon Born - Ascending copper dragon",
 "Strength" : 0,
 "Constitution" : 0,
 "Dexterity" : 0,
 "Intelligence" : 0,
 "Wisdom" : 0,
 "Charisma" : 0,
 "Speed" : 0,
 "Languages" : [],
 "Resistances" : ["ACID"],
 "SaveAdvantages" : ["ACID"],
 "ArmorCategories" : []
  },
"GOLD_DRAGON": {
 "Id" : "GOLD_DRAGON",
 "Race" : "DRAGON_BORN",
 "Name" : "Drakéide - Ascendence dragon or",
 "OV" : "Dragon Born - Ascending gold dragon",
 "Strength" : 0,
 "Constitution" : 0,
 "Dexterity" : 0,
 "Intelligence" : 0,
 "Wisdom" : 0,
 "Charisma" : 0,
 "Speed" : 0,
 "Languages" : [],
 "Resistances" : ["FIRE"],
 "SaveAdvantages" : ["FIRE"],
 "ArmorCategories" : []
  },
"TIEFFLING": {
 "Id" : "TIEFFLING",
 "Race" : "TIEFFLING",
 "Name" : "Tieffelin",
 "OV" : "Tieffling",
 "Strength" : 0,
 "Constitution" : 0,
 "Dexterity" : 0,
 "Intelligence" : 0,
 "Wisdom" : 0,
 "Charisma" : 0,
 "Speed" : 0,
 "Languages" : [],
 "Resistances" : ["FIRE"],
 "SaveAdvantages" : ["FIRE"],
 "ArmorCategories" : []
  },
"AARAKOCRA": {
 "Id" : "AARAKOCRA",
 "Race" : "AARAKOCRA",
 "Name" : "Aarakocra *",
 "OV" : "Aarakocra",
 "Strength" : 0,
 "Constitution" : 0,
 "Dexterity" : 0,
 "Intelligence" : 0,
 "Wisdom" : 0,
 "Charisma" : 0,
 "Speed" : 0,
 "Languages" : [],
 "Resistances" : [],
 "SaveAdvantages" : [],
 "ArmorCategories" : []
  },
"GOLIATH": {
 "Id" : "GOLIATH",
 "Race" : "GOLIATH",
 "Name" : "Goliath *",
 "OV" : "Goliath",
 "Strength" : 0,
 "Constitution" : 0,
 "Dexterity" : 0,
 "Intelligence" : 0,
 "Wisdom" : 0,
 "Charisma" : 0,
 "Speed" : 0,
 "Languages" : [],
 "Resistances" : [],
 "SaveAdvantages" : [],
 "ArmorCategories" : []
  }</v>
      </c>
      <c r="C27" t="str">
        <f t="shared" si="0"/>
        <v>"SubRaces" : {
 "HIGH_ELF": {
 "Id" : "HIGH_ELF",
 "Race" : "ELF",
 "Name" : "Haut-Elfe",
 "OV" : "High-Elf",
 "Strength" : 0,
 "Constitution" : 0,
 "Dexterity" : 0,
 "Intelligence" : 1,
 "Wisdom" : 0,
 "Charisma" : 0,
 "Speed" : 0,
 "Languages" : [],
 "Resistances" : [],
 "SaveAdvantages" : [],
 "ArmorCategories" : []
  },
"WOODEN_ELF": {
 "Id" : "WOODEN_ELF",
 "Race" : "ELF",
 "Name" : "Elfe des bois",
 "OV" : "Wooden Elf",
 "Strength" : 0,
 "Constitution" : 0,
 "Dexterity" : 0,
 "Intelligence" : 0,
 "Wisdom" : 1,
 "Charisma" : 0,
 "Speed" : 10.5,
 "Languages" : [],
 "Resistances" : [],
 "SaveAdvantages" : [],
 "ArmorCategories" : []
  },
"DROW": {
 "Id" : "DROW",
 "Race" : "ELF",
 "Name" : "Elfe noir",
 "OV" : "Drow",
 "Strength" : 0,
 "Constitution" : 0,
 "Dexterity" : 0,
 "Intelligence" : 0,
 "Wisdom" : 1,
 "Charisma" : 0,
 "Speed" : 0,
 "Languages" : [],
 "Resistances" : [],
 "SaveAdvantages" : [],
 "ArmorCategories" : []
  },
"LIGHT_FOOT_HALFELIN": {
 "Id" : "LIGHT_FOOT_HALFELIN",
 "Race" : "HALFELIN",
 "Name" : "Halfelin pied-léger",
 "OV" : "Light-foot Halfelin",
 "Strength" : 0,
 "Constitution" : 0,
 "Dexterity" : 0,
 "Intelligence" : 0,
 "Wisdom" : 0,
 "Charisma" : 1,
 "Speed" : 0,
 "Languages" : [],
 "Resistances" : [],
 "SaveAdvantages" : [],
 "ArmorCategories" : []
  },
"ROBUST_HALFELIN": {
 "Id" : "ROBUST_HALFELIN",
 "Race" : "HALFELIN",
 "Name" : "Halfelin Robuste",
 "OV" : "Robust Halfelin",
 "Strength" : 0,
 "Constitution" : 1,
 "Dexterity" : 0,
 "Intelligence" : 0,
 "Wisdom" : 0,
 "Charisma" : 0,
 "Speed" : 0,
 "Languages" : [],
 "Resistances" : ["POISON"],
 "SaveAdvantages" : ["POISON"],
 "ArmorCategories" : []
  },
"HILLS_DWARF": {
 "Id" : "HILLS_DWARF",
 "Race" : "DWARF",
 "Name" : "Nain des collines",
 "OV" : "Hills Dwarf",
 "Strength" : 0,
 "Constitution" : 0,
 "Dexterity" : 0,
 "Intelligence" : 0,
 "Wisdom" : 1,
 "Charisma" : 0,
 "Speed" : 0,
 "Languages" : [],
 "Resistances" : [],
 "SaveAdvantages" : [],
 "ArmorCategories" : []
  },
"MONTAINS_DWARF": {
 "Id" : "MONTAINS_DWARF",
 "Race" : "DWARF",
 "Name" : "Nain des montagnes",
 "OV" : "Mountains Dwarf",
 "Strength" : 2,
 "Constitution" : 0,
 "Dexterity" : 0,
 "Intelligence" : 0,
 "Wisdom" : 0,
 "Charisma" : 0,
 "Speed" : 0,
 "Languages" : [],
 "Resistances" : [],
 "SaveAdvantages" : [],
 "ArmorCategories" : ["1_LIGHT", "2_MID"]
  },
"FORESTS_GNOME": {
 "Id" : "FORESTS_GNOME",
 "Race" : "GNOME",
 "Name" : "Gnome des forêts",
 "OV" : "Forests Gnome",
 "Strength" : 0,
 "Constitution" : 0,
 "Dexterity" : 1,
 "Intelligence" : 0,
 "Wisdom" : 0,
 "Charisma" : 0,
 "Speed" : 0,
 "Languages" : [],
 "Resistances" : [],
 "SaveAdvantages" : [],
 "ArmorCategories" : []
  },
"ROCKS_GNOME": {
 "Id" : "ROCKS_GNOME",
 "Race" : "GNOME",
 "Name" : "Gnome des roches",
 "OV" : "Rocks Gnome",
 "Strength" : 1,
 "Constitution" : 0,
 "Dexterity" : 0,
 "Intelligence" : 0,
 "Wisdom" : 0,
 "Charisma" : 0,
 "Speed" : 0,
 "Languages" : [],
 "Resistances" : [],
 "SaveAdvantages" : [],
 "ArmorCategories" : []
  },
"DEPTH_GNOME": {
 "Id" : "DEPTH_GNOME",
 "Race" : "GNOME",
 "Name" : "Gnome des profondeurs *",
 "OV" : "Depth Gnome",
 "Strength" : 0,
 "Constitution" : 0,
 "Dexterity" : 1,
 "Intelligence" : 0,
 "Wisdom" : 0,
 "Charisma" : 0,
 "Speed" : 0,
 "Languages" : ["DEPTH_COMMON"],
 "Resistances" : [],
 "SaveAdvantages" : [],
 "ArmorCategories" : []
  },
"AIR_GENASI": {
 "Id" : "AIR_GENASI",
 "Race" : "GENASI",
 "Name" : "Génasi de l'air",
 "OV" : "Air Genasi",
 "Strength" : 0,
 "Constitution" : 0,
 "Dexterity" : 1,
 "Intelligence" : 0,
 "Wisdom" : 0,
 "Charisma" : 0,
 "Speed" : 0,
 "Languages" : [],
 "Resistances" : [],
 "SaveAdvantages" : [],
 "ArmorCategories" : []
  },
"EARTH_GENASI": {
 "Id" : "EARTH_GENASI",
 "Race" : "GENASI",
 "Name" : "Génasi de la terre",
 "OV" : "Earth Genasi",
 "Strength" : 1,
 "Constitution" : 0,
 "Dexterity" : 0,
 "Intelligence" : 0,
 "Wisdom" : 0,
 "Charisma" : 0,
 "Speed" : 0,
 "Languages" : [],
 "Resistances" : [],
 "SaveAdvantages" : [],
 "ArmorCategories" : []
  },
"FIRE_GENASI": {
 "Id" : "FIRE_GENASI",
 "Race" : "GENASI",
 "Name" : "Génasi du feu",
 "OV" : "Fire Genasi",
 "Strength" : 0,
 "Constitution" : 0,
 "Dexterity" : 0,
 "Intelligence" : 1,
 "Wisdom" : 0,
 "Charisma" : 0,
 "Speed" : 0,
 "Languages" : [],
 "Resistances" : ["FIRE"],
 "SaveAdvantages" : ["FIRE"],
 "ArmorCategories" : []
  },
"WATER_GENASI": {
 "Id" : "WATER_GENASI",
 "Race" : "GENASI",
 "Name" : "Génasi de l'eau",
 "OV" : "Water Genasi",
 "Strength" : 0,
 "Constitution" : 0,
 "Dexterity" : 0,
 "Intelligence" : 0,
 "Wisdom" : 1,
 "Charisma" : 0,
 "Speed" : 0,
 "Languages" : [],
 "Resistances" : ["ACID"],
 "SaveAdvantages" : ["ACID"],
 "ArmorCategories" : []
  },
"HUMAN": {
 "Id" : "HUMAN",
 "Race" : "HUMAN",
 "Name" : "Humain",
 "OV" : "Human",
 "Strength" : 0,
 "Constitution" : 0,
 "Dexterity" : 0,
 "Intelligence" : 0,
 "Wisdom" : 0,
 "Charisma" : 0,
 "Speed" : 0,
 "Languages" : [],
 "Resistances" : [],
 "SaveAdvantages" : [],
 "ArmorCategories" : []
  },
"HALF_ELF": {
 "Id" : "HALF_ELF",
 "Race" : "HALF_ELF",
 "Name" : "Demi-Elfe",
 "OV" : "Half-Elf",
 "Strength" : 0,
 "Constitution" : 0,
 "Dexterity" : 0,
 "Intelligence" : 0,
 "Wisdom" : 0,
 "Charisma" : 0,
 "Speed" : 0,
 "Languages" : [],
 "Resistances" : [],
 "SaveAdvantages" : [],
 "ArmorCategories" : []
  },
"HALF_ORC": {
 "Id" : "HALF_ORC",
 "Race" : "HALF_ORC",
 "Name" : "Demi-Orque",
 "OV" : "Half-Orc",
 "Strength" : 0,
 "Constitution" : 0,
 "Dexterity" : 0,
 "Intelligence" : 0,
 "Wisdom" : 0,
 "Charisma" : 0,
 "Speed" : 0,
 "Languages" : [],
 "Resistances" : [],
 "SaveAdvantages" : [],
 "ArmorCategories" : []
  },
"WHITE_DRAGON": {
 "Id" : "WHITE_DRAGON",
 "Race" : "DRAGON_BORN",
 "Name" : "Drakéide - Ascendence dragon blanc",
 "OV" : "Dragon Born - Ascending white dragon",
 "Strength" : 0,
 "Constitution" : 0,
 "Dexterity" : 0,
 "Intelligence" : 0,
 "Wisdom" : 0,
 "Charisma" : 0,
 "Speed" : 0,
 "Languages" : [],
 "Resistances" : ["Cold"],
 "SaveAdvantages" : ["Cold"],
 "ArmorCategories" : []
  },
"BLUE_DRAGON": {
 "Id" : "BLUE_DRAGON",
 "Race" : "DRAGON_BORN",
 "Name" : "Drakéide - Ascendence dragon bleu",
 "OV" : "Dragon Born - Ascending blue dragon",
 "Strength" : 0,
 "Constitution" : 0,
 "Dexterity" : 0,
 "Intelligence" : 0,
 "Wisdom" : 0,
 "Charisma" : 0,
 "Speed" : 0,
 "Languages" : [],
 "Resistances" : ["LIGHTNING"],
 "SaveAdvantages" : ["LIGHTNING"],
 "ArmorCategories" : []
  },
"BLACK_DRAGON": {
 "Id" : "BLACK_DRAGON",
 "Race" : "DRAGON_BORN",
 "Name" : "Drakéide - Ascendence dragon noir",
 "OV" : "Dragon Born - Ascending black dragon",
 "Strength" : 0,
 "Constitution" : 0,
 "Dexterity" : 0,
 "Intelligence" : 0,
 "Wisdom" : 0,
 "Charisma" : 0,
 "Speed" : 0,
 "Languages" : [],
 "Resistances" : ["ACID"],
 "SaveAdvantages" : ["ACID"],
 "ArmorCategories" : []
  },
"RED_DRAGON": {
 "Id" : "RED_DRAGON",
 "Race" : "DRAGON_BORN",
 "Name" : "Drakéide - Ascendence dragon rouge",
 "OV" : "Dragon Born - Ascending red dragon",
 "Strength" : 0,
 "Constitution" : 0,
 "Dexterity" : 0,
 "Intelligence" : 0,
 "Wisdom" : 0,
 "Charisma" : 0,
 "Speed" : 0,
 "Languages" : [],
 "Resistances" : ["FIRE"],
 "SaveAdvantages" : ["FIRE"],
 "ArmorCategories" : []
  },
"GREEN_DRAGON": {
 "Id" : "GREEN_DRAGON",
 "Race" : "DRAGON_BORN",
 "Name" : "Drakéide - Ascendence dragon vert",
 "OV" : "Dragon Born - Ascending green dragon",
 "Strength" : 0,
 "Constitution" : 0,
 "Dexterity" : 0,
 "Intelligence" : 0,
 "Wisdom" : 0,
 "Charisma" : 0,
 "Speed" : 0,
 "Languages" : [],
 "Resistances" : ["POISON"],
 "SaveAdvantages" : ["POISON"],
 "ArmorCategories" : []
  },
"BRASS_DRAGON": {
 "Id" : "BRASS_DRAGON",
 "Race" : "DRAGON_BORN",
 "Name" : "Drakéide - Ascendence dragon Airain",
 "OV" : "Dragon Born - Ascending brass dragon",
 "Strength" : 0,
 "Constitution" : 0,
 "Dexterity" : 0,
 "Intelligence" : 0,
 "Wisdom" : 0,
 "Charisma" : 0,
 "Speed" : 0,
 "Languages" : [],
 "Resistances" : ["FIRE"],
 "SaveAdvantages" : ["FIRE"],
 "ArmorCategories" : []
  },
"SILVER_DRAGON": {
 "Id" : "SILVER_DRAGON",
 "Race" : "DRAGON_BORN",
 "Name" : "Drakéide - Ascendence dragon argent",
 "OV" : "Dragon Born - Ascending silver dragon",
 "Strength" : 0,
 "Constitution" : 0,
 "Dexterity" : 0,
 "Intelligence" : 0,
 "Wisdom" : 0,
 "Charisma" : 0,
 "Speed" : 0,
 "Languages" : [],
 "Resistances" : ["COLD"],
 "SaveAdvantages" : ["COLD"],
 "ArmorCategories" : []
  },
"BRONZE_DRAGON": {
 "Id" : "BRONZE_DRAGON",
 "Race" : "DRAGON_BORN",
 "Name" : "Drakéide - Ascendence dragon bronze",
 "OV" : "Dragon Born - Ascending bronze dragon",
 "Strength" : 0,
 "Constitution" : 0,
 "Dexterity" : 0,
 "Intelligence" : 0,
 "Wisdom" : 0,
 "Charisma" : 0,
 "Speed" : 0,
 "Languages" : [],
 "Resistances" : ["LIGHTNING"],
 "SaveAdvantages" : ["LIGHTNING"],
 "ArmorCategories" : []
  },
"COPPER_DRAGON": {
 "Id" : "COPPER_DRAGON",
 "Race" : "DRAGON_BORN",
 "Name" : "Drakéide - Ascendence dragon cuivre",
 "OV" : "Dragon Born - Ascending copper dragon",
 "Strength" : 0,
 "Constitution" : 0,
 "Dexterity" : 0,
 "Intelligence" : 0,
 "Wisdom" : 0,
 "Charisma" : 0,
 "Speed" : 0,
 "Languages" : [],
 "Resistances" : ["ACID"],
 "SaveAdvantages" : ["ACID"],
 "ArmorCategories" : []
  },
"GOLD_DRAGON": {
 "Id" : "GOLD_DRAGON",
 "Race" : "DRAGON_BORN",
 "Name" : "Drakéide - Ascendence dragon or",
 "OV" : "Dragon Born - Ascending gold dragon",
 "Strength" : 0,
 "Constitution" : 0,
 "Dexterity" : 0,
 "Intelligence" : 0,
 "Wisdom" : 0,
 "Charisma" : 0,
 "Speed" : 0,
 "Languages" : [],
 "Resistances" : ["FIRE"],
 "SaveAdvantages" : ["FIRE"],
 "ArmorCategories" : []
  },
"TIEFFLING": {
 "Id" : "TIEFFLING",
 "Race" : "TIEFFLING",
 "Name" : "Tieffelin",
 "OV" : "Tieffling",
 "Strength" : 0,
 "Constitution" : 0,
 "Dexterity" : 0,
 "Intelligence" : 0,
 "Wisdom" : 0,
 "Charisma" : 0,
 "Speed" : 0,
 "Languages" : [],
 "Resistances" : ["FIRE"],
 "SaveAdvantages" : ["FIRE"],
 "ArmorCategories" : []
  },
"AARAKOCRA": {
 "Id" : "AARAKOCRA",
 "Race" : "AARAKOCRA",
 "Name" : "Aarakocra *",
 "OV" : "Aarakocra",
 "Strength" : 0,
 "Constitution" : 0,
 "Dexterity" : 0,
 "Intelligence" : 0,
 "Wisdom" : 0,
 "Charisma" : 0,
 "Speed" : 0,
 "Languages" : [],
 "Resistances" : [],
 "SaveAdvantages" : [],
 "ArmorCategories" : []
  },
"GOLIATH": {
 "Id" : "GOLIATH",
 "Race" : "GOLIATH",
 "Name" : "Goliath *",
 "OV" : "Goliath",
 "Strength" : 0,
 "Constitution" : 0,
 "Dexterity" : 0,
 "Intelligence" : 0,
 "Wisdom" : 0,
 "Charisma" : 0,
 "Speed" : 0,
 "Languages" : [],
 "Resistances" : [],
 "SaveAdvantages" : [],
 "ArmorCategories" : []
  }
 }</v>
      </c>
    </row>
    <row r="28" spans="1:3" ht="15" customHeight="1">
      <c r="A28" t="s">
        <v>1294</v>
      </c>
      <c r="B28" t="str">
        <f>Babioles!D103</f>
        <v>"1": {
 "d100" : 1,
 "Trinket" : "Une main de gobelin momifiée"
  },
"2": {
 "d100" : 2,
 "Trinket" : "Un morceau de cristal qui brille faiblement au clair de lune"
  },
"3": {
 "d100" : 3,
 "Trinket" : "Une pièce d'or d'une terre inconnue"
  },
"4": {
 "d100" : 4,
 "Trinket" : "Un journal écrit dans une langue que vous ne connaissez pas"
  },
"5": {
 "d100" : 5,
 "Trinket" : "Un anneau de cuivre qui ne ternit pas"
  },
"6": {
 "d100" : 6,
 "Trinket" : "Une vieille pièce d'échecs en verre"
  },
"7": {
 "d100" : 7,
 "Trinket" : "Une paire de dés en osselet, chacun portant le symbole d'un crâne sur la face qui montrerait normalement le 6"
  },
"8": {
 "d100" : 8,
 "Trinket" : "Une petite idole représentant une créature cauchemardesque qui vous donne des rêves troublants quand vous dormez près d'elle"
  },
"9": {
 "d100" : 9,
 "Trinket" : "Un collier en corde duquel pendent quatre doigts elfes momifiés"
  },
"10": {
 "d100" : 10,
 "Trinket" : "L'acte d'une parcelle de terrain d'un domaine que vous ne connaissez pas"
  },
"11": {
 "d100" : 11,
 "Trinket" : "Un bloc de 30 grammes d'un matériau inconnu"
  },
"12": {
 "d100" : 12,
 "Trinket" : "Une petite poupée de chiffon piquée avec des aiguilles"
  },
"13": {
 "d100" : 13,
 "Trinket" : "Une dent d'une bête inconnue"
  },
"14": {
 "d100" : 14,
 "Trinket" : "Une énorme écaille, peut-être d'un dragon"
  },
"15": {
 "d100" : 15,
 "Trinket" : "Une plume vert clair"
  },
"16": {
 "d100" : 16,
 "Trinket" : "Une vieille carte de divination portant votre portrait"
  },
"17": {
 "d100" : 17,
 "Trinket" : "Un orbe en verre rempli de fumée qui se déplace"
  },
"18": {
 "d100" : 18,
 "Trinket" : "Un oeuf de 30 grammes avec une coque rouge vif"
  },
"19": {
 "d100" : 19,
 "Trinket" : "Une pipe qui fait des bulles"
  },
"20": {
 "d100" : 20,
 "Trinket" : "Un pot en verre contenant un morceau de chair bizarre qui flotte dans un liquide salé"
  },
"21": {
 "d100" : 21,
 "Trinket" : "Une petite boîte à musique de gnome qui joue une chanson qui vous rappelle vaguement votre enfance"
  },
"22": {
 "d100" : 22,
 "Trinket" : "Une petite statuette en bois d'un halfelin béat"
  },
"23": {
 "d100" : 23,
 "Trinket" : "Un orbe en cuivre gravé de runes étranges"
  },
"24": {
 "d100" : 24,
 "Trinket" : "Un disque de pierre multicolore"
  },
"25": {
 "d100" : 25,
 "Trinket" : "Une petite icône d'argent représentant un corbeau"
  },
"26": {
 "d100" : 26,
 "Trinket" : "Un sac contenant quarante-sept dents humanoïdes, dont l'une est cariée"
  },
"27": {
 "d100" : 27,
 "Trinket" : "Un fragment d'obsidienne qui se sent toujours chaud au toucher"
  },
"28": {
 "d100" : 28,
 "Trinket" : "Une griffe osseuse d'un dragon suspendue à un collier de cuir lisse"
  },
"29": {
 "d100" : 29,
 "Trinket" : "Une paire de vieilles chaussettes"
  },
"30": {
 "d100" : 30,
 "Trinket" : "Un livre blanc dont les pages refusent de retenir l'encre, la craie, la graphite ou toute autre substance ou marquage"
  },
"31": {
 "d100" : 31,
 "Trinket" : "Un badge en argent qui représente une étoile à cinq branches"
  },
"32": {
 "d100" : 32,
 "Trinket" : "Un couteau qui appartenait à un parent"
  },
"33": {
 "d100" : 33,
 "Trinket" : "Un flacon de verre rempli de rognures d'ongles"
  },
"34": {
 "d100" : 34,
 "Trinket" : "Un dispositif métallique et rectangulaire avec deux petites coupes en métal à une extrémité et qui jette des étincelles lorsqu'il est mouillé"
  },
"35": {
 "d100" : 35,
 "Trinket" : "Un gant blanc pailleté aux dimensions d'un humain"
  },
"36": {
 "d100" : 36,
 "Trinket" : "Une veste avec une centaine de minuscules poches"
  },
"37": {
 "d100" : 37,
 "Trinket" : "Un petit bloc de pierre léger"
  },
"38": {
 "d100" : 38,
 "Trinket" : "Un petit dessin qui représente le portrait d'un gobelin"
  },
"39": {
 "d100" : 39,
 "Trinket" : "Un flacon de verre vide qui sent le parfum lorsqu'il est ouvert"
  },
"40": {
 "d100" : 40,
 "Trinket" : "Une pierre précieuse qui ressemble à un morceau de charbon pour tout le monde, sauf pour vous"
  },
"41": {
 "d100" : 41,
 "Trinket" : "Un morceau de tissu d'une vieille bannière"
  },
"42": {
 "d100" : 42,
 "Trinket" : "Un insigne de grade d'un légionnaire perdu"
  },
"43": {
 "d100" : 43,
 "Trinket" : "Une cloche en argent minuscule et sans battant"
  },
"44": {
 "d100" : 44,
 "Trinket" : "Un canari mécanique à l'intérieur d'une lampe de gnome"
  },
"45": {
 "d100" : 45,
 "Trinket" : "Un petit coffre avec de nombreux pieds sculptés sur le fond"
  },
"46": {
 "d100" : 46,
 "Trinket" : "Une pixie morte à l'intérieur d'une bouteille en verre transparent"
  },
"47": {
 "d100" : 47,
 "Trinket" : "Une boîte métallique qui n'a pas d'ouverture mais qui sonne comme si elle était remplie de liquide, de sable, d'araignées ou de verre brisé (au choix)"
  },
"48": {
 "d100" : 48,
 "Trinket" : "Un orbe de verre rempli d'eau, dans lequel nage un poisson rouge mécanique"
  },
"49": {
 "d100" : 49,
 "Trinket" : "Une cuillère d'argent avec un M gravé sur le manche"
  },
"50": {
 "d100" : 50,
 "Trinket" : "Un sifflet en bois de couleur or"
  },
"51": {
 "d100" : 51,
 "Trinket" : "Un scarabée mort de la taille de votre main"
  },
"52": {
 "d100" : 52,
 "Trinket" : "Deux soldats de plomb, l'un avec la tête manquante"
  },
"53": {
 "d100" : 53,
 "Trinket" : "Une petite boîte remplie de boutons de différentes tailles"
  },
"54": {
 "d100" : 54,
 "Trinket" : "Une bougie qui ne peut pas être allumée"
  },
"55": {
 "d100" : 55,
 "Trinket" : "Une petite cage sans porte"
  },
"56": {
 "d100" : 56,
 "Trinket" : "Une vieille clé"
  },
"57": {
 "d100" : 57,
 "Trinket" : "Une carte au trésor indéchiffrable"
  },
"58": {
 "d100" : 58,
 "Trinket" : "Une poigne d'épée brisée"
  },
"59": {
 "d100" : 59,
 "Trinket" : "Une patte de lapin"
  },
"60": {
 "d100" : 60,
 "Trinket" : "Un œil de verre"
  },
"61": {
 "d100" : 61,
 "Trinket" : "Un camée (pendentif) sculpté à l'image d'une personne hideuse"
  },
"62": {
 "d100" : 62,
 "Trinket" : "Un crâne en argent de la taille d'une pièce de monnaie"
  },
"63": {
 "d100" : 63,
 "Trinket" : "Un masque d'albâtre"
  },
"64": {
 "d100" : 64,
 "Trinket" : "Une pyramide de bâtonnets d'encens noir qui sent très mauvais"
  },
"65": {
 "d100" : 65,
 "Trinket" : "Un bonnet de nuit qui, lorsqu'il est porté, vous donne des rêves agréables"
  },
"66": {
 "d100" : 66,
 "Trinket" : "Une chausse-trappe unique fabriquée à partir d'un os"
  },
"67": {
 "d100" : 67,
 "Trinket" : "Un cadre de monocle en or sans la lentille"
  },
"68": {
 "d100" : 68,
 "Trinket" : "Un cube de 2 centimètres de côté, avec chaque face peinte d'une couleur différente"
  },
"69": {
 "d100" : 69,
 "Trinket" : "Un bouton de porte en cristal"
  },
"70": {
 "d100" : 70,
 "Trinket" : "Un petit paquet rempli de poussière rose"
  },
"71": {
 "d100" : 71,
 "Trinket" : "Un fragment d'une belle chanson, écrite avec des notes de musique sur deux morceaux de parchemin"
  },
"72": {
 "d100" : 72,
 "Trinket" : "Une boucle d'oreille en forme de goutte d'argent faite à partir d'une vraie larme"
  },
"73": {
 "d100" : 73,
 "Trinket" : "La coquille d'un oeuf peint avec des scènes de misère humaine d'un détail troublant"
  },
"74": {
 "d100" : 74,
 "Trinket" : "Un éventail qui, une fois déplié, montre un chat endormi"
  },
"75": {
 "d100" : 75,
 "Trinket" : "Un ensemble de tubes d'os"
  },
"76": {
 "d100" : 76,
 "Trinket" : "Un trèfle à quatre feuilles à l'intérieur d'un livre qui traite des bonnes manières et de l'étiquette"
  },
"77": {
 "d100" : 77,
 "Trinket" : "Une feuille de parchemin sur laquelle est dessiné un engin mécanique complexe"
  },
"78": {
 "d100" : 78,
 "Trinket" : "Un fourreau orné dans lequel à ce jour aucune lame ne rentre"
  },
"79": {
 "d100" : 79,
 "Trinket" : "Une invitation à une fête où un assassinat a eu lieu"
  },
"80": {
 "d100" : 80,
 "Trinket" : "Un pentacle de bronze avec la gravure d'une tête de rat au centre"
  },
"81": {
 "d100" : 81,
 "Trinket" : "Un mouchoir violet brodé avec le nom d'un puissant archimage"
  },
"82": {
 "d100" : 82,
 "Trinket" : "La moitié du plan d'un temple, d'un château, ou d'une autre structure"
  },
"83": {
 "d100" : 83,
 "Trinket" : "Un peu de tissu plié qui, une fois déplié, se transforme en un élégant chapeau"
  },
"84": {
 "d100" : 84,
 "Trinket" : "Un récépissé de dépôt dans une banque d'une ville très éloignée"
  },
"85": {
 "d100" : 85,
 "Trinket" : "Un journal avec sept pages manquantes"
  },
"86": {
 "d100" : 86,
 "Trinket" : "Une tabatière en argent vide et portant une inscription sur le dessus qui dit « rêves »"
  },
"87": {
 "d100" : 87,
 "Trinket" : "Un symbole sacré en fer et consacré à un dieu inconnu"
  },
"88": {
 "d100" : 88,
 "Trinket" : "Un livre qui raconte l'histoire de l'ascension et la chute d'un héros légendaire, avec le dernier chapitre manquant"
  },
"89": {
 "d100" : 89,
 "Trinket" : "Un flacon de sang de dragon"
  },
"90": {
 "d100" : 90,
 "Trinket" : "Une ancienne flèche de conception elfique"
  },
"91": {
 "d100" : 91,
 "Trinket" : "Une aiguille qui ne se plie pas"
  },
"92": {
 "d100" : 92,
 "Trinket" : "Une broche ornée de conception naine"
  },
"93": {
 "d100" : 93,
 "Trinket" : "Une bouteille de vin vide portant une jolie étiquette qui dit « Le magicien des vins, Cuvée du Dragon Rouge, 331422-W »"
  },
"94": {
 "d100" : 94,
 "Trinket" : "Un couvercle avec une mosaïque multicolore en surface"
  },
"95": {
 "d100" : 95,
 "Trinket" : "Une souris pétrifiée"
  },
"96": {
 "d100" : 96,
 "Trinket" : "Un drapeau de pirate noir orné d'un crâne et des os croisés d'un dragon"
  },
"97": {
 "d100" : 97,
 "Trinket" : "Un petit crabe ou araignée mécanique qui se déplace quand il n'est pas observé"
  },
"98": {
 "d100" : 98,
 "Trinket" : "Un pot de verre contenant du lard avec une étiquette qui dit « Graisse de griffon »"
  },
"99": {
 "d100" : 99,
 "Trinket" : "Une boîte en bois avec un fond en céramique qui contient un ver vivant avec une tête à chaque extrémité de son corps"
  }</v>
      </c>
      <c r="C28" t="str">
        <f t="shared" si="0"/>
        <v>"Trinkets" : {
 "1": {
 "d100" : 1,
 "Trinket" : "Une main de gobelin momifiée"
  },
"2": {
 "d100" : 2,
 "Trinket" : "Un morceau de cristal qui brille faiblement au clair de lune"
  },
"3": {
 "d100" : 3,
 "Trinket" : "Une pièce d'or d'une terre inconnue"
  },
"4": {
 "d100" : 4,
 "Trinket" : "Un journal écrit dans une langue que vous ne connaissez pas"
  },
"5": {
 "d100" : 5,
 "Trinket" : "Un anneau de cuivre qui ne ternit pas"
  },
"6": {
 "d100" : 6,
 "Trinket" : "Une vieille pièce d'échecs en verre"
  },
"7": {
 "d100" : 7,
 "Trinket" : "Une paire de dés en osselet, chacun portant le symbole d'un crâne sur la face qui montrerait normalement le 6"
  },
"8": {
 "d100" : 8,
 "Trinket" : "Une petite idole représentant une créature cauchemardesque qui vous donne des rêves troublants quand vous dormez près d'elle"
  },
"9": {
 "d100" : 9,
 "Trinket" : "Un collier en corde duquel pendent quatre doigts elfes momifiés"
  },
"10": {
 "d100" : 10,
 "Trinket" : "L'acte d'une parcelle de terrain d'un domaine que vous ne connaissez pas"
  },
"11": {
 "d100" : 11,
 "Trinket" : "Un bloc de 30 grammes d'un matériau inconnu"
  },
"12": {
 "d100" : 12,
 "Trinket" : "Une petite poupée de chiffon piquée avec des aiguilles"
  },
"13": {
 "d100" : 13,
 "Trinket" : "Une dent d'une bête inconnue"
  },
"14": {
 "d100" : 14,
 "Trinket" : "Une énorme écaille, peut-être d'un dragon"
  },
"15": {
 "d100" : 15,
 "Trinket" : "Une plume vert clair"
  },
"16": {
 "d100" : 16,
 "Trinket" : "Une vieille carte de divination portant votre portrait"
  },
"17": {
 "d100" : 17,
 "Trinket" : "Un orbe en verre rempli de fumée qui se déplace"
  },
"18": {
 "d100" : 18,
 "Trinket" : "Un oeuf de 30 grammes avec une coque rouge vif"
  },
"19": {
 "d100" : 19,
 "Trinket" : "Une pipe qui fait des bulles"
  },
"20": {
 "d100" : 20,
 "Trinket" : "Un pot en verre contenant un morceau de chair bizarre qui flotte dans un liquide salé"
  },
"21": {
 "d100" : 21,
 "Trinket" : "Une petite boîte à musique de gnome qui joue une chanson qui vous rappelle vaguement votre enfance"
  },
"22": {
 "d100" : 22,
 "Trinket" : "Une petite statuette en bois d'un halfelin béat"
  },
"23": {
 "d100" : 23,
 "Trinket" : "Un orbe en cuivre gravé de runes étranges"
  },
"24": {
 "d100" : 24,
 "Trinket" : "Un disque de pierre multicolore"
  },
"25": {
 "d100" : 25,
 "Trinket" : "Une petite icône d'argent représentant un corbeau"
  },
"26": {
 "d100" : 26,
 "Trinket" : "Un sac contenant quarante-sept dents humanoïdes, dont l'une est cariée"
  },
"27": {
 "d100" : 27,
 "Trinket" : "Un fragment d'obsidienne qui se sent toujours chaud au toucher"
  },
"28": {
 "d100" : 28,
 "Trinket" : "Une griffe osseuse d'un dragon suspendue à un collier de cuir lisse"
  },
"29": {
 "d100" : 29,
 "Trinket" : "Une paire de vieilles chaussettes"
  },
"30": {
 "d100" : 30,
 "Trinket" : "Un livre blanc dont les pages refusent de retenir l'encre, la craie, la graphite ou toute autre substance ou marquage"
  },
"31": {
 "d100" : 31,
 "Trinket" : "Un badge en argent qui représente une étoile à cinq branches"
  },
"32": {
 "d100" : 32,
 "Trinket" : "Un couteau qui appartenait à un parent"
  },
"33": {
 "d100" : 33,
 "Trinket" : "Un flacon de verre rempli de rognures d'ongles"
  },
"34": {
 "d100" : 34,
 "Trinket" : "Un dispositif métallique et rectangulaire avec deux petites coupes en métal à une extrémité et qui jette des étincelles lorsqu'il est mouillé"
  },
"35": {
 "d100" : 35,
 "Trinket" : "Un gant blanc pailleté aux dimensions d'un humain"
  },
"36": {
 "d100" : 36,
 "Trinket" : "Une veste avec une centaine de minuscules poches"
  },
"37": {
 "d100" : 37,
 "Trinket" : "Un petit bloc de pierre léger"
  },
"38": {
 "d100" : 38,
 "Trinket" : "Un petit dessin qui représente le portrait d'un gobelin"
  },
"39": {
 "d100" : 39,
 "Trinket" : "Un flacon de verre vide qui sent le parfum lorsqu'il est ouvert"
  },
"40": {
 "d100" : 40,
 "Trinket" : "Une pierre précieuse qui ressemble à un morceau de charbon pour tout le monde, sauf pour vous"
  },
"41": {
 "d100" : 41,
 "Trinket" : "Un morceau de tissu d'une vieille bannière"
  },
"42": {
 "d100" : 42,
 "Trinket" : "Un insigne de grade d'un légionnaire perdu"
  },
"43": {
 "d100" : 43,
 "Trinket" : "Une cloche en argent minuscule et sans battant"
  },
"44": {
 "d100" : 44,
 "Trinket" : "Un canari mécanique à l'intérieur d'une lampe de gnome"
  },
"45": {
 "d100" : 45,
 "Trinket" : "Un petit coffre avec de nombreux pieds sculptés sur le fond"
  },
"46": {
 "d100" : 46,
 "Trinket" : "Une pixie morte à l'intérieur d'une bouteille en verre transparent"
  },
"47": {
 "d100" : 47,
 "Trinket" : "Une boîte métallique qui n'a pas d'ouverture mais qui sonne comme si elle était remplie de liquide, de sable, d'araignées ou de verre brisé (au choix)"
  },
"48": {
 "d100" : 48,
 "Trinket" : "Un orbe de verre rempli d'eau, dans lequel nage un poisson rouge mécanique"
  },
"49": {
 "d100" : 49,
 "Trinket" : "Une cuillère d'argent avec un M gravé sur le manche"
  },
"50": {
 "d100" : 50,
 "Trinket" : "Un sifflet en bois de couleur or"
  },
"51": {
 "d100" : 51,
 "Trinket" : "Un scarabée mort de la taille de votre main"
  },
"52": {
 "d100" : 52,
 "Trinket" : "Deux soldats de plomb, l'un avec la tête manquante"
  },
"53": {
 "d100" : 53,
 "Trinket" : "Une petite boîte remplie de boutons de différentes tailles"
  },
"54": {
 "d100" : 54,
 "Trinket" : "Une bougie qui ne peut pas être allumée"
  },
"55": {
 "d100" : 55,
 "Trinket" : "Une petite cage sans porte"
  },
"56": {
 "d100" : 56,
 "Trinket" : "Une vieille clé"
  },
"57": {
 "d100" : 57,
 "Trinket" : "Une carte au trésor indéchiffrable"
  },
"58": {
 "d100" : 58,
 "Trinket" : "Une poigne d'épée brisée"
  },
"59": {
 "d100" : 59,
 "Trinket" : "Une patte de lapin"
  },
"60": {
 "d100" : 60,
 "Trinket" : "Un œil de verre"
  },
"61": {
 "d100" : 61,
 "Trinket" : "Un camée (pendentif) sculpté à l'image d'une personne hideuse"
  },
"62": {
 "d100" : 62,
 "Trinket" : "Un crâne en argent de la taille d'une pièce de monnaie"
  },
"63": {
 "d100" : 63,
 "Trinket" : "Un masque d'albâtre"
  },
"64": {
 "d100" : 64,
 "Trinket" : "Une pyramide de bâtonnets d'encens noir qui sent très mauvais"
  },
"65": {
 "d100" : 65,
 "Trinket" : "Un bonnet de nuit qui, lorsqu'il est porté, vous donne des rêves agréables"
  },
"66": {
 "d100" : 66,
 "Trinket" : "Une chausse-trappe unique fabriquée à partir d'un os"
  },
"67": {
 "d100" : 67,
 "Trinket" : "Un cadre de monocle en or sans la lentille"
  },
"68": {
 "d100" : 68,
 "Trinket" : "Un cube de 2 centimètres de côté, avec chaque face peinte d'une couleur différente"
  },
"69": {
 "d100" : 69,
 "Trinket" : "Un bouton de porte en cristal"
  },
"70": {
 "d100" : 70,
 "Trinket" : "Un petit paquet rempli de poussière rose"
  },
"71": {
 "d100" : 71,
 "Trinket" : "Un fragment d'une belle chanson, écrite avec des notes de musique sur deux morceaux de parchemin"
  },
"72": {
 "d100" : 72,
 "Trinket" : "Une boucle d'oreille en forme de goutte d'argent faite à partir d'une vraie larme"
  },
"73": {
 "d100" : 73,
 "Trinket" : "La coquille d'un oeuf peint avec des scènes de misère humaine d'un détail troublant"
  },
"74": {
 "d100" : 74,
 "Trinket" : "Un éventail qui, une fois déplié, montre un chat endormi"
  },
"75": {
 "d100" : 75,
 "Trinket" : "Un ensemble de tubes d'os"
  },
"76": {
 "d100" : 76,
 "Trinket" : "Un trèfle à quatre feuilles à l'intérieur d'un livre qui traite des bonnes manières et de l'étiquette"
  },
"77": {
 "d100" : 77,
 "Trinket" : "Une feuille de parchemin sur laquelle est dessiné un engin mécanique complexe"
  },
"78": {
 "d100" : 78,
 "Trinket" : "Un fourreau orné dans lequel à ce jour aucune lame ne rentre"
  },
"79": {
 "d100" : 79,
 "Trinket" : "Une invitation à une fête où un assassinat a eu lieu"
  },
"80": {
 "d100" : 80,
 "Trinket" : "Un pentacle de bronze avec la gravure d'une tête de rat au centre"
  },
"81": {
 "d100" : 81,
 "Trinket" : "Un mouchoir violet brodé avec le nom d'un puissant archimage"
  },
"82": {
 "d100" : 82,
 "Trinket" : "La moitié du plan d'un temple, d'un château, ou d'une autre structure"
  },
"83": {
 "d100" : 83,
 "Trinket" : "Un peu de tissu plié qui, une fois déplié, se transforme en un élégant chapeau"
  },
"84": {
 "d100" : 84,
 "Trinket" : "Un récépissé de dépôt dans une banque d'une ville très éloignée"
  },
"85": {
 "d100" : 85,
 "Trinket" : "Un journal avec sept pages manquantes"
  },
"86": {
 "d100" : 86,
 "Trinket" : "Une tabatière en argent vide et portant une inscription sur le dessus qui dit « rêves »"
  },
"87": {
 "d100" : 87,
 "Trinket" : "Un symbole sacré en fer et consacré à un dieu inconnu"
  },
"88": {
 "d100" : 88,
 "Trinket" : "Un livre qui raconte l'histoire de l'ascension et la chute d'un héros légendaire, avec le dernier chapitre manquant"
  },
"89": {
 "d100" : 89,
 "Trinket" : "Un flacon de sang de dragon"
  },
"90": {
 "d100" : 90,
 "Trinket" : "Une ancienne flèche de conception elfique"
  },
"91": {
 "d100" : 91,
 "Trinket" : "Une aiguille qui ne se plie pas"
  },
"92": {
 "d100" : 92,
 "Trinket" : "Une broche ornée de conception naine"
  },
"93": {
 "d100" : 93,
 "Trinket" : "Une bouteille de vin vide portant une jolie étiquette qui dit « Le magicien des vins, Cuvée du Dragon Rouge, 331422-W »"
  },
"94": {
 "d100" : 94,
 "Trinket" : "Un couvercle avec une mosaïque multicolore en surface"
  },
"95": {
 "d100" : 95,
 "Trinket" : "Une souris pétrifiée"
  },
"96": {
 "d100" : 96,
 "Trinket" : "Un drapeau de pirate noir orné d'un crâne et des os croisés d'un dragon"
  },
"97": {
 "d100" : 97,
 "Trinket" : "Un petit crabe ou araignée mécanique qui se déplace quand il n'est pas observé"
  },
"98": {
 "d100" : 98,
 "Trinket" : "Un pot de verre contenant du lard avec une étiquette qui dit « Graisse de griffon »"
  },
"99": {
 "d100" : 99,
 "Trinket" : "Une boîte en bois avec un fond en céramique qui contient un ver vivant avec une tête à chaque extrémité de son corps"
  }
 }</v>
      </c>
    </row>
    <row r="29" spans="1:3" ht="15" customHeight="1">
      <c r="A29" t="s">
        <v>1291</v>
      </c>
      <c r="B29" t="str">
        <f>Marchandises!E16</f>
        <v>"500 g de blé": {
 "Name" : "500 g de blé",
 "Price" : 1
  },
"500 g de farine ou 1 poulet": {
 "Name" : "500 g de farine ou 1 poulet",
 "Price" : 2
  },
"500 g de sel": {
 "Name" : "500 g de sel",
 "Price" : 5
  },
"500 g de fer ou 1 m² de toile": {
 "Name" : "500 g de fer ou 1 m² de toile",
 "Price" : 10
  },
"500 g de cuivre ou 1 m² de tissu en coton": {
 "Name" : "500 g de cuivre ou 1 m² de tissu en coton",
 "Price" : 50
  },
"500 g de gingembre ou 1 chèvre": {
 "Name" : "500 g de gingembre ou 1 chèvre",
 "Price" : 100
  },
"500 g de cannelle ou de poivre, ou 1 mouton": {
 "Name" : "500 g de cannelle ou de poivre, ou 1 mouton",
 "Price" : 200
  },
"500 g de clous de girofle ou 1 cochon": {
 "Name" : "500 g de clous de girofle ou 1 cochon",
 "Price" : 300
  },
"500 g d'argent ou 1 m² de lin": {
 "Name" : "500 g d'argent ou 1 m² de lin",
 "Price" : 500
  },
"1 m² de soie ou 1 vache": {
 "Name" : "1 m² de soie ou 1 vache",
 "Price" : 1000
  },
"500 g de safran ou 1 boeuf": {
 "Name" : "500 g de safran ou 1 boeuf",
 "Price" : 1500
  },
"500 g d'or": {
 "Name" : "500 g d'or",
 "Price" : 5000
  },
"500 g de platine": {
 "Name" : "500 g de platine",
 "Price" : 50000
  }</v>
      </c>
      <c r="C29" t="str">
        <f t="shared" si="0"/>
        <v>"Wares" : {
 "500 g de blé": {
 "Name" : "500 g de blé",
 "Price" : 1
  },
"500 g de farine ou 1 poulet": {
 "Name" : "500 g de farine ou 1 poulet",
 "Price" : 2
  },
"500 g de sel": {
 "Name" : "500 g de sel",
 "Price" : 5
  },
"500 g de fer ou 1 m² de toile": {
 "Name" : "500 g de fer ou 1 m² de toile",
 "Price" : 10
  },
"500 g de cuivre ou 1 m² de tissu en coton": {
 "Name" : "500 g de cuivre ou 1 m² de tissu en coton",
 "Price" : 50
  },
"500 g de gingembre ou 1 chèvre": {
 "Name" : "500 g de gingembre ou 1 chèvre",
 "Price" : 100
  },
"500 g de cannelle ou de poivre, ou 1 mouton": {
 "Name" : "500 g de cannelle ou de poivre, ou 1 mouton",
 "Price" : 200
  },
"500 g de clous de girofle ou 1 cochon": {
 "Name" : "500 g de clous de girofle ou 1 cochon",
 "Price" : 300
  },
"500 g d'argent ou 1 m² de lin": {
 "Name" : "500 g d'argent ou 1 m² de lin",
 "Price" : 500
  },
"1 m² de soie ou 1 vache": {
 "Name" : "1 m² de soie ou 1 vache",
 "Price" : 1000
  },
"500 g de safran ou 1 boeuf": {
 "Name" : "500 g de safran ou 1 boeuf",
 "Price" : 1500
  },
"500 g d'or": {
 "Name" : "500 g d'or",
 "Price" : 5000
  },
"500 g de platine": {
 "Name" : "500 g de platine",
 "Price" : 50000
  }
 }</v>
      </c>
    </row>
    <row r="30" spans="1:3" ht="15" customHeight="1">
      <c r="A30" t="s">
        <v>1279</v>
      </c>
      <c r="B30" s="185" t="s">
        <v>1301</v>
      </c>
      <c r="C30" t="str">
        <f t="shared" si="0"/>
        <v>"WeaponCategories" : {
 "C_MEL": {"Code": "C_MEL", "Name": "Armes courantes de corps à corps"},
   "C_DIS": {"Code": "C_DIS","Name": "Armes courantes à distance"},
   "W_MEL": {"Code": "W_MEL","Name": "Armes de guerre de corps à corps"},
   "W_DIS": {"Code": "W_DIS","Name": "Armes de guerre à distance"}
 }</v>
      </c>
    </row>
    <row r="31" spans="1:3" ht="15" customHeight="1">
      <c r="A31" t="s">
        <v>1285</v>
      </c>
      <c r="B31" t="str">
        <f>Armes!M44</f>
        <v>"Bâton": {
 "Name" : "Bâton",
 "OV" : "Quarterstaff",
 "Category": "C_MEL",
 "Damage" : "1d6 ",
 "DamageType" : "Contondant",
 "Weight" : 2000,
 "Price" : 20,
 "Properties" : "Polyvalente (1d8)"
  },
"Dague": {
 "Name" : "Dague",
 "OV" : "Dagger",
 "Category": "C_MEL",
 "Damage" : "1d4 ",
 "DamageType" : "Perforant",
 "Weight" : 500,
 "Price" : 200,
 "Properties" : "Finesse, légère, lancer (portée 6 m/18 m)"
  },
"Gourdin": {
 "Name" : "Gourdin",
 "OV" : "Club",
 "Category": "C_MEL",
 "Damage" : "1d4 ",
 "DamageType" : "Contondant",
 "Weight" : 1000,
 "Price" : 10,
 "Properties" : "Légère"
  },
"Hachette": {
 "Name" : "Hachette",
 "OV" : "Handaxe",
 "Category": "C_MEL",
 "Damage" : "1d6 ",
 "DamageType" : "Tranchant",
 "Weight" : 1000,
 "Price" : 500,
 "Properties" : "Légère, lancer (portée 6 m/18 m)"
  },
"Javeline": {
 "Name" : "Javeline",
 "OV" : "Javelin",
 "Category": "C_MEL",
 "Damage" : "1d6 ",
 "DamageType" : "Perforant",
 "Weight" : 1000,
 "Price" : 50,
 "Properties" : "Lancer (portée 9 m/36 m)"
  },
"Lance": {
 "Name" : "Lance",
 "OV" : "Spear",
 "Category": "C_MEL",
 "Damage" : "1d6 ",
 "DamageType" : "Perforant",
 "Weight" : 1500,
 "Price" : 100,
 "Properties" : "Lancer (portée 6 m/18 m), polyvalente (1d8)"
  },
"Marteau léger": {
 "Name" : "Marteau léger",
 "OV" : "Light hammer",
 "Category": "C_MEL",
 "Damage" : "1d4 ",
 "DamageType" : "Contondant",
 "Weight" : 1000,
 "Price" : 200,
 "Properties" : "Légère, lancer (portée 6 m/18 m)"
  },
"Masse d'armes": {
 "Name" : "Masse d'armes",
 "OV" : "Mace",
 "Category": "C_MEL",
 "Damage" : "1d6 ",
 "DamageType" : "Contondant",
 "Weight" : 2000,
 "Price" : 500,
 "Properties" : "-"
  },
"Massue": {
 "Name" : "Massue",
 "OV" : "Greatclub",
 "Category": "C_MEL",
 "Damage" : "1d8 ",
 "DamageType" : "Contondant",
 "Weight" : 5000,
 "Price" : 20,
 "Properties" : "À deux mains"
  },
"Serpe": {
 "Name" : "Serpe",
 "OV" : "Sickle",
 "Category": "C_MEL",
 "Damage" : "1d4 ",
 "DamageType" : "Tranchant",
 "Weight" : 1000,
 "Price" : 100,
 "Properties" : "Légère"
  },
"Arbalète légère": {
 "Name" : "Arbalète légère",
 "OV" : "Crossbow, light",
 "Category": "C_DIS",
 "Damage" : "1d8 ",
 "DamageType" : "Perforant",
 "Weight" : 2500,
 "Price" : 2500,
 "Properties" : "Munitions (portée 24 m/96 m), chargement, à deux mains"
  },
"Arc court": {
 "Name" : "Arc court",
 "OV" : "Shortbow",
 "Category": "C_DIS",
 "Damage" : "1d6 ",
 "DamageType" : "Perforant",
 "Weight" : 1000,
 "Price" : 2500,
 "Properties" : "Munitions (portée 24 m/96 m), à deux mains"
  },
"Fléchette": {
 "Name" : "Fléchette",
 "OV" : "Dart",
 "Category": "C_DIS",
 "Damage" : "1d4 ",
 "DamageType" : "Perforant",
 "Weight" : 100,
 "Price" : 5,
 "Properties" : "Finesse, lancer (portée 6 m/18 m)"
  },
"Fronde": {
 "Name" : "Fronde",
 "OV" : "Sling",
 "Category": "C_DIS",
 "Damage" : "1d4 ",
 "DamageType" : "Contondant",
 "Weight" : 0,
 "Price" : 10,
 "Properties" : "Munitions (portée 9 m/36 m)"
  },
"Cimeterre": {
 "Name" : "Cimeterre",
 "OV" : "Scimitar",
 "Category": "W_MEL",
 "Damage" : "1d6 ",
 "DamageType" : "Tranchant",
 "Weight" : 1500,
 "Price" : 2500,
 "Properties" : "Finesse, légère"
  },
"Coutille": {
 "Name" : "Coutille",
 "OV" : "Glaive",
 "Category": "W_MEL",
 "Damage" : "1d10 ",
 "DamageType" : "Tranchant",
 "Weight" : 3000,
 "Price" : 2000,
 "Properties" : "Lourde, allonge, à deux mains"
  },
"Épée à deux mains": {
 "Name" : "Épée à deux mains",
 "OV" : "Greatsword",
 "Category": "W_MEL",
 "Damage" : "2d6 ",
 "DamageType" : "Tranchant",
 "Weight" : 3000,
 "Price" : 5000,
 "Properties" : "Lourde, à deux mains"
  },
"Épée courte": {
 "Name" : "Épée courte",
 "OV" : "Shortsword",
 "Category": "W_MEL",
 "Damage" : "1d6 ",
 "DamageType" : "Perforant",
 "Weight" : 1000,
 "Price" : 1000,
 "Properties" : "Finesse, légère"
  },
"Épée longue": {
 "Name" : "Épée longue",
 "OV" : "Longsword",
 "Category": "W_MEL",
 "Damage" : "1d8 ",
 "DamageType" : "Tranchant",
 "Weight" : 1500,
 "Price" : 1500,
 "Properties" : "Polyvalente (1d10)"
  },
"Fléau d'armes": {
 "Name" : "Fléau d'armes",
 "OV" : "Flail",
 "Category": "W_MEL",
 "Damage" : "1d8 ",
 "DamageType" : "Contondant",
 "Weight" : 1000,
 "Price" : 1000,
 "Properties" : "-"
  },
"Fouet": {
 "Name" : "Fouet",
 "OV" : "Whip",
 "Category": "W_MEL",
 "Damage" : "1d4 ",
 "DamageType" : "Tranchant",
 "Weight" : 1500,
 "Price" : 200,
 "Properties" : "Finesse, allonge"
  },
"Hache à deux mains": {
 "Name" : "Hache à deux mains",
 "OV" : "Greataxe",
 "Category": "W_MEL",
 "Damage" : "1d12 ",
 "DamageType" : "Tranchant",
 "Weight" : 3500,
 "Price" : 3000,
 "Properties" : "Lourde, à deux mains"
  },
"Hache d'armes": {
 "Name" : "Hache d'armes",
 "OV" : "Battleaxe",
 "Category": "W_MEL",
 "Damage" : "1d8 ",
 "DamageType" : "Tranchant",
 "Weight" : 2000,
 "Price" : 1000,
 "Properties" : "Polyvalente (1d10)"
  },
"Hallebarde": {
 "Name" : "Hallebarde",
 "OV" : "Halberd",
 "Category": "W_MEL",
 "Damage" : "1d10 ",
 "DamageType" : "Tranchant",
 "Weight" : 3000,
 "Price" : 2000,
 "Properties" : "Lourde, allonge, à deux mains"
  },
"Lance d’arçon": {
 "Name" : "Lance d’arçon",
 "OV" : "Lance",
 "Category": "W_MEL",
 "Damage" : "1d12 ",
 "DamageType" : "Perforant",
 "Weight" : 3000,
 "Price" : 1000,
 "Properties" : "Allonge, spécial"
  },
"Maillet": {
 "Name" : "Maillet",
 "OV" : "Maul",
 "Category": "W_MEL",
 "Damage" : "2d6 ",
 "DamageType" : "Contondant",
 "Weight" : 5000,
 "Price" : 1000,
 "Properties" : "Lourde, à deux mains"
  },
"Marteau de guerre": {
 "Name" : "Marteau de guerre",
 "OV" : "Warhammer",
 "Category": "W_MEL",
 "Damage" : "1d8 ",
 "DamageType" : "Contondant",
 "Weight" : 1000,
 "Price" : 1500,
 "Properties" : "Polyvalente (1d10)"
  },
"Morgenstern": {
 "Name" : "Morgenstern",
 "OV" : "Morningstar",
 "Category": "W_MEL",
 "Damage" : "1d8 ",
 "DamageType" : "Perforant",
 "Weight" : 2000,
 "Price" : 1500,
 "Properties" : "-"
  },
"Pic de guerre": {
 "Name" : "Pic de guerre",
 "OV" : "War pick",
 "Category": "W_MEL",
 "Damage" : "1d8 ",
 "DamageType" : "Perforant",
 "Weight" : 1000,
 "Price" : 500,
 "Properties" : "-"
  },
"Pique": {
 "Name" : "Pique",
 "OV" : "Pike",
 "Category": "W_MEL",
 "Damage" : "1d10 ",
 "DamageType" : "Perforant",
 "Weight" : 9000,
 "Price" : 500,
 "Properties" : "Lourde, allonge, à deux mains"
  },
"Rapière": {
 "Name" : "Rapière",
 "OV" : "Rapier",
 "Category": "W_MEL",
 "Damage" : "1d8 ",
 "DamageType" : "Perforant",
 "Weight" : 1000,
 "Price" : 2500,
 "Properties" : "Finesse"
  },
"Trident": {
 "Name" : "Trident",
 "OV" : "Trident",
 "Category": "W_MEL",
 "Damage" : "1d6 ",
 "DamageType" : "Perforant",
 "Weight" : 2000,
 "Price" : 500,
 "Properties" : "Lancer (portée 6 m/18 m), polyvalente (1d8)"
  },
"Arbalète de poing": {
 "Name" : "Arbalète de poing",
 "OV" : "Crossbow, hand",
 "Category": "W_DIS",
 "Damage" : "1d6 ",
 "DamageType" : "Perforant",
 "Weight" : 1500,
 "Price" : 7500,
 "Properties" : "Munitions (portée 9 m/36 m), légère, chargement"
  },
"Arbalète lourde": {
 "Name" : "Arbalète lourde",
 "OV" : "Crossbow, heavy",
 "Category": "W_DIS",
 "Damage" : "1d10 ",
 "DamageType" : "Perforant",
 "Weight" : 9000,
 "Price" : 5000,
 "Properties" : "Munitions (portée 30 m/120 m), lourde, chargement, à deux mains"
  },
"Arc long": {
 "Name" : "Arc long",
 "OV" : "Longbow",
 "Category": "W_DIS",
 "Damage" : "1d8 ",
 "DamageType" : "Perforant",
 "Weight" : 1000,
 "Price" : 5000,
 "Properties" : "Munitions (portée 45 m/180 m), lourde, à deux mains"
  },
"Filet": {
 "Name" : "Filet",
 "OV" : "Net",
 "Category": "W_DIS",
 "Damage" : "",
 "DamageType" : "",
 "Weight" : 1500,
 "Price" : 100,
 "Properties" : "Spécial, lancer (portée 1,50 m/ 4,50 m)"
  },
"Sarbacane": {
 "Name" : "Sarbacane",
 "OV" : "Blowgun",
 "Category": "W_DIS",
 "Damage" : "1 ",
 "DamageType" : "Perforant",
 "Weight" : 500,
 "Price" : 1000,
 "Properties" : "Munitions (portée 7,50 m/30 m), chargement"
  }</v>
      </c>
      <c r="C31" t="str">
        <f t="shared" si="0"/>
        <v>"Weapons" : {
 "Bâton": {
 "Name" : "Bâton",
 "OV" : "Quarterstaff",
 "Category": "C_MEL",
 "Damage" : "1d6 ",
 "DamageType" : "Contondant",
 "Weight" : 2000,
 "Price" : 20,
 "Properties" : "Polyvalente (1d8)"
  },
"Dague": {
 "Name" : "Dague",
 "OV" : "Dagger",
 "Category": "C_MEL",
 "Damage" : "1d4 ",
 "DamageType" : "Perforant",
 "Weight" : 500,
 "Price" : 200,
 "Properties" : "Finesse, légère, lancer (portée 6 m/18 m)"
  },
"Gourdin": {
 "Name" : "Gourdin",
 "OV" : "Club",
 "Category": "C_MEL",
 "Damage" : "1d4 ",
 "DamageType" : "Contondant",
 "Weight" : 1000,
 "Price" : 10,
 "Properties" : "Légère"
  },
"Hachette": {
 "Name" : "Hachette",
 "OV" : "Handaxe",
 "Category": "C_MEL",
 "Damage" : "1d6 ",
 "DamageType" : "Tranchant",
 "Weight" : 1000,
 "Price" : 500,
 "Properties" : "Légère, lancer (portée 6 m/18 m)"
  },
"Javeline": {
 "Name" : "Javeline",
 "OV" : "Javelin",
 "Category": "C_MEL",
 "Damage" : "1d6 ",
 "DamageType" : "Perforant",
 "Weight" : 1000,
 "Price" : 50,
 "Properties" : "Lancer (portée 9 m/36 m)"
  },
"Lance": {
 "Name" : "Lance",
 "OV" : "Spear",
 "Category": "C_MEL",
 "Damage" : "1d6 ",
 "DamageType" : "Perforant",
 "Weight" : 1500,
 "Price" : 100,
 "Properties" : "Lancer (portée 6 m/18 m), polyvalente (1d8)"
  },
"Marteau léger": {
 "Name" : "Marteau léger",
 "OV" : "Light hammer",
 "Category": "C_MEL",
 "Damage" : "1d4 ",
 "DamageType" : "Contondant",
 "Weight" : 1000,
 "Price" : 200,
 "Properties" : "Légère, lancer (portée 6 m/18 m)"
  },
"Masse d'armes": {
 "Name" : "Masse d'armes",
 "OV" : "Mace",
 "Category": "C_MEL",
 "Damage" : "1d6 ",
 "DamageType" : "Contondant",
 "Weight" : 2000,
 "Price" : 500,
 "Properties" : "-"
  },
"Massue": {
 "Name" : "Massue",
 "OV" : "Greatclub",
 "Category": "C_MEL",
 "Damage" : "1d8 ",
 "DamageType" : "Contondant",
 "Weight" : 5000,
 "Price" : 20,
 "Properties" : "À deux mains"
  },
"Serpe": {
 "Name" : "Serpe",
 "OV" : "Sickle",
 "Category": "C_MEL",
 "Damage" : "1d4 ",
 "DamageType" : "Tranchant",
 "Weight" : 1000,
 "Price" : 100,
 "Properties" : "Légère"
  },
"Arbalète légère": {
 "Name" : "Arbalète légère",
 "OV" : "Crossbow, light",
 "Category": "C_DIS",
 "Damage" : "1d8 ",
 "DamageType" : "Perforant",
 "Weight" : 2500,
 "Price" : 2500,
 "Properties" : "Munitions (portée 24 m/96 m), chargement, à deux mains"
  },
"Arc court": {
 "Name" : "Arc court",
 "OV" : "Shortbow",
 "Category": "C_DIS",
 "Damage" : "1d6 ",
 "DamageType" : "Perforant",
 "Weight" : 1000,
 "Price" : 2500,
 "Properties" : "Munitions (portée 24 m/96 m), à deux mains"
  },
"Fléchette": {
 "Name" : "Fléchette",
 "OV" : "Dart",
 "Category": "C_DIS",
 "Damage" : "1d4 ",
 "DamageType" : "Perforant",
 "Weight" : 100,
 "Price" : 5,
 "Properties" : "Finesse, lancer (portée 6 m/18 m)"
  },
"Fronde": {
 "Name" : "Fronde",
 "OV" : "Sling",
 "Category": "C_DIS",
 "Damage" : "1d4 ",
 "DamageType" : "Contondant",
 "Weight" : 0,
 "Price" : 10,
 "Properties" : "Munitions (portée 9 m/36 m)"
  },
"Cimeterre": {
 "Name" : "Cimeterre",
 "OV" : "Scimitar",
 "Category": "W_MEL",
 "Damage" : "1d6 ",
 "DamageType" : "Tranchant",
 "Weight" : 1500,
 "Price" : 2500,
 "Properties" : "Finesse, légère"
  },
"Coutille": {
 "Name" : "Coutille",
 "OV" : "Glaive",
 "Category": "W_MEL",
 "Damage" : "1d10 ",
 "DamageType" : "Tranchant",
 "Weight" : 3000,
 "Price" : 2000,
 "Properties" : "Lourde, allonge, à deux mains"
  },
"Épée à deux mains": {
 "Name" : "Épée à deux mains",
 "OV" : "Greatsword",
 "Category": "W_MEL",
 "Damage" : "2d6 ",
 "DamageType" : "Tranchant",
 "Weight" : 3000,
 "Price" : 5000,
 "Properties" : "Lourde, à deux mains"
  },
"Épée courte": {
 "Name" : "Épée courte",
 "OV" : "Shortsword",
 "Category": "W_MEL",
 "Damage" : "1d6 ",
 "DamageType" : "Perforant",
 "Weight" : 1000,
 "Price" : 1000,
 "Properties" : "Finesse, légère"
  },
"Épée longue": {
 "Name" : "Épée longue",
 "OV" : "Longsword",
 "Category": "W_MEL",
 "Damage" : "1d8 ",
 "DamageType" : "Tranchant",
 "Weight" : 1500,
 "Price" : 1500,
 "Properties" : "Polyvalente (1d10)"
  },
"Fléau d'armes": {
 "Name" : "Fléau d'armes",
 "OV" : "Flail",
 "Category": "W_MEL",
 "Damage" : "1d8 ",
 "DamageType" : "Contondant",
 "Weight" : 1000,
 "Price" : 1000,
 "Properties" : "-"
  },
"Fouet": {
 "Name" : "Fouet",
 "OV" : "Whip",
 "Category": "W_MEL",
 "Damage" : "1d4 ",
 "DamageType" : "Tranchant",
 "Weight" : 1500,
 "Price" : 200,
 "Properties" : "Finesse, allonge"
  },
"Hache à deux mains": {
 "Name" : "Hache à deux mains",
 "OV" : "Greataxe",
 "Category": "W_MEL",
 "Damage" : "1d12 ",
 "DamageType" : "Tranchant",
 "Weight" : 3500,
 "Price" : 3000,
 "Properties" : "Lourde, à deux mains"
  },
"Hache d'armes": {
 "Name" : "Hache d'armes",
 "OV" : "Battleaxe",
 "Category": "W_MEL",
 "Damage" : "1d8 ",
 "DamageType" : "Tranchant",
 "Weight" : 2000,
 "Price" : 1000,
 "Properties" : "Polyvalente (1d10)"
  },
"Hallebarde": {
 "Name" : "Hallebarde",
 "OV" : "Halberd",
 "Category": "W_MEL",
 "Damage" : "1d10 ",
 "DamageType" : "Tranchant",
 "Weight" : 3000,
 "Price" : 2000,
 "Properties" : "Lourde, allonge, à deux mains"
  },
"Lance d’arçon": {
 "Name" : "Lance d’arçon",
 "OV" : "Lance",
 "Category": "W_MEL",
 "Damage" : "1d12 ",
 "DamageType" : "Perforant",
 "Weight" : 3000,
 "Price" : 1000,
 "Properties" : "Allonge, spécial"
  },
"Maillet": {
 "Name" : "Maillet",
 "OV" : "Maul",
 "Category": "W_MEL",
 "Damage" : "2d6 ",
 "DamageType" : "Contondant",
 "Weight" : 5000,
 "Price" : 1000,
 "Properties" : "Lourde, à deux mains"
  },
"Marteau de guerre": {
 "Name" : "Marteau de guerre",
 "OV" : "Warhammer",
 "Category": "W_MEL",
 "Damage" : "1d8 ",
 "DamageType" : "Contondant",
 "Weight" : 1000,
 "Price" : 1500,
 "Properties" : "Polyvalente (1d10)"
  },
"Morgenstern": {
 "Name" : "Morgenstern",
 "OV" : "Morningstar",
 "Category": "W_MEL",
 "Damage" : "1d8 ",
 "DamageType" : "Perforant",
 "Weight" : 2000,
 "Price" : 1500,
 "Properties" : "-"
  },
"Pic de guerre": {
 "Name" : "Pic de guerre",
 "OV" : "War pick",
 "Category": "W_MEL",
 "Damage" : "1d8 ",
 "DamageType" : "Perforant",
 "Weight" : 1000,
 "Price" : 500,
 "Properties" : "-"
  },
"Pique": {
 "Name" : "Pique",
 "OV" : "Pike",
 "Category": "W_MEL",
 "Damage" : "1d10 ",
 "DamageType" : "Perforant",
 "Weight" : 9000,
 "Price" : 500,
 "Properties" : "Lourde, allonge, à deux mains"
  },
"Rapière": {
 "Name" : "Rapière",
 "OV" : "Rapier",
 "Category": "W_MEL",
 "Damage" : "1d8 ",
 "DamageType" : "Perforant",
 "Weight" : 1000,
 "Price" : 2500,
 "Properties" : "Finesse"
  },
"Trident": {
 "Name" : "Trident",
 "OV" : "Trident",
 "Category": "W_MEL",
 "Damage" : "1d6 ",
 "DamageType" : "Perforant",
 "Weight" : 2000,
 "Price" : 500,
 "Properties" : "Lancer (portée 6 m/18 m), polyvalente (1d8)"
  },
"Arbalète de poing": {
 "Name" : "Arbalète de poing",
 "OV" : "Crossbow, hand",
 "Category": "W_DIS",
 "Damage" : "1d6 ",
 "DamageType" : "Perforant",
 "Weight" : 1500,
 "Price" : 7500,
 "Properties" : "Munitions (portée 9 m/36 m), légère, chargement"
  },
"Arbalète lourde": {
 "Name" : "Arbalète lourde",
 "OV" : "Crossbow, heavy",
 "Category": "W_DIS",
 "Damage" : "1d10 ",
 "DamageType" : "Perforant",
 "Weight" : 9000,
 "Price" : 5000,
 "Properties" : "Munitions (portée 30 m/120 m), lourde, chargement, à deux mains"
  },
"Arc long": {
 "Name" : "Arc long",
 "OV" : "Longbow",
 "Category": "W_DIS",
 "Damage" : "1d8 ",
 "DamageType" : "Perforant",
 "Weight" : 1000,
 "Price" : 5000,
 "Properties" : "Munitions (portée 45 m/180 m), lourde, à deux mains"
  },
"Filet": {
 "Name" : "Filet",
 "OV" : "Net",
 "Category": "W_DIS",
 "Damage" : "",
 "DamageType" : "",
 "Weight" : 1500,
 "Price" : 100,
 "Properties" : "Spécial, lancer (portée 1,50 m/ 4,50 m)"
  },
"Sarbacane": {
 "Name" : "Sarbacane",
 "OV" : "Blowgun",
 "Category": "W_DIS",
 "Damage" : "1 ",
 "DamageType" : "Perforant",
 "Weight" : 500,
 "Price" : 1000,
 "Properties" : "Munitions (portée 7,50 m/30 m), chargement"
  }
 }</v>
      </c>
    </row>
    <row r="33" spans="3:3">
      <c r="C33" t="str">
        <f>"{
"&amp;CONCATENATE(C1,",
",C2,",
",C3,",
",C4,",
",C5,",
",C6,",
",C7,",
",C8,",
",C9,",
",C10,",
",C11,",
",C12,",
",C13,",
",C14,",
",C15,",
",C16,",
",C17,",
",C18,",
",C19,",
",C20,",
",C21,",
",C22,",
",C23,",
",C24,",
",C25,",
",C26,",
",C27,",
",C28,",
",C29,",
",C30,",
",C31)&amp;"
}"</f>
        <v>{
"Alignments" : {
 "1_LB": {
  "Code" : "1_LB",
  "Name" : "Loyal bon",
  "Description" : "On peut compter sur ces créatures pour faire le bien dans le sens ou la société l'entend. Les dragons d'or, les paladins et la plupart des nains sont d'alignement loyal bon."
   },
"2_NB": {
  "Code" : "2_NB",
  "Name" : "Neutre bon ",
  "Description" : "Ces personnes font du mieux qu'elles peuvent pour aider les autres, en fonction de leurs besoins toutefois. Beaucoup des créatures célestes, certains géants des nuages et la plupart des gnomes sont neutre bon."
   },
"3_CB": {
  "Code" : "3_CB",
  "Name" : "Chaotique bon",
  "Description" : "Ces créatures agissent selon leur conscience, et ont peu d'égard pour ce que les autres attendent. Les dragons de cuivre, de nombreux elfes et les licornes sont d'alignement chaotique bon."
   },
"4_LN": {
  "Code" : "4_LN",
  "Name" : "Loyal neutre",
  "Description" : "Ces individus agissent conformément à la loi, aux traditions ou suivants des codes personnels. Beaucoup de moines et quelques magiciens sont d'alignement loyal neutre."
   },
"5_NB": {
  "Code" : "5_NB",
  "Name" : "Neutre",
  "Description" : "Neutre est l'alignement de ceux qui préfèrent rester à l'écart des questions morales et ne prennent pas parti, faisant ce qui leur semble le mieux à un moment donné. Les hommes-lézards, la plupart des druides et beaucoup d'humains sont neutres."
   },
"6_CN": {
  "Code" : "6_CN",
  "Name" : "Chaotique neutre",
  "Description" : "Ces créatures suivent leurs caprices, pensant à leur liberté personnelle avant tout. Beaucoup de barbares, de roublards et de bardes sont d'alignement chaotique neutre."
   },
"7_LM": {
  "Code" : "7_LM",
  "Name" : "Loyal mauvais",
  "Description" : "Ces créatures font méthodiquement ce qu'elles veulent, dans les limites d'un code de tradition, de la loyauté ou d'un ordre. Les diables, les dragons bleus et les hobgobelins sont d'alignement loyal mauvais."
   },
"8_NM": {
  "Code" : "8_NM",
  "Name" : "Neutre mauvais",
  "Description" : "Neutre mauvais est l'alignement de ceux qui font ce qu'ils veulent, sans aucune compassion ni aucun scrupule. Beaucoup d'elfes noirs, certains géants des nuages?, et les yugoloths sont d'alignement neutre mauvais."
   },
"9_CM": {
  "Code" : "9_CM",
  "Name" : "Chaotique mauvais",
  "Description" : "Ces créatures agissent avec une violence arbitraire, stimulées par la cupidité, la haine ou la soif de sang. Les démons, les dragons rouges et les orques sont d'alignement chaotique mauvais."
   }
 },
"Alterations" : {
 "ALCOHOL": {
  "Type": "1_SUBSTANCE",
  "Code": "ALCOHOL",
  "Name": "Alcool",
  "Effect": "Alcoolisé",
  "EffectDescription": ""
 },
"BEWITCHMENT": {
  "Type": "4_MAGIC",
  "Code": "BEWITCHMENT",
  "Name": "Envoutement",
  "Effect": "Envouté",
  "EffectDescription": ""
 },
"FEAR": {
  "Type": "3_CONTEXT",
  "Code": "FEAR",
  "Name": "Peur",
  "Effect": "Effrayé",
  "EffectDescription": "Une créature effrayée a un désavantage aux jets de caractéristique et aux jets d'attaque tant que la source de sa peur est dans sa ligne de vue.\nLa créature ne peut se rapprocher volontairement de la source de sa peur."
 },
"PROVOCATION": {
  "Type": "3_CONTEXT",
  "Code": "PROVOCATION",
  "Name": "Provocation",
  "Effect": "Provoqué",
  "EffectDescription": ""
 },
"CHARM": {
  "Type": "3_CONTEXT",
  "Code": "CHARM",
  "Name": "Charme",
  "Effect": "Charmé",
  "EffectDescription": "Une créature charmée ne peut pas attaquer le charmeur ou le cibler avec des capacités ou des effets magiques nuisibles.\nLe charmeur a l'avantage à ses jets de caractéristique pour interagir socialement avec la créature."
 },
"STRESS": {
  "Type": "3_CONTEXT",
  "Code": "STRESS",
  "Name": "Stress",
  "Effect": "Stressé",
  "EffectDescription": ""
 },
"ACID": {
  "Type": "2_ELEMENT",
  "Code": "ACID",
  "Name": "Acide",
  "Effect": "Acidifié",
  "EffectDescription": ""
 },
"FIRE": {
  "Type": "2_ELEMENT",
  "Code": "FIRE",
  "Name": "Feu",
  "Effect": "Brûlé",
  "EffectDescription": ""
 },
"LIGHTNING": {
  "Type": "2_ELEMENT",
  "Code": "LIGHTNING",
  "Name": "Foudre",
  "Effect": "Foudroyé",
  "EffectDescription": ""
 },
"COLD": {
  "Type": "2_ELEMENT",
  "Code": "COLD",
  "Name": "Froid",
  "Effect": "Gelé",
  "EffectDescription": ""
 },
"DRUG": {
  "Type": "1_SUBSTANCE",
  "Code": "DRUG",
  "Name": "Narcotique",
  "Effect": "Drogué",
  "EffectDescription": ""
 },
"PRONE": {
  "Type": "6_POSITION",
  "Code": "PRONE",
  "Name": "Chute",
  "Effect": "À terre",
  "EffectDescription": "La seule option de mouvement possible pour une créature à terre est de ramper, à moins qu'elle ne se relève et mette alors un terme à la condition.\nLa créature a un désavantage aux jets d'attaque.\nUn jet d'attaque contre la créature a l'avantage si l'attaquant est à 1,50 mètre ou moins de la créature. Sinon, le jet d'attaque a un désavantage."
 },
"GRAPPLING": {
  "Type": "6_POSITION",
  "Code": "GRAPPLING",
  "Name": "Agripper",
  "Effect": "Agrippé ",
  "EffectDescription": "La vitesse d'une créature agrippée passe à 0, et elle ne peut bénéficier d'aucun bonus à sa vitesse.\nLa condition prend fin si la créature qui agrippe est incapable d'agir (voir la condition).\nLa condition se termine également si un effet met la créature agrippée hors de portée de la créature ou de l'effet qui l'agrippe, comme par exemple lorsqu'une créature est projetée par le sort onde de choc."
 },
"DEAFENED": {
  "Type": "5_SENSE",
  "Code": "DEAFENED",
  "Name": "Assourdissement",
  "Effect": "Assourdi ",
  "EffectDescription": "Une créature assourdie n'entend pas et rate automatiquement tout jet de caractéristique qui nécessite l’ouïe."
 },
"BLINDED": {
  "Type": "5_SENSE",
  "Code": "BLINDED",
  "Name": "Aveuglement",
  "Effect": "Aveuglé ",
  "EffectDescription": "Une créature aveuglée ne voit pas et rate automatiquement tout jet de caractéristique qui nécessite la vue.\nLes jets d'attaque contre la créature ont l'avantage, et les jets d'attaque de la créature ont un désavantage."
 },
"RESTRAINED": {
  "Type": "6_POSITION",
  "Code": "RESTRAINED",
  "Name": "Entrave",
  "Effect": "Entravé ",
  "EffectDescription": "La vitesse d'une créature entravée passe à 0, et elle ne peut bénéficier d'aucun bonus à sa vitesse.\nLes jets d'attaque contre la créature ont l'avantage, et les jets d'attaque de la créature ont un désavantage.\nLa créature a un désavantage à ses jets de sauvegarde de Dextérité."
 },
"STUNNED": {
  "Type": "6_POSITION",
  "Code": "STUNNED",
  "Name": "Etourdissement",
  "Effect": "Étourdi ",
  "EffectDescription": "Une créature étourdie est incapable d'agir (voir la condition), ne peut plus bouger et parle de manière hésitante.\nLa créature rate automatiquement ses jets de sauvegarde de Force et de Dextérité.\nLes jets d'attaque contre la créature ont l'avantage."
 },
"INCAPACITATED": {
  "Type": "6_POSITION",
  "Code": "INCAPACITATED",
  "Name": "Incapacité",
  "Effect": "Incapable d'agir",
  "EffectDescription": "Une créature incapable d'agir ne peut effectuer aucune action ni aucune réaction."
 },
"UNCONSCIOUS": {
  "Type": "6_POSITION",
  "Code": "UNCONSCIOUS",
  "Name": "Evanouissement",
  "Effect": "Inconscient",
  "EffectDescription": "Une créature inconsciente est incapable d'agir (voir la condition), ne peut plus bouger ni parler, et n'est plus consciente de ce qui se passe autour d'elle.\nLa créature lâche ce qu'elle tenait et tombe à terre.\nLa créature rate automatiquement ses jets de sauvegarde de Force et de Dextérité.\nLes jets d'attaque contre la créature ont l'avantage.\nToute attaque qui touche la créature est un coup critique si l'attaquant est à 1,50 mètre ou moins de la créature."
 },
"INVISIBLE": {
  "Type": "4_MAGIC",
  "Code": "INVISIBLE",
  "Name": "Invisibilité",
  "Effect": "Invisible",
  "EffectDescription": "Une créature invisible ne peut être vue sans l'aide de la magie ou un sens particulier. En ce qui concerne le fait de se cacher, la créature est considérée dans une zone à visibilité nulle. L'emplacement de la créature peut être détecté par un bruit qu'elle fait ou par les traces qu'elle laisse.\nLes jets d'attaque contre la créature ont un désavantage, et les jets d'attaque de la créature ont l'avantage."
 },
"PETRIFIED": {
  "Type": "6_POSITION",
  "Code": "PETRIFIED",
  "Name": "Pétrification",
  "Effect": "Pétrifié ",
  "EffectDescription": "Une créature pétrifiée est transformée, ainsi que tout objet non magique qu'elle porte, en une substance inanimée solide (généralement en pierre). Son poids est multiplié par dix et son vieillissement cesse.\nLa créature est incapable d'agir (voir la condition), ne peut plus bouger ni parler, et n'est plus consciente de ce qui se passe autour d'elle.\nLes jets d'attaque contre la créature ont l'avantage.\nLa créature rate automatiquement ses jets de sauvegarde de Force et de Dextérité.\nLa créature obtient la résistance contre tous les types de dégâts.\nLa créature est immunisée contre le poison et la maladie, mais un poison ou une maladie déjà dans son organisme est seulement suspendu, pas neutralisé."
 },
"POISON": {
  "Type": "1_SUBSTANCE",
  "Code": "POISON",
  "Name": "Poison",
  "Effect": "Empoisonné",
  "EffectDescription": "Une créature empoisonnée a un désavantage aux jets d'attaque et aux jets de caractéristique."
 }
 },
"AlterationCategories" : {
 "1_SUBSTANCE": {
  "Code": "1_SUBSTANCE",
  "Name": "Substance",
  "Savable": true
 },
"2_ELEMENT": {
  "Code": "2_ELEMENT",
  "Name": "Elément",
  "Savable": true
 },
"6_POSITION": {
  "Code": "6_POSITION",
  "Name": "Position",
  "Savable": false
 },
"3_CONTEXT": {
  "Code": "3_CONTEXT",
  "Name": "Contexte",
  "Savable": true
 },
"4_MAGIC": {
  "Code": "4_MAGIC",
  "Name": "Magie",
  "Savable": true
 },
"5_SENSE": {
  "Code": "5_SENSE",
  "Name": "Sens",
  "Savable": false
 }
 },
"ArmorCategories" : {
 "LIGHT": {"Code": "LIGHT", "Name": "Armures légères"},
   "MID": {"Code": "MID","Name": "Armures intermédiaires"},
   "HEAVY": {"Code": "HEAVY","Name": "Armures lourdes"},
   "SHIELD": {"Code": "SHIELD","Name": "Boucliers"}
 },
"Armors" : {
 "Matelassée": {
 "Name" : "  Matelassée",
 "OV" : "Padded",
 "Category": "1_LIGHT",
 "AC" : 11,
 "BonusAC" : "DEX",
 "MaxBonusAC" : null,
 "Weight" : 4000,
 "Price" : 500,
 "Discretion" : "Désavantage",
 "Strength" : 0
  },
"Cuir": {
 "Name" : "  Cuir",
 "OV" : "Leather",
 "Category": "1_LIGHT",
 "AC" : 11,
 "BonusAC" : "DEX",
 "MaxBonusAC" : null,
 "Weight" : 5000,
 "Price" : 1000,
 "Discretion" : "-",
 "Strength" : 0
  },
"Cuir clouté": {
 "Name" : "  Cuir clouté",
 "OV" : "Studded leather",
 "Category": "1_LIGHT",
 "AC" : 12,
 "BonusAC" : "DEX",
 "MaxBonusAC" : null,
 "Weight" : 6500,
 "Price" : 4500,
 "Discretion" : "-",
 "Strength" : 0
  },
"Peau": {
 "Name" : "  Peau",
 "OV" : "Hide",
 "Category": "2_MID",
 "AC" : 12,
 "BonusAC" : "DEX",
 "MaxBonusAC" : 2,
 "Weight" : 6000,
 "Price" : 1000,
 "Discretion" : "-",
 "Strength" : 0
  },
"Chemise de mailles": {
 "Name" : "  Chemise de mailles",
 "OV" : "Chain shirt",
 "Category": "2_MID",
 "AC" : 13,
 "BonusAC" : "DEX",
 "MaxBonusAC" : 2,
 "Weight" : 10000,
 "Price" : 5000,
 "Discretion" : "-",
 "Strength" : 0
  },
"Écailles": {
 "Name" : "  Écailles",
 "OV" : "Scale mail",
 "Category": "2_MID",
 "AC" : 14,
 "BonusAC" : "DEX",
 "MaxBonusAC" : 2,
 "Weight" : 22500,
 "Price" : 5000,
 "Discretion" : "Désavantage",
 "Strength" : 0
  },
"Cuirasse": {
 "Name" : "  Cuirasse",
 "OV" : "Breastplate",
 "Category": "2_MID",
 "AC" : 14,
 "BonusAC" : "DEX",
 "MaxBonusAC" : 2,
 "Weight" : 10000,
 "Price" : 40000,
 "Discretion" : "-",
 "Strength" : 0
  },
"Demi-plate": {
 "Name" : "  Demi-plate",
 "OV" : "Half plate",
 "Category": "2_MID",
 "AC" : 15,
 "BonusAC" : "DEX",
 "MaxBonusAC" : 2,
 "Weight" : 20000,
 "Price" : 75000,
 "Discretion" : "Désavantage",
 "Strength" : 0
  },
"Broigne": {
 "Name" : "  Broigne",
 "OV" : "Ring mail",
 "Category": "3_HEAVY",
 "AC" : 14,
 "BonusAC" : "",
 "MaxBonusAC" : null,
 "Weight" : 20000,
 "Price" : 3000,
 "Discretion" : "Désavantage",
 "Strength" : 0
  },
"Cotte de mailles": {
 "Name" : "  Cotte de mailles",
 "OV" : "Chain mail",
 "Category": "3_HEAVY",
 "AC" : 16,
 "BonusAC" : "",
 "MaxBonusAC" : null,
 "Weight" : 27500,
 "Price" : 7500,
 "Discretion" : "Désavantage",
 "Strength" : 13
  },
"Clibanion": {
 "Name" : "  Clibanion",
 "OV" : "Splint",
 "Category": "3_HEAVY",
 "AC" : 17,
 "BonusAC" : "",
 "MaxBonusAC" : null,
 "Weight" : 30000,
 "Price" : 20000,
 "Discretion" : "Désavantage",
 "Strength" : 15
  },
"Harnois": {
 "Name" : "  Harnois",
 "OV" : "Plate",
 "Category": "3_HEAVY",
 "AC" : 18,
 "BonusAC" : "",
 "MaxBonusAC" : null,
 "Weight" : 32500,
 "Price" : 150000,
 "Discretion" : "Désavantage",
 "Strength" : 15
  },
"Bouclier": {
 "Name" : "  Bouclier",
 "OV" : "Shield",
 "Category": "0_SHIELD",
 "AC" : 2,
 "BonusAC" : "",
 "MaxBonusAC" : null,
 "Weight" : 3000,
 "Price" : 1000,
 "Discretion" : "-",
 "Strength" : 0
  }
 },
"Capacities" : {
 "BARBARIAN-1": {
"Capacities": "Rage, Défense sans armure",
"Specials": 2,
"Damages": 2
},
"BARBARIAN-2": {
"Capacities": "Attaque téméraire, Sens du danger",
"Specials": 2,
"Damages": 2
},
"BARBARIAN-3": {
"Capacities": "Voie primitive",
"Specials": 3,
"Damages": 2
},
"BARBARIAN-4": {
"Capacities": "Amélioration de caractéristiques",
"Specials": 3,
"Damages": 2
},
"BARBARIAN-5": {
"Capacities": "Attaque supplémentaire, Déplacement rapide",
"Specials": 3,
"Damages": 2
},
"BARBARIAN-6": {
"Capacities": "Capacité de voie",
"Specials": 4,
"Damages": 2
},
"BARBARIAN-7": {
"Capacities": "Instinct sauvage",
"Specials": 4,
"Damages": 2
},
"BARBARIAN-8": {
"Capacities": "Amélioration de caractéristiques",
"Specials": 4,
"Damages": 2
},
"BARBARIAN-9": {
"Capacities": "Critique brutal (1 dé)",
"Specials": 4,
"Damages": 3
},
"BARBARIAN-10": {
"Capacities": "Capacité de voie",
"Specials": 4,
"Damages": 3
},
"BARBARIAN-11": {
"Capacities": "Rage implacable",
"Specials": 4,
"Damages": 3
},
"BARBARIAN-12": {
"Capacities": "Amélioration de caractéristiques",
"Specials": 5,
"Damages": 3
},
"BARBARIAN-13": {
"Capacities": "Critique brutal (2 dés)",
"Specials": 5,
"Damages": 3
},
"BARBARIAN-14": {
"Capacities": "Capacité de voie",
"Specials": 5,
"Damages": 3
},
"BARBARIAN-15": {
"Capacities": "Rage ininterrompue",
"Specials": 5,
"Damages": 3
},
"BARBARIAN-16": {
"Capacities": "Amélioration de caractéristiques",
"Specials": 5,
"Damages": 4
},
"BARBARIAN-17": {
"Capacities": "Critique brutal (3 dés)",
"Specials": 6,
"Damages": 4
},
"BARBARIAN-18": {
"Capacities": "Puissance indomptable",
"Specials": 6,
"Damages": 4
},
"BARBARIAN-19": {
"Capacities": "Amélioration de caractéristiques",
"Specials": 6,
"Damages": 4
},
"BARBARIAN-20": {
"Capacities": "Champion primitif",
"Specials": -1,
"Damages": 4
},
"BARD-1" : {
"Capacities":"Incantations, Inspiration bardique (d6)",
"MinorSpellsNb": 2,
"SpellsNb": 4,
"Locations": {
"1":2,
"2":0,
"3":0,
"4":0,
"5":0,
"6":0,
"7":0,
"8":0,
"9":0}
},
"BARD-2" : {
"Capacities":"Touche-à-tout, Chant de repos (d6)",
"MinorSpellsNb": 2,
"SpellsNb": 5,
"Locations": {
"1":3,
"2":0,
"3":0,
"4":0,
"5":0,
"6":0,
"7":0,
"8":0,
"9":0}
},
"BARD-3" : {
"Capacities":"Collège bardique, Expertise",
"MinorSpellsNb": 2,
"SpellsNb": 6,
"Locations": {
"1":4,
"2":2,
"3":0,
"4":0,
"5":0,
"6":0,
"7":0,
"8":0,
"9":0}
},
"BARD-4" : {
"Capacities":"Amélioration de caractéristiques",
"MinorSpellsNb": 3,
"SpellsNb": 7,
"Locations": {
"1":4,
"2":3,
"3":0,
"4":0,
"5":0,
"6":0,
"7":0,
"8":0,
"9":0}
},
"BARD-5" : {
"Capacities":"Inspiration bardique (d8), Source d'inspiration",
"MinorSpellsNb": 3,
"SpellsNb": 8,
"Locations": {
"1":4,
"2":3,
"3":2,
"4":0,
"5":0,
"6":0,
"7":0,
"8":0,
"9":0}
},
"BARD-6" : {
"Capacities":"Contre charme, Capacité de collège bardique",
"MinorSpellsNb": 3,
"SpellsNb": 9,
"Locations": {
"1":4,
"2":3,
"3":3,
"4":0,
"5":0,
"6":0,
"7":0,
"8":0,
"9":0}
},
"BARD-7" : {
"Capacities":"-",
"MinorSpellsNb": 3,
"SpellsNb": 10,
"Locations": {
"1":4,
"2":3,
"3":3,
"4":1,
"5":0,
"6":0,
"7":0,
"8":0,
"9":0}
},
"BARD-8" : {
"Capacities":"Amélioration de caractéristiques",
"MinorSpellsNb": 3,
"SpellsNb": 11,
"Locations": {
"1":4,
"2":3,
"3":3,
"4":2,
"5":0,
"6":0,
"7":0,
"8":0,
"9":0}
},
"BARD-9" : {
"Capacities":"Chant de repos (d8)",
"MinorSpellsNb": 3,
"SpellsNb": 12,
"Locations": {
"1":4,
"2":3,
"3":3,
"4":3,
"5":1,
"6":0,
"7":0,
"8":0,
"9":0}
},
"BARD-10" : {
"Capacities":"Inspiration bardique (d10), Expertise, Secrets magiques",
"MinorSpellsNb": 4,
"SpellsNb": 14,
"Locations": {
"1":4,
"2":3,
"3":3,
"4":3,
"5":2,
"6":0,
"7":0,
"8":0,
"9":0}
},
"BARD-11" : {
"Capacities":"-",
"MinorSpellsNb": 4,
"SpellsNb": 15,
"Locations": {
"1":4,
"2":3,
"3":3,
"4":3,
"5":2,
"6":1,
"7":0,
"8":0,
"9":0}
},
"BARD-12" : {
"Capacities":"Amélioration de caractéristiques",
"MinorSpellsNb": 4,
"SpellsNb": 15,
"Locations": {
"1":4,
"2":3,
"3":3,
"4":3,
"5":2,
"6":1,
"7":0,
"8":0,
"9":0}
},
"BARD-13" : {
"Capacities":"Chant de repos (d10)",
"MinorSpellsNb": 4,
"SpellsNb": 16,
"Locations": {
"1":4,
"2":3,
"3":3,
"4":3,
"5":2,
"6":1,
"7":1,
"8":0,
"9":0}
},
"BARD-14" : {
"Capacities":"Secrets magiques, Capacité de collège bardique",
"MinorSpellsNb": 4,
"SpellsNb": 18,
"Locations": {
"1":4,
"2":3,
"3":3,
"4":3,
"5":2,
"6":1,
"7":1,
"8":0,
"9":0}
},
"BARD-15" : {
"Capacities":"Inspiration bardique (d12)",
"MinorSpellsNb": 4,
"SpellsNb": 19,
"Locations": {
"1":4,
"2":3,
"3":3,
"4":3,
"5":2,
"6":1,
"7":1,
"8":1,
"9":0}
},
"BARD-16" : {
"Capacities":"Amélioration de caractéristiques",
"MinorSpellsNb": 4,
"SpellsNb": 19,
"Locations": {
"1":4,
"2":3,
"3":3,
"4":3,
"5":2,
"6":1,
"7":1,
"8":1,
"9":0}
},
"BARD-17" : {
"Capacities":"Chant de repos (d12)",
"MinorSpellsNb": 4,
"SpellsNb": 20,
"Locations": {
"1":4,
"2":3,
"3":3,
"4":3,
"5":2,
"6":1,
"7":1,
"8":1,
"9":1}
},
"BARD-18" : {
"Capacities":"Secrets magiques",
"MinorSpellsNb": 4,
"SpellsNb": 22,
"Locations": {
"1":4,
"2":3,
"3":3,
"4":3,
"5":3,
"6":1,
"7":1,
"8":1,
"9":1}
},
"BARD-19" : {
"Capacities":"Amélioration de caractéristiques",
"MinorSpellsNb": 4,
"SpellsNb": 22,
"Locations": {
"1":4,
"2":3,
"3":3,
"4":3,
"5":3,
"6":2,
"7":1,
"8":1,
"9":1}
},
"BARD-20" : {
"Capacities":"Inspiration supérieure",
"MinorSpellsNb": 4,
"SpellsNb": 22,
"Locations": {
"1":4,
"2":3,
"3":3,
"4":3,
"5":3,
"6":2,
"7":2,
"8":1,
"9":1}
},
"CLERK-1" : {
"Capacities":"Incantations, Domaine divin",
"MinorSpellsNb": 3,
"Locations": {
"1":2,
"2":0,
"3":0,
"4":0,
"5":0,
"6":0,
"7":0,
"8":0,
"9":0}
},
"CLERK-2" : {
"Capacities":"Canalisation d’énergie divine (1), Capacité de domaine divin",
"MinorSpellsNb": 3,
"Locations": {
"1":3,
"2":0,
"3":0,
"4":0,
"5":0,
"6":0,
"7":0,
"8":0,
"9":0}
},
"CLERK-3" : {
"Capacities":"-",
"MinorSpellsNb": 3,
"Locations": {
"1":4,
"2":2,
"3":0,
"4":0,
"5":0,
"6":0,
"7":0,
"8":0,
"9":0}
},
"CLERK-4" : {
"Capacities":"Amélioration de caractéristiques",
"MinorSpellsNb": 4,
"Locations": {
"1":4,
"2":3,
"3":0,
"4":0,
"5":0,
"6":0,
"7":0,
"8":0,
"9":0}
},
"CLERK-5" : {
"Capacities":"Destruction des morts-vivants (FP 1/2)",
"MinorSpellsNb": 4,
"Locations": {
"1":4,
"2":3,
"3":2,
"4":0,
"5":0,
"6":0,
"7":0,
"8":0,
"9":0}
},
"CLERK-6" : {
"Capacities":"Canalisation d’énergie divine (2), Capacité de domaine divin",
"MinorSpellsNb": 4,
"Locations": {
"1":4,
"2":3,
"3":3,
"4":0,
"5":0,
"6":0,
"7":0,
"8":0,
"9":0}
},
"CLERK-7" : {
"Capacities":"-",
"MinorSpellsNb": 4,
"Locations": {
"1":4,
"2":3,
"3":3,
"4":1,
"5":0,
"6":0,
"7":0,
"8":0,
"9":0}
},
"CLERK-8" : {
"Capacities":"Amélioration de caractéristiques, Capacité de domaine divin,Destruction des morts-vivants (FP 1)",
"MinorSpellsNb": 4,
"Locations": {
"1":4,
"2":3,
"3":3,
"4":2,
"5":0,
"6":0,
"7":0,
"8":0,
"9":0}
},
"CLERK-9" : {
"Capacities":"-",
"MinorSpellsNb": 4,
"Locations": {
"1":4,
"2":3,
"3":3,
"4":3,
"5":1,
"6":0,
"7":0,
"8":0,
"9":0}
},
"CLERK-10" : {
"Capacities":"Intervention divine",
"MinorSpellsNb": 5,
"Locations": {
"1":4,
"2":3,
"3":3,
"4":3,
"5":2,
"6":0,
"7":0,
"8":0,
"9":0}
},
"CLERK-11" : {
"Capacities":"Destruction des morts-vivants (FP 2)",
"MinorSpellsNb": 5,
"Locations": {
"1":4,
"2":3,
"3":3,
"4":3,
"5":2,
"6":1,
"7":0,
"8":0,
"9":0}
},
"CLERK-12" : {
"Capacities":"Amélioration de caractéristiques",
"MinorSpellsNb": 5,
"Locations": {
"1":4,
"2":3,
"3":3,
"4":3,
"5":2,
"6":1,
"7":0,
"8":0,
"9":0}
},
"CLERK-13" : {
"Capacities":"-",
"MinorSpellsNb": 5,
"Locations": {
"1":4,
"2":3,
"3":3,
"4":3,
"5":2,
"6":1,
"7":1,
"8":0,
"9":0}
},
"CLERK-14" : {
"Capacities":"Destruction des morts-vivants (FP 3)",
"MinorSpellsNb": 5,
"Locations": {
"1":4,
"2":3,
"3":3,
"4":3,
"5":2,
"6":1,
"7":1,
"8":0,
"9":0}
},
"CLERK-15" : {
"Capacities":"-",
"MinorSpellsNb": 5,
"Locations": {
"1":4,
"2":3,
"3":3,
"4":3,
"5":2,
"6":1,
"7":1,
"8":1,
"9":0}
},
"CLERK-16" : {
"Capacities":"Amélioration de caractéristiques",
"MinorSpellsNb": 5,
"Locations": {
"1":4,
"2":3,
"3":3,
"4":3,
"5":2,
"6":1,
"7":1,
"8":1,
"9":0}
},
"CLERK-17" : {
"Capacities":"Destruction des morts-vivants (FP 4), Capacité de domaine divin",
"MinorSpellsNb": 5,
"Locations": {
"1":4,
"2":3,
"3":3,
"4":3,
"5":2,
"6":1,
"7":1,
"8":1,
"9":1}
},
"CLERK-18" : {
"Capacities":"Canalisation d’énergie divine (3)",
"MinorSpellsNb": 5,
"Locations": {
"1":4,
"2":3,
"3":3,
"4":3,
"5":3,
"6":1,
"7":1,
"8":1,
"9":1}
},
"CLERK-19" : {
"Capacities":"Amélioration de caractéristiques",
"MinorSpellsNb": 5,
"Locations": {
"1":4,
"2":3,
"3":3,
"4":3,
"5":3,
"6":2,
"7":1,
"8":1,
"9":1}
},
"CLERK-20" : {
"Capacities":"Intervention divine améliorée",
"MinorSpellsNb": 5,
"Locations": {
"1":4,
"2":3,
"3":3,
"4":3,
"5":3,
"6":2,
"7":2,
"8":1,
"9":1}
},
"DRUID-1" : {
"Capacities":"Druidique, Incantations",
"MinorSpellsNb": 2,
"Locations": {
"1":2,
"2":0,
"3":0,
"4":0,
"5":0,
"6":0,
"7":0,
"8":0,
"9":0}
},
"DRUID-2" : {
"Capacities":"Forme sauvage, Cercle druidique",
"MinorSpellsNb": 2,
"Locations": {
"1":3,
"2":0,
"3":0,
"4":0,
"5":0,
"6":0,
"7":0,
"8":0,
"9":0}
},
"DRUID-3" : {
"Capacities":"-",
"MinorSpellsNb": 2,
"Locations": {
"1":4,
"2":2,
"3":0,
"4":0,
"5":0,
"6":0,
"7":0,
"8":0,
"9":0}
},
"DRUID-4" : {
"Capacities":"Forme sauvage améliorée, Amélioration de caractéristiques",
"MinorSpellsNb": 3,
"Locations": {
"1":4,
"2":3,
"3":0,
"4":0,
"5":0,
"6":0,
"7":0,
"8":0,
"9":0}
},
"DRUID-5" : {
"Capacities":"-",
"MinorSpellsNb": 3,
"Locations": {
"1":4,
"2":3,
"3":2,
"4":0,
"5":0,
"6":0,
"7":0,
"8":0,
"9":0}
},
"DRUID-6" : {
"Capacities":"Capacité de cercle druidique",
"MinorSpellsNb": 3,
"Locations": {
"1":4,
"2":3,
"3":3,
"4":0,
"5":0,
"6":0,
"7":0,
"8":0,
"9":0}
},
"DRUID-7" : {
"Capacities":"-",
"MinorSpellsNb": 3,
"Locations": {
"1":4,
"2":3,
"3":3,
"4":1,
"5":0,
"6":0,
"7":0,
"8":0,
"9":0}
},
"DRUID-8" : {
"Capacities":"Forme sauvage améliorée, Amélioration de caractéristiques",
"MinorSpellsNb": 3,
"Locations": {
"1":4,
"2":3,
"3":3,
"4":2,
"5":0,
"6":0,
"7":0,
"8":0,
"9":0}
},
"DRUID-9" : {
"Capacities":"-",
"MinorSpellsNb": 3,
"Locations": {
"1":4,
"2":3,
"3":3,
"4":3,
"5":1,
"6":0,
"7":0,
"8":0,
"9":0}
},
"DRUID-10" : {
"Capacities":"Capacité de cercle druidique",
"MinorSpellsNb": 4,
"Locations": {
"1":4,
"2":3,
"3":3,
"4":3,
"5":2,
"6":0,
"7":0,
"8":0,
"9":0}
},
"DRUID-11" : {
"Capacities":"-",
"MinorSpellsNb": 4,
"Locations": {
"1":4,
"2":3,
"3":3,
"4":3,
"5":2,
"6":1,
"7":0,
"8":0,
"9":0}
},
"DRUID-12" : {
"Capacities":"Amélioration de caractéristiques",
"MinorSpellsNb": 4,
"Locations": {
"1":4,
"2":3,
"3":3,
"4":3,
"5":2,
"6":1,
"7":0,
"8":0,
"9":0}
},
"DRUID-13" : {
"Capacities":"-",
"MinorSpellsNb": 4,
"Locations": {
"1":4,
"2":3,
"3":3,
"4":3,
"5":2,
"6":1,
"7":1,
"8":0,
"9":0}
},
"DRUID-14" : {
"Capacities":"Capacité de cercle druidique",
"MinorSpellsNb": 4,
"Locations": {
"1":4,
"2":3,
"3":3,
"4":3,
"5":2,
"6":1,
"7":1,
"8":0,
"9":0}
},
"DRUID-15" : {
"Capacities":"-",
"MinorSpellsNb": 4,
"Locations": {
"1":4,
"2":3,
"3":3,
"4":3,
"5":2,
"6":1,
"7":1,
"8":1,
"9":0}
},
"DRUID-16" : {
"Capacities":"Amélioration de caractéristiques",
"MinorSpellsNb": 4,
"Locations": {
"1":4,
"2":3,
"3":3,
"4":3,
"5":2,
"6":1,
"7":1,
"8":1,
"9":0}
},
"DRUID-17" : {
"Capacities":"-",
"MinorSpellsNb": 4,
"Locations": {
"1":4,
"2":3,
"3":3,
"4":3,
"5":2,
"6":1,
"7":1,
"8":1,
"9":1}
},
"DRUID-18" : {
"Capacities":"Jeunesse éternelle, Incantation animale",
"MinorSpellsNb": 4,
"Locations": {
"1":4,
"2":3,
"3":3,
"4":3,
"5":3,
"6":1,
"7":1,
"8":1,
"9":1}
},
"DRUID-19" : {
"Capacities":"Amélioration de caractéristiques",
"MinorSpellsNb": 4,
"Locations": {
"1":4,
"2":3,
"3":3,
"4":3,
"5":3,
"6":2,
"7":1,
"8":1,
"9":1}
},
"DRUID-20" : {
"Capacities":"Archidruide",
"MinorSpellsNb": 4,
"Locations": {
"1":4,
"2":3,
"3":3,
"4":3,
"5":3,
"6":2,
"7":2,
"8":1,
"9":1}
},
"SORCERER-1" : {
"Capacities":"Incantations, Origine magique",
"MinorSpellsNb": 4,
"SpellsNb": 2,
"Specials": 0,
"Locations": {
"1":2,
"2":0,
"3":0,
"4":0,
"5":0,
"6":0,
"7":0,
"8":0,
"9":0}
},
"SORCERER-2" : {
"Capacities":"Source de magie",
"MinorSpellsNb": 4,
"SpellsNb": 3,
"Specials": 2,
"Locations": {
"1":3,
"2":0,
"3":0,
"4":0,
"5":0,
"6":0,
"7":0,
"8":0,
"9":0}
},
"SORCERER-3" : {
"Capacities":"Métamagie",
"MinorSpellsNb": 4,
"SpellsNb": 4,
"Specials": 3,
"Locations": {
"1":4,
"2":2,
"3":0,
"4":0,
"5":0,
"6":0,
"7":0,
"8":0,
"9":0}
},
"SORCERER-4" : {
"Capacities":"Amélioration de caractéristiques",
"MinorSpellsNb": 5,
"SpellsNb": 5,
"Specials": 4,
"Locations": {
"1":4,
"2":3,
"3":0,
"4":0,
"5":0,
"6":0,
"7":0,
"8":0,
"9":0}
},
"SORCERER-5" : {
"Capacities":"-",
"MinorSpellsNb": 5,
"SpellsNb": 6,
"Specials": 5,
"Locations": {
"1":4,
"2":3,
"3":2,
"4":0,
"5":0,
"6":0,
"7":0,
"8":0,
"9":0}
},
"SORCERER-6" : {
"Capacities":"Capacité de l'origine magique",
"MinorSpellsNb": 5,
"SpellsNb": 7,
"Specials": 6,
"Locations": {
"1":4,
"2":3,
"3":3,
"4":0,
"5":0,
"6":0,
"7":0,
"8":0,
"9":0}
},
"SORCERER-7" : {
"Capacities":"-",
"MinorSpellsNb": 5,
"SpellsNb": 8,
"Specials": 7,
"Locations": {
"1":4,
"2":3,
"3":3,
"4":1,
"5":0,
"6":0,
"7":0,
"8":0,
"9":0}
},
"SORCERER-8" : {
"Capacities":"Amélioration de caractéristiques",
"MinorSpellsNb": 5,
"SpellsNb": 9,
"Specials": 8,
"Locations": {
"1":4,
"2":3,
"3":3,
"4":2,
"5":0,
"6":0,
"7":0,
"8":0,
"9":0}
},
"SORCERER-9" : {
"Capacities":"-",
"MinorSpellsNb": 5,
"SpellsNb": 10,
"Specials": 9,
"Locations": {
"1":4,
"2":3,
"3":3,
"4":3,
"5":1,
"6":0,
"7":0,
"8":0,
"9":0}
},
"SORCERER-10" : {
"Capacities":"Métamagie",
"MinorSpellsNb": 6,
"SpellsNb": 11,
"Specials": 10,
"Locations": {
"1":4,
"2":3,
"3":3,
"4":3,
"5":2,
"6":0,
"7":0,
"8":0,
"9":0}
},
"SORCERER-11" : {
"Capacities":"-",
"MinorSpellsNb": 6,
"SpellsNb": 12,
"Specials": 11,
"Locations": {
"1":4,
"2":3,
"3":3,
"4":3,
"5":2,
"6":1,
"7":0,
"8":0,
"9":0}
},
"SORCERER-12" : {
"Capacities":"Amélioration de caractéristiques",
"MinorSpellsNb": 6,
"SpellsNb": 12,
"Specials": 12,
"Locations": {
"1":4,
"2":3,
"3":3,
"4":3,
"5":2,
"6":1,
"7":0,
"8":0,
"9":0}
},
"SORCERER-13" : {
"Capacities":"-",
"MinorSpellsNb": 6,
"SpellsNb": 13,
"Specials": 13,
"Locations": {
"1":4,
"2":3,
"3":3,
"4":3,
"5":2,
"6":1,
"7":1,
"8":0,
"9":0}
},
"SORCERER-14" : {
"Capacities":"Capacité de l'origine magique",
"MinorSpellsNb": 6,
"SpellsNb": 13,
"Specials": 14,
"Locations": {
"1":4,
"2":3,
"3":3,
"4":3,
"5":2,
"6":1,
"7":1,
"8":0,
"9":0}
},
"SORCERER-15" : {
"Capacities":"-",
"MinorSpellsNb": 6,
"SpellsNb": 14,
"Specials": 15,
"Locations": {
"1":4,
"2":3,
"3":3,
"4":3,
"5":2,
"6":1,
"7":1,
"8":1,
"9":0}
},
"SORCERER-16" : {
"Capacities":"Amélioration de caractéristiques",
"MinorSpellsNb": 6,
"SpellsNb": 14,
"Specials": 16,
"Locations": {
"1":4,
"2":3,
"3":3,
"4":3,
"5":2,
"6":1,
"7":1,
"8":1,
"9":0}
},
"SORCERER-17" : {
"Capacities":"Métamagie",
"MinorSpellsNb": 6,
"SpellsNb": 15,
"Specials": 17,
"Locations": {
"1":4,
"2":3,
"3":3,
"4":3,
"5":2,
"6":1,
"7":1,
"8":1,
"9":1}
},
"SORCERER-18" : {
"Capacities":"Capacité de l'origine magique",
"MinorSpellsNb": 6,
"SpellsNb": 15,
"Specials": 18,
"Locations": {
"1":4,
"2":3,
"3":3,
"4":3,
"5":3,
"6":1,
"7":1,
"8":1,
"9":1}
},
"SORCERER-19" : {
"Capacities":"Amélioration de caractéristiques",
"MinorSpellsNb": 6,
"SpellsNb": 15,
"Specials": 19,
"Locations": {
"1":4,
"2":3,
"3":3,
"4":3,
"5":3,
"6":2,
"7":1,
"8":1,
"9":1}
},
"SORCERER-20" : {
"Capacities":"Restauration magique",
"MinorSpellsNb": 6,
"SpellsNb": 15,
"Specials": 20,
"Locations": {
"1":4,
"2":3,
"3":3,
"4":3,
"5":3,
"6":2,
"7":2,
"8":1,
"9":1}
},
"WARRIOR-1" : {
"Capacities":"Style de combat, Second souffle"
},
"WARRIOR-2" : {
"Capacities":"Sursaut (1)"
},
"WARRIOR-3" : {
"Capacities":"Archétype martial"
},
"WARRIOR-4" : {
"Capacities":"Amélioration de caractéristiques"
},
"WARRIOR-5" : {
"Capacities":"Attaque supplémentaire (1)"
},
"WARRIOR-6" : {
"Capacities":"Amélioration de caractéristiques"
},
"WARRIOR-7" : {
"Capacities":"Capacité de l'archétype martial"
},
"WARRIOR-8" : {
"Capacities":"Amélioration de caractéristiques"
},
"WARRIOR-9" : {
"Capacities":"Indomptable (1)"
},
"WARRIOR-10" : {
"Capacities":"Capacité de l'archétype martial"
},
"WARRIOR-11" : {
"Capacities":"Attaque supplémentaire (2)"
},
"WARRIOR-12" : {
"Capacities":"Amélioration de caractéristiques"
},
"WARRIOR-13" : {
"Capacities":"Indomptable (2)"
},
"WARRIOR-14" : {
"Capacities":"Amélioration de caractéristiques"
},
"WARRIOR-15" : {
"Capacities":"Capacité de l'archétype martial"
},
"WARRIOR-16" : {
"Capacities":"Amélioration de caractéristiques"
},
"WARRIOR-17" : {
"Capacities":"Sursaut (2), Indomptable (3)"
},
"WARRIOR-18" : {
"Capacities":"Capacité de l'archétype martial"
},
"WARRIOR-19" : {
"Capacities":"Amélioration de caractéristiques"
},
"WARRIOR-20" : {
"Capacities":"Attaque supplémentaire (3)"
},
"MAGICIAN-1" : {
"Capacities":"Incantations, Récupération arcanique",
"MinorSpellsNb": 3,
"Locations": {
"1":2,
"2":0,
"3":0,
"4":0,
"5":0,
"6":0,
"7":0,
"8":0,
"9":0}
},
"MAGICIAN-2" : {
"Capacities":"Tradition arcanique",
"MinorSpellsNb": 3,
"Locations": {
"1":3,
"2":0,
"3":0,
"4":0,
"5":0,
"6":0,
"7":0,
"8":0,
"9":0}
},
"MAGICIAN-3" : {
"Capacities":"-",
"MinorSpellsNb": 3,
"Locations": {
"1":4,
"2":2,
"3":0,
"4":0,
"5":0,
"6":0,
"7":0,
"8":0,
"9":0}
},
"MAGICIAN-4" : {
"Capacities":"Amélioration de caractéristiques",
"MinorSpellsNb": 4,
"Locations": {
"1":4,
"2":3,
"3":0,
"4":0,
"5":0,
"6":0,
"7":0,
"8":0,
"9":0}
},
"MAGICIAN-5" : {
"Capacities":"-",
"MinorSpellsNb": 4,
"Locations": {
"1":4,
"2":3,
"3":2,
"4":0,
"5":0,
"6":0,
"7":0,
"8":0,
"9":0}
},
"MAGICIAN-6" : {
"Capacities":"Capacité de la tradition arcanique",
"MinorSpellsNb": 4,
"Locations": {
"1":4,
"2":3,
"3":3,
"4":0,
"5":0,
"6":0,
"7":0,
"8":0,
"9":0}
},
"MAGICIAN-7" : {
"Capacities":"-",
"MinorSpellsNb": 4,
"Locations": {
"1":4,
"2":3,
"3":3,
"4":1,
"5":0,
"6":0,
"7":0,
"8":0,
"9":0}
},
"MAGICIAN-8" : {
"Capacities":"Amélioration de caractéristiques",
"MinorSpellsNb": 4,
"Locations": {
"1":4,
"2":3,
"3":3,
"4":2,
"5":0,
"6":0,
"7":0,
"8":0,
"9":0}
},
"MAGICIAN-9" : {
"Capacities":"-",
"MinorSpellsNb": 4,
"Locations": {
"1":4,
"2":3,
"3":3,
"4":3,
"5":1,
"6":0,
"7":0,
"8":0,
"9":0}
},
"MAGICIAN-10" : {
"Capacities":"Capacité de la tradition arcanique",
"MinorSpellsNb": 5,
"Locations": {
"1":4,
"2":3,
"3":3,
"4":3,
"5":2,
"6":0,
"7":0,
"8":0,
"9":0}
},
"MAGICIAN-11" : {
"Capacities":"-",
"MinorSpellsNb": 5,
"Locations": {
"1":4,
"2":3,
"3":3,
"4":3,
"5":2,
"6":1,
"7":0,
"8":0,
"9":0}
},
"MAGICIAN-12" : {
"Capacities":"Amélioration de caractéristiques",
"MinorSpellsNb": 5,
"Locations": {
"1":4,
"2":3,
"3":3,
"4":3,
"5":2,
"6":1,
"7":0,
"8":0,
"9":0}
},
"MAGICIAN-13" : {
"Capacities":"-",
"MinorSpellsNb": 5,
"Locations": {
"1":4,
"2":3,
"3":3,
"4":3,
"5":2,
"6":1,
"7":1,
"8":0,
"9":0}
},
"MAGICIAN-14" : {
"Capacities":"Capacité de la tradition arcanique",
"MinorSpellsNb": 5,
"Locations": {
"1":4,
"2":3,
"3":3,
"4":3,
"5":2,
"6":1,
"7":1,
"8":0,
"9":0}
},
"MAGICIAN-15" : {
"Capacities":"-",
"MinorSpellsNb": 5,
"Locations": {
"1":4,
"2":3,
"3":3,
"4":3,
"5":2,
"6":1,
"7":1,
"8":1,
"9":0}
},
"MAGICIAN-16" : {
"Capacities":"Amélioration de caractéristiques",
"MinorSpellsNb": 5,
"Locations": {
"1":4,
"2":3,
"3":3,
"4":3,
"5":2,
"6":1,
"7":1,
"8":1,
"9":0}
},
"MAGICIAN-17" : {
"Capacities":"-",
"MinorSpellsNb": 5,
"Locations": {
"1":4,
"2":3,
"3":3,
"4":3,
"5":2,
"6":1,
"7":1,
"8":1,
"9":1}
},
"MAGICIAN-18" : {
"Capacities":"Maîtrise des sorts",
"MinorSpellsNb": 5,
"Locations": {
"1":4,
"2":3,
"3":3,
"4":3,
"5":3,
"6":1,
"7":1,
"8":1,
"9":1}
},
"MAGICIAN-19" : {
"Capacities":"Amélioration de caractéristiques",
"MinorSpellsNb": 5,
"Locations": {
"1":4,
"2":3,
"3":3,
"4":3,
"5":3,
"6":2,
"7":1,
"8":1,
"9":1}
},
"MAGICIAN-20" : {
"Capacities":"Sorts de prédilection",
"MinorSpellsNb": 5,
"Locations": {
"1":4,
"2":3,
"3":3,
"4":3,
"5":3,
"6":2,
"7":2,
"8":1,
"9":1}
},
"MONK-1" : {
"Capacities":"Défense sans armure, Arts martiaux",
"Specials": 0,
"BonusAttack": "1d4",
"ArmourlessSpee</v>
      </c>
    </row>
  </sheetData>
  <sortState ref="A1:C28">
    <sortCondition ref="A1:A28"/>
  </sortState>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2"/>
  <sheetViews>
    <sheetView showRowColHeaders="0" zoomScaleNormal="100" workbookViewId="0">
      <selection activeCell="A23" sqref="A23"/>
    </sheetView>
  </sheetViews>
  <sheetFormatPr baseColWidth="10" defaultRowHeight="15"/>
  <cols>
    <col min="1" max="1" width="228" customWidth="1"/>
  </cols>
  <sheetData>
    <row r="1" spans="1:1" ht="36" thickBot="1">
      <c r="A1" s="49" t="s">
        <v>160</v>
      </c>
    </row>
    <row r="2" spans="1:1" ht="60">
      <c r="A2" s="50" t="s">
        <v>161</v>
      </c>
    </row>
    <row r="3" spans="1:1" ht="82.5" customHeight="1">
      <c r="A3" s="50" t="s">
        <v>162</v>
      </c>
    </row>
    <row r="4" spans="1:1" ht="25.5" customHeight="1">
      <c r="A4" s="51" t="s">
        <v>163</v>
      </c>
    </row>
    <row r="5" spans="1:1" ht="45">
      <c r="A5" s="50" t="s">
        <v>164</v>
      </c>
    </row>
    <row r="6" spans="1:1" ht="67.5" customHeight="1">
      <c r="A6" s="50" t="s">
        <v>165</v>
      </c>
    </row>
    <row r="7" spans="1:1" ht="27" customHeight="1">
      <c r="A7" s="51" t="s">
        <v>166</v>
      </c>
    </row>
    <row r="8" spans="1:1" ht="45">
      <c r="A8" s="50" t="s">
        <v>167</v>
      </c>
    </row>
    <row r="9" spans="1:1" ht="75">
      <c r="A9" s="50" t="s">
        <v>168</v>
      </c>
    </row>
    <row r="10" spans="1:1" ht="116.25" customHeight="1">
      <c r="A10" s="50" t="s">
        <v>169</v>
      </c>
    </row>
    <row r="11" spans="1:1" ht="23.25" thickBot="1">
      <c r="A11" s="51" t="s">
        <v>170</v>
      </c>
    </row>
    <row r="12" spans="1:1" ht="16.5" thickTop="1" thickBot="1">
      <c r="A12" s="52" t="s">
        <v>171</v>
      </c>
    </row>
    <row r="13" spans="1:1" ht="31.5" customHeight="1" thickTop="1" thickBot="1">
      <c r="A13" s="53" t="s">
        <v>172</v>
      </c>
    </row>
    <row r="14" spans="1:1" ht="42" customHeight="1" thickTop="1" thickBot="1">
      <c r="A14" s="53" t="s">
        <v>183</v>
      </c>
    </row>
    <row r="15" spans="1:1" ht="57" customHeight="1" thickTop="1" thickBot="1">
      <c r="A15" s="53" t="s">
        <v>184</v>
      </c>
    </row>
    <row r="16" spans="1:1" ht="41.25" customHeight="1" thickTop="1" thickBot="1">
      <c r="A16" s="53" t="s">
        <v>185</v>
      </c>
    </row>
    <row r="17" spans="1:1" ht="39" customHeight="1" thickTop="1" thickBot="1">
      <c r="A17" s="53" t="s">
        <v>186</v>
      </c>
    </row>
    <row r="18" spans="1:1" ht="15.75" thickTop="1">
      <c r="A18" s="54" t="s">
        <v>187</v>
      </c>
    </row>
    <row r="19" spans="1:1" ht="35.25" customHeight="1">
      <c r="A19" s="54" t="s">
        <v>188</v>
      </c>
    </row>
    <row r="20" spans="1:1" ht="21.75" customHeight="1">
      <c r="A20" s="54" t="s">
        <v>189</v>
      </c>
    </row>
    <row r="21" spans="1:1" ht="42" customHeight="1">
      <c r="A21" s="54" t="s">
        <v>190</v>
      </c>
    </row>
    <row r="22" spans="1:1" ht="24.75" customHeight="1">
      <c r="A22" s="54" t="s">
        <v>191</v>
      </c>
    </row>
    <row r="23" spans="1:1" ht="41.25" customHeight="1">
      <c r="A23" s="54" t="s">
        <v>192</v>
      </c>
    </row>
    <row r="24" spans="1:1" ht="38.25" customHeight="1">
      <c r="A24" s="54" t="s">
        <v>193</v>
      </c>
    </row>
    <row r="25" spans="1:1" ht="30" customHeight="1">
      <c r="A25" s="55" t="s">
        <v>173</v>
      </c>
    </row>
    <row r="26" spans="1:1" ht="78.75" customHeight="1">
      <c r="A26" s="50" t="s">
        <v>174</v>
      </c>
    </row>
    <row r="27" spans="1:1" ht="31.5" customHeight="1">
      <c r="A27" s="54" t="s">
        <v>194</v>
      </c>
    </row>
    <row r="28" spans="1:1" ht="25.5" customHeight="1">
      <c r="A28" s="54" t="s">
        <v>195</v>
      </c>
    </row>
    <row r="29" spans="1:1">
      <c r="A29" s="56" t="s">
        <v>175</v>
      </c>
    </row>
    <row r="30" spans="1:1" ht="45" customHeight="1">
      <c r="A30" s="55" t="s">
        <v>176</v>
      </c>
    </row>
    <row r="31" spans="1:1" ht="96" customHeight="1">
      <c r="A31" s="50" t="s">
        <v>177</v>
      </c>
    </row>
    <row r="32" spans="1:1" ht="18" customHeight="1">
      <c r="A32" s="54" t="s">
        <v>196</v>
      </c>
    </row>
    <row r="33" spans="1:1" ht="36" customHeight="1">
      <c r="A33" s="54" t="s">
        <v>197</v>
      </c>
    </row>
    <row r="34" spans="1:1">
      <c r="A34" s="56" t="s">
        <v>178</v>
      </c>
    </row>
    <row r="35" spans="1:1" ht="18.75">
      <c r="A35" s="55" t="s">
        <v>179</v>
      </c>
    </row>
    <row r="36" spans="1:1" ht="80.25" customHeight="1">
      <c r="A36" s="50" t="s">
        <v>180</v>
      </c>
    </row>
    <row r="37" spans="1:1" ht="30.75" customHeight="1">
      <c r="A37" s="54" t="s">
        <v>198</v>
      </c>
    </row>
    <row r="38" spans="1:1" ht="41.25" customHeight="1">
      <c r="A38" s="54" t="s">
        <v>199</v>
      </c>
    </row>
    <row r="39" spans="1:1" ht="30" customHeight="1">
      <c r="A39" s="54" t="s">
        <v>200</v>
      </c>
    </row>
    <row r="40" spans="1:1" ht="48" customHeight="1">
      <c r="A40" s="54" t="s">
        <v>205</v>
      </c>
    </row>
    <row r="41" spans="1:1" ht="18.75" hidden="1">
      <c r="A41" s="55" t="s">
        <v>181</v>
      </c>
    </row>
    <row r="42" spans="1:1" ht="53.25" customHeight="1">
      <c r="A42" s="50" t="s">
        <v>182</v>
      </c>
    </row>
    <row r="43" spans="1:1" ht="33.75" customHeight="1">
      <c r="A43" s="54" t="s">
        <v>201</v>
      </c>
    </row>
    <row r="44" spans="1:1" ht="32.25" customHeight="1">
      <c r="A44" s="54" t="s">
        <v>202</v>
      </c>
    </row>
    <row r="45" spans="1:1" ht="33.75" customHeight="1">
      <c r="A45" s="54" t="s">
        <v>203</v>
      </c>
    </row>
    <row r="46" spans="1:1" ht="33" customHeight="1">
      <c r="A46" s="54" t="s">
        <v>204</v>
      </c>
    </row>
    <row r="47" spans="1:1" ht="41.25" customHeight="1">
      <c r="A47" s="54" t="s">
        <v>206</v>
      </c>
    </row>
    <row r="48" spans="1:1">
      <c r="A48" s="42"/>
    </row>
    <row r="49" spans="1:1">
      <c r="A49" s="41"/>
    </row>
    <row r="50" spans="1:1">
      <c r="A50" s="41"/>
    </row>
    <row r="51" spans="1:1">
      <c r="A51" s="41"/>
    </row>
    <row r="52" spans="1:1">
      <c r="A52" s="41"/>
    </row>
    <row r="53" spans="1:1">
      <c r="A53" s="41"/>
    </row>
    <row r="54" spans="1:1">
      <c r="A54" s="41"/>
    </row>
    <row r="55" spans="1:1">
      <c r="A55" s="41"/>
    </row>
    <row r="56" spans="1:1">
      <c r="A56" s="41"/>
    </row>
    <row r="57" spans="1:1">
      <c r="A57" s="41"/>
    </row>
    <row r="58" spans="1:1">
      <c r="A58" s="41"/>
    </row>
    <row r="59" spans="1:1">
      <c r="A59" s="41"/>
    </row>
    <row r="60" spans="1:1">
      <c r="A60" s="41"/>
    </row>
    <row r="61" spans="1:1">
      <c r="A61" s="41"/>
    </row>
    <row r="62" spans="1:1">
      <c r="A62" s="41"/>
    </row>
    <row r="63" spans="1:1">
      <c r="A63" s="41"/>
    </row>
    <row r="64" spans="1:1">
      <c r="A64" s="41"/>
    </row>
    <row r="65" spans="1:1">
      <c r="A65" s="41"/>
    </row>
    <row r="66" spans="1:1">
      <c r="A66" s="41"/>
    </row>
    <row r="67" spans="1:1">
      <c r="A67" s="41"/>
    </row>
    <row r="68" spans="1:1">
      <c r="A68" s="41"/>
    </row>
    <row r="69" spans="1:1">
      <c r="A69" s="41"/>
    </row>
    <row r="70" spans="1:1">
      <c r="A70" s="41"/>
    </row>
    <row r="71" spans="1:1">
      <c r="A71" s="41"/>
    </row>
    <row r="72" spans="1:1">
      <c r="A72" s="41"/>
    </row>
  </sheetData>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0"/>
  <sheetViews>
    <sheetView showRowColHeaders="0" zoomScale="70" zoomScaleNormal="70" workbookViewId="0">
      <selection activeCell="C1" sqref="C1:H22"/>
    </sheetView>
  </sheetViews>
  <sheetFormatPr baseColWidth="10" defaultRowHeight="15"/>
  <cols>
    <col min="1" max="1" width="177.42578125" customWidth="1"/>
    <col min="2" max="2" width="7.42578125" customWidth="1"/>
    <col min="4" max="4" width="13.7109375" customWidth="1"/>
    <col min="7" max="7" width="28.7109375" customWidth="1"/>
    <col min="8" max="8" width="35.7109375" customWidth="1"/>
  </cols>
  <sheetData>
    <row r="1" spans="1:8" ht="35.25" thickBot="1">
      <c r="A1" s="65" t="s">
        <v>207</v>
      </c>
      <c r="C1" s="86"/>
      <c r="D1" s="86"/>
      <c r="E1" s="86"/>
      <c r="F1" s="86"/>
      <c r="G1" s="86"/>
      <c r="H1" s="86"/>
    </row>
    <row r="2" spans="1:8" ht="85.5">
      <c r="A2" s="66" t="s">
        <v>208</v>
      </c>
      <c r="C2" s="240"/>
      <c r="D2" s="240"/>
      <c r="E2" s="240"/>
      <c r="F2" s="240"/>
      <c r="G2" s="240"/>
      <c r="H2" s="240"/>
    </row>
    <row r="3" spans="1:8" ht="42.75" customHeight="1">
      <c r="A3" s="66" t="s">
        <v>209</v>
      </c>
      <c r="C3" s="241"/>
      <c r="D3" s="241"/>
      <c r="E3" s="241"/>
      <c r="F3" s="241"/>
      <c r="G3" s="242"/>
      <c r="H3" s="243"/>
    </row>
    <row r="4" spans="1:8" ht="22.5">
      <c r="A4" s="67" t="s">
        <v>210</v>
      </c>
      <c r="C4" s="241"/>
      <c r="D4" s="241"/>
      <c r="E4" s="241"/>
      <c r="F4" s="241"/>
      <c r="G4" s="242"/>
      <c r="H4" s="243"/>
    </row>
    <row r="5" spans="1:8" ht="87" customHeight="1">
      <c r="A5" s="66" t="s">
        <v>211</v>
      </c>
      <c r="C5" s="241"/>
      <c r="D5" s="241"/>
      <c r="E5" s="241"/>
      <c r="F5" s="241"/>
      <c r="G5" s="242"/>
      <c r="H5" s="243"/>
    </row>
    <row r="6" spans="1:8" ht="22.5">
      <c r="A6" s="67" t="s">
        <v>212</v>
      </c>
      <c r="C6" s="241"/>
      <c r="D6" s="241"/>
      <c r="E6" s="241"/>
      <c r="F6" s="241"/>
      <c r="G6" s="242"/>
      <c r="H6" s="243"/>
    </row>
    <row r="7" spans="1:8" ht="85.5">
      <c r="A7" s="66" t="s">
        <v>213</v>
      </c>
      <c r="C7" s="241"/>
      <c r="D7" s="241"/>
      <c r="E7" s="241"/>
      <c r="F7" s="241"/>
      <c r="G7" s="242"/>
      <c r="H7" s="243"/>
    </row>
    <row r="8" spans="1:8" ht="110.25" customHeight="1">
      <c r="A8" s="66" t="s">
        <v>214</v>
      </c>
      <c r="C8" s="241"/>
      <c r="D8" s="241"/>
      <c r="E8" s="241"/>
      <c r="F8" s="241"/>
      <c r="G8" s="242"/>
      <c r="H8" s="243"/>
    </row>
    <row r="9" spans="1:8" ht="22.5">
      <c r="A9" s="67" t="s">
        <v>215</v>
      </c>
      <c r="C9" s="241"/>
      <c r="D9" s="241"/>
      <c r="E9" s="241"/>
      <c r="F9" s="241"/>
      <c r="G9" s="242"/>
      <c r="H9" s="243"/>
    </row>
    <row r="10" spans="1:8" ht="85.5">
      <c r="A10" s="66" t="s">
        <v>216</v>
      </c>
      <c r="C10" s="241"/>
      <c r="D10" s="241"/>
      <c r="E10" s="241"/>
      <c r="F10" s="241"/>
      <c r="G10" s="242"/>
      <c r="H10" s="243"/>
    </row>
    <row r="11" spans="1:8" ht="28.5">
      <c r="A11" s="66" t="s">
        <v>217</v>
      </c>
      <c r="C11" s="241"/>
      <c r="D11" s="241"/>
      <c r="E11" s="241"/>
      <c r="F11" s="241"/>
      <c r="G11" s="242"/>
      <c r="H11" s="243"/>
    </row>
    <row r="12" spans="1:8" ht="18.75">
      <c r="A12" s="68" t="s">
        <v>218</v>
      </c>
      <c r="C12" s="241"/>
      <c r="D12" s="241"/>
      <c r="E12" s="241"/>
      <c r="F12" s="241"/>
      <c r="G12" s="242"/>
      <c r="H12" s="243"/>
    </row>
    <row r="13" spans="1:8">
      <c r="A13" s="43"/>
      <c r="C13" s="241"/>
      <c r="D13" s="241"/>
      <c r="E13" s="241"/>
      <c r="F13" s="241"/>
      <c r="G13" s="242"/>
      <c r="H13" s="243"/>
    </row>
    <row r="14" spans="1:8">
      <c r="A14" s="43"/>
      <c r="C14" s="241"/>
      <c r="D14" s="241"/>
      <c r="E14" s="241"/>
      <c r="F14" s="241"/>
      <c r="G14" s="242"/>
      <c r="H14" s="243"/>
    </row>
    <row r="15" spans="1:8">
      <c r="A15" s="43"/>
      <c r="C15" s="241"/>
      <c r="D15" s="241"/>
      <c r="E15" s="241"/>
      <c r="F15" s="241"/>
      <c r="G15" s="242"/>
      <c r="H15" s="243"/>
    </row>
    <row r="16" spans="1:8">
      <c r="A16" s="43"/>
      <c r="C16" s="241"/>
      <c r="D16" s="241"/>
      <c r="E16" s="241"/>
      <c r="F16" s="241"/>
      <c r="G16" s="242"/>
      <c r="H16" s="243"/>
    </row>
    <row r="17" spans="1:8">
      <c r="A17" s="43"/>
      <c r="C17" s="241"/>
      <c r="D17" s="241"/>
      <c r="E17" s="241"/>
      <c r="F17" s="241"/>
      <c r="G17" s="242"/>
      <c r="H17" s="243"/>
    </row>
    <row r="18" spans="1:8">
      <c r="A18" s="43"/>
      <c r="C18" s="241"/>
      <c r="D18" s="241"/>
      <c r="E18" s="241"/>
      <c r="F18" s="241"/>
      <c r="G18" s="242"/>
      <c r="H18" s="243"/>
    </row>
    <row r="19" spans="1:8">
      <c r="A19" s="43"/>
      <c r="C19" s="241"/>
      <c r="D19" s="241"/>
      <c r="E19" s="241"/>
      <c r="F19" s="241"/>
      <c r="G19" s="242"/>
      <c r="H19" s="243"/>
    </row>
    <row r="20" spans="1:8">
      <c r="A20" s="43"/>
      <c r="C20" s="241"/>
      <c r="D20" s="241"/>
      <c r="E20" s="241"/>
      <c r="F20" s="241"/>
      <c r="G20" s="242"/>
      <c r="H20" s="243"/>
    </row>
    <row r="21" spans="1:8">
      <c r="A21" s="43"/>
      <c r="C21" s="241"/>
      <c r="D21" s="241"/>
      <c r="E21" s="241"/>
      <c r="F21" s="241"/>
      <c r="G21" s="242"/>
      <c r="H21" s="243"/>
    </row>
    <row r="22" spans="1:8">
      <c r="A22" s="43"/>
      <c r="C22" s="241"/>
      <c r="D22" s="241"/>
      <c r="E22" s="241"/>
      <c r="F22" s="241"/>
      <c r="G22" s="242"/>
      <c r="H22" s="243"/>
    </row>
    <row r="23" spans="1:8">
      <c r="A23" s="43"/>
    </row>
    <row r="24" spans="1:8">
      <c r="A24" s="43"/>
    </row>
    <row r="25" spans="1:8">
      <c r="A25" s="43"/>
    </row>
    <row r="26" spans="1:8">
      <c r="A26" s="43"/>
    </row>
    <row r="27" spans="1:8">
      <c r="A27" s="43"/>
    </row>
    <row r="28" spans="1:8">
      <c r="A28" s="43"/>
    </row>
    <row r="29" spans="1:8">
      <c r="A29" s="43"/>
    </row>
    <row r="30" spans="1:8">
      <c r="A30" s="43"/>
    </row>
    <row r="31" spans="1:8">
      <c r="A31" s="43"/>
    </row>
    <row r="32" spans="1:8">
      <c r="A32" s="43"/>
    </row>
    <row r="33" spans="1:1">
      <c r="A33" s="43"/>
    </row>
    <row r="34" spans="1:1">
      <c r="A34" s="43"/>
    </row>
    <row r="35" spans="1:1">
      <c r="A35" s="43"/>
    </row>
    <row r="36" spans="1:1">
      <c r="A36" s="43"/>
    </row>
    <row r="37" spans="1:1">
      <c r="A37" s="57"/>
    </row>
    <row r="38" spans="1:1">
      <c r="A38" t="s">
        <v>219</v>
      </c>
    </row>
    <row r="39" spans="1:1" ht="27.75" thickBot="1">
      <c r="A39" s="58" t="s">
        <v>220</v>
      </c>
    </row>
    <row r="40" spans="1:1" ht="18.75">
      <c r="A40" s="48" t="s">
        <v>221</v>
      </c>
    </row>
    <row r="41" spans="1:1">
      <c r="A41" s="47" t="s">
        <v>222</v>
      </c>
    </row>
    <row r="42" spans="1:1">
      <c r="A42" s="47" t="s">
        <v>223</v>
      </c>
    </row>
    <row r="43" spans="1:1">
      <c r="A43" s="47" t="s">
        <v>224</v>
      </c>
    </row>
    <row r="44" spans="1:1" ht="18.75">
      <c r="A44" s="48" t="s">
        <v>225</v>
      </c>
    </row>
    <row r="45" spans="1:1">
      <c r="A45" s="47" t="s">
        <v>226</v>
      </c>
    </row>
    <row r="46" spans="1:1">
      <c r="A46" s="47" t="s">
        <v>227</v>
      </c>
    </row>
    <row r="47" spans="1:1">
      <c r="A47" s="47" t="s">
        <v>228</v>
      </c>
    </row>
    <row r="48" spans="1:1">
      <c r="A48" s="47" t="s">
        <v>229</v>
      </c>
    </row>
    <row r="49" spans="1:1">
      <c r="A49" s="47" t="s">
        <v>230</v>
      </c>
    </row>
    <row r="50" spans="1:1" ht="18.75">
      <c r="A50" s="48" t="s">
        <v>231</v>
      </c>
    </row>
    <row r="51" spans="1:1">
      <c r="A51" s="42" t="s">
        <v>232</v>
      </c>
    </row>
    <row r="52" spans="1:1">
      <c r="A52" s="42" t="s">
        <v>233</v>
      </c>
    </row>
    <row r="53" spans="1:1">
      <c r="A53" s="42" t="s">
        <v>234</v>
      </c>
    </row>
    <row r="54" spans="1:1">
      <c r="A54" s="42" t="s">
        <v>235</v>
      </c>
    </row>
    <row r="55" spans="1:1" ht="22.5">
      <c r="A55" s="44" t="s">
        <v>258</v>
      </c>
    </row>
    <row r="56" spans="1:1" ht="28.5">
      <c r="A56" s="42" t="s">
        <v>259</v>
      </c>
    </row>
    <row r="57" spans="1:1" ht="22.5">
      <c r="A57" s="44" t="s">
        <v>260</v>
      </c>
    </row>
    <row r="58" spans="1:1" ht="42.75">
      <c r="A58" s="42" t="s">
        <v>261</v>
      </c>
    </row>
    <row r="59" spans="1:1">
      <c r="A59" s="61" t="s">
        <v>262</v>
      </c>
    </row>
    <row r="60" spans="1:1" ht="28.5">
      <c r="A60" s="61" t="s">
        <v>263</v>
      </c>
    </row>
    <row r="61" spans="1:1" ht="42.75">
      <c r="A61" s="61" t="s">
        <v>264</v>
      </c>
    </row>
    <row r="62" spans="1:1">
      <c r="A62" t="s">
        <v>265</v>
      </c>
    </row>
    <row r="63" spans="1:1" ht="22.5">
      <c r="A63" s="44" t="s">
        <v>236</v>
      </c>
    </row>
    <row r="64" spans="1:1" ht="57">
      <c r="A64" s="42" t="s">
        <v>266</v>
      </c>
    </row>
    <row r="65" spans="1:1" ht="42.75">
      <c r="A65" s="42" t="s">
        <v>267</v>
      </c>
    </row>
    <row r="66" spans="1:1">
      <c r="A66" s="62" t="s">
        <v>268</v>
      </c>
    </row>
    <row r="67" spans="1:1" ht="18.75">
      <c r="A67" s="48" t="s">
        <v>269</v>
      </c>
    </row>
    <row r="68" spans="1:1">
      <c r="A68" s="42" t="s">
        <v>270</v>
      </c>
    </row>
    <row r="69" spans="1:1" ht="18.75">
      <c r="A69" s="48" t="s">
        <v>271</v>
      </c>
    </row>
    <row r="70" spans="1:1" ht="28.5">
      <c r="A70" s="42" t="s">
        <v>272</v>
      </c>
    </row>
    <row r="71" spans="1:1" ht="18.75">
      <c r="A71" s="48" t="s">
        <v>273</v>
      </c>
    </row>
    <row r="72" spans="1:1" ht="28.5">
      <c r="A72" s="42" t="s">
        <v>274</v>
      </c>
    </row>
    <row r="73" spans="1:1" ht="22.5">
      <c r="A73" s="44" t="s">
        <v>275</v>
      </c>
    </row>
    <row r="74" spans="1:1" ht="42.75">
      <c r="A74" s="42" t="s">
        <v>276</v>
      </c>
    </row>
    <row r="75" spans="1:1" ht="22.5">
      <c r="A75" s="44" t="s">
        <v>277</v>
      </c>
    </row>
    <row r="76" spans="1:1" ht="28.5">
      <c r="A76" s="42" t="s">
        <v>278</v>
      </c>
    </row>
    <row r="77" spans="1:1" ht="22.5">
      <c r="A77" s="44" t="s">
        <v>279</v>
      </c>
    </row>
    <row r="78" spans="1:1" ht="85.5">
      <c r="A78" s="42" t="s">
        <v>280</v>
      </c>
    </row>
    <row r="79" spans="1:1" ht="22.5">
      <c r="A79" s="44" t="s">
        <v>247</v>
      </c>
    </row>
    <row r="80" spans="1:1" ht="28.5">
      <c r="A80" s="42" t="s">
        <v>281</v>
      </c>
    </row>
    <row r="81" spans="1:1" ht="22.5">
      <c r="A81" s="44" t="s">
        <v>282</v>
      </c>
    </row>
    <row r="82" spans="1:1" ht="28.5">
      <c r="A82" s="42" t="s">
        <v>283</v>
      </c>
    </row>
    <row r="83" spans="1:1" ht="22.5">
      <c r="A83" s="44" t="s">
        <v>284</v>
      </c>
    </row>
    <row r="84" spans="1:1">
      <c r="A84" s="42" t="s">
        <v>285</v>
      </c>
    </row>
    <row r="85" spans="1:1" ht="22.5">
      <c r="A85" s="44" t="s">
        <v>286</v>
      </c>
    </row>
    <row r="86" spans="1:1" ht="42.75">
      <c r="A86" s="42" t="s">
        <v>287</v>
      </c>
    </row>
    <row r="87" spans="1:1" ht="22.5">
      <c r="A87" s="44" t="s">
        <v>288</v>
      </c>
    </row>
    <row r="88" spans="1:1" ht="28.5">
      <c r="A88" s="42" t="s">
        <v>289</v>
      </c>
    </row>
    <row r="89" spans="1:1" ht="22.5">
      <c r="A89" s="44" t="s">
        <v>290</v>
      </c>
    </row>
    <row r="90" spans="1:1" ht="42.75">
      <c r="A90" s="42" t="s">
        <v>291</v>
      </c>
    </row>
    <row r="91" spans="1:1" ht="22.5">
      <c r="A91" s="44" t="s">
        <v>292</v>
      </c>
    </row>
    <row r="92" spans="1:1">
      <c r="A92" s="42" t="s">
        <v>293</v>
      </c>
    </row>
    <row r="93" spans="1:1" ht="22.5">
      <c r="A93" s="44" t="s">
        <v>249</v>
      </c>
    </row>
    <row r="94" spans="1:1">
      <c r="A94" s="42" t="s">
        <v>294</v>
      </c>
    </row>
    <row r="95" spans="1:1" ht="22.5">
      <c r="A95" s="44" t="s">
        <v>252</v>
      </c>
    </row>
    <row r="96" spans="1:1" ht="28.5">
      <c r="A96" s="42" t="s">
        <v>295</v>
      </c>
    </row>
    <row r="97" spans="1:1" ht="22.5">
      <c r="A97" s="44" t="s">
        <v>253</v>
      </c>
    </row>
    <row r="98" spans="1:1" ht="28.5">
      <c r="A98" s="42" t="s">
        <v>296</v>
      </c>
    </row>
    <row r="99" spans="1:1" ht="22.5">
      <c r="A99" s="44" t="s">
        <v>254</v>
      </c>
    </row>
    <row r="100" spans="1:1" ht="28.5">
      <c r="A100" s="42" t="s">
        <v>297</v>
      </c>
    </row>
    <row r="101" spans="1:1" ht="22.5">
      <c r="A101" s="44" t="s">
        <v>256</v>
      </c>
    </row>
    <row r="102" spans="1:1">
      <c r="A102" t="s">
        <v>298</v>
      </c>
    </row>
    <row r="103" spans="1:1" ht="22.5">
      <c r="A103" s="44" t="s">
        <v>257</v>
      </c>
    </row>
    <row r="104" spans="1:1">
      <c r="A104" s="42" t="s">
        <v>299</v>
      </c>
    </row>
    <row r="105" spans="1:1">
      <c r="A105" s="63" t="s">
        <v>300</v>
      </c>
    </row>
    <row r="106" spans="1:1">
      <c r="A106" t="s">
        <v>301</v>
      </c>
    </row>
    <row r="107" spans="1:1" ht="57">
      <c r="A107" s="42" t="s">
        <v>302</v>
      </c>
    </row>
    <row r="108" spans="1:1" ht="15.75" thickBot="1">
      <c r="A108" t="s">
        <v>303</v>
      </c>
    </row>
    <row r="109" spans="1:1" ht="16.5" thickTop="1" thickBot="1">
      <c r="A109" s="46" t="s">
        <v>304</v>
      </c>
    </row>
    <row r="110" spans="1:1" ht="16.5" thickTop="1" thickBot="1">
      <c r="A110" s="45"/>
    </row>
    <row r="111" spans="1:1" ht="16.5" thickTop="1" thickBot="1">
      <c r="A111" t="s">
        <v>305</v>
      </c>
    </row>
    <row r="112" spans="1:1" ht="16.5" thickTop="1" thickBot="1">
      <c r="A112" s="45"/>
    </row>
    <row r="113" spans="1:1" ht="15.75" thickTop="1">
      <c r="A113" t="s">
        <v>306</v>
      </c>
    </row>
    <row r="114" spans="1:1" ht="28.5">
      <c r="A114" s="42" t="s">
        <v>307</v>
      </c>
    </row>
    <row r="115" spans="1:1" ht="18.75">
      <c r="A115" s="48" t="s">
        <v>308</v>
      </c>
    </row>
    <row r="116" spans="1:1" ht="28.5">
      <c r="A116" s="42" t="s">
        <v>309</v>
      </c>
    </row>
    <row r="117" spans="1:1">
      <c r="A117" s="61" t="s">
        <v>310</v>
      </c>
    </row>
    <row r="118" spans="1:1">
      <c r="A118" s="61" t="s">
        <v>311</v>
      </c>
    </row>
    <row r="119" spans="1:1">
      <c r="A119" s="61" t="s">
        <v>312</v>
      </c>
    </row>
    <row r="120" spans="1:1" ht="18.75">
      <c r="A120" s="48" t="s">
        <v>313</v>
      </c>
    </row>
    <row r="121" spans="1:1" ht="28.5">
      <c r="A121" s="42" t="s">
        <v>314</v>
      </c>
    </row>
    <row r="122" spans="1:1" ht="18.75">
      <c r="A122" s="48" t="s">
        <v>315</v>
      </c>
    </row>
    <row r="123" spans="1:1">
      <c r="A123" t="s">
        <v>316</v>
      </c>
    </row>
    <row r="124" spans="1:1" ht="18.75">
      <c r="A124" s="48" t="s">
        <v>317</v>
      </c>
    </row>
    <row r="125" spans="1:1" ht="85.5">
      <c r="A125" s="42" t="s">
        <v>318</v>
      </c>
    </row>
    <row r="126" spans="1:1">
      <c r="A126" t="s">
        <v>319</v>
      </c>
    </row>
    <row r="127" spans="1:1" ht="71.25">
      <c r="A127" s="42" t="s">
        <v>320</v>
      </c>
    </row>
    <row r="128" spans="1:1" ht="18.75">
      <c r="A128" s="48" t="s">
        <v>321</v>
      </c>
    </row>
    <row r="129" spans="1:2" ht="42.75">
      <c r="A129" s="42" t="s">
        <v>322</v>
      </c>
    </row>
    <row r="130" spans="1:2" ht="18.75">
      <c r="A130" s="48" t="s">
        <v>323</v>
      </c>
    </row>
    <row r="131" spans="1:2" ht="42.75">
      <c r="A131" s="42" t="s">
        <v>324</v>
      </c>
    </row>
    <row r="132" spans="1:2" ht="18.75">
      <c r="A132" s="48" t="s">
        <v>325</v>
      </c>
    </row>
    <row r="133" spans="1:2" ht="42.75">
      <c r="A133" s="42" t="s">
        <v>326</v>
      </c>
    </row>
    <row r="134" spans="1:2" ht="18.75">
      <c r="A134" s="48" t="s">
        <v>327</v>
      </c>
    </row>
    <row r="135" spans="1:2" ht="42.75">
      <c r="A135" s="42" t="s">
        <v>328</v>
      </c>
    </row>
    <row r="136" spans="1:2">
      <c r="A136" t="s">
        <v>329</v>
      </c>
    </row>
    <row r="137" spans="1:2" ht="71.25">
      <c r="A137" s="42" t="s">
        <v>330</v>
      </c>
    </row>
    <row r="138" spans="1:2" ht="18.75">
      <c r="A138" s="48" t="s">
        <v>331</v>
      </c>
    </row>
    <row r="139" spans="1:2" ht="28.5">
      <c r="A139" s="42" t="s">
        <v>332</v>
      </c>
    </row>
    <row r="140" spans="1:2" ht="42.75">
      <c r="A140" s="42" t="s">
        <v>333</v>
      </c>
    </row>
    <row r="141" spans="1:2" ht="129">
      <c r="A141" s="47" t="s">
        <v>334</v>
      </c>
    </row>
    <row r="142" spans="1:2" ht="38.25">
      <c r="A142" s="64" t="s">
        <v>335</v>
      </c>
      <c r="B142" s="64" t="s">
        <v>337</v>
      </c>
    </row>
    <row r="143" spans="1:2" ht="25.5">
      <c r="A143" s="64" t="s">
        <v>336</v>
      </c>
      <c r="B143" s="64" t="s">
        <v>338</v>
      </c>
    </row>
    <row r="144" spans="1:2">
      <c r="A144" s="69" t="s">
        <v>367</v>
      </c>
      <c r="B144" s="59">
        <v>3</v>
      </c>
    </row>
    <row r="145" spans="1:2">
      <c r="A145" s="70" t="s">
        <v>368</v>
      </c>
      <c r="B145" s="60">
        <v>4</v>
      </c>
    </row>
    <row r="146" spans="1:2">
      <c r="A146" s="69" t="s">
        <v>339</v>
      </c>
      <c r="B146" s="59">
        <v>5</v>
      </c>
    </row>
    <row r="147" spans="1:2">
      <c r="A147" s="70" t="s">
        <v>340</v>
      </c>
      <c r="B147" s="60">
        <v>6</v>
      </c>
    </row>
    <row r="148" spans="1:2" ht="18.75">
      <c r="A148" s="48" t="s">
        <v>341</v>
      </c>
    </row>
    <row r="149" spans="1:2" ht="28.5">
      <c r="A149" s="42" t="s">
        <v>342</v>
      </c>
    </row>
    <row r="150" spans="1:2">
      <c r="A150" t="s">
        <v>343</v>
      </c>
    </row>
    <row r="151" spans="1:2" ht="57.75">
      <c r="A151" s="47" t="s">
        <v>344</v>
      </c>
    </row>
    <row r="152" spans="1:2">
      <c r="A152" t="s">
        <v>345</v>
      </c>
    </row>
    <row r="153" spans="1:2" ht="86.25">
      <c r="A153" s="47" t="s">
        <v>346</v>
      </c>
    </row>
    <row r="154" spans="1:2">
      <c r="A154" t="s">
        <v>347</v>
      </c>
    </row>
    <row r="155" spans="1:2">
      <c r="A155" s="47" t="s">
        <v>348</v>
      </c>
    </row>
    <row r="156" spans="1:2" ht="72">
      <c r="A156" s="47" t="s">
        <v>349</v>
      </c>
    </row>
    <row r="157" spans="1:2">
      <c r="A157" t="s">
        <v>350</v>
      </c>
    </row>
    <row r="158" spans="1:2">
      <c r="A158" t="s">
        <v>351</v>
      </c>
    </row>
    <row r="159" spans="1:2" ht="29.25">
      <c r="A159" s="47" t="s">
        <v>352</v>
      </c>
    </row>
    <row r="160" spans="1:2" ht="28.5">
      <c r="A160" s="61" t="s">
        <v>353</v>
      </c>
    </row>
    <row r="161" spans="1:1">
      <c r="A161" s="61" t="s">
        <v>354</v>
      </c>
    </row>
    <row r="162" spans="1:1">
      <c r="A162" s="61" t="s">
        <v>355</v>
      </c>
    </row>
    <row r="163" spans="1:1" ht="28.5">
      <c r="A163" s="61" t="s">
        <v>356</v>
      </c>
    </row>
    <row r="164" spans="1:1">
      <c r="A164" t="s">
        <v>357</v>
      </c>
    </row>
    <row r="165" spans="1:1" ht="57.75">
      <c r="A165" s="47" t="s">
        <v>358</v>
      </c>
    </row>
    <row r="166" spans="1:1">
      <c r="A166" t="s">
        <v>359</v>
      </c>
    </row>
    <row r="167" spans="1:1">
      <c r="A167" t="s">
        <v>360</v>
      </c>
    </row>
    <row r="168" spans="1:1">
      <c r="A168" t="s">
        <v>361</v>
      </c>
    </row>
    <row r="169" spans="1:1">
      <c r="A169" t="s">
        <v>362</v>
      </c>
    </row>
    <row r="170" spans="1:1">
      <c r="A170" t="s">
        <v>363</v>
      </c>
    </row>
  </sheetData>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7"/>
  <sheetViews>
    <sheetView topLeftCell="D7" workbookViewId="0">
      <selection activeCell="E8" sqref="E8"/>
    </sheetView>
  </sheetViews>
  <sheetFormatPr baseColWidth="10" defaultRowHeight="15"/>
  <cols>
    <col min="1" max="1" width="20.85546875" customWidth="1"/>
    <col min="2" max="2" width="23.5703125" customWidth="1"/>
    <col min="3" max="3" width="37.42578125" customWidth="1"/>
    <col min="4" max="4" width="40.7109375" customWidth="1"/>
    <col min="5" max="5" width="7" customWidth="1"/>
    <col min="6" max="6" width="13" customWidth="1"/>
    <col min="7" max="7" width="10" customWidth="1"/>
    <col min="8" max="8" width="12.28515625" customWidth="1"/>
    <col min="9" max="9" width="8.7109375" customWidth="1"/>
    <col min="10" max="11" width="10" customWidth="1"/>
    <col min="12" max="12" width="28.85546875" customWidth="1"/>
    <col min="13" max="14" width="19.5703125" customWidth="1"/>
    <col min="15" max="15" width="30.28515625" customWidth="1"/>
    <col min="16" max="16" width="10" customWidth="1"/>
  </cols>
  <sheetData>
    <row r="1" spans="1:17">
      <c r="A1" s="76" t="s">
        <v>441</v>
      </c>
      <c r="B1" s="77" t="s">
        <v>451</v>
      </c>
      <c r="C1" s="78" t="s">
        <v>440</v>
      </c>
      <c r="D1" s="78" t="s">
        <v>15</v>
      </c>
      <c r="E1" s="78" t="s">
        <v>11</v>
      </c>
      <c r="F1" s="78" t="s">
        <v>10</v>
      </c>
      <c r="G1" s="78" t="s">
        <v>6</v>
      </c>
      <c r="H1" s="78" t="s">
        <v>7</v>
      </c>
      <c r="I1" s="78" t="s">
        <v>8</v>
      </c>
      <c r="J1" s="78" t="s">
        <v>9</v>
      </c>
      <c r="K1" s="78" t="s">
        <v>439</v>
      </c>
      <c r="L1" s="139" t="s">
        <v>2118</v>
      </c>
      <c r="M1" s="139" t="s">
        <v>2855</v>
      </c>
      <c r="N1" s="139" t="s">
        <v>2899</v>
      </c>
      <c r="O1" s="181" t="s">
        <v>2792</v>
      </c>
      <c r="P1" s="93"/>
    </row>
    <row r="2" spans="1:17">
      <c r="A2" s="99" t="s">
        <v>369</v>
      </c>
      <c r="B2" s="129" t="s">
        <v>444</v>
      </c>
      <c r="C2" s="97" t="s">
        <v>442</v>
      </c>
      <c r="D2" s="97" t="s">
        <v>443</v>
      </c>
      <c r="E2" s="130">
        <v>0</v>
      </c>
      <c r="F2" s="98">
        <v>0</v>
      </c>
      <c r="G2" s="98">
        <v>0</v>
      </c>
      <c r="H2" s="98">
        <v>1</v>
      </c>
      <c r="I2" s="98">
        <v>0</v>
      </c>
      <c r="J2" s="98">
        <v>0</v>
      </c>
      <c r="K2" s="211">
        <v>0</v>
      </c>
      <c r="L2" s="205"/>
      <c r="M2" s="205"/>
      <c r="N2" s="205"/>
      <c r="O2" s="141"/>
      <c r="P2" s="89"/>
      <c r="Q2" t="str">
        <f>""""&amp;B2&amp;""": {
 ""Id"" : """&amp;B2&amp;""",
 ""Race"" : """&amp;A2&amp;""",
 ""Name"" : """&amp;C2&amp;""",
 ""OV"" : """&amp;D2&amp;""",
 ""Strength"" : "&amp;E2&amp;",
 ""Constitution"" : "&amp;F2&amp;",
 ""Dexterity"" : "&amp;G2&amp;",
 ""Intelligence"" : "&amp;H2&amp;",
 ""Wisdom"" : "&amp;I2&amp;",
 ""Charisma"" : "&amp;J2&amp;",
 ""Speed"" : "&amp;SUBSTITUTE(K2,",",".")&amp;",
 ""Languages"" : ["&amp;L2&amp;"],
 ""Resistances"" : ["&amp;SUBSTITUTE(M2,",",".")&amp;"],
 ""SaveAdvantages"" : ["&amp;SUBSTITUTE(M2,",",".")&amp;"],
 ""ArmorCategories"" : ["&amp;'Sous-races'!O2&amp;"]
  }"</f>
        <v>"HIGH_ELF": {
 "Id" : "HIGH_ELF",
 "Race" : "ELF",
 "Name" : "Haut-Elfe",
 "OV" : "High-Elf",
 "Strength" : 0,
 "Constitution" : 0,
 "Dexterity" : 0,
 "Intelligence" : 1,
 "Wisdom" : 0,
 "Charisma" : 0,
 "Speed" : 0,
 "Languages" : [],
 "Resistances" : [],
 "SaveAdvantages" : [],
 "ArmorCategories" : []
  }</v>
      </c>
    </row>
    <row r="3" spans="1:17">
      <c r="A3" s="79" t="s">
        <v>369</v>
      </c>
      <c r="B3" s="86" t="s">
        <v>447</v>
      </c>
      <c r="C3" s="87" t="s">
        <v>445</v>
      </c>
      <c r="D3" s="87" t="s">
        <v>446</v>
      </c>
      <c r="E3" s="88">
        <v>0</v>
      </c>
      <c r="F3" s="89">
        <v>0</v>
      </c>
      <c r="G3" s="89">
        <v>0</v>
      </c>
      <c r="H3" s="89">
        <v>0</v>
      </c>
      <c r="I3" s="89">
        <v>1</v>
      </c>
      <c r="J3" s="89">
        <v>0</v>
      </c>
      <c r="K3" s="206">
        <v>10.5</v>
      </c>
      <c r="L3" s="206"/>
      <c r="M3" s="206"/>
      <c r="N3" s="206"/>
      <c r="O3" s="142"/>
      <c r="P3" s="89"/>
      <c r="Q3" t="str">
        <f>""""&amp;B3&amp;""": {
 ""Id"" : """&amp;B3&amp;""",
 ""Race"" : """&amp;A3&amp;""",
 ""Name"" : """&amp;C3&amp;""",
 ""OV"" : """&amp;D3&amp;""",
 ""Strength"" : "&amp;E3&amp;",
 ""Constitution"" : "&amp;F3&amp;",
 ""Dexterity"" : "&amp;G3&amp;",
 ""Intelligence"" : "&amp;H3&amp;",
 ""Wisdom"" : "&amp;I3&amp;",
 ""Charisma"" : "&amp;J3&amp;",
 ""Speed"" : "&amp;SUBSTITUTE(K3,",",".")&amp;",
 ""Languages"" : ["&amp;L3&amp;"],
 ""Resistances"" : ["&amp;SUBSTITUTE(M3,",",".")&amp;"],
 ""SaveAdvantages"" : ["&amp;SUBSTITUTE(M3,",",".")&amp;"],
 ""ArmorCategories"" : ["&amp;'Sous-races'!O3&amp;"]
  }"</f>
        <v>"WOODEN_ELF": {
 "Id" : "WOODEN_ELF",
 "Race" : "ELF",
 "Name" : "Elfe des bois",
 "OV" : "Wooden Elf",
 "Strength" : 0,
 "Constitution" : 0,
 "Dexterity" : 0,
 "Intelligence" : 0,
 "Wisdom" : 1,
 "Charisma" : 0,
 "Speed" : 10.5,
 "Languages" : [],
 "Resistances" : [],
 "SaveAdvantages" : [],
 "ArmorCategories" : []
  }</v>
      </c>
    </row>
    <row r="4" spans="1:17">
      <c r="A4" s="84" t="s">
        <v>369</v>
      </c>
      <c r="B4" s="85" t="s">
        <v>450</v>
      </c>
      <c r="C4" s="27" t="s">
        <v>449</v>
      </c>
      <c r="D4" s="27" t="s">
        <v>448</v>
      </c>
      <c r="E4" s="26">
        <v>0</v>
      </c>
      <c r="F4" s="23">
        <v>0</v>
      </c>
      <c r="G4" s="23">
        <v>0</v>
      </c>
      <c r="H4" s="23">
        <v>0</v>
      </c>
      <c r="I4" s="23">
        <v>1</v>
      </c>
      <c r="J4" s="23">
        <v>0</v>
      </c>
      <c r="K4" s="205">
        <v>0</v>
      </c>
      <c r="L4" s="205"/>
      <c r="M4" s="205"/>
      <c r="N4" s="205"/>
      <c r="O4" s="141"/>
      <c r="P4" s="89"/>
      <c r="Q4" t="str">
        <f>""""&amp;B4&amp;""": {
 ""Id"" : """&amp;B4&amp;""",
 ""Race"" : """&amp;A4&amp;""",
 ""Name"" : """&amp;C4&amp;""",
 ""OV"" : """&amp;D4&amp;""",
 ""Strength"" : "&amp;E4&amp;",
 ""Constitution"" : "&amp;F4&amp;",
 ""Dexterity"" : "&amp;G4&amp;",
 ""Intelligence"" : "&amp;H4&amp;",
 ""Wisdom"" : "&amp;I4&amp;",
 ""Charisma"" : "&amp;J4&amp;",
 ""Speed"" : "&amp;SUBSTITUTE(K4,",",".")&amp;",
 ""Languages"" : ["&amp;L4&amp;"],
 ""Resistances"" : ["&amp;SUBSTITUTE(M4,",",".")&amp;"],
 ""SaveAdvantages"" : ["&amp;SUBSTITUTE(M4,",",".")&amp;"],
 ""ArmorCategories"" : ["&amp;'Sous-races'!O4&amp;"]
  }"</f>
        <v>"DROW": {
 "Id" : "DROW",
 "Race" : "ELF",
 "Name" : "Elfe noir",
 "OV" : "Drow",
 "Strength" : 0,
 "Constitution" : 0,
 "Dexterity" : 0,
 "Intelligence" : 0,
 "Wisdom" : 1,
 "Charisma" : 0,
 "Speed" : 0,
 "Languages" : [],
 "Resistances" : [],
 "SaveAdvantages" : [],
 "ArmorCategories" : []
  }</v>
      </c>
    </row>
    <row r="5" spans="1:17">
      <c r="A5" s="79" t="s">
        <v>4</v>
      </c>
      <c r="B5" s="18" t="s">
        <v>454</v>
      </c>
      <c r="C5" s="71" t="s">
        <v>452</v>
      </c>
      <c r="D5" s="71" t="s">
        <v>453</v>
      </c>
      <c r="E5" s="25">
        <v>0</v>
      </c>
      <c r="F5" s="22">
        <v>0</v>
      </c>
      <c r="G5" s="22">
        <v>0</v>
      </c>
      <c r="H5" s="22">
        <v>0</v>
      </c>
      <c r="I5" s="22">
        <v>0</v>
      </c>
      <c r="J5" s="22">
        <v>1</v>
      </c>
      <c r="K5" s="207">
        <v>0</v>
      </c>
      <c r="L5" s="207"/>
      <c r="M5" s="207"/>
      <c r="N5" s="207"/>
      <c r="O5" s="142"/>
      <c r="P5" s="89"/>
      <c r="Q5" t="str">
        <f>""""&amp;B5&amp;""": {
 ""Id"" : """&amp;B5&amp;""",
 ""Race"" : """&amp;A5&amp;""",
 ""Name"" : """&amp;C5&amp;""",
 ""OV"" : """&amp;D5&amp;""",
 ""Strength"" : "&amp;E5&amp;",
 ""Constitution"" : "&amp;F5&amp;",
 ""Dexterity"" : "&amp;G5&amp;",
 ""Intelligence"" : "&amp;H5&amp;",
 ""Wisdom"" : "&amp;I5&amp;",
 ""Charisma"" : "&amp;J5&amp;",
 ""Speed"" : "&amp;SUBSTITUTE(K5,",",".")&amp;",
 ""Languages"" : ["&amp;L5&amp;"],
 ""Resistances"" : ["&amp;SUBSTITUTE(M5,",",".")&amp;"],
 ""SaveAdvantages"" : ["&amp;SUBSTITUTE(M5,",",".")&amp;"],
 ""ArmorCategories"" : ["&amp;'Sous-races'!O5&amp;"]
  }"</f>
        <v>"LIGHT_FOOT_HALFELIN": {
 "Id" : "LIGHT_FOOT_HALFELIN",
 "Race" : "HALFELIN",
 "Name" : "Halfelin pied-léger",
 "OV" : "Light-foot Halfelin",
 "Strength" : 0,
 "Constitution" : 0,
 "Dexterity" : 0,
 "Intelligence" : 0,
 "Wisdom" : 0,
 "Charisma" : 1,
 "Speed" : 0,
 "Languages" : [],
 "Resistances" : [],
 "SaveAdvantages" : [],
 "ArmorCategories" : []
  }</v>
      </c>
    </row>
    <row r="6" spans="1:17">
      <c r="A6" s="84" t="s">
        <v>4</v>
      </c>
      <c r="B6" s="85" t="s">
        <v>455</v>
      </c>
      <c r="C6" s="27" t="s">
        <v>456</v>
      </c>
      <c r="D6" s="27" t="s">
        <v>457</v>
      </c>
      <c r="E6" s="94">
        <v>0</v>
      </c>
      <c r="F6" s="95">
        <v>1</v>
      </c>
      <c r="G6" s="95">
        <v>0</v>
      </c>
      <c r="H6" s="95">
        <v>0</v>
      </c>
      <c r="I6" s="95">
        <v>0</v>
      </c>
      <c r="J6" s="95">
        <v>0</v>
      </c>
      <c r="K6" s="208">
        <v>0</v>
      </c>
      <c r="L6" s="208"/>
      <c r="M6" s="208" t="s">
        <v>2937</v>
      </c>
      <c r="N6" s="208" t="s">
        <v>2937</v>
      </c>
      <c r="O6" s="141"/>
      <c r="P6" s="89"/>
      <c r="Q6" t="str">
        <f>""""&amp;B6&amp;""": {
 ""Id"" : """&amp;B6&amp;""",
 ""Race"" : """&amp;A6&amp;""",
 ""Name"" : """&amp;C6&amp;""",
 ""OV"" : """&amp;D6&amp;""",
 ""Strength"" : "&amp;E6&amp;",
 ""Constitution"" : "&amp;F6&amp;",
 ""Dexterity"" : "&amp;G6&amp;",
 ""Intelligence"" : "&amp;H6&amp;",
 ""Wisdom"" : "&amp;I6&amp;",
 ""Charisma"" : "&amp;J6&amp;",
 ""Speed"" : "&amp;SUBSTITUTE(K6,",",".")&amp;",
 ""Languages"" : ["&amp;L6&amp;"],
 ""Resistances"" : ["&amp;SUBSTITUTE(M6,",",".")&amp;"],
 ""SaveAdvantages"" : ["&amp;SUBSTITUTE(M6,",",".")&amp;"],
 ""ArmorCategories"" : ["&amp;'Sous-races'!O6&amp;"]
  }"</f>
        <v>"ROBUST_HALFELIN": {
 "Id" : "ROBUST_HALFELIN",
 "Race" : "HALFELIN",
 "Name" : "Halfelin Robuste",
 "OV" : "Robust Halfelin",
 "Strength" : 0,
 "Constitution" : 1,
 "Dexterity" : 0,
 "Intelligence" : 0,
 "Wisdom" : 0,
 "Charisma" : 0,
 "Speed" : 0,
 "Languages" : [],
 "Resistances" : ["POISON"],
 "SaveAdvantages" : ["POISON"],
 "ArmorCategories" : []
  }</v>
      </c>
    </row>
    <row r="7" spans="1:17">
      <c r="A7" s="79" t="s">
        <v>371</v>
      </c>
      <c r="B7" s="18" t="s">
        <v>465</v>
      </c>
      <c r="C7" s="71" t="s">
        <v>458</v>
      </c>
      <c r="D7" s="71" t="s">
        <v>462</v>
      </c>
      <c r="E7" s="25">
        <v>0</v>
      </c>
      <c r="F7" s="22">
        <v>0</v>
      </c>
      <c r="G7" s="22">
        <v>0</v>
      </c>
      <c r="H7" s="22">
        <v>0</v>
      </c>
      <c r="I7" s="22">
        <v>1</v>
      </c>
      <c r="J7" s="22">
        <v>0</v>
      </c>
      <c r="K7" s="207">
        <v>0</v>
      </c>
      <c r="L7" s="207"/>
      <c r="M7" s="207"/>
      <c r="N7" s="207"/>
      <c r="O7" s="142"/>
      <c r="P7" s="89"/>
      <c r="Q7" t="str">
        <f>""""&amp;B7&amp;""": {
 ""Id"" : """&amp;B7&amp;""",
 ""Race"" : """&amp;A7&amp;""",
 ""Name"" : """&amp;C7&amp;""",
 ""OV"" : """&amp;D7&amp;""",
 ""Strength"" : "&amp;E7&amp;",
 ""Constitution"" : "&amp;F7&amp;",
 ""Dexterity"" : "&amp;G7&amp;",
 ""Intelligence"" : "&amp;H7&amp;",
 ""Wisdom"" : "&amp;I7&amp;",
 ""Charisma"" : "&amp;J7&amp;",
 ""Speed"" : "&amp;SUBSTITUTE(K7,",",".")&amp;",
 ""Languages"" : ["&amp;L7&amp;"],
 ""Resistances"" : ["&amp;SUBSTITUTE(M7,",",".")&amp;"],
 ""SaveAdvantages"" : ["&amp;SUBSTITUTE(M7,",",".")&amp;"],
 ""ArmorCategories"" : ["&amp;'Sous-races'!O7&amp;"]
  }"</f>
        <v>"HILLS_DWARF": {
 "Id" : "HILLS_DWARF",
 "Race" : "DWARF",
 "Name" : "Nain des collines",
 "OV" : "Hills Dwarf",
 "Strength" : 0,
 "Constitution" : 0,
 "Dexterity" : 0,
 "Intelligence" : 0,
 "Wisdom" : 1,
 "Charisma" : 0,
 "Speed" : 0,
 "Languages" : [],
 "Resistances" : [],
 "SaveAdvantages" : [],
 "ArmorCategories" : []
  }</v>
      </c>
    </row>
    <row r="8" spans="1:17">
      <c r="A8" s="84" t="s">
        <v>371</v>
      </c>
      <c r="B8" s="85" t="s">
        <v>464</v>
      </c>
      <c r="C8" s="27" t="s">
        <v>459</v>
      </c>
      <c r="D8" s="27" t="s">
        <v>463</v>
      </c>
      <c r="E8" s="94">
        <v>2</v>
      </c>
      <c r="F8" s="95">
        <v>0</v>
      </c>
      <c r="G8" s="95">
        <v>0</v>
      </c>
      <c r="H8" s="95">
        <v>0</v>
      </c>
      <c r="I8" s="95">
        <v>0</v>
      </c>
      <c r="J8" s="95">
        <v>0</v>
      </c>
      <c r="K8" s="208">
        <v>0</v>
      </c>
      <c r="L8" s="208"/>
      <c r="M8" s="208"/>
      <c r="N8" s="208"/>
      <c r="O8" s="141" t="s">
        <v>2888</v>
      </c>
      <c r="P8" s="89"/>
      <c r="Q8" t="str">
        <f>""""&amp;B8&amp;""": {
 ""Id"" : """&amp;B8&amp;""",
 ""Race"" : """&amp;A8&amp;""",
 ""Name"" : """&amp;C8&amp;""",
 ""OV"" : """&amp;D8&amp;""",
 ""Strength"" : "&amp;E8&amp;",
 ""Constitution"" : "&amp;F8&amp;",
 ""Dexterity"" : "&amp;G8&amp;",
 ""Intelligence"" : "&amp;H8&amp;",
 ""Wisdom"" : "&amp;I8&amp;",
 ""Charisma"" : "&amp;J8&amp;",
 ""Speed"" : "&amp;SUBSTITUTE(K8,",",".")&amp;",
 ""Languages"" : ["&amp;L8&amp;"],
 ""Resistances"" : ["&amp;SUBSTITUTE(M8,",",".")&amp;"],
 ""SaveAdvantages"" : ["&amp;SUBSTITUTE(M8,",",".")&amp;"],
 ""ArmorCategories"" : ["&amp;'Sous-races'!O8&amp;"]
  }"</f>
        <v>"MONTAINS_DWARF": {
 "Id" : "MONTAINS_DWARF",
 "Race" : "DWARF",
 "Name" : "Nain des montagnes",
 "OV" : "Mountains Dwarf",
 "Strength" : 2,
 "Constitution" : 0,
 "Dexterity" : 0,
 "Intelligence" : 0,
 "Wisdom" : 0,
 "Charisma" : 0,
 "Speed" : 0,
 "Languages" : [],
 "Resistances" : [],
 "SaveAdvantages" : [],
 "ArmorCategories" : ["1_LIGHT", "2_MID"]
  }</v>
      </c>
    </row>
    <row r="9" spans="1:17">
      <c r="A9" s="79" t="s">
        <v>5</v>
      </c>
      <c r="B9" s="18" t="s">
        <v>466</v>
      </c>
      <c r="C9" s="71" t="s">
        <v>460</v>
      </c>
      <c r="D9" s="71" t="s">
        <v>461</v>
      </c>
      <c r="E9" s="25">
        <v>0</v>
      </c>
      <c r="F9" s="22">
        <v>0</v>
      </c>
      <c r="G9" s="22">
        <v>1</v>
      </c>
      <c r="H9" s="22">
        <v>0</v>
      </c>
      <c r="I9" s="22">
        <v>0</v>
      </c>
      <c r="J9" s="22">
        <v>0</v>
      </c>
      <c r="K9" s="207">
        <v>0</v>
      </c>
      <c r="L9" s="207"/>
      <c r="M9" s="207"/>
      <c r="N9" s="207"/>
      <c r="O9" s="142"/>
      <c r="P9" s="89"/>
      <c r="Q9" t="str">
        <f>""""&amp;B9&amp;""": {
 ""Id"" : """&amp;B9&amp;""",
 ""Race"" : """&amp;A9&amp;""",
 ""Name"" : """&amp;C9&amp;""",
 ""OV"" : """&amp;D9&amp;""",
 ""Strength"" : "&amp;E9&amp;",
 ""Constitution"" : "&amp;F9&amp;",
 ""Dexterity"" : "&amp;G9&amp;",
 ""Intelligence"" : "&amp;H9&amp;",
 ""Wisdom"" : "&amp;I9&amp;",
 ""Charisma"" : "&amp;J9&amp;",
 ""Speed"" : "&amp;SUBSTITUTE(K9,",",".")&amp;",
 ""Languages"" : ["&amp;L9&amp;"],
 ""Resistances"" : ["&amp;SUBSTITUTE(M9,",",".")&amp;"],
 ""SaveAdvantages"" : ["&amp;SUBSTITUTE(M9,",",".")&amp;"],
 ""ArmorCategories"" : ["&amp;'Sous-races'!O9&amp;"]
  }"</f>
        <v>"FORESTS_GNOME": {
 "Id" : "FORESTS_GNOME",
 "Race" : "GNOME",
 "Name" : "Gnome des forêts",
 "OV" : "Forests Gnome",
 "Strength" : 0,
 "Constitution" : 0,
 "Dexterity" : 1,
 "Intelligence" : 0,
 "Wisdom" : 0,
 "Charisma" : 0,
 "Speed" : 0,
 "Languages" : [],
 "Resistances" : [],
 "SaveAdvantages" : [],
 "ArmorCategories" : []
  }</v>
      </c>
    </row>
    <row r="10" spans="1:17">
      <c r="A10" s="84" t="s">
        <v>5</v>
      </c>
      <c r="B10" s="85" t="s">
        <v>469</v>
      </c>
      <c r="C10" s="27" t="s">
        <v>467</v>
      </c>
      <c r="D10" s="27" t="s">
        <v>468</v>
      </c>
      <c r="E10" s="94">
        <v>1</v>
      </c>
      <c r="F10" s="95">
        <v>0</v>
      </c>
      <c r="G10" s="95">
        <v>0</v>
      </c>
      <c r="H10" s="95">
        <v>0</v>
      </c>
      <c r="I10" s="95">
        <v>0</v>
      </c>
      <c r="J10" s="95">
        <v>0</v>
      </c>
      <c r="K10" s="208">
        <v>0</v>
      </c>
      <c r="L10" s="208"/>
      <c r="M10" s="208"/>
      <c r="N10" s="208"/>
      <c r="O10" s="141"/>
      <c r="P10" s="89"/>
      <c r="Q10" t="str">
        <f>""""&amp;B10&amp;""": {
 ""Id"" : """&amp;B10&amp;""",
 ""Race"" : """&amp;A10&amp;""",
 ""Name"" : """&amp;C10&amp;""",
 ""OV"" : """&amp;D10&amp;""",
 ""Strength"" : "&amp;E10&amp;",
 ""Constitution"" : "&amp;F10&amp;",
 ""Dexterity"" : "&amp;G10&amp;",
 ""Intelligence"" : "&amp;H10&amp;",
 ""Wisdom"" : "&amp;I10&amp;",
 ""Charisma"" : "&amp;J10&amp;",
 ""Speed"" : "&amp;SUBSTITUTE(K10,",",".")&amp;",
 ""Languages"" : ["&amp;L10&amp;"],
 ""Resistances"" : ["&amp;SUBSTITUTE(M10,",",".")&amp;"],
 ""SaveAdvantages"" : ["&amp;SUBSTITUTE(M10,",",".")&amp;"],
 ""ArmorCategories"" : ["&amp;'Sous-races'!O10&amp;"]
  }"</f>
        <v>"ROCKS_GNOME": {
 "Id" : "ROCKS_GNOME",
 "Race" : "GNOME",
 "Name" : "Gnome des roches",
 "OV" : "Rocks Gnome",
 "Strength" : 1,
 "Constitution" : 0,
 "Dexterity" : 0,
 "Intelligence" : 0,
 "Wisdom" : 0,
 "Charisma" : 0,
 "Speed" : 0,
 "Languages" : [],
 "Resistances" : [],
 "SaveAdvantages" : [],
 "ArmorCategories" : []
  }</v>
      </c>
    </row>
    <row r="11" spans="1:17">
      <c r="A11" s="106" t="s">
        <v>5</v>
      </c>
      <c r="B11" s="86" t="s">
        <v>378</v>
      </c>
      <c r="C11" s="87" t="s">
        <v>412</v>
      </c>
      <c r="D11" s="87" t="s">
        <v>402</v>
      </c>
      <c r="E11" s="88">
        <v>0</v>
      </c>
      <c r="F11" s="89">
        <v>0</v>
      </c>
      <c r="G11" s="89">
        <v>1</v>
      </c>
      <c r="H11" s="89">
        <v>0</v>
      </c>
      <c r="I11" s="89">
        <v>0</v>
      </c>
      <c r="J11" s="89">
        <v>0</v>
      </c>
      <c r="K11" s="206">
        <v>0</v>
      </c>
      <c r="L11" s="206" t="s">
        <v>2934</v>
      </c>
      <c r="M11" s="206"/>
      <c r="N11" s="206"/>
      <c r="O11" s="191"/>
      <c r="P11" s="89"/>
      <c r="Q11" t="str">
        <f>""""&amp;B11&amp;""": {
 ""Id"" : """&amp;B11&amp;""",
 ""Race"" : """&amp;A11&amp;""",
 ""Name"" : """&amp;C11&amp;""",
 ""OV"" : """&amp;D11&amp;""",
 ""Strength"" : "&amp;E11&amp;",
 ""Constitution"" : "&amp;F11&amp;",
 ""Dexterity"" : "&amp;G11&amp;",
 ""Intelligence"" : "&amp;H11&amp;",
 ""Wisdom"" : "&amp;I11&amp;",
 ""Charisma"" : "&amp;J11&amp;",
 ""Speed"" : "&amp;SUBSTITUTE(K11,",",".")&amp;",
 ""Languages"" : ["&amp;L11&amp;"],
 ""Resistances"" : ["&amp;SUBSTITUTE(M11,",",".")&amp;"],
 ""SaveAdvantages"" : ["&amp;SUBSTITUTE(M11,",",".")&amp;"],
 ""ArmorCategories"" : ["&amp;'Sous-races'!O11&amp;"]
  }"</f>
        <v>"DEPTH_GNOME": {
 "Id" : "DEPTH_GNOME",
 "Race" : "GNOME",
 "Name" : "Gnome des profondeurs *",
 "OV" : "Depth Gnome",
 "Strength" : 0,
 "Constitution" : 0,
 "Dexterity" : 1,
 "Intelligence" : 0,
 "Wisdom" : 0,
 "Charisma" : 0,
 "Speed" : 0,
 "Languages" : ["DEPTH_COMMON"],
 "Resistances" : [],
 "SaveAdvantages" : [],
 "ArmorCategories" : []
  }</v>
      </c>
    </row>
    <row r="12" spans="1:17">
      <c r="A12" s="84" t="s">
        <v>377</v>
      </c>
      <c r="B12" s="85" t="s">
        <v>470</v>
      </c>
      <c r="C12" s="27" t="s">
        <v>471</v>
      </c>
      <c r="D12" s="27" t="s">
        <v>472</v>
      </c>
      <c r="E12" s="94">
        <v>0</v>
      </c>
      <c r="F12" s="95">
        <v>0</v>
      </c>
      <c r="G12" s="95">
        <v>1</v>
      </c>
      <c r="H12" s="95">
        <v>0</v>
      </c>
      <c r="I12" s="95">
        <v>0</v>
      </c>
      <c r="J12" s="95">
        <v>0</v>
      </c>
      <c r="K12" s="208">
        <v>0</v>
      </c>
      <c r="L12" s="208"/>
      <c r="M12" s="208"/>
      <c r="N12" s="208"/>
      <c r="O12" s="141"/>
      <c r="P12" s="89"/>
      <c r="Q12" t="str">
        <f>""""&amp;B12&amp;""": {
 ""Id"" : """&amp;B12&amp;""",
 ""Race"" : """&amp;A12&amp;""",
 ""Name"" : """&amp;C12&amp;""",
 ""OV"" : """&amp;D12&amp;""",
 ""Strength"" : "&amp;E12&amp;",
 ""Constitution"" : "&amp;F12&amp;",
 ""Dexterity"" : "&amp;G12&amp;",
 ""Intelligence"" : "&amp;H12&amp;",
 ""Wisdom"" : "&amp;I12&amp;",
 ""Charisma"" : "&amp;J12&amp;",
 ""Speed"" : "&amp;SUBSTITUTE(K12,",",".")&amp;",
 ""Languages"" : ["&amp;L12&amp;"],
 ""Resistances"" : ["&amp;SUBSTITUTE(M12,",",".")&amp;"],
 ""SaveAdvantages"" : ["&amp;SUBSTITUTE(M12,",",".")&amp;"],
 ""ArmorCategories"" : ["&amp;'Sous-races'!O12&amp;"]
  }"</f>
        <v>"AIR_GENASI": {
 "Id" : "AIR_GENASI",
 "Race" : "GENASI",
 "Name" : "Génasi de l'air",
 "OV" : "Air Genasi",
 "Strength" : 0,
 "Constitution" : 0,
 "Dexterity" : 1,
 "Intelligence" : 0,
 "Wisdom" : 0,
 "Charisma" : 0,
 "Speed" : 0,
 "Languages" : [],
 "Resistances" : [],
 "SaveAdvantages" : [],
 "ArmorCategories" : []
  }</v>
      </c>
    </row>
    <row r="13" spans="1:17">
      <c r="A13" s="106" t="s">
        <v>377</v>
      </c>
      <c r="B13" s="86" t="s">
        <v>473</v>
      </c>
      <c r="C13" s="87" t="s">
        <v>176</v>
      </c>
      <c r="D13" s="87" t="s">
        <v>474</v>
      </c>
      <c r="E13" s="88">
        <v>1</v>
      </c>
      <c r="F13" s="89">
        <v>0</v>
      </c>
      <c r="G13" s="89">
        <v>0</v>
      </c>
      <c r="H13" s="89">
        <v>0</v>
      </c>
      <c r="I13" s="89">
        <v>0</v>
      </c>
      <c r="J13" s="89">
        <v>0</v>
      </c>
      <c r="K13" s="206">
        <v>0</v>
      </c>
      <c r="L13" s="206"/>
      <c r="M13" s="206"/>
      <c r="N13" s="206"/>
      <c r="O13" s="191"/>
      <c r="P13" s="89"/>
      <c r="Q13" t="str">
        <f>""""&amp;B13&amp;""": {
 ""Id"" : """&amp;B13&amp;""",
 ""Race"" : """&amp;A13&amp;""",
 ""Name"" : """&amp;C13&amp;""",
 ""OV"" : """&amp;D13&amp;""",
 ""Strength"" : "&amp;E13&amp;",
 ""Constitution"" : "&amp;F13&amp;",
 ""Dexterity"" : "&amp;G13&amp;",
 ""Intelligence"" : "&amp;H13&amp;",
 ""Wisdom"" : "&amp;I13&amp;",
 ""Charisma"" : "&amp;J13&amp;",
 ""Speed"" : "&amp;SUBSTITUTE(K13,",",".")&amp;",
 ""Languages"" : ["&amp;L13&amp;"],
 ""Resistances"" : ["&amp;SUBSTITUTE(M13,",",".")&amp;"],
 ""SaveAdvantages"" : ["&amp;SUBSTITUTE(M13,",",".")&amp;"],
 ""ArmorCategories"" : ["&amp;'Sous-races'!O13&amp;"]
  }"</f>
        <v>"EARTH_GENASI": {
 "Id" : "EARTH_GENASI",
 "Race" : "GENASI",
 "Name" : "Génasi de la terre",
 "OV" : "Earth Genasi",
 "Strength" : 1,
 "Constitution" : 0,
 "Dexterity" : 0,
 "Intelligence" : 0,
 "Wisdom" : 0,
 "Charisma" : 0,
 "Speed" : 0,
 "Languages" : [],
 "Resistances" : [],
 "SaveAdvantages" : [],
 "ArmorCategories" : []
  }</v>
      </c>
    </row>
    <row r="14" spans="1:17">
      <c r="A14" s="84" t="s">
        <v>377</v>
      </c>
      <c r="B14" s="85" t="s">
        <v>475</v>
      </c>
      <c r="C14" s="27" t="s">
        <v>179</v>
      </c>
      <c r="D14" s="27" t="s">
        <v>476</v>
      </c>
      <c r="E14" s="94">
        <v>0</v>
      </c>
      <c r="F14" s="95">
        <v>0</v>
      </c>
      <c r="G14" s="95">
        <v>0</v>
      </c>
      <c r="H14" s="95">
        <v>1</v>
      </c>
      <c r="I14" s="95">
        <v>0</v>
      </c>
      <c r="J14" s="95">
        <v>0</v>
      </c>
      <c r="K14" s="208">
        <v>0</v>
      </c>
      <c r="L14" s="208"/>
      <c r="M14" s="208" t="s">
        <v>2941</v>
      </c>
      <c r="N14" s="208"/>
      <c r="O14" s="132"/>
      <c r="P14" s="89"/>
      <c r="Q14" t="str">
        <f>""""&amp;B14&amp;""": {
 ""Id"" : """&amp;B14&amp;""",
 ""Race"" : """&amp;A14&amp;""",
 ""Name"" : """&amp;C14&amp;""",
 ""OV"" : """&amp;D14&amp;""",
 ""Strength"" : "&amp;E14&amp;",
 ""Constitution"" : "&amp;F14&amp;",
 ""Dexterity"" : "&amp;G14&amp;",
 ""Intelligence"" : "&amp;H14&amp;",
 ""Wisdom"" : "&amp;I14&amp;",
 ""Charisma"" : "&amp;J14&amp;",
 ""Speed"" : "&amp;SUBSTITUTE(K14,",",".")&amp;",
 ""Languages"" : ["&amp;L14&amp;"],
 ""Resistances"" : ["&amp;SUBSTITUTE(M14,",",".")&amp;"],
 ""SaveAdvantages"" : ["&amp;SUBSTITUTE(M14,",",".")&amp;"],
 ""ArmorCategories"" : ["&amp;'Sous-races'!O14&amp;"]
  }"</f>
        <v>"FIRE_GENASI": {
 "Id" : "FIRE_GENASI",
 "Race" : "GENASI",
 "Name" : "Génasi du feu",
 "OV" : "Fire Genasi",
 "Strength" : 0,
 "Constitution" : 0,
 "Dexterity" : 0,
 "Intelligence" : 1,
 "Wisdom" : 0,
 "Charisma" : 0,
 "Speed" : 0,
 "Languages" : [],
 "Resistances" : ["FIRE"],
 "SaveAdvantages" : ["FIRE"],
 "ArmorCategories" : []
  }</v>
      </c>
    </row>
    <row r="15" spans="1:17">
      <c r="A15" s="106" t="s">
        <v>377</v>
      </c>
      <c r="B15" s="86" t="s">
        <v>477</v>
      </c>
      <c r="C15" s="87" t="s">
        <v>478</v>
      </c>
      <c r="D15" s="87" t="s">
        <v>479</v>
      </c>
      <c r="E15" s="88">
        <v>0</v>
      </c>
      <c r="F15" s="89">
        <v>0</v>
      </c>
      <c r="G15" s="89">
        <v>0</v>
      </c>
      <c r="H15" s="89">
        <v>0</v>
      </c>
      <c r="I15" s="89">
        <v>1</v>
      </c>
      <c r="J15" s="89">
        <v>0</v>
      </c>
      <c r="K15" s="206">
        <v>0</v>
      </c>
      <c r="L15" s="206"/>
      <c r="M15" s="206" t="s">
        <v>2942</v>
      </c>
      <c r="N15" s="206"/>
      <c r="O15" s="131"/>
      <c r="P15" s="89"/>
      <c r="Q15" t="str">
        <f>""""&amp;B15&amp;""": {
 ""Id"" : """&amp;B15&amp;""",
 ""Race"" : """&amp;A15&amp;""",
 ""Name"" : """&amp;C15&amp;""",
 ""OV"" : """&amp;D15&amp;""",
 ""Strength"" : "&amp;E15&amp;",
 ""Constitution"" : "&amp;F15&amp;",
 ""Dexterity"" : "&amp;G15&amp;",
 ""Intelligence"" : "&amp;H15&amp;",
 ""Wisdom"" : "&amp;I15&amp;",
 ""Charisma"" : "&amp;J15&amp;",
 ""Speed"" : "&amp;SUBSTITUTE(K15,",",".")&amp;",
 ""Languages"" : ["&amp;L15&amp;"],
 ""Resistances"" : ["&amp;SUBSTITUTE(M15,",",".")&amp;"],
 ""SaveAdvantages"" : ["&amp;SUBSTITUTE(M15,",",".")&amp;"],
 ""ArmorCategories"" : ["&amp;'Sous-races'!O15&amp;"]
  }"</f>
        <v>"WATER_GENASI": {
 "Id" : "WATER_GENASI",
 "Race" : "GENASI",
 "Name" : "Génasi de l'eau",
 "OV" : "Water Genasi",
 "Strength" : 0,
 "Constitution" : 0,
 "Dexterity" : 0,
 "Intelligence" : 0,
 "Wisdom" : 1,
 "Charisma" : 0,
 "Speed" : 0,
 "Languages" : [],
 "Resistances" : ["ACID"],
 "SaveAdvantages" : ["ACID"],
 "ArmorCategories" : []
  }</v>
      </c>
    </row>
    <row r="16" spans="1:17">
      <c r="A16" s="84" t="s">
        <v>370</v>
      </c>
      <c r="B16" s="85" t="s">
        <v>370</v>
      </c>
      <c r="C16" s="27" t="s">
        <v>404</v>
      </c>
      <c r="D16" s="27" t="s">
        <v>393</v>
      </c>
      <c r="E16" s="26">
        <v>0</v>
      </c>
      <c r="F16" s="23">
        <v>0</v>
      </c>
      <c r="G16" s="23">
        <v>0</v>
      </c>
      <c r="H16" s="23">
        <v>0</v>
      </c>
      <c r="I16" s="23">
        <v>0</v>
      </c>
      <c r="J16" s="23">
        <v>0</v>
      </c>
      <c r="K16" s="209">
        <v>0</v>
      </c>
      <c r="L16" s="209"/>
      <c r="M16" s="209"/>
      <c r="N16" s="209"/>
      <c r="O16" s="138"/>
      <c r="Q16" t="str">
        <f>""""&amp;B16&amp;""": {
 ""Id"" : """&amp;B16&amp;""",
 ""Race"" : """&amp;A16&amp;""",
 ""Name"" : """&amp;C16&amp;""",
 ""OV"" : """&amp;D16&amp;""",
 ""Strength"" : "&amp;E16&amp;",
 ""Constitution"" : "&amp;F16&amp;",
 ""Dexterity"" : "&amp;G16&amp;",
 ""Intelligence"" : "&amp;H16&amp;",
 ""Wisdom"" : "&amp;I16&amp;",
 ""Charisma"" : "&amp;J16&amp;",
 ""Speed"" : "&amp;SUBSTITUTE(K16,",",".")&amp;",
 ""Languages"" : ["&amp;L16&amp;"],
 ""Resistances"" : ["&amp;SUBSTITUTE(M16,",",".")&amp;"],
 ""SaveAdvantages"" : ["&amp;SUBSTITUTE(M16,",",".")&amp;"],
 ""ArmorCategories"" : ["&amp;'Sous-races'!O16&amp;"]
  }"</f>
        <v>"HUMAN": {
 "Id" : "HUMAN",
 "Race" : "HUMAN",
 "Name" : "Humain",
 "OV" : "Human",
 "Strength" : 0,
 "Constitution" : 0,
 "Dexterity" : 0,
 "Intelligence" : 0,
 "Wisdom" : 0,
 "Charisma" : 0,
 "Speed" : 0,
 "Languages" : [],
 "Resistances" : [],
 "SaveAdvantages" : [],
 "ArmorCategories" : []
  }</v>
      </c>
    </row>
    <row r="17" spans="1:17">
      <c r="A17" s="106" t="s">
        <v>372</v>
      </c>
      <c r="B17" s="86" t="s">
        <v>372</v>
      </c>
      <c r="C17" s="87" t="s">
        <v>406</v>
      </c>
      <c r="D17" s="87" t="s">
        <v>395</v>
      </c>
      <c r="E17" s="88">
        <v>0</v>
      </c>
      <c r="F17" s="89">
        <v>0</v>
      </c>
      <c r="G17" s="89">
        <v>0</v>
      </c>
      <c r="H17" s="89">
        <v>0</v>
      </c>
      <c r="I17" s="89">
        <v>0</v>
      </c>
      <c r="J17" s="89">
        <v>0</v>
      </c>
      <c r="K17" s="210">
        <v>0</v>
      </c>
      <c r="L17" s="210"/>
      <c r="M17" s="210"/>
      <c r="N17" s="210"/>
      <c r="O17" s="131"/>
      <c r="Q17" t="str">
        <f>""""&amp;B17&amp;""": {
 ""Id"" : """&amp;B17&amp;""",
 ""Race"" : """&amp;A17&amp;""",
 ""Name"" : """&amp;C17&amp;""",
 ""OV"" : """&amp;D17&amp;""",
 ""Strength"" : "&amp;E17&amp;",
 ""Constitution"" : "&amp;F17&amp;",
 ""Dexterity"" : "&amp;G17&amp;",
 ""Intelligence"" : "&amp;H17&amp;",
 ""Wisdom"" : "&amp;I17&amp;",
 ""Charisma"" : "&amp;J17&amp;",
 ""Speed"" : "&amp;SUBSTITUTE(K17,",",".")&amp;",
 ""Languages"" : ["&amp;L17&amp;"],
 ""Resistances"" : ["&amp;SUBSTITUTE(M17,",",".")&amp;"],
 ""SaveAdvantages"" : ["&amp;SUBSTITUTE(M17,",",".")&amp;"],
 ""ArmorCategories"" : ["&amp;'Sous-races'!O17&amp;"]
  }"</f>
        <v>"HALF_ELF": {
 "Id" : "HALF_ELF",
 "Race" : "HALF_ELF",
 "Name" : "Demi-Elfe",
 "OV" : "Half-Elf",
 "Strength" : 0,
 "Constitution" : 0,
 "Dexterity" : 0,
 "Intelligence" : 0,
 "Wisdom" : 0,
 "Charisma" : 0,
 "Speed" : 0,
 "Languages" : [],
 "Resistances" : [],
 "SaveAdvantages" : [],
 "ArmorCategories" : []
  }</v>
      </c>
    </row>
    <row r="18" spans="1:17">
      <c r="A18" s="84" t="s">
        <v>373</v>
      </c>
      <c r="B18" s="85" t="s">
        <v>373</v>
      </c>
      <c r="C18" s="27" t="s">
        <v>407</v>
      </c>
      <c r="D18" s="27" t="s">
        <v>396</v>
      </c>
      <c r="E18" s="94">
        <v>0</v>
      </c>
      <c r="F18" s="95">
        <v>0</v>
      </c>
      <c r="G18" s="95">
        <v>0</v>
      </c>
      <c r="H18" s="95">
        <v>0</v>
      </c>
      <c r="I18" s="95">
        <v>0</v>
      </c>
      <c r="J18" s="95">
        <v>0</v>
      </c>
      <c r="K18" s="209">
        <v>0</v>
      </c>
      <c r="L18" s="209"/>
      <c r="M18" s="209"/>
      <c r="N18" s="209"/>
      <c r="O18" s="138"/>
      <c r="Q18" t="str">
        <f>""""&amp;B18&amp;""": {
 ""Id"" : """&amp;B18&amp;""",
 ""Race"" : """&amp;A18&amp;""",
 ""Name"" : """&amp;C18&amp;""",
 ""OV"" : """&amp;D18&amp;""",
 ""Strength"" : "&amp;E18&amp;",
 ""Constitution"" : "&amp;F18&amp;",
 ""Dexterity"" : "&amp;G18&amp;",
 ""Intelligence"" : "&amp;H18&amp;",
 ""Wisdom"" : "&amp;I18&amp;",
 ""Charisma"" : "&amp;J18&amp;",
 ""Speed"" : "&amp;SUBSTITUTE(K18,",",".")&amp;",
 ""Languages"" : ["&amp;L18&amp;"],
 ""Resistances"" : ["&amp;SUBSTITUTE(M18,",",".")&amp;"],
 ""SaveAdvantages"" : ["&amp;SUBSTITUTE(M18,",",".")&amp;"],
 ""ArmorCategories"" : ["&amp;'Sous-races'!O18&amp;"]
  }"</f>
        <v>"HALF_ORC": {
 "Id" : "HALF_ORC",
 "Race" : "HALF_ORC",
 "Name" : "Demi-Orque",
 "OV" : "Half-Orc",
 "Strength" : 0,
 "Constitution" : 0,
 "Dexterity" : 0,
 "Intelligence" : 0,
 "Wisdom" : 0,
 "Charisma" : 0,
 "Speed" : 0,
 "Languages" : [],
 "Resistances" : [],
 "SaveAdvantages" : [],
 "ArmorCategories" : []
  }</v>
      </c>
    </row>
    <row r="19" spans="1:17" ht="17.25" customHeight="1">
      <c r="A19" s="106" t="s">
        <v>374</v>
      </c>
      <c r="B19" s="86" t="s">
        <v>2857</v>
      </c>
      <c r="C19" s="87" t="s">
        <v>2867</v>
      </c>
      <c r="D19" s="87" t="s">
        <v>2877</v>
      </c>
      <c r="E19" s="88">
        <v>0</v>
      </c>
      <c r="F19" s="89">
        <v>0</v>
      </c>
      <c r="G19" s="89">
        <v>0</v>
      </c>
      <c r="H19" s="89">
        <v>0</v>
      </c>
      <c r="I19" s="89">
        <v>0</v>
      </c>
      <c r="J19" s="89">
        <v>0</v>
      </c>
      <c r="K19" s="210">
        <v>0</v>
      </c>
      <c r="L19" s="210"/>
      <c r="M19" s="210" t="s">
        <v>2887</v>
      </c>
      <c r="N19" s="210"/>
      <c r="O19" s="131"/>
      <c r="Q19" t="str">
        <f>""""&amp;B19&amp;""": {
 ""Id"" : """&amp;B19&amp;""",
 ""Race"" : """&amp;A19&amp;""",
 ""Name"" : """&amp;C19&amp;""",
 ""OV"" : """&amp;D19&amp;""",
 ""Strength"" : "&amp;E19&amp;",
 ""Constitution"" : "&amp;F19&amp;",
 ""Dexterity"" : "&amp;G19&amp;",
 ""Intelligence"" : "&amp;H19&amp;",
 ""Wisdom"" : "&amp;I19&amp;",
 ""Charisma"" : "&amp;J19&amp;",
 ""Speed"" : "&amp;SUBSTITUTE(K19,",",".")&amp;",
 ""Languages"" : ["&amp;L19&amp;"],
 ""Resistances"" : ["&amp;SUBSTITUTE(M19,",",".")&amp;"],
 ""SaveAdvantages"" : ["&amp;SUBSTITUTE(M19,",",".")&amp;"],
 ""ArmorCategories"" : ["&amp;'Sous-races'!O19&amp;"]
  }"</f>
        <v>"WHITE_DRAGON": {
 "Id" : "WHITE_DRAGON",
 "Race" : "DRAGON_BORN",
 "Name" : "Drakéide - Ascendence dragon blanc",
 "OV" : "Dragon Born - Ascending white dragon",
 "Strength" : 0,
 "Constitution" : 0,
 "Dexterity" : 0,
 "Intelligence" : 0,
 "Wisdom" : 0,
 "Charisma" : 0,
 "Speed" : 0,
 "Languages" : [],
 "Resistances" : ["Cold"],
 "SaveAdvantages" : ["Cold"],
 "ArmorCategories" : []
  }</v>
      </c>
    </row>
    <row r="20" spans="1:17" ht="15.75" customHeight="1">
      <c r="A20" s="84" t="s">
        <v>374</v>
      </c>
      <c r="B20" s="85" t="s">
        <v>2858</v>
      </c>
      <c r="C20" s="27" t="s">
        <v>2868</v>
      </c>
      <c r="D20" s="27" t="s">
        <v>2878</v>
      </c>
      <c r="E20" s="94">
        <v>0</v>
      </c>
      <c r="F20" s="95">
        <v>0</v>
      </c>
      <c r="G20" s="95">
        <v>0</v>
      </c>
      <c r="H20" s="95">
        <v>0</v>
      </c>
      <c r="I20" s="95">
        <v>0</v>
      </c>
      <c r="J20" s="95">
        <v>0</v>
      </c>
      <c r="K20" s="209">
        <v>0</v>
      </c>
      <c r="L20" s="209"/>
      <c r="M20" s="209" t="s">
        <v>2943</v>
      </c>
      <c r="N20" s="209"/>
      <c r="O20" s="138"/>
      <c r="Q20" t="str">
        <f>""""&amp;B20&amp;""": {
 ""Id"" : """&amp;B20&amp;""",
 ""Race"" : """&amp;A20&amp;""",
 ""Name"" : """&amp;C20&amp;""",
 ""OV"" : """&amp;D20&amp;""",
 ""Strength"" : "&amp;E20&amp;",
 ""Constitution"" : "&amp;F20&amp;",
 ""Dexterity"" : "&amp;G20&amp;",
 ""Intelligence"" : "&amp;H20&amp;",
 ""Wisdom"" : "&amp;I20&amp;",
 ""Charisma"" : "&amp;J20&amp;",
 ""Speed"" : "&amp;SUBSTITUTE(K20,",",".")&amp;",
 ""Languages"" : ["&amp;L20&amp;"],
 ""Resistances"" : ["&amp;SUBSTITUTE(M20,",",".")&amp;"],
 ""SaveAdvantages"" : ["&amp;SUBSTITUTE(M20,",",".")&amp;"],
 ""ArmorCategories"" : ["&amp;'Sous-races'!O20&amp;"]
  }"</f>
        <v>"BLUE_DRAGON": {
 "Id" : "BLUE_DRAGON",
 "Race" : "DRAGON_BORN",
 "Name" : "Drakéide - Ascendence dragon bleu",
 "OV" : "Dragon Born - Ascending blue dragon",
 "Strength" : 0,
 "Constitution" : 0,
 "Dexterity" : 0,
 "Intelligence" : 0,
 "Wisdom" : 0,
 "Charisma" : 0,
 "Speed" : 0,
 "Languages" : [],
 "Resistances" : ["LIGHTNING"],
 "SaveAdvantages" : ["LIGHTNING"],
 "ArmorCategories" : []
  }</v>
      </c>
    </row>
    <row r="21" spans="1:17">
      <c r="A21" s="106" t="s">
        <v>374</v>
      </c>
      <c r="B21" s="86" t="s">
        <v>2859</v>
      </c>
      <c r="C21" s="87" t="s">
        <v>2869</v>
      </c>
      <c r="D21" s="87" t="s">
        <v>2879</v>
      </c>
      <c r="E21" s="88">
        <v>0</v>
      </c>
      <c r="F21" s="89">
        <v>0</v>
      </c>
      <c r="G21" s="89">
        <v>0</v>
      </c>
      <c r="H21" s="89">
        <v>0</v>
      </c>
      <c r="I21" s="89">
        <v>0</v>
      </c>
      <c r="J21" s="89">
        <v>0</v>
      </c>
      <c r="K21" s="210">
        <v>0</v>
      </c>
      <c r="L21" s="210"/>
      <c r="M21" s="210" t="s">
        <v>2942</v>
      </c>
      <c r="N21" s="210"/>
      <c r="O21" s="131"/>
      <c r="Q21" t="str">
        <f>""""&amp;B21&amp;""": {
 ""Id"" : """&amp;B21&amp;""",
 ""Race"" : """&amp;A21&amp;""",
 ""Name"" : """&amp;C21&amp;""",
 ""OV"" : """&amp;D21&amp;""",
 ""Strength"" : "&amp;E21&amp;",
 ""Constitution"" : "&amp;F21&amp;",
 ""Dexterity"" : "&amp;G21&amp;",
 ""Intelligence"" : "&amp;H21&amp;",
 ""Wisdom"" : "&amp;I21&amp;",
 ""Charisma"" : "&amp;J21&amp;",
 ""Speed"" : "&amp;SUBSTITUTE(K21,",",".")&amp;",
 ""Languages"" : ["&amp;L21&amp;"],
 ""Resistances"" : ["&amp;SUBSTITUTE(M21,",",".")&amp;"],
 ""SaveAdvantages"" : ["&amp;SUBSTITUTE(M21,",",".")&amp;"],
 ""ArmorCategories"" : ["&amp;'Sous-races'!O21&amp;"]
  }"</f>
        <v>"BLACK_DRAGON": {
 "Id" : "BLACK_DRAGON",
 "Race" : "DRAGON_BORN",
 "Name" : "Drakéide - Ascendence dragon noir",
 "OV" : "Dragon Born - Ascending black dragon",
 "Strength" : 0,
 "Constitution" : 0,
 "Dexterity" : 0,
 "Intelligence" : 0,
 "Wisdom" : 0,
 "Charisma" : 0,
 "Speed" : 0,
 "Languages" : [],
 "Resistances" : ["ACID"],
 "SaveAdvantages" : ["ACID"],
 "ArmorCategories" : []
  }</v>
      </c>
    </row>
    <row r="22" spans="1:17">
      <c r="A22" s="84" t="s">
        <v>374</v>
      </c>
      <c r="B22" s="85" t="s">
        <v>2860</v>
      </c>
      <c r="C22" s="27" t="s">
        <v>2870</v>
      </c>
      <c r="D22" s="27" t="s">
        <v>2880</v>
      </c>
      <c r="E22" s="94">
        <v>0</v>
      </c>
      <c r="F22" s="95">
        <v>0</v>
      </c>
      <c r="G22" s="95">
        <v>0</v>
      </c>
      <c r="H22" s="95">
        <v>0</v>
      </c>
      <c r="I22" s="95">
        <v>0</v>
      </c>
      <c r="J22" s="95">
        <v>0</v>
      </c>
      <c r="K22" s="209">
        <v>0</v>
      </c>
      <c r="L22" s="209"/>
      <c r="M22" s="209" t="s">
        <v>2941</v>
      </c>
      <c r="N22" s="209"/>
      <c r="O22" s="138"/>
      <c r="Q22" t="str">
        <f>""""&amp;B22&amp;""": {
 ""Id"" : """&amp;B22&amp;""",
 ""Race"" : """&amp;A22&amp;""",
 ""Name"" : """&amp;C22&amp;""",
 ""OV"" : """&amp;D22&amp;""",
 ""Strength"" : "&amp;E22&amp;",
 ""Constitution"" : "&amp;F22&amp;",
 ""Dexterity"" : "&amp;G22&amp;",
 ""Intelligence"" : "&amp;H22&amp;",
 ""Wisdom"" : "&amp;I22&amp;",
 ""Charisma"" : "&amp;J22&amp;",
 ""Speed"" : "&amp;SUBSTITUTE(K22,",",".")&amp;",
 ""Languages"" : ["&amp;L22&amp;"],
 ""Resistances"" : ["&amp;SUBSTITUTE(M22,",",".")&amp;"],
 ""SaveAdvantages"" : ["&amp;SUBSTITUTE(M22,",",".")&amp;"],
 ""ArmorCategories"" : ["&amp;'Sous-races'!O22&amp;"]
  }"</f>
        <v>"RED_DRAGON": {
 "Id" : "RED_DRAGON",
 "Race" : "DRAGON_BORN",
 "Name" : "Drakéide - Ascendence dragon rouge",
 "OV" : "Dragon Born - Ascending red dragon",
 "Strength" : 0,
 "Constitution" : 0,
 "Dexterity" : 0,
 "Intelligence" : 0,
 "Wisdom" : 0,
 "Charisma" : 0,
 "Speed" : 0,
 "Languages" : [],
 "Resistances" : ["FIRE"],
 "SaveAdvantages" : ["FIRE"],
 "ArmorCategories" : []
  }</v>
      </c>
    </row>
    <row r="23" spans="1:17">
      <c r="A23" s="106" t="s">
        <v>374</v>
      </c>
      <c r="B23" s="86" t="s">
        <v>2861</v>
      </c>
      <c r="C23" s="87" t="s">
        <v>2871</v>
      </c>
      <c r="D23" s="87" t="s">
        <v>2881</v>
      </c>
      <c r="E23" s="88">
        <v>0</v>
      </c>
      <c r="F23" s="89">
        <v>0</v>
      </c>
      <c r="G23" s="89">
        <v>0</v>
      </c>
      <c r="H23" s="89">
        <v>0</v>
      </c>
      <c r="I23" s="89">
        <v>0</v>
      </c>
      <c r="J23" s="89">
        <v>0</v>
      </c>
      <c r="K23" s="210">
        <v>0</v>
      </c>
      <c r="L23" s="210"/>
      <c r="M23" s="210" t="s">
        <v>2937</v>
      </c>
      <c r="N23" s="210"/>
      <c r="O23" s="131"/>
      <c r="Q23" t="str">
        <f>""""&amp;B23&amp;""": {
 ""Id"" : """&amp;B23&amp;""",
 ""Race"" : """&amp;A23&amp;""",
 ""Name"" : """&amp;C23&amp;""",
 ""OV"" : """&amp;D23&amp;""",
 ""Strength"" : "&amp;E23&amp;",
 ""Constitution"" : "&amp;F23&amp;",
 ""Dexterity"" : "&amp;G23&amp;",
 ""Intelligence"" : "&amp;H23&amp;",
 ""Wisdom"" : "&amp;I23&amp;",
 ""Charisma"" : "&amp;J23&amp;",
 ""Speed"" : "&amp;SUBSTITUTE(K23,",",".")&amp;",
 ""Languages"" : ["&amp;L23&amp;"],
 ""Resistances"" : ["&amp;SUBSTITUTE(M23,",",".")&amp;"],
 ""SaveAdvantages"" : ["&amp;SUBSTITUTE(M23,",",".")&amp;"],
 ""ArmorCategories"" : ["&amp;'Sous-races'!O23&amp;"]
  }"</f>
        <v>"GREEN_DRAGON": {
 "Id" : "GREEN_DRAGON",
 "Race" : "DRAGON_BORN",
 "Name" : "Drakéide - Ascendence dragon vert",
 "OV" : "Dragon Born - Ascending green dragon",
 "Strength" : 0,
 "Constitution" : 0,
 "Dexterity" : 0,
 "Intelligence" : 0,
 "Wisdom" : 0,
 "Charisma" : 0,
 "Speed" : 0,
 "Languages" : [],
 "Resistances" : ["POISON"],
 "SaveAdvantages" : ["POISON"],
 "ArmorCategories" : []
  }</v>
      </c>
    </row>
    <row r="24" spans="1:17">
      <c r="A24" s="84" t="s">
        <v>374</v>
      </c>
      <c r="B24" s="85" t="s">
        <v>2862</v>
      </c>
      <c r="C24" s="27" t="s">
        <v>2872</v>
      </c>
      <c r="D24" s="27" t="s">
        <v>2882</v>
      </c>
      <c r="E24" s="94">
        <v>0</v>
      </c>
      <c r="F24" s="95">
        <v>0</v>
      </c>
      <c r="G24" s="95">
        <v>0</v>
      </c>
      <c r="H24" s="95">
        <v>0</v>
      </c>
      <c r="I24" s="95">
        <v>0</v>
      </c>
      <c r="J24" s="95">
        <v>0</v>
      </c>
      <c r="K24" s="209">
        <v>0</v>
      </c>
      <c r="L24" s="209"/>
      <c r="M24" s="209" t="s">
        <v>2941</v>
      </c>
      <c r="N24" s="209"/>
      <c r="O24" s="138"/>
      <c r="Q24" t="str">
        <f>""""&amp;B24&amp;""": {
 ""Id"" : """&amp;B24&amp;""",
 ""Race"" : """&amp;A24&amp;""",
 ""Name"" : """&amp;C24&amp;""",
 ""OV"" : """&amp;D24&amp;""",
 ""Strength"" : "&amp;E24&amp;",
 ""Constitution"" : "&amp;F24&amp;",
 ""Dexterity"" : "&amp;G24&amp;",
 ""Intelligence"" : "&amp;H24&amp;",
 ""Wisdom"" : "&amp;I24&amp;",
 ""Charisma"" : "&amp;J24&amp;",
 ""Speed"" : "&amp;SUBSTITUTE(K24,",",".")&amp;",
 ""Languages"" : ["&amp;L24&amp;"],
 ""Resistances"" : ["&amp;SUBSTITUTE(M24,",",".")&amp;"],
 ""SaveAdvantages"" : ["&amp;SUBSTITUTE(M24,",",".")&amp;"],
 ""ArmorCategories"" : ["&amp;'Sous-races'!O24&amp;"]
  }"</f>
        <v>"BRASS_DRAGON": {
 "Id" : "BRASS_DRAGON",
 "Race" : "DRAGON_BORN",
 "Name" : "Drakéide - Ascendence dragon Airain",
 "OV" : "Dragon Born - Ascending brass dragon",
 "Strength" : 0,
 "Constitution" : 0,
 "Dexterity" : 0,
 "Intelligence" : 0,
 "Wisdom" : 0,
 "Charisma" : 0,
 "Speed" : 0,
 "Languages" : [],
 "Resistances" : ["FIRE"],
 "SaveAdvantages" : ["FIRE"],
 "ArmorCategories" : []
  }</v>
      </c>
    </row>
    <row r="25" spans="1:17">
      <c r="A25" s="106" t="s">
        <v>374</v>
      </c>
      <c r="B25" s="86" t="s">
        <v>2863</v>
      </c>
      <c r="C25" s="87" t="s">
        <v>2873</v>
      </c>
      <c r="D25" s="87" t="s">
        <v>2883</v>
      </c>
      <c r="E25" s="88">
        <v>0</v>
      </c>
      <c r="F25" s="89">
        <v>0</v>
      </c>
      <c r="G25" s="89">
        <v>0</v>
      </c>
      <c r="H25" s="89">
        <v>0</v>
      </c>
      <c r="I25" s="89">
        <v>0</v>
      </c>
      <c r="J25" s="89">
        <v>0</v>
      </c>
      <c r="K25" s="210">
        <v>0</v>
      </c>
      <c r="L25" s="210"/>
      <c r="M25" s="210" t="s">
        <v>2944</v>
      </c>
      <c r="N25" s="210"/>
      <c r="O25" s="131"/>
      <c r="Q25" t="str">
        <f>""""&amp;B25&amp;""": {
 ""Id"" : """&amp;B25&amp;""",
 ""Race"" : """&amp;A25&amp;""",
 ""Name"" : """&amp;C25&amp;""",
 ""OV"" : """&amp;D25&amp;""",
 ""Strength"" : "&amp;E25&amp;",
 ""Constitution"" : "&amp;F25&amp;",
 ""Dexterity"" : "&amp;G25&amp;",
 ""Intelligence"" : "&amp;H25&amp;",
 ""Wisdom"" : "&amp;I25&amp;",
 ""Charisma"" : "&amp;J25&amp;",
 ""Speed"" : "&amp;SUBSTITUTE(K25,",",".")&amp;",
 ""Languages"" : ["&amp;L25&amp;"],
 ""Resistances"" : ["&amp;SUBSTITUTE(M25,",",".")&amp;"],
 ""SaveAdvantages"" : ["&amp;SUBSTITUTE(M25,",",".")&amp;"],
 ""ArmorCategories"" : ["&amp;'Sous-races'!O25&amp;"]
  }"</f>
        <v>"SILVER_DRAGON": {
 "Id" : "SILVER_DRAGON",
 "Race" : "DRAGON_BORN",
 "Name" : "Drakéide - Ascendence dragon argent",
 "OV" : "Dragon Born - Ascending silver dragon",
 "Strength" : 0,
 "Constitution" : 0,
 "Dexterity" : 0,
 "Intelligence" : 0,
 "Wisdom" : 0,
 "Charisma" : 0,
 "Speed" : 0,
 "Languages" : [],
 "Resistances" : ["COLD"],
 "SaveAdvantages" : ["COLD"],
 "ArmorCategories" : []
  }</v>
      </c>
    </row>
    <row r="26" spans="1:17">
      <c r="A26" s="84" t="s">
        <v>374</v>
      </c>
      <c r="B26" s="85" t="s">
        <v>2864</v>
      </c>
      <c r="C26" s="27" t="s">
        <v>2874</v>
      </c>
      <c r="D26" s="27" t="s">
        <v>2884</v>
      </c>
      <c r="E26" s="94">
        <v>0</v>
      </c>
      <c r="F26" s="95">
        <v>0</v>
      </c>
      <c r="G26" s="95">
        <v>0</v>
      </c>
      <c r="H26" s="95">
        <v>0</v>
      </c>
      <c r="I26" s="95">
        <v>0</v>
      </c>
      <c r="J26" s="95">
        <v>0</v>
      </c>
      <c r="K26" s="209">
        <v>0</v>
      </c>
      <c r="L26" s="209"/>
      <c r="M26" s="209" t="s">
        <v>2943</v>
      </c>
      <c r="N26" s="209"/>
      <c r="O26" s="138"/>
      <c r="Q26" t="str">
        <f>""""&amp;B26&amp;""": {
 ""Id"" : """&amp;B26&amp;""",
 ""Race"" : """&amp;A26&amp;""",
 ""Name"" : """&amp;C26&amp;""",
 ""OV"" : """&amp;D26&amp;""",
 ""Strength"" : "&amp;E26&amp;",
 ""Constitution"" : "&amp;F26&amp;",
 ""Dexterity"" : "&amp;G26&amp;",
 ""Intelligence"" : "&amp;H26&amp;",
 ""Wisdom"" : "&amp;I26&amp;",
 ""Charisma"" : "&amp;J26&amp;",
 ""Speed"" : "&amp;SUBSTITUTE(K26,",",".")&amp;",
 ""Languages"" : ["&amp;L26&amp;"],
 ""Resistances"" : ["&amp;SUBSTITUTE(M26,",",".")&amp;"],
 ""SaveAdvantages"" : ["&amp;SUBSTITUTE(M26,",",".")&amp;"],
 ""ArmorCategories"" : ["&amp;'Sous-races'!O26&amp;"]
  }"</f>
        <v>"BRONZE_DRAGON": {
 "Id" : "BRONZE_DRAGON",
 "Race" : "DRAGON_BORN",
 "Name" : "Drakéide - Ascendence dragon bronze",
 "OV" : "Dragon Born - Ascending bronze dragon",
 "Strength" : 0,
 "Constitution" : 0,
 "Dexterity" : 0,
 "Intelligence" : 0,
 "Wisdom" : 0,
 "Charisma" : 0,
 "Speed" : 0,
 "Languages" : [],
 "Resistances" : ["LIGHTNING"],
 "SaveAdvantages" : ["LIGHTNING"],
 "ArmorCategories" : []
  }</v>
      </c>
    </row>
    <row r="27" spans="1:17">
      <c r="A27" s="106" t="s">
        <v>374</v>
      </c>
      <c r="B27" s="86" t="s">
        <v>2865</v>
      </c>
      <c r="C27" s="87" t="s">
        <v>2875</v>
      </c>
      <c r="D27" s="87" t="s">
        <v>2885</v>
      </c>
      <c r="E27" s="88">
        <v>0</v>
      </c>
      <c r="F27" s="89">
        <v>0</v>
      </c>
      <c r="G27" s="89">
        <v>0</v>
      </c>
      <c r="H27" s="89">
        <v>0</v>
      </c>
      <c r="I27" s="89">
        <v>0</v>
      </c>
      <c r="J27" s="89">
        <v>0</v>
      </c>
      <c r="K27" s="210">
        <v>0</v>
      </c>
      <c r="L27" s="210"/>
      <c r="M27" s="210" t="s">
        <v>2942</v>
      </c>
      <c r="N27" s="210"/>
      <c r="O27" s="131"/>
      <c r="Q27" t="str">
        <f>""""&amp;B27&amp;""": {
 ""Id"" : """&amp;B27&amp;""",
 ""Race"" : """&amp;A27&amp;""",
 ""Name"" : """&amp;C27&amp;""",
 ""OV"" : """&amp;D27&amp;""",
 ""Strength"" : "&amp;E27&amp;",
 ""Constitution"" : "&amp;F27&amp;",
 ""Dexterity"" : "&amp;G27&amp;",
 ""Intelligence"" : "&amp;H27&amp;",
 ""Wisdom"" : "&amp;I27&amp;",
 ""Charisma"" : "&amp;J27&amp;",
 ""Speed"" : "&amp;SUBSTITUTE(K27,",",".")&amp;",
 ""Languages"" : ["&amp;L27&amp;"],
 ""Resistances"" : ["&amp;SUBSTITUTE(M27,",",".")&amp;"],
 ""SaveAdvantages"" : ["&amp;SUBSTITUTE(M27,",",".")&amp;"],
 ""ArmorCategories"" : ["&amp;'Sous-races'!O27&amp;"]
  }"</f>
        <v>"COPPER_DRAGON": {
 "Id" : "COPPER_DRAGON",
 "Race" : "DRAGON_BORN",
 "Name" : "Drakéide - Ascendence dragon cuivre",
 "OV" : "Dragon Born - Ascending copper dragon",
 "Strength" : 0,
 "Constitution" : 0,
 "Dexterity" : 0,
 "Intelligence" : 0,
 "Wisdom" : 0,
 "Charisma" : 0,
 "Speed" : 0,
 "Languages" : [],
 "Resistances" : ["ACID"],
 "SaveAdvantages" : ["ACID"],
 "ArmorCategories" : []
  }</v>
      </c>
    </row>
    <row r="28" spans="1:17">
      <c r="A28" s="84" t="s">
        <v>374</v>
      </c>
      <c r="B28" s="85" t="s">
        <v>2866</v>
      </c>
      <c r="C28" s="27" t="s">
        <v>2876</v>
      </c>
      <c r="D28" s="27" t="s">
        <v>2886</v>
      </c>
      <c r="E28" s="94">
        <v>0</v>
      </c>
      <c r="F28" s="95">
        <v>0</v>
      </c>
      <c r="G28" s="95">
        <v>0</v>
      </c>
      <c r="H28" s="95">
        <v>0</v>
      </c>
      <c r="I28" s="95">
        <v>0</v>
      </c>
      <c r="J28" s="95">
        <v>0</v>
      </c>
      <c r="K28" s="209">
        <v>0</v>
      </c>
      <c r="L28" s="209"/>
      <c r="M28" s="209" t="s">
        <v>2941</v>
      </c>
      <c r="N28" s="209"/>
      <c r="O28" s="138"/>
      <c r="Q28" t="str">
        <f>""""&amp;B28&amp;""": {
 ""Id"" : """&amp;B28&amp;""",
 ""Race"" : """&amp;A28&amp;""",
 ""Name"" : """&amp;C28&amp;""",
 ""OV"" : """&amp;D28&amp;""",
 ""Strength"" : "&amp;E28&amp;",
 ""Constitution"" : "&amp;F28&amp;",
 ""Dexterity"" : "&amp;G28&amp;",
 ""Intelligence"" : "&amp;H28&amp;",
 ""Wisdom"" : "&amp;I28&amp;",
 ""Charisma"" : "&amp;J28&amp;",
 ""Speed"" : "&amp;SUBSTITUTE(K28,",",".")&amp;",
 ""Languages"" : ["&amp;L28&amp;"],
 ""Resistances"" : ["&amp;SUBSTITUTE(M28,",",".")&amp;"],
 ""SaveAdvantages"" : ["&amp;SUBSTITUTE(M28,",",".")&amp;"],
 ""ArmorCategories"" : ["&amp;'Sous-races'!O28&amp;"]
  }"</f>
        <v>"GOLD_DRAGON": {
 "Id" : "GOLD_DRAGON",
 "Race" : "DRAGON_BORN",
 "Name" : "Drakéide - Ascendence dragon or",
 "OV" : "Dragon Born - Ascending gold dragon",
 "Strength" : 0,
 "Constitution" : 0,
 "Dexterity" : 0,
 "Intelligence" : 0,
 "Wisdom" : 0,
 "Charisma" : 0,
 "Speed" : 0,
 "Languages" : [],
 "Resistances" : ["FIRE"],
 "SaveAdvantages" : ["FIRE"],
 "ArmorCategories" : []
  }</v>
      </c>
    </row>
    <row r="29" spans="1:17">
      <c r="A29" s="106" t="s">
        <v>375</v>
      </c>
      <c r="B29" s="86" t="s">
        <v>375</v>
      </c>
      <c r="C29" s="87" t="s">
        <v>409</v>
      </c>
      <c r="D29" s="87" t="s">
        <v>399</v>
      </c>
      <c r="E29" s="88">
        <v>0</v>
      </c>
      <c r="F29" s="89">
        <v>0</v>
      </c>
      <c r="G29" s="89">
        <v>0</v>
      </c>
      <c r="H29" s="89">
        <v>0</v>
      </c>
      <c r="I29" s="89">
        <v>0</v>
      </c>
      <c r="J29" s="89">
        <v>0</v>
      </c>
      <c r="K29" s="210">
        <v>0</v>
      </c>
      <c r="L29" s="210"/>
      <c r="M29" s="210" t="s">
        <v>2941</v>
      </c>
      <c r="N29" s="210"/>
      <c r="O29" s="131"/>
      <c r="Q29" t="str">
        <f>""""&amp;B29&amp;""": {
 ""Id"" : """&amp;B29&amp;""",
 ""Race"" : """&amp;A29&amp;""",
 ""Name"" : """&amp;C29&amp;""",
 ""OV"" : """&amp;D29&amp;""",
 ""Strength"" : "&amp;E29&amp;",
 ""Constitution"" : "&amp;F29&amp;",
 ""Dexterity"" : "&amp;G29&amp;",
 ""Intelligence"" : "&amp;H29&amp;",
 ""Wisdom"" : "&amp;I29&amp;",
 ""Charisma"" : "&amp;J29&amp;",
 ""Speed"" : "&amp;SUBSTITUTE(K29,",",".")&amp;",
 ""Languages"" : ["&amp;L29&amp;"],
 ""Resistances"" : ["&amp;SUBSTITUTE(M29,",",".")&amp;"],
 ""SaveAdvantages"" : ["&amp;SUBSTITUTE(M29,",",".")&amp;"],
 ""ArmorCategories"" : ["&amp;'Sous-races'!O29&amp;"]
  }"</f>
        <v>"TIEFFLING": {
 "Id" : "TIEFFLING",
 "Race" : "TIEFFLING",
 "Name" : "Tieffelin",
 "OV" : "Tieffling",
 "Strength" : 0,
 "Constitution" : 0,
 "Dexterity" : 0,
 "Intelligence" : 0,
 "Wisdom" : 0,
 "Charisma" : 0,
 "Speed" : 0,
 "Languages" : [],
 "Resistances" : ["FIRE"],
 "SaveAdvantages" : ["FIRE"],
 "ArmorCategories" : []
  }</v>
      </c>
    </row>
    <row r="30" spans="1:17">
      <c r="A30" s="84" t="s">
        <v>376</v>
      </c>
      <c r="B30" s="85" t="s">
        <v>376</v>
      </c>
      <c r="C30" s="27" t="s">
        <v>410</v>
      </c>
      <c r="D30" s="27" t="s">
        <v>400</v>
      </c>
      <c r="E30" s="94">
        <v>0</v>
      </c>
      <c r="F30" s="95">
        <v>0</v>
      </c>
      <c r="G30" s="95">
        <v>0</v>
      </c>
      <c r="H30" s="95">
        <v>0</v>
      </c>
      <c r="I30" s="95">
        <v>0</v>
      </c>
      <c r="J30" s="95">
        <v>0</v>
      </c>
      <c r="K30" s="209">
        <v>0</v>
      </c>
      <c r="L30" s="209"/>
      <c r="M30" s="209"/>
      <c r="N30" s="209"/>
      <c r="O30" s="138"/>
      <c r="Q30" t="str">
        <f>""""&amp;B30&amp;""": {
 ""Id"" : """&amp;B30&amp;""",
 ""Race"" : """&amp;A30&amp;""",
 ""Name"" : """&amp;C30&amp;""",
 ""OV"" : """&amp;D30&amp;""",
 ""Strength"" : "&amp;E30&amp;",
 ""Constitution"" : "&amp;F30&amp;",
 ""Dexterity"" : "&amp;G30&amp;",
 ""Intelligence"" : "&amp;H30&amp;",
 ""Wisdom"" : "&amp;I30&amp;",
 ""Charisma"" : "&amp;J30&amp;",
 ""Speed"" : "&amp;SUBSTITUTE(K30,",",".")&amp;",
 ""Languages"" : ["&amp;L30&amp;"],
 ""Resistances"" : ["&amp;SUBSTITUTE(M30,",",".")&amp;"],
 ""SaveAdvantages"" : ["&amp;SUBSTITUTE(M30,",",".")&amp;"],
 ""ArmorCategories"" : ["&amp;'Sous-races'!O30&amp;"]
  }"</f>
        <v>"AARAKOCRA": {
 "Id" : "AARAKOCRA",
 "Race" : "AARAKOCRA",
 "Name" : "Aarakocra *",
 "OV" : "Aarakocra",
 "Strength" : 0,
 "Constitution" : 0,
 "Dexterity" : 0,
 "Intelligence" : 0,
 "Wisdom" : 0,
 "Charisma" : 0,
 "Speed" : 0,
 "Languages" : [],
 "Resistances" : [],
 "SaveAdvantages" : [],
 "ArmorCategories" : []
  }</v>
      </c>
    </row>
    <row r="31" spans="1:17">
      <c r="A31" s="212" t="s">
        <v>379</v>
      </c>
      <c r="B31" s="215" t="s">
        <v>379</v>
      </c>
      <c r="C31" s="133" t="s">
        <v>413</v>
      </c>
      <c r="D31" s="133" t="s">
        <v>403</v>
      </c>
      <c r="E31" s="213">
        <v>0</v>
      </c>
      <c r="F31" s="214">
        <v>0</v>
      </c>
      <c r="G31" s="214">
        <v>0</v>
      </c>
      <c r="H31" s="214">
        <v>0</v>
      </c>
      <c r="I31" s="214">
        <v>0</v>
      </c>
      <c r="J31" s="214">
        <v>0</v>
      </c>
      <c r="K31" s="216">
        <v>0</v>
      </c>
      <c r="L31" s="216"/>
      <c r="M31" s="216"/>
      <c r="N31" s="216"/>
      <c r="O31" s="137"/>
      <c r="Q31" t="str">
        <f>""""&amp;B31&amp;""": {
 ""Id"" : """&amp;B31&amp;""",
 ""Race"" : """&amp;A31&amp;""",
 ""Name"" : """&amp;C31&amp;""",
 ""OV"" : """&amp;D31&amp;""",
 ""Strength"" : "&amp;E31&amp;",
 ""Constitution"" : "&amp;F31&amp;",
 ""Dexterity"" : "&amp;G31&amp;",
 ""Intelligence"" : "&amp;H31&amp;",
 ""Wisdom"" : "&amp;I31&amp;",
 ""Charisma"" : "&amp;J31&amp;",
 ""Speed"" : "&amp;SUBSTITUTE(K31,",",".")&amp;",
 ""Languages"" : ["&amp;L31&amp;"],
 ""Resistances"" : ["&amp;SUBSTITUTE(M31,",",".")&amp;"],
 ""SaveAdvantages"" : ["&amp;SUBSTITUTE(M31,",",".")&amp;"],
 ""ArmorCategories"" : ["&amp;'Sous-races'!O31&amp;"]
  }"</f>
        <v>"GOLIATH": {
 "Id" : "GOLIATH",
 "Race" : "GOLIATH",
 "Name" : "Goliath *",
 "OV" : "Goliath",
 "Strength" : 0,
 "Constitution" : 0,
 "Dexterity" : 0,
 "Intelligence" : 0,
 "Wisdom" : 0,
 "Charisma" : 0,
 "Speed" : 0,
 "Languages" : [],
 "Resistances" : [],
 "SaveAdvantages" : [],
 "ArmorCategories" : []
  }</v>
      </c>
    </row>
    <row r="32" spans="1:17">
      <c r="A32" s="106"/>
    </row>
    <row r="33" spans="1:17">
      <c r="A33" s="106"/>
      <c r="Q33" t="str">
        <f>CONCATENATE(Q2,",
",Q3,",
",Q4,",
",Q5,",
",Q6,",
",Q7,",
",Q8,",
",Q9,",
",Q10,",
",Q11,",
",Q12,",
",Q13,",
",Q14,",
",Q15,",
",Q16,",
",Q17,",
",Q18,",
",Q19,",
",Q20,",
",Q21,",
",Q22,",
",Q23,",
",Q24,",
",Q25,",
",Q26,",
",Q27,",
",Q28,",
",Q29,",
",Q30,",
",Q31)</f>
        <v>"HIGH_ELF": {
 "Id" : "HIGH_ELF",
 "Race" : "ELF",
 "Name" : "Haut-Elfe",
 "OV" : "High-Elf",
 "Strength" : 0,
 "Constitution" : 0,
 "Dexterity" : 0,
 "Intelligence" : 1,
 "Wisdom" : 0,
 "Charisma" : 0,
 "Speed" : 0,
 "Languages" : [],
 "Resistances" : [],
 "SaveAdvantages" : [],
 "ArmorCategories" : []
  },
"WOODEN_ELF": {
 "Id" : "WOODEN_ELF",
 "Race" : "ELF",
 "Name" : "Elfe des bois",
 "OV" : "Wooden Elf",
 "Strength" : 0,
 "Constitution" : 0,
 "Dexterity" : 0,
 "Intelligence" : 0,
 "Wisdom" : 1,
 "Charisma" : 0,
 "Speed" : 10.5,
 "Languages" : [],
 "Resistances" : [],
 "SaveAdvantages" : [],
 "ArmorCategories" : []
  },
"DROW": {
 "Id" : "DROW",
 "Race" : "ELF",
 "Name" : "Elfe noir",
 "OV" : "Drow",
 "Strength" : 0,
 "Constitution" : 0,
 "Dexterity" : 0,
 "Intelligence" : 0,
 "Wisdom" : 1,
 "Charisma" : 0,
 "Speed" : 0,
 "Languages" : [],
 "Resistances" : [],
 "SaveAdvantages" : [],
 "ArmorCategories" : []
  },
"LIGHT_FOOT_HALFELIN": {
 "Id" : "LIGHT_FOOT_HALFELIN",
 "Race" : "HALFELIN",
 "Name" : "Halfelin pied-léger",
 "OV" : "Light-foot Halfelin",
 "Strength" : 0,
 "Constitution" : 0,
 "Dexterity" : 0,
 "Intelligence" : 0,
 "Wisdom" : 0,
 "Charisma" : 1,
 "Speed" : 0,
 "Languages" : [],
 "Resistances" : [],
 "SaveAdvantages" : [],
 "ArmorCategories" : []
  },
"ROBUST_HALFELIN": {
 "Id" : "ROBUST_HALFELIN",
 "Race" : "HALFELIN",
 "Name" : "Halfelin Robuste",
 "OV" : "Robust Halfelin",
 "Strength" : 0,
 "Constitution" : 1,
 "Dexterity" : 0,
 "Intelligence" : 0,
 "Wisdom" : 0,
 "Charisma" : 0,
 "Speed" : 0,
 "Languages" : [],
 "Resistances" : ["POISON"],
 "SaveAdvantages" : ["POISON"],
 "ArmorCategories" : []
  },
"HILLS_DWARF": {
 "Id" : "HILLS_DWARF",
 "Race" : "DWARF",
 "Name" : "Nain des collines",
 "OV" : "Hills Dwarf",
 "Strength" : 0,
 "Constitution" : 0,
 "Dexterity" : 0,
 "Intelligence" : 0,
 "Wisdom" : 1,
 "Charisma" : 0,
 "Speed" : 0,
 "Languages" : [],
 "Resistances" : [],
 "SaveAdvantages" : [],
 "ArmorCategories" : []
  },
"MONTAINS_DWARF": {
 "Id" : "MONTAINS_DWARF",
 "Race" : "DWARF",
 "Name" : "Nain des montagnes",
 "OV" : "Mountains Dwarf",
 "Strength" : 2,
 "Constitution" : 0,
 "Dexterity" : 0,
 "Intelligence" : 0,
 "Wisdom" : 0,
 "Charisma" : 0,
 "Speed" : 0,
 "Languages" : [],
 "Resistances" : [],
 "SaveAdvantages" : [],
 "ArmorCategories" : ["1_LIGHT", "2_MID"]
  },
"FORESTS_GNOME": {
 "Id" : "FORESTS_GNOME",
 "Race" : "GNOME",
 "Name" : "Gnome des forêts",
 "OV" : "Forests Gnome",
 "Strength" : 0,
 "Constitution" : 0,
 "Dexterity" : 1,
 "Intelligence" : 0,
 "Wisdom" : 0,
 "Charisma" : 0,
 "Speed" : 0,
 "Languages" : [],
 "Resistances" : [],
 "SaveAdvantages" : [],
 "ArmorCategories" : []
  },
"ROCKS_GNOME": {
 "Id" : "ROCKS_GNOME",
 "Race" : "GNOME",
 "Name" : "Gnome des roches",
 "OV" : "Rocks Gnome",
 "Strength" : 1,
 "Constitution" : 0,
 "Dexterity" : 0,
 "Intelligence" : 0,
 "Wisdom" : 0,
 "Charisma" : 0,
 "Speed" : 0,
 "Languages" : [],
 "Resistances" : [],
 "SaveAdvantages" : [],
 "ArmorCategories" : []
  },
"DEPTH_GNOME": {
 "Id" : "DEPTH_GNOME",
 "Race" : "GNOME",
 "Name" : "Gnome des profondeurs *",
 "OV" : "Depth Gnome",
 "Strength" : 0,
 "Constitution" : 0,
 "Dexterity" : 1,
 "Intelligence" : 0,
 "Wisdom" : 0,
 "Charisma" : 0,
 "Speed" : 0,
 "Languages" : ["DEPTH_COMMON"],
 "Resistances" : [],
 "SaveAdvantages" : [],
 "ArmorCategories" : []
  },
"AIR_GENASI": {
 "Id" : "AIR_GENASI",
 "Race" : "GENASI",
 "Name" : "Génasi de l'air",
 "OV" : "Air Genasi",
 "Strength" : 0,
 "Constitution" : 0,
 "Dexterity" : 1,
 "Intelligence" : 0,
 "Wisdom" : 0,
 "Charisma" : 0,
 "Speed" : 0,
 "Languages" : [],
 "Resistances" : [],
 "SaveAdvantages" : [],
 "ArmorCategories" : []
  },
"EARTH_GENASI": {
 "Id" : "EARTH_GENASI",
 "Race" : "GENASI",
 "Name" : "Génasi de la terre",
 "OV" : "Earth Genasi",
 "Strength" : 1,
 "Constitution" : 0,
 "Dexterity" : 0,
 "Intelligence" : 0,
 "Wisdom" : 0,
 "Charisma" : 0,
 "Speed" : 0,
 "Languages" : [],
 "Resistances" : [],
 "SaveAdvantages" : [],
 "ArmorCategories" : []
  },
"FIRE_GENASI": {
 "Id" : "FIRE_GENASI",
 "Race" : "GENASI",
 "Name" : "Génasi du feu",
 "OV" : "Fire Genasi",
 "Strength" : 0,
 "Constitution" : 0,
 "Dexterity" : 0,
 "Intelligence" : 1,
 "Wisdom" : 0,
 "Charisma" : 0,
 "Speed" : 0,
 "Languages" : [],
 "Resistances" : ["FIRE"],
 "SaveAdvantages" : ["FIRE"],
 "ArmorCategories" : []
  },
"WATER_GENASI": {
 "Id" : "WATER_GENASI",
 "Race" : "GENASI",
 "Name" : "Génasi de l'eau",
 "OV" : "Water Genasi",
 "Strength" : 0,
 "Constitution" : 0,
 "Dexterity" : 0,
 "Intelligence" : 0,
 "Wisdom" : 1,
 "Charisma" : 0,
 "Speed" : 0,
 "Languages" : [],
 "Resistances" : ["ACID"],
 "SaveAdvantages" : ["ACID"],
 "ArmorCategories" : []
  },
"HUMAN": {
 "Id" : "HUMAN",
 "Race" : "HUMAN",
 "Name" : "Humain",
 "OV" : "Human",
 "Strength" : 0,
 "Constitution" : 0,
 "Dexterity" : 0,
 "Intelligence" : 0,
 "Wisdom" : 0,
 "Charisma" : 0,
 "Speed" : 0,
 "Languages" : [],
 "Resistances" : [],
 "SaveAdvantages" : [],
 "ArmorCategories" : []
  },
"HALF_ELF": {
 "Id" : "HALF_ELF",
 "Race" : "HALF_ELF",
 "Name" : "Demi-Elfe",
 "OV" : "Half-Elf",
 "Strength" : 0,
 "Constitution" : 0,
 "Dexterity" : 0,
 "Intelligence" : 0,
 "Wisdom" : 0,
 "Charisma" : 0,
 "Speed" : 0,
 "Languages" : [],
 "Resistances" : [],
 "SaveAdvantages" : [],
 "ArmorCategories" : []
  },
"HALF_ORC": {
 "Id" : "HALF_ORC",
 "Race" : "HALF_ORC",
 "Name" : "Demi-Orque",
 "OV" : "Half-Orc",
 "Strength" : 0,
 "Constitution" : 0,
 "Dexterity" : 0,
 "Intelligence" : 0,
 "Wisdom" : 0,
 "Charisma" : 0,
 "Speed" : 0,
 "Languages" : [],
 "Resistances" : [],
 "SaveAdvantages" : [],
 "ArmorCategories" : []
  },
"WHITE_DRAGON": {
 "Id" : "WHITE_DRAGON",
 "Race" : "DRAGON_BORN",
 "Name" : "Drakéide - Ascendence dragon blanc",
 "OV" : "Dragon Born - Ascending white dragon",
 "Strength" : 0,
 "Constitution" : 0,
 "Dexterity" : 0,
 "Intelligence" : 0,
 "Wisdom" : 0,
 "Charisma" : 0,
 "Speed" : 0,
 "Languages" : [],
 "Resistances" : ["Cold"],
 "SaveAdvantages" : ["Cold"],
 "ArmorCategories" : []
  },
"BLUE_DRAGON": {
 "Id" : "BLUE_DRAGON",
 "Race" : "DRAGON_BORN",
 "Name" : "Drakéide - Ascendence dragon bleu",
 "OV" : "Dragon Born - Ascending blue dragon",
 "Strength" : 0,
 "Constitution" : 0,
 "Dexterity" : 0,
 "Intelligence" : 0,
 "Wisdom" : 0,
 "Charisma" : 0,
 "Speed" : 0,
 "Languages" : [],
 "Resistances" : ["LIGHTNING"],
 "SaveAdvantages" : ["LIGHTNING"],
 "ArmorCategories" : []
  },
"BLACK_DRAGON": {
 "Id" : "BLACK_DRAGON",
 "Race" : "DRAGON_BORN",
 "Name" : "Drakéide - Ascendence dragon noir",
 "OV" : "Dragon Born - Ascending black dragon",
 "Strength" : 0,
 "Constitution" : 0,
 "Dexterity" : 0,
 "Intelligence" : 0,
 "Wisdom" : 0,
 "Charisma" : 0,
 "Speed" : 0,
 "Languages" : [],
 "Resistances" : ["ACID"],
 "SaveAdvantages" : ["ACID"],
 "ArmorCategories" : []
  },
"RED_DRAGON": {
 "Id" : "RED_DRAGON",
 "Race" : "DRAGON_BORN",
 "Name" : "Drakéide - Ascendence dragon rouge",
 "OV" : "Dragon Born - Ascending red dragon",
 "Strength" : 0,
 "Constitution" : 0,
 "Dexterity" : 0,
 "Intelligence" : 0,
 "Wisdom" : 0,
 "Charisma" : 0,
 "Speed" : 0,
 "Languages" : [],
 "Resistances" : ["FIRE"],
 "SaveAdvantages" : ["FIRE"],
 "ArmorCategories" : []
  },
"GREEN_DRAGON": {
 "Id" : "GREEN_DRAGON",
 "Race" : "DRAGON_BORN",
 "Name" : "Drakéide - Ascendence dragon vert",
 "OV" : "Dragon Born - Ascending green dragon",
 "Strength" : 0,
 "Constitution" : 0,
 "Dexterity" : 0,
 "Intelligence" : 0,
 "Wisdom" : 0,
 "Charisma" : 0,
 "Speed" : 0,
 "Languages" : [],
 "Resistances" : ["POISON"],
 "SaveAdvantages" : ["POISON"],
 "ArmorCategories" : []
  },
"BRASS_DRAGON": {
 "Id" : "BRASS_DRAGON",
 "Race" : "DRAGON_BORN",
 "Name" : "Drakéide - Ascendence dragon Airain",
 "OV" : "Dragon Born - Ascending brass dragon",
 "Strength" : 0,
 "Constitution" : 0,
 "Dexterity" : 0,
 "Intelligence" : 0,
 "Wisdom" : 0,
 "Charisma" : 0,
 "Speed" : 0,
 "Languages" : [],
 "Resistances" : ["FIRE"],
 "SaveAdvantages" : ["FIRE"],
 "ArmorCategories" : []
  },
"SILVER_DRAGON": {
 "Id" : "SILVER_DRAGON",
 "Race" : "DRAGON_BORN",
 "Name" : "Drakéide - Ascendence dragon argent",
 "OV" : "Dragon Born - Ascending silver dragon",
 "Strength" : 0,
 "Constitution" : 0,
 "Dexterity" : 0,
 "Intelligence" : 0,
 "Wisdom" : 0,
 "Charisma" : 0,
 "Speed" : 0,
 "Languages" : [],
 "Resistances" : ["COLD"],
 "SaveAdvantages" : ["COLD"],
 "ArmorCategories" : []
  },
"BRONZE_DRAGON": {
 "Id" : "BRONZE_DRAGON",
 "Race" : "DRAGON_BORN",
 "Name" : "Drakéide - Ascendence dragon bronze",
 "OV" : "Dragon Born - Ascending bronze dragon",
 "Strength" : 0,
 "Constitution" : 0,
 "Dexterity" : 0,
 "Intelligence" : 0,
 "Wisdom" : 0,
 "Charisma" : 0,
 "Speed" : 0,
 "Languages" : [],
 "Resistances" : ["LIGHTNING"],
 "SaveAdvantages" : ["LIGHTNING"],
 "ArmorCategories" : []
  },
"COPPER_DRAGON": {
 "Id" : "COPPER_DRAGON",
 "Race" : "DRAGON_BORN",
 "Name" : "Drakéide - Ascendence dragon cuivre",
 "OV" : "Dragon Born - Ascending copper dragon",
 "Strength" : 0,
 "Constitution" : 0,
 "Dexterity" : 0,
 "Intelligence" : 0,
 "Wisdom" : 0,
 "Charisma" : 0,
 "Speed" : 0,
 "Languages" : [],
 "Resistances" : ["ACID"],
 "SaveAdvantages" : ["ACID"],
 "ArmorCategories" : []
  },
"GOLD_DRAGON": {
 "Id" : "GOLD_DRAGON",
 "Race" : "DRAGON_BORN",
 "Name" : "Drakéide - Ascendence dragon or",
 "OV" : "Dragon Born - Ascending gold dragon",
 "Strength" : 0,
 "Constitution" : 0,
 "Dexterity" : 0,
 "Intelligence" : 0,
 "Wisdom" : 0,
 "Charisma" : 0,
 "Speed" : 0,
 "Languages" : [],
 "Resistances" : ["FIRE"],
 "SaveAdvantages" : ["FIRE"],
 "ArmorCategories" : []
  },
"TIEFFLING": {
 "Id" : "TIEFFLING",
 "Race" : "TIEFFLING",
 "Name" : "Tieffelin",
 "OV" : "Tieffling",
 "Strength" : 0,
 "Constitution" : 0,
 "Dexterity" : 0,
 "Intelligence" : 0,
 "Wisdom" : 0,
 "Charisma" : 0,
 "Speed" : 0,
 "Languages" : [],
 "Resistances" : ["FIRE"],
 "SaveAdvantages" : ["FIRE"],
 "ArmorCategories" : []
  },
"AARAKOCRA": {
 "Id" : "AARAKOCRA",
 "Race" : "AARAKOCRA",
 "Name" : "Aarakocra *",
 "OV" : "Aarakocra",
 "Strength" : 0,
 "Constitution" : 0,
 "Dexterity" : 0,
 "Intelligence" : 0,
 "Wisdom" : 0,
 "Charisma" : 0,
 "Speed" : 0,
 "Languages" : [],
 "Resistances" : [],
 "SaveAdvantages" : [],
 "ArmorCategories" : []
  },
"GOLIATH": {
 "Id" : "GOLIATH",
 "Race" : "GOLIATH",
 "Name" : "Goliath *",
 "OV" : "Goliath",
 "Strength" : 0,
 "Constitution" : 0,
 "Dexterity" : 0,
 "Intelligence" : 0,
 "Wisdom" : 0,
 "Charisma" : 0,
 "Speed" : 0,
 "Languages" : [],
 "Resistances" : [],
 "SaveAdvantages" : [],
 "ArmorCategories" : []
  }</v>
      </c>
    </row>
    <row r="34" spans="1:17">
      <c r="A34" s="106"/>
    </row>
    <row r="35" spans="1:17">
      <c r="A35" s="106"/>
    </row>
    <row r="36" spans="1:17">
      <c r="A36" s="106"/>
    </row>
    <row r="37" spans="1:17">
      <c r="A37" s="106"/>
    </row>
  </sheetData>
  <hyperlinks>
    <hyperlink ref="C2" r:id="rId1" tooltip="Allez à la page Elfe" display="https://www.aidedd.org/regles/races/elfe/"/>
    <hyperlink ref="C7" r:id="rId2" tooltip="Allez à la page Nain" display="https://www.aidedd.org/regles/races/nain/"/>
    <hyperlink ref="C9" r:id="rId3" tooltip="Allez à la page Gnome" display="https://www.aidedd.org/regles/races/gnome/"/>
    <hyperlink ref="C15" r:id="rId4" tooltip="Allez à la page Génasi" display="https://www.aidedd.org/regles/races/genasis/"/>
    <hyperlink ref="C6" r:id="rId5" tooltip="Allez à la page Halfelin" display="https://www.aidedd.org/regles/races/halfelin/"/>
    <hyperlink ref="C5" r:id="rId6" tooltip="Allez à la page Halfelin" display="https://www.aidedd.org/regles/races/halfelin/"/>
    <hyperlink ref="C16" r:id="rId7" tooltip="Allez à la page Humain" display="https://www.aidedd.org/regles/races/humain/"/>
    <hyperlink ref="C18" r:id="rId8" tooltip="Allez à la page Demi-orque" display="https://www.aidedd.org/regles/races/demi-orque/"/>
    <hyperlink ref="C19" r:id="rId9" tooltip="Allez à la page Drakéide" display="https://www.aidedd.org/regles/races/drakeide/"/>
    <hyperlink ref="C29" r:id="rId10" tooltip="Allez à la page Tieffelin" display="https://www.aidedd.org/regles/races/tieffelin/"/>
    <hyperlink ref="C30" r:id="rId11" tooltip="Allez à la page Aarakocra" display="https://www.aidedd.org/regles/races/aarakocra/"/>
    <hyperlink ref="C17" r:id="rId12" tooltip="Allez à la page Demi-elfe" display="https://www.aidedd.org/regles/races/demi-elfe/"/>
    <hyperlink ref="C31" r:id="rId13" tooltip="Allez à la page Goliath" display="https://www.aidedd.org/regles/races/goliath/"/>
  </hyperlinks>
  <pageMargins left="0.7" right="0.7" top="0.75" bottom="0.75" header="0.3" footer="0.3"/>
  <pageSetup paperSize="9" orientation="portrait" r:id="rId1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66"/>
  <sheetViews>
    <sheetView workbookViewId="0">
      <pane xSplit="1" ySplit="1" topLeftCell="B2" activePane="bottomRight" state="frozenSplit"/>
      <selection pane="topRight" activeCell="O1" sqref="O1"/>
      <selection pane="bottomLeft" activeCell="A23" sqref="A23"/>
      <selection pane="bottomRight" activeCell="K15" sqref="K14:K15"/>
    </sheetView>
  </sheetViews>
  <sheetFormatPr baseColWidth="10" defaultRowHeight="15"/>
  <cols>
    <col min="1" max="1" width="21.85546875" customWidth="1"/>
    <col min="2" max="3" width="27.28515625" customWidth="1"/>
    <col min="4" max="4" width="8.28515625" customWidth="1"/>
    <col min="5" max="5" width="12.42578125" customWidth="1"/>
    <col min="6" max="6" width="11.140625" customWidth="1"/>
    <col min="7" max="7" width="12.140625" customWidth="1"/>
    <col min="8" max="8" width="9.5703125" customWidth="1"/>
    <col min="11" max="12" width="16.140625" customWidth="1"/>
    <col min="14" max="14" width="16.42578125" customWidth="1"/>
    <col min="15" max="15" width="17.42578125" customWidth="1"/>
    <col min="16" max="16" width="21.7109375" customWidth="1"/>
    <col min="17" max="17" width="23.42578125" customWidth="1"/>
    <col min="18" max="18" width="17.42578125" customWidth="1"/>
    <col min="19" max="19" width="35.140625" customWidth="1"/>
    <col min="20" max="20" width="53" customWidth="1"/>
    <col min="21" max="21" width="41.7109375" customWidth="1"/>
    <col min="22" max="23" width="22" customWidth="1"/>
    <col min="24" max="24" width="18.5703125" customWidth="1"/>
    <col min="25" max="25" width="8.140625" customWidth="1"/>
  </cols>
  <sheetData>
    <row r="1" spans="1:26">
      <c r="A1" s="75" t="s">
        <v>451</v>
      </c>
      <c r="B1" s="96" t="s">
        <v>13</v>
      </c>
      <c r="C1" s="20" t="s">
        <v>15</v>
      </c>
      <c r="D1" s="20" t="s">
        <v>11</v>
      </c>
      <c r="E1" s="20" t="s">
        <v>10</v>
      </c>
      <c r="F1" s="20" t="s">
        <v>6</v>
      </c>
      <c r="G1" s="20" t="s">
        <v>7</v>
      </c>
      <c r="H1" s="20" t="s">
        <v>8</v>
      </c>
      <c r="I1" s="21" t="s">
        <v>9</v>
      </c>
      <c r="J1" s="139" t="s">
        <v>1275</v>
      </c>
      <c r="K1" s="139" t="s">
        <v>3087</v>
      </c>
      <c r="L1" s="139" t="s">
        <v>3088</v>
      </c>
      <c r="M1" s="139" t="s">
        <v>1134</v>
      </c>
      <c r="N1" s="139" t="s">
        <v>1256</v>
      </c>
      <c r="O1" s="181" t="s">
        <v>1257</v>
      </c>
      <c r="P1" s="139" t="s">
        <v>3075</v>
      </c>
      <c r="Q1" s="139" t="s">
        <v>3076</v>
      </c>
      <c r="R1" s="139" t="s">
        <v>3082</v>
      </c>
      <c r="S1" s="139" t="s">
        <v>2788</v>
      </c>
      <c r="T1" s="139" t="s">
        <v>2789</v>
      </c>
      <c r="U1" s="139" t="s">
        <v>2792</v>
      </c>
      <c r="V1" s="139" t="s">
        <v>2946</v>
      </c>
      <c r="W1" s="139" t="s">
        <v>1096</v>
      </c>
      <c r="X1" s="181" t="s">
        <v>2856</v>
      </c>
      <c r="Y1" s="93"/>
    </row>
    <row r="2" spans="1:26">
      <c r="A2" s="99" t="s">
        <v>380</v>
      </c>
      <c r="B2" s="97" t="s">
        <v>426</v>
      </c>
      <c r="C2" s="97" t="s">
        <v>414</v>
      </c>
      <c r="D2" s="98">
        <v>0</v>
      </c>
      <c r="E2" s="98">
        <v>0</v>
      </c>
      <c r="F2" s="98">
        <v>0</v>
      </c>
      <c r="G2" s="98">
        <v>0</v>
      </c>
      <c r="H2" s="98">
        <v>0</v>
      </c>
      <c r="I2" s="98">
        <v>0</v>
      </c>
      <c r="J2" s="23" t="s">
        <v>3085</v>
      </c>
      <c r="K2" s="23" t="s">
        <v>3059</v>
      </c>
      <c r="L2" s="23"/>
      <c r="M2" s="179">
        <v>12</v>
      </c>
      <c r="N2" s="179" t="s">
        <v>1259</v>
      </c>
      <c r="O2" s="179"/>
      <c r="P2" s="179" t="s">
        <v>1139</v>
      </c>
      <c r="Q2" s="249">
        <v>3</v>
      </c>
      <c r="R2" s="179" t="s">
        <v>3059</v>
      </c>
      <c r="S2" s="179" t="s">
        <v>2796</v>
      </c>
      <c r="T2" s="179"/>
      <c r="U2" s="179" t="s">
        <v>2890</v>
      </c>
      <c r="V2" s="179"/>
      <c r="W2" s="179"/>
      <c r="X2" s="141" t="s">
        <v>2892</v>
      </c>
      <c r="Y2" s="89"/>
      <c r="Z2" t="str">
        <f>""""&amp;A2&amp;""":  {
 ""Name"" : """&amp;B2&amp;""",
 ""OV"" : """&amp;C2&amp;""",
 ""Strength"" : "&amp;D2&amp;",
 ""Constitution"" : "&amp;E2&amp;",
 ""Dexterity"" : "&amp;F2&amp;",
 ""Intelligence"" : "&amp;G2&amp;",
 ""Wisdom"" : "&amp;H2&amp;",
 ""Charisma"" : "&amp;I2&amp;",
 ""ACBonus"" : """&amp;J2&amp;""",
 "&amp;IF(ISBLANK(K2),"","""ACBonusArmor"" : "&amp;K2&amp;",")
 &amp;IF(ISBLANK(L2),"","""ACBonusShield"" : "&amp;L2&amp;",")&amp;"
 ""HD"" : "&amp;M2&amp;",
 ""SpecialsName"" : """&amp;N2&amp;""",
 ""BonusAttackName"" : """&amp;O2&amp;""",
 ""SpecialisationName"" : """&amp;P2&amp;""",
 ""SpecialisationLevel"" : "&amp;Q2&amp;",
 ""MultiSpecialisation"" : "&amp;R2&amp;" ,
 ""WeaponCategories"" : ["&amp;S2&amp;"],
 ""Weapons"" : ["&amp;T2&amp;"],
 ""ArmorCategories"" : ["&amp;U2&amp;"],
 ""Saves"" : ["&amp;X2&amp;"],
 ""Objects"" : ["&amp;V2&amp;"],
 ""StartingObjects"" : ["&amp;W2&amp;"]
  }"</f>
        <v>"BARBARIAN":  {
 "Name" : "Barbare",
 "OV" : "Barbarian",
 "Strength" : 0,
 "Constitution" : 0,
 "Dexterity" : 0,
 "Intelligence" : 0,
 "Wisdom" : 0,
 "Charisma" : 0,
 "ACBonus" : "CON",
 "ACBonusArmor" : false,
 "HD" : 12,
 "SpecialsName" : "Rage",
 "BonusAttackName" : "",
 "SpecialisationName" : "Voie primitive",
 "SpecialisationLevel" : 3,
 "MultiSpecialisation" : false ,
 "WeaponCategories" : ["C_MEL", "C_DIS", "W_MEL", "W_DIS"],
 "Weapons" : [],
 "ArmorCategories" : ["1_LIGHT", "2_MID",  "0_SHIELD"],
 "Saves" : ["FOR", "CON"],
 "Objects" : [],
 "StartingObjects" : []
  }</v>
      </c>
    </row>
    <row r="3" spans="1:26">
      <c r="A3" s="79" t="s">
        <v>381</v>
      </c>
      <c r="B3" s="71" t="s">
        <v>427</v>
      </c>
      <c r="C3" s="71" t="s">
        <v>415</v>
      </c>
      <c r="D3" s="22">
        <v>0</v>
      </c>
      <c r="E3" s="22">
        <v>0</v>
      </c>
      <c r="F3" s="22">
        <v>0</v>
      </c>
      <c r="G3" s="22">
        <v>0</v>
      </c>
      <c r="H3" s="22">
        <v>0</v>
      </c>
      <c r="I3" s="22">
        <v>0</v>
      </c>
      <c r="J3" s="22"/>
      <c r="K3" s="22"/>
      <c r="L3" s="22"/>
      <c r="M3" s="180">
        <v>8</v>
      </c>
      <c r="N3" s="180"/>
      <c r="O3" s="180"/>
      <c r="P3" s="180" t="s">
        <v>3077</v>
      </c>
      <c r="Q3" s="250">
        <v>3</v>
      </c>
      <c r="R3" s="180" t="s">
        <v>3059</v>
      </c>
      <c r="S3" s="180" t="s">
        <v>2790</v>
      </c>
      <c r="T3" s="180" t="s">
        <v>2793</v>
      </c>
      <c r="U3" s="180" t="s">
        <v>2889</v>
      </c>
      <c r="V3" s="180"/>
      <c r="W3" s="180"/>
      <c r="X3" s="142" t="s">
        <v>2894</v>
      </c>
      <c r="Y3" s="89"/>
      <c r="Z3" t="str">
        <f t="shared" ref="Z3:Z12" si="0">""""&amp;A3&amp;""":  {
 ""Name"" : """&amp;B3&amp;""",
 ""OV"" : """&amp;C3&amp;""",
 ""Strength"" : "&amp;D3&amp;",
 ""Constitution"" : "&amp;E3&amp;",
 ""Dexterity"" : "&amp;F3&amp;",
 ""Intelligence"" : "&amp;G3&amp;",
 ""Wisdom"" : "&amp;H3&amp;",
 ""Charisma"" : "&amp;I3&amp;",
 ""ACBonus"" : """&amp;J3&amp;""",
 "&amp;IF(ISBLANK(K3),"","""ACBonusArmor"" : "&amp;K3&amp;",")
 &amp;IF(ISBLANK(L3),"","""ACBonusShield"" : "&amp;L3&amp;",")&amp;"
 ""HD"" : "&amp;M3&amp;",
 ""SpecialsName"" : """&amp;N3&amp;""",
 ""BonusAttackName"" : """&amp;O3&amp;""",
 ""SpecialisationName"" : """&amp;P3&amp;""",
 ""SpecialisationLevel"" : "&amp;Q3&amp;",
 ""MultiSpecialisation"" : "&amp;R3&amp;" ,
 ""WeaponCategories"" : ["&amp;S3&amp;"],
 ""Weapons"" : ["&amp;T3&amp;"],
 ""ArmorCategories"" : ["&amp;U3&amp;"],
 ""Saves"" : ["&amp;X3&amp;"],
 ""Objects"" : ["&amp;V3&amp;"],
 ""StartingObjects"" : ["&amp;W3&amp;"]
  }"</f>
        <v>"BARD":  {
 "Name" : "Barde",
 "OV" : "Bard",
 "Strength" : 0,
 "Constitution" : 0,
 "Dexterity" : 0,
 "Intelligence" : 0,
 "Wisdom" : 0,
 "Charisma" : 0,
 "ACBonus" : "",
 "HD" : 8,
 "SpecialsName" : "",
 "BonusAttackName" : "",
 "SpecialisationName" : "Collège  bardique",
 "SpecialisationLevel" : 3,
 "MultiSpecialisation" : false ,
 "WeaponCategories" : ["C_MEL", "C_DIS"],
 "Weapons" : ["Arbalète de poing", "Épée courte", "Épée longue",  "Rapière"],
 "ArmorCategories" : ["1_LIGHT"],
 "Saves" : ["DEX", "CHA"],
 "Objects" : [],
 "StartingObjects" : []
  }</v>
      </c>
    </row>
    <row r="4" spans="1:26">
      <c r="A4" s="84" t="s">
        <v>382</v>
      </c>
      <c r="B4" s="27" t="s">
        <v>428</v>
      </c>
      <c r="C4" s="27" t="s">
        <v>416</v>
      </c>
      <c r="D4" s="23">
        <v>0</v>
      </c>
      <c r="E4" s="23">
        <v>0</v>
      </c>
      <c r="F4" s="23">
        <v>0</v>
      </c>
      <c r="G4" s="23">
        <v>0</v>
      </c>
      <c r="H4" s="23">
        <v>0</v>
      </c>
      <c r="I4" s="23">
        <v>0</v>
      </c>
      <c r="J4" s="23"/>
      <c r="K4" s="23"/>
      <c r="L4" s="23"/>
      <c r="M4" s="179">
        <v>8</v>
      </c>
      <c r="N4" s="179"/>
      <c r="O4" s="179"/>
      <c r="P4" s="179" t="s">
        <v>3078</v>
      </c>
      <c r="Q4" s="249">
        <v>1</v>
      </c>
      <c r="R4" s="179" t="s">
        <v>3059</v>
      </c>
      <c r="S4" s="179" t="s">
        <v>2790</v>
      </c>
      <c r="T4" s="179"/>
      <c r="U4" s="179" t="s">
        <v>2890</v>
      </c>
      <c r="V4" s="179"/>
      <c r="W4" s="179"/>
      <c r="X4" s="141" t="s">
        <v>2896</v>
      </c>
      <c r="Y4" s="89"/>
      <c r="Z4" t="str">
        <f t="shared" si="0"/>
        <v>"CLERK":  {
 "Name" : "Clerc",
 "OV" : "Clerk",
 "Strength" : 0,
 "Constitution" : 0,
 "Dexterity" : 0,
 "Intelligence" : 0,
 "Wisdom" : 0,
 "Charisma" : 0,
 "ACBonus" : "",
 "HD" : 8,
 "SpecialsName" : "",
 "BonusAttackName" : "",
 "SpecialisationName" : "Domaine divin",
 "SpecialisationLevel" : 1,
 "MultiSpecialisation" : false ,
 "WeaponCategories" : ["C_MEL", "C_DIS"],
 "Weapons" : [],
 "ArmorCategories" : ["1_LIGHT", "2_MID",  "0_SHIELD"],
 "Saves" : ["SAG", "CHA"],
 "Objects" : [],
 "StartingObjects" : []
  }</v>
      </c>
    </row>
    <row r="5" spans="1:26">
      <c r="A5" s="79" t="s">
        <v>383</v>
      </c>
      <c r="B5" s="71" t="s">
        <v>429</v>
      </c>
      <c r="C5" s="71" t="s">
        <v>417</v>
      </c>
      <c r="D5" s="22">
        <v>0</v>
      </c>
      <c r="E5" s="22">
        <v>0</v>
      </c>
      <c r="F5" s="22">
        <v>0</v>
      </c>
      <c r="G5" s="22">
        <v>0</v>
      </c>
      <c r="H5" s="22">
        <v>0</v>
      </c>
      <c r="I5" s="22">
        <v>0</v>
      </c>
      <c r="J5" s="22"/>
      <c r="K5" s="22"/>
      <c r="L5" s="22"/>
      <c r="M5" s="180">
        <v>8</v>
      </c>
      <c r="N5" s="180"/>
      <c r="O5" s="180"/>
      <c r="P5" s="180" t="s">
        <v>3079</v>
      </c>
      <c r="Q5" s="250">
        <v>2</v>
      </c>
      <c r="R5" s="180" t="s">
        <v>3059</v>
      </c>
      <c r="S5" s="180"/>
      <c r="T5" s="180" t="s">
        <v>2795</v>
      </c>
      <c r="U5" s="180" t="s">
        <v>2890</v>
      </c>
      <c r="V5" s="180" t="s">
        <v>2945</v>
      </c>
      <c r="W5" s="180" t="s">
        <v>2945</v>
      </c>
      <c r="X5" s="142" t="s">
        <v>2897</v>
      </c>
      <c r="Y5" s="89"/>
      <c r="Z5" t="str">
        <f t="shared" si="0"/>
        <v>"DRUID":  {
 "Name" : "Druide",
 "OV" : "Druid",
 "Strength" : 0,
 "Constitution" : 0,
 "Dexterity" : 0,
 "Intelligence" : 0,
 "Wisdom" : 0,
 "Charisma" : 0,
 "ACBonus" : "",
 "HD" : 8,
 "SpecialsName" : "",
 "BonusAttackName" : "",
 "SpecialisationName" : "Cercle druidique",
 "SpecialisationLevel" : 2,
 "MultiSpecialisation" : false ,
 "WeaponCategories" : [],
 "Weapons" : ["Gourdin", "Dague", "Fléchette", "Javeline", "Masse d'armes", "Bâton", "Cimeterre", "Fronde", "Serpe", "Lance"],
 "ArmorCategories" : ["1_LIGHT", "2_MID",  "0_SHIELD"],
 "Saves" : ["INT", "SAG"],
 "Objects" : ["Kit d'herboriste"],
 "StartingObjects" : ["Kit d'herboriste"]
  }</v>
      </c>
    </row>
    <row r="6" spans="1:26">
      <c r="A6" s="84" t="s">
        <v>384</v>
      </c>
      <c r="B6" s="27" t="s">
        <v>430</v>
      </c>
      <c r="C6" s="27" t="s">
        <v>418</v>
      </c>
      <c r="D6" s="23">
        <v>0</v>
      </c>
      <c r="E6" s="23">
        <v>0</v>
      </c>
      <c r="F6" s="23">
        <v>0</v>
      </c>
      <c r="G6" s="23">
        <v>0</v>
      </c>
      <c r="H6" s="23">
        <v>0</v>
      </c>
      <c r="I6" s="23">
        <v>0</v>
      </c>
      <c r="J6" s="23"/>
      <c r="K6" s="23"/>
      <c r="L6" s="23"/>
      <c r="M6" s="179">
        <v>6</v>
      </c>
      <c r="N6" s="179" t="s">
        <v>1258</v>
      </c>
      <c r="O6" s="179"/>
      <c r="P6" s="179" t="s">
        <v>3080</v>
      </c>
      <c r="Q6" s="249">
        <v>1</v>
      </c>
      <c r="R6" s="179" t="s">
        <v>3059</v>
      </c>
      <c r="S6" s="179"/>
      <c r="T6" s="179" t="s">
        <v>2794</v>
      </c>
      <c r="U6" s="179"/>
      <c r="V6" s="179"/>
      <c r="W6" s="179"/>
      <c r="X6" s="141" t="s">
        <v>2898</v>
      </c>
      <c r="Y6" s="89"/>
      <c r="Z6" t="str">
        <f t="shared" si="0"/>
        <v>"SORCERER":  {
 "Name" : "Ensorceleur",
 "OV" : "Sorcerer",
 "Strength" : 0,
 "Constitution" : 0,
 "Dexterity" : 0,
 "Intelligence" : 0,
 "Wisdom" : 0,
 "Charisma" : 0,
 "ACBonus" : "",
 "HD" : 6,
 "SpecialsName" : "Sorcellerie",
 "BonusAttackName" : "",
 "SpecialisationName" : "Origine magique",
 "SpecialisationLevel" : 1,
 "MultiSpecialisation" : false ,
 "WeaponCategories" : [],
 "Weapons" : ["Dague", "Fléchette", "Fronde", "Bâton", "Arbalète légère"],
 "ArmorCategories" : [],
 "Saves" : ["CON", "CHA"],
 "Objects" : [],
 "StartingObjects" : []
  }</v>
      </c>
    </row>
    <row r="7" spans="1:26">
      <c r="A7" s="79" t="s">
        <v>385</v>
      </c>
      <c r="B7" s="71" t="s">
        <v>431</v>
      </c>
      <c r="C7" s="71" t="s">
        <v>419</v>
      </c>
      <c r="D7" s="22">
        <v>0</v>
      </c>
      <c r="E7" s="22">
        <v>0</v>
      </c>
      <c r="F7" s="22">
        <v>0</v>
      </c>
      <c r="G7" s="22">
        <v>0</v>
      </c>
      <c r="H7" s="22">
        <v>0</v>
      </c>
      <c r="I7" s="22">
        <v>0</v>
      </c>
      <c r="J7" s="22"/>
      <c r="K7" s="22"/>
      <c r="L7" s="22"/>
      <c r="M7" s="180">
        <v>10</v>
      </c>
      <c r="N7" s="180"/>
      <c r="O7" s="180"/>
      <c r="P7" s="252" t="s">
        <v>3081</v>
      </c>
      <c r="Q7" s="250">
        <v>1</v>
      </c>
      <c r="R7" s="180" t="s">
        <v>3058</v>
      </c>
      <c r="S7" s="180" t="s">
        <v>2796</v>
      </c>
      <c r="T7" s="180"/>
      <c r="U7" s="180" t="s">
        <v>2891</v>
      </c>
      <c r="V7" s="180"/>
      <c r="W7" s="180"/>
      <c r="X7" s="142" t="s">
        <v>2892</v>
      </c>
      <c r="Y7" s="89"/>
      <c r="Z7" t="str">
        <f t="shared" si="0"/>
        <v>"WARRIOR":  {
 "Name" : "Guerrier",
 "OV" : "Warrior",
 "Strength" : 0,
 "Constitution" : 0,
 "Dexterity" : 0,
 "Intelligence" : 0,
 "Wisdom" : 0,
 "Charisma" : 0,
 "ACBonus" : "",
 "HD" : 10,
 "SpecialsName" : "",
 "BonusAttackName" : "",
 "SpecialisationName" : "Style de combat",
 "SpecialisationLevel" : 1,
 "MultiSpecialisation" : true ,
 "WeaponCategories" : ["C_MEL", "C_DIS", "W_MEL", "W_DIS"],
 "Weapons" : [],
 "ArmorCategories" : ["1_LIGHT", "2_MID", "3_HEAVY", "0_SHIELD"],
 "Saves" : ["FOR", "CON"],
 "Objects" : [],
 "StartingObjects" : []
  }</v>
      </c>
    </row>
    <row r="8" spans="1:26">
      <c r="A8" s="84" t="s">
        <v>386</v>
      </c>
      <c r="B8" s="27" t="s">
        <v>432</v>
      </c>
      <c r="C8" s="27" t="s">
        <v>420</v>
      </c>
      <c r="D8" s="23">
        <v>0</v>
      </c>
      <c r="E8" s="23">
        <v>0</v>
      </c>
      <c r="F8" s="23">
        <v>0</v>
      </c>
      <c r="G8" s="23">
        <v>0</v>
      </c>
      <c r="H8" s="23">
        <v>0</v>
      </c>
      <c r="I8" s="23">
        <v>0</v>
      </c>
      <c r="J8" s="23"/>
      <c r="K8" s="23"/>
      <c r="L8" s="23"/>
      <c r="M8" s="179">
        <v>6</v>
      </c>
      <c r="N8" s="179"/>
      <c r="O8" s="179"/>
      <c r="P8" s="179" t="s">
        <v>3083</v>
      </c>
      <c r="Q8" s="249">
        <v>2</v>
      </c>
      <c r="R8" s="179" t="s">
        <v>3059</v>
      </c>
      <c r="S8" s="179"/>
      <c r="T8" s="179" t="s">
        <v>2794</v>
      </c>
      <c r="U8" s="179"/>
      <c r="V8" s="179"/>
      <c r="W8" s="179" t="s">
        <v>2947</v>
      </c>
      <c r="X8" s="141" t="s">
        <v>2897</v>
      </c>
      <c r="Y8" s="89"/>
      <c r="Z8" t="str">
        <f t="shared" si="0"/>
        <v>"MAGICIAN":  {
 "Name" : "Magicien",
 "OV" : "Magician",
 "Strength" : 0,
 "Constitution" : 0,
 "Dexterity" : 0,
 "Intelligence" : 0,
 "Wisdom" : 0,
 "Charisma" : 0,
 "ACBonus" : "",
 "HD" : 6,
 "SpecialsName" : "",
 "BonusAttackName" : "",
 "SpecialisationName" : "Tradiction arcanique",
 "SpecialisationLevel" : 2,
 "MultiSpecialisation" : false ,
 "WeaponCategories" : [],
 "Weapons" : ["Dague", "Fléchette", "Fronde", "Bâton", "Arbalète légère"],
 "ArmorCategories" : [],
 "Saves" : ["INT", "SAG"],
 "Objects" : [],
 "StartingObjects" : ["Grimoire"]
  }</v>
      </c>
    </row>
    <row r="9" spans="1:26">
      <c r="A9" s="79" t="s">
        <v>388</v>
      </c>
      <c r="B9" s="71" t="s">
        <v>207</v>
      </c>
      <c r="C9" s="71" t="s">
        <v>421</v>
      </c>
      <c r="D9" s="22">
        <v>0</v>
      </c>
      <c r="E9" s="22">
        <v>0</v>
      </c>
      <c r="F9" s="22">
        <v>0</v>
      </c>
      <c r="G9" s="22">
        <v>0</v>
      </c>
      <c r="H9" s="22">
        <v>0</v>
      </c>
      <c r="I9" s="22">
        <v>0</v>
      </c>
      <c r="J9" s="22" t="s">
        <v>3086</v>
      </c>
      <c r="K9" s="22" t="s">
        <v>3059</v>
      </c>
      <c r="L9" s="22" t="s">
        <v>3059</v>
      </c>
      <c r="M9" s="180">
        <v>8</v>
      </c>
      <c r="N9" s="180" t="s">
        <v>236</v>
      </c>
      <c r="O9" s="180" t="s">
        <v>1260</v>
      </c>
      <c r="P9" s="180" t="s">
        <v>277</v>
      </c>
      <c r="Q9" s="250">
        <v>3</v>
      </c>
      <c r="R9" s="180" t="s">
        <v>3059</v>
      </c>
      <c r="S9" s="180" t="s">
        <v>2790</v>
      </c>
      <c r="T9" s="180" t="s">
        <v>2791</v>
      </c>
      <c r="U9" s="180"/>
      <c r="V9" s="180"/>
      <c r="W9" s="180"/>
      <c r="X9" s="142" t="s">
        <v>2893</v>
      </c>
      <c r="Y9" s="89"/>
      <c r="Z9" t="str">
        <f t="shared" si="0"/>
        <v>"MONK":  {
 "Name" : "Moine",
 "OV" : "Monk",
 "Strength" : 0,
 "Constitution" : 0,
 "Dexterity" : 0,
 "Intelligence" : 0,
 "Wisdom" : 0,
 "Charisma" : 0,
 "ACBonus" : "SAG",
 "ACBonusArmor" : false,"ACBonusShield" : false,
 "HD" : 8,
 "SpecialsName" : "Ki",
 "BonusAttackName" : "Arts-Martiaux",
 "SpecialisationName" : "Tradition monastique",
 "SpecialisationLevel" : 3,
 "MultiSpecialisation" : false ,
 "WeaponCategories" : ["C_MEL", "C_DIS"],
 "Weapons" : ["Épée courte"],
 "ArmorCategories" : [],
 "Saves" : ["FOR", "DEX"],
 "Objects" : [],
 "StartingObjects" : []
  }</v>
      </c>
    </row>
    <row r="10" spans="1:26">
      <c r="A10" s="84" t="s">
        <v>12</v>
      </c>
      <c r="B10" s="27" t="s">
        <v>422</v>
      </c>
      <c r="C10" s="27" t="s">
        <v>422</v>
      </c>
      <c r="D10" s="23">
        <v>0</v>
      </c>
      <c r="E10" s="23">
        <v>0</v>
      </c>
      <c r="F10" s="23">
        <v>0</v>
      </c>
      <c r="G10" s="23">
        <v>0</v>
      </c>
      <c r="H10" s="23">
        <v>0</v>
      </c>
      <c r="I10" s="23">
        <v>0</v>
      </c>
      <c r="J10" s="23"/>
      <c r="K10" s="23"/>
      <c r="L10" s="23"/>
      <c r="M10" s="179">
        <v>10</v>
      </c>
      <c r="N10" s="179"/>
      <c r="O10" s="179"/>
      <c r="P10" s="253" t="s">
        <v>3081</v>
      </c>
      <c r="Q10" s="249">
        <v>2</v>
      </c>
      <c r="R10" s="179" t="s">
        <v>3059</v>
      </c>
      <c r="S10" s="190" t="s">
        <v>2796</v>
      </c>
      <c r="T10" s="179"/>
      <c r="U10" s="179" t="s">
        <v>2891</v>
      </c>
      <c r="V10" s="179"/>
      <c r="W10" s="179"/>
      <c r="X10" s="141" t="s">
        <v>2896</v>
      </c>
      <c r="Y10" s="89"/>
      <c r="Z10" t="str">
        <f t="shared" si="0"/>
        <v>"PALADIN":  {
 "Name" : "Paladin",
 "OV" : "Paladin",
 "Strength" : 0,
 "Constitution" : 0,
 "Dexterity" : 0,
 "Intelligence" : 0,
 "Wisdom" : 0,
 "Charisma" : 0,
 "ACBonus" : "",
 "HD" : 10,
 "SpecialsName" : "",
 "BonusAttackName" : "",
 "SpecialisationName" : "Style de combat",
 "SpecialisationLevel" : 2,
 "MultiSpecialisation" : false ,
 "WeaponCategories" : ["C_MEL", "C_DIS", "W_MEL", "W_DIS"],
 "Weapons" : [],
 "ArmorCategories" : ["1_LIGHT", "2_MID", "3_HEAVY", "0_SHIELD"],
 "Saves" : ["SAG", "CHA"],
 "Objects" : [],
 "StartingObjects" : []
  }</v>
      </c>
    </row>
    <row r="11" spans="1:26">
      <c r="A11" s="79" t="s">
        <v>389</v>
      </c>
      <c r="B11" s="71" t="s">
        <v>433</v>
      </c>
      <c r="C11" s="71" t="s">
        <v>423</v>
      </c>
      <c r="D11" s="22">
        <v>0</v>
      </c>
      <c r="E11" s="22">
        <v>0</v>
      </c>
      <c r="F11" s="22">
        <v>0</v>
      </c>
      <c r="G11" s="22">
        <v>0</v>
      </c>
      <c r="H11" s="22">
        <v>0</v>
      </c>
      <c r="I11" s="22">
        <v>0</v>
      </c>
      <c r="J11" s="22"/>
      <c r="K11" s="22"/>
      <c r="L11" s="22"/>
      <c r="M11" s="180">
        <v>10</v>
      </c>
      <c r="N11" s="180"/>
      <c r="O11" s="180"/>
      <c r="P11" s="252" t="s">
        <v>3081</v>
      </c>
      <c r="Q11" s="250">
        <v>2</v>
      </c>
      <c r="R11" s="180" t="s">
        <v>3059</v>
      </c>
      <c r="S11" s="180" t="s">
        <v>2796</v>
      </c>
      <c r="T11" s="180"/>
      <c r="U11" s="218" t="s">
        <v>2890</v>
      </c>
      <c r="V11" s="218" t="s">
        <v>2948</v>
      </c>
      <c r="W11" s="218" t="s">
        <v>2948</v>
      </c>
      <c r="X11" s="191" t="s">
        <v>2893</v>
      </c>
      <c r="Y11" s="89"/>
      <c r="Z11" t="str">
        <f t="shared" si="0"/>
        <v>"PROWLER":  {
 "Name" : "Rôdeur",
 "OV" : "Prowler",
 "Strength" : 0,
 "Constitution" : 0,
 "Dexterity" : 0,
 "Intelligence" : 0,
 "Wisdom" : 0,
 "Charisma" : 0,
 "ACBonus" : "",
 "HD" : 10,
 "SpecialsName" : "",
 "BonusAttackName" : "",
 "SpecialisationName" : "Style de combat",
 "SpecialisationLevel" : 2,
 "MultiSpecialisation" : false ,
 "WeaponCategories" : ["C_MEL", "C_DIS", "W_MEL", "W_DIS"],
 "Weapons" : [],
 "ArmorCategories" : ["1_LIGHT", "2_MID",  "0_SHIELD"],
 "Saves" : ["FOR", "DEX"],
 "Objects" : ["Outils de voleur"],
 "StartingObjects" : ["Outils de voleur"]
  }</v>
      </c>
    </row>
    <row r="12" spans="1:26">
      <c r="A12" s="84" t="s">
        <v>390</v>
      </c>
      <c r="B12" s="27" t="s">
        <v>434</v>
      </c>
      <c r="C12" s="27" t="s">
        <v>424</v>
      </c>
      <c r="D12" s="23">
        <v>0</v>
      </c>
      <c r="E12" s="23">
        <v>0</v>
      </c>
      <c r="F12" s="23">
        <v>0</v>
      </c>
      <c r="G12" s="23">
        <v>0</v>
      </c>
      <c r="H12" s="23">
        <v>0</v>
      </c>
      <c r="I12" s="23">
        <v>0</v>
      </c>
      <c r="J12" s="23"/>
      <c r="K12" s="23"/>
      <c r="L12" s="23"/>
      <c r="M12" s="179">
        <v>8</v>
      </c>
      <c r="N12" s="179"/>
      <c r="O12" s="179" t="s">
        <v>1239</v>
      </c>
      <c r="P12" s="179" t="s">
        <v>1222</v>
      </c>
      <c r="Q12" s="249">
        <v>3</v>
      </c>
      <c r="R12" s="179" t="s">
        <v>3059</v>
      </c>
      <c r="S12" s="179" t="s">
        <v>2790</v>
      </c>
      <c r="T12" s="179" t="s">
        <v>2793</v>
      </c>
      <c r="U12" s="179" t="s">
        <v>2889</v>
      </c>
      <c r="V12" s="179"/>
      <c r="W12" s="179"/>
      <c r="X12" s="141" t="s">
        <v>2895</v>
      </c>
      <c r="Y12" s="89"/>
      <c r="Z12" t="str">
        <f t="shared" si="0"/>
        <v>"WILY":  {
 "Name" : "Roublard",
 "OV" : "Wily",
 "Strength" : 0,
 "Constitution" : 0,
 "Dexterity" : 0,
 "Intelligence" : 0,
 "Wisdom" : 0,
 "Charisma" : 0,
 "ACBonus" : "",
 "HD" : 8,
 "SpecialsName" : "",
 "BonusAttackName" : "Attaque sournoise",
 "SpecialisationName" : "Archétype de roublard",
 "SpecialisationLevel" : 3,
 "MultiSpecialisation" : false ,
 "WeaponCategories" : ["C_MEL", "C_DIS"],
 "Weapons" : ["Arbalète de poing", "Épée courte", "Épée longue",  "Rapière"],
 "ArmorCategories" : ["1_LIGHT"],
 "Saves" : ["DEX", "INT"],
 "Objects" : [],
 "StartingObjects" : []
  }</v>
      </c>
    </row>
    <row r="13" spans="1:26">
      <c r="A13" s="82" t="s">
        <v>387</v>
      </c>
      <c r="B13" s="72" t="s">
        <v>435</v>
      </c>
      <c r="C13" s="72" t="s">
        <v>425</v>
      </c>
      <c r="D13" s="24">
        <v>0</v>
      </c>
      <c r="E13" s="24">
        <v>0</v>
      </c>
      <c r="F13" s="24">
        <v>0</v>
      </c>
      <c r="G13" s="24">
        <v>0</v>
      </c>
      <c r="H13" s="24">
        <v>0</v>
      </c>
      <c r="I13" s="24">
        <v>0</v>
      </c>
      <c r="J13" s="24"/>
      <c r="K13" s="24"/>
      <c r="L13" s="24"/>
      <c r="M13" s="182">
        <v>8</v>
      </c>
      <c r="N13" s="182"/>
      <c r="O13" s="182"/>
      <c r="P13" s="182" t="s">
        <v>3084</v>
      </c>
      <c r="Q13" s="251">
        <v>1</v>
      </c>
      <c r="R13" s="182" t="s">
        <v>3059</v>
      </c>
      <c r="S13" s="182" t="s">
        <v>2790</v>
      </c>
      <c r="T13" s="182"/>
      <c r="U13" s="219" t="s">
        <v>2889</v>
      </c>
      <c r="V13" s="219"/>
      <c r="W13" s="219"/>
      <c r="X13" s="192" t="s">
        <v>2896</v>
      </c>
      <c r="Y13" s="89"/>
      <c r="Z13" t="str">
        <f>""""&amp;A13&amp;""":  {
 ""Name"" : """&amp;B13&amp;""",
 ""OV"" : """&amp;C13&amp;""",
 ""Strength"" : "&amp;D13&amp;",
 ""Constitution"" : "&amp;E13&amp;",
 ""Dexterity"" : "&amp;F13&amp;",
 ""Intelligence"" : "&amp;G13&amp;",
 ""Wisdom"" : "&amp;H13&amp;",
 ""Charisma"" : "&amp;I13&amp;",
 ""ACBonus"" : """&amp;J13&amp;""",
 "&amp;IF(ISBLANK(K13),"","""ACBonusArmor"" : "&amp;K13&amp;",")
 &amp;IF(ISBLANK(L13),"","""ACBonusShield"" : "&amp;L13&amp;",")&amp;"
 ""HD"" : "&amp;M13&amp;",
 ""SpecialsName"" : """&amp;N13&amp;""",
 ""BonusAttackName"" : """&amp;O13&amp;""",
 ""SpecialisationName"" : """&amp;P13&amp;""",
 ""SpecialisationLevel"" : "&amp;Q13&amp;",
 ""MultiSpecialisation"" : "&amp;R13&amp;" ,
 ""WeaponCategories"" : ["&amp;S13&amp;"],
 ""Weapons"" : ["&amp;T13&amp;"],
 ""ArmorCategories"" : ["&amp;U13&amp;"],
 ""Saves"" : ["&amp;X13&amp;"],
 ""Objects"" : ["&amp;V13&amp;"],
 ""StartingObjects"" : ["&amp;W13&amp;"]
  }"</f>
        <v>"WIZARD":  {
 "Name" : "Sorcier",
 "OV" : "Wizard",
 "Strength" : 0,
 "Constitution" : 0,
 "Dexterity" : 0,
 "Intelligence" : 0,
 "Wisdom" : 0,
 "Charisma" : 0,
 "ACBonus" : "",
 "HD" : 8,
 "SpecialsName" : "",
 "BonusAttackName" : "",
 "SpecialisationName" : "Patron d'Outremonde",
 "SpecialisationLevel" : 1,
 "MultiSpecialisation" : false ,
 "WeaponCategories" : ["C_MEL", "C_DIS"],
 "Weapons" : [],
 "ArmorCategories" : ["1_LIGHT"],
 "Saves" : ["SAG", "CHA"],
 "Objects" : [],
 "StartingObjects" : []
  }</v>
      </c>
    </row>
    <row r="14" spans="1:26">
      <c r="M14" s="140"/>
      <c r="N14" s="140"/>
      <c r="O14" s="140"/>
      <c r="P14" s="140"/>
      <c r="Q14" s="140"/>
      <c r="R14" s="140"/>
      <c r="S14" s="140"/>
      <c r="T14" s="140"/>
      <c r="U14" s="140"/>
      <c r="V14" s="140"/>
      <c r="W14" s="140"/>
      <c r="X14" s="140"/>
    </row>
    <row r="15" spans="1:26">
      <c r="Z15" t="str">
        <f>CONCATENATE(Z2,",
",Z3,",
",Z4,",
",Z5,",
",Z6,",
",Z7,",
",Z8,",
",Z9,",
",Z10,",
",Z11,",
",Z12,",
",Z13)</f>
        <v>"BARBARIAN":  {
 "Name" : "Barbare",
 "OV" : "Barbarian",
 "Strength" : 0,
 "Constitution" : 0,
 "Dexterity" : 0,
 "Intelligence" : 0,
 "Wisdom" : 0,
 "Charisma" : 0,
 "ACBonus" : "CON",
 "ACBonusArmor" : false,
 "HD" : 12,
 "SpecialsName" : "Rage",
 "BonusAttackName" : "",
 "SpecialisationName" : "Voie primitive",
 "SpecialisationLevel" : 3,
 "MultiSpecialisation" : false ,
 "WeaponCategories" : ["C_MEL", "C_DIS", "W_MEL", "W_DIS"],
 "Weapons" : [],
 "ArmorCategories" : ["1_LIGHT", "2_MID",  "0_SHIELD"],
 "Saves" : ["FOR", "CON"],
 "Objects" : [],
 "StartingObjects" : []
  },
"BARD":  {
 "Name" : "Barde",
 "OV" : "Bard",
 "Strength" : 0,
 "Constitution" : 0,
 "Dexterity" : 0,
 "Intelligence" : 0,
 "Wisdom" : 0,
 "Charisma" : 0,
 "ACBonus" : "",
 "HD" : 8,
 "SpecialsName" : "",
 "BonusAttackName" : "",
 "SpecialisationName" : "Collège  bardique",
 "SpecialisationLevel" : 3,
 "MultiSpecialisation" : false ,
 "WeaponCategories" : ["C_MEL", "C_DIS"],
 "Weapons" : ["Arbalète de poing", "Épée courte", "Épée longue",  "Rapière"],
 "ArmorCategories" : ["1_LIGHT"],
 "Saves" : ["DEX", "CHA"],
 "Objects" : [],
 "StartingObjects" : []
  },
"CLERK":  {
 "Name" : "Clerc",
 "OV" : "Clerk",
 "Strength" : 0,
 "Constitution" : 0,
 "Dexterity" : 0,
 "Intelligence" : 0,
 "Wisdom" : 0,
 "Charisma" : 0,
 "ACBonus" : "",
 "HD" : 8,
 "SpecialsName" : "",
 "BonusAttackName" : "",
 "SpecialisationName" : "Domaine divin",
 "SpecialisationLevel" : 1,
 "MultiSpecialisation" : false ,
 "WeaponCategories" : ["C_MEL", "C_DIS"],
 "Weapons" : [],
 "ArmorCategories" : ["1_LIGHT", "2_MID",  "0_SHIELD"],
 "Saves" : ["SAG", "CHA"],
 "Objects" : [],
 "StartingObjects" : []
  },
"DRUID":  {
 "Name" : "Druide",
 "OV" : "Druid",
 "Strength" : 0,
 "Constitution" : 0,
 "Dexterity" : 0,
 "Intelligence" : 0,
 "Wisdom" : 0,
 "Charisma" : 0,
 "ACBonus" : "",
 "HD" : 8,
 "SpecialsName" : "",
 "BonusAttackName" : "",
 "SpecialisationName" : "Cercle druidique",
 "SpecialisationLevel" : 2,
 "MultiSpecialisation" : false ,
 "WeaponCategories" : [],
 "Weapons" : ["Gourdin", "Dague", "Fléchette", "Javeline", "Masse d'armes", "Bâton", "Cimeterre", "Fronde", "Serpe", "Lance"],
 "ArmorCategories" : ["1_LIGHT", "2_MID",  "0_SHIELD"],
 "Saves" : ["INT", "SAG"],
 "Objects" : ["Kit d'herboriste"],
 "StartingObjects" : ["Kit d'herboriste"]
  },
"SORCERER":  {
 "Name" : "Ensorceleur",
 "OV" : "Sorcerer",
 "Strength" : 0,
 "Constitution" : 0,
 "Dexterity" : 0,
 "Intelligence" : 0,
 "Wisdom" : 0,
 "Charisma" : 0,
 "ACBonus" : "",
 "HD" : 6,
 "SpecialsName" : "Sorcellerie",
 "BonusAttackName" : "",
 "SpecialisationName" : "Origine magique",
 "SpecialisationLevel" : 1,
 "MultiSpecialisation" : false ,
 "WeaponCategories" : [],
 "Weapons" : ["Dague", "Fléchette", "Fronde", "Bâton", "Arbalète légère"],
 "ArmorCategories" : [],
 "Saves" : ["CON", "CHA"],
 "Objects" : [],
 "StartingObjects" : []
  },
"WARRIOR":  {
 "Name" : "Guerrier",
 "OV" : "Warrior",
 "Strength" : 0,
 "Constitution" : 0,
 "Dexterity" : 0,
 "Intelligence" : 0,
 "Wisdom" : 0,
 "Charisma" : 0,
 "ACBonus" : "",
 "HD" : 10,
 "SpecialsName" : "",
 "BonusAttackName" : "",
 "SpecialisationName" : "Style de combat",
 "SpecialisationLevel" : 1,
 "MultiSpecialisation" : true ,
 "WeaponCategories" : ["C_MEL", "C_DIS", "W_MEL", "W_DIS"],
 "Weapons" : [],
 "ArmorCategories" : ["1_LIGHT", "2_MID", "3_HEAVY", "0_SHIELD"],
 "Saves" : ["FOR", "CON"],
 "Objects" : [],
 "StartingObjects" : []
  },
"MAGICIAN":  {
 "Name" : "Magicien",
 "OV" : "Magician",
 "Strength" : 0,
 "Constitution" : 0,
 "Dexterity" : 0,
 "Intelligence" : 0,
 "Wisdom" : 0,
 "Charisma" : 0,
 "ACBonus" : "",
 "HD" : 6,
 "SpecialsName" : "",
 "BonusAttackName" : "",
 "SpecialisationName" : "Tradiction arcanique",
 "SpecialisationLevel" : 2,
 "MultiSpecialisation" : false ,
 "WeaponCategories" : [],
 "Weapons" : ["Dague", "Fléchette", "Fronde", "Bâton", "Arbalète légère"],
 "ArmorCategories" : [],
 "Saves" : ["INT", "SAG"],
 "Objects" : [],
 "StartingObjects" : ["Grimoire"]
  },
"MONK":  {
 "Name" : "Moine",
 "OV" : "Monk",
 "Strength" : 0,
 "Constitution" : 0,
 "Dexterity" : 0,
 "Intelligence" : 0,
 "Wisdom" : 0,
 "Charisma" : 0,
 "ACBonus" : "SAG",
 "ACBonusArmor" : false,"ACBonusShield" : false,
 "HD" : 8,
 "SpecialsName" : "Ki",
 "BonusAttackName" : "Arts-Martiaux",
 "SpecialisationName" : "Tradition monastique",
 "SpecialisationLevel" : 3,
 "MultiSpecialisation" : false ,
 "WeaponCategories" : ["C_MEL", "C_DIS"],
 "Weapons" : ["Épée courte"],
 "ArmorCategories" : [],
 "Saves" : ["FOR", "DEX"],
 "Objects" : [],
 "StartingObjects" : []
  },
"PALADIN":  {
 "Name" : "Paladin",
 "OV" : "Paladin",
 "Strength" : 0,
 "Constitution" : 0,
 "Dexterity" : 0,
 "Intelligence" : 0,
 "Wisdom" : 0,
 "Charisma" : 0,
 "ACBonus" : "",
 "HD" : 10,
 "SpecialsName" : "",
 "BonusAttackName" : "",
 "SpecialisationName" : "Style de combat",
 "SpecialisationLevel" : 2,
 "MultiSpecialisation" : false ,
 "WeaponCategories" : ["C_MEL", "C_DIS", "W_MEL", "W_DIS"],
 "Weapons" : [],
 "ArmorCategories" : ["1_LIGHT", "2_MID", "3_HEAVY", "0_SHIELD"],
 "Saves" : ["SAG", "CHA"],
 "Objects" : [],
 "StartingObjects" : []
  },
"PROWLER":  {
 "Name" : "Rôdeur",
 "OV" : "Prowler",
 "Strength" : 0,
 "Constitution" : 0,
 "Dexterity" : 0,
 "Intelligence" : 0,
 "Wisdom" : 0,
 "Charisma" : 0,
 "ACBonus" : "",
 "HD" : 10,
 "SpecialsName" : "",
 "BonusAttackName" : "",
 "SpecialisationName" : "Style de combat",
 "SpecialisationLevel" : 2,
 "MultiSpecialisation" : false ,
 "WeaponCategories" : ["C_MEL", "C_DIS", "W_MEL", "W_DIS"],
 "Weapons" : [],
 "ArmorCategories" : ["1_LIGHT", "2_MID",  "0_SHIELD"],
 "Saves" : ["FOR", "DEX"],
 "Objects" : ["Outils de voleur"],
 "StartingObjects" : ["Outils de voleur"]
  },
"WILY":  {
 "Name" : "Roublard",
 "OV" : "Wily",
 "Strength" : 0,
 "Constitution" : 0,
 "Dexterity" : 0,
 "Intelligence" : 0,
 "Wisdom" : 0,
 "Charisma" : 0,
 "ACBonus" : "",
 "HD" : 8,
 "SpecialsName" : "",
 "BonusAttackName" : "Attaque sournoise",
 "SpecialisationName" : "Archétype de roublard",
 "SpecialisationLevel" : 3,
 "MultiSpecialisation" : false ,
 "WeaponCategories" : ["C_MEL", "C_DIS"],
 "Weapons" : ["Arbalète de poing", "Épée courte", "Épée longue",  "Rapière"],
 "ArmorCategories" : ["1_LIGHT"],
 "Saves" : ["DEX", "INT"],
 "Objects" : [],
 "StartingObjects" : []
  },
"WIZARD":  {
 "Name" : "Sorcier",
 "OV" : "Wizard",
 "Strength" : 0,
 "Constitution" : 0,
 "Dexterity" : 0,
 "Intelligence" : 0,
 "Wisdom" : 0,
 "Charisma" : 0,
 "ACBonus" : "",
 "HD" : 8,
 "SpecialsName" : "",
 "BonusAttackName" : "",
 "SpecialisationName" : "Patron d'Outremonde",
 "SpecialisationLevel" : 1,
 "MultiSpecialisation" : false ,
 "WeaponCategories" : ["C_MEL", "C_DIS"],
 "Weapons" : [],
 "ArmorCategories" : ["1_LIGHT"],
 "Saves" : ["SAG", "CHA"],
 "Objects" : [],
 "StartingObjects" : []
  }</v>
      </c>
    </row>
    <row r="16" spans="1:26">
      <c r="A16" s="254" t="s">
        <v>451</v>
      </c>
      <c r="B16" s="255" t="s">
        <v>3089</v>
      </c>
      <c r="C16" s="255" t="s">
        <v>3075</v>
      </c>
      <c r="D16" s="267" t="s">
        <v>1275</v>
      </c>
      <c r="E16" s="268"/>
      <c r="F16" s="256" t="s">
        <v>3087</v>
      </c>
      <c r="G16" s="257"/>
    </row>
    <row r="17" spans="1:9">
      <c r="A17" s="84" t="s">
        <v>3102</v>
      </c>
      <c r="B17" s="85" t="s">
        <v>380</v>
      </c>
      <c r="C17" s="85" t="s">
        <v>3090</v>
      </c>
      <c r="D17" s="260">
        <v>0</v>
      </c>
      <c r="E17" s="260"/>
      <c r="F17" s="261"/>
      <c r="G17" s="261"/>
      <c r="I17" t="str">
        <f>""""&amp;A17&amp;""":  {
 ""Code"" : """&amp;A17&amp;""",
 ""Class"" : """&amp;B17&amp;""",
 ""Name"" : """&amp;C17&amp;""",
 "&amp;IF(ISBLANK(F17),"","""ACBonusArmor"" : "&amp;F17&amp;",")
&amp;" ""ACBonus"" : "&amp;D17&amp;"
  }"</f>
        <v>"BERSERKER":  {
 "Code" : "BERSERKER",
 "Class" : "BARBARIAN",
 "Name" : "Voie du berserker",
  "ACBonus" : 0
  }</v>
      </c>
    </row>
    <row r="18" spans="1:9">
      <c r="A18" s="84" t="s">
        <v>3103</v>
      </c>
      <c r="B18" s="85" t="s">
        <v>380</v>
      </c>
      <c r="C18" s="85" t="s">
        <v>3091</v>
      </c>
      <c r="D18" s="260">
        <v>0</v>
      </c>
      <c r="E18" s="260"/>
      <c r="F18" s="261"/>
      <c r="G18" s="261"/>
      <c r="I18" t="str">
        <f t="shared" ref="I18:I64" si="1">""""&amp;A18&amp;""":  {
 ""Code"" : """&amp;A18&amp;""",
 ""Class"" : """&amp;B18&amp;""",
 ""Name"" : """&amp;C18&amp;""",
 "&amp;IF(ISBLANK(F18),"","""ACBonusArmor"" : "&amp;F18&amp;",")
&amp;" ""ACBonus"" : "&amp;D18&amp;"
  }"</f>
        <v>"TOTEM_WARRIOR":  {
 "Code" : "TOTEM_WARRIOR",
 "Class" : "BARBARIAN",
 "Name" : "Voie du guerrier totem",
  "ACBonus" : 0
  }</v>
      </c>
    </row>
    <row r="19" spans="1:9">
      <c r="A19" s="79" t="s">
        <v>3110</v>
      </c>
      <c r="B19" s="18" t="s">
        <v>381</v>
      </c>
      <c r="C19" s="18" t="s">
        <v>3092</v>
      </c>
      <c r="D19" s="262">
        <v>0</v>
      </c>
      <c r="E19" s="262"/>
      <c r="F19" s="263"/>
      <c r="G19" s="263"/>
      <c r="I19" t="str">
        <f t="shared" si="1"/>
        <v>"KNOWLEDGE_SCHOOL":  {
 "Code" : "KNOWLEDGE_SCHOOL",
 "Class" : "BARD",
 "Name" : "Collège du savoir",
  "ACBonus" : 0
  }</v>
      </c>
    </row>
    <row r="20" spans="1:9">
      <c r="A20" s="79" t="s">
        <v>3104</v>
      </c>
      <c r="B20" s="18" t="s">
        <v>381</v>
      </c>
      <c r="C20" s="18" t="s">
        <v>3093</v>
      </c>
      <c r="D20" s="262">
        <v>0</v>
      </c>
      <c r="E20" s="262"/>
      <c r="F20" s="263"/>
      <c r="G20" s="263"/>
      <c r="I20" t="str">
        <f t="shared" si="1"/>
        <v>"BRAVERY_SCHOOL":  {
 "Code" : "BRAVERY_SCHOOL",
 "Class" : "BARD",
 "Name" : "Collège de la vaillance",
  "ACBonus" : 0
  }</v>
      </c>
    </row>
    <row r="21" spans="1:9">
      <c r="A21" s="84" t="s">
        <v>3105</v>
      </c>
      <c r="B21" s="85" t="s">
        <v>382</v>
      </c>
      <c r="C21" s="85" t="s">
        <v>3094</v>
      </c>
      <c r="D21" s="260">
        <v>0</v>
      </c>
      <c r="E21" s="260"/>
      <c r="F21" s="261"/>
      <c r="G21" s="261"/>
      <c r="I21" t="str">
        <f t="shared" si="1"/>
        <v>"DECEPTION_FIELD":  {
 "Code" : "DECEPTION_FIELD",
 "Class" : "CLERK",
 "Name" : "Domaine de la duperie",
  "ACBonus" : 0
  }</v>
      </c>
    </row>
    <row r="22" spans="1:9">
      <c r="A22" s="84" t="s">
        <v>3106</v>
      </c>
      <c r="B22" s="85" t="s">
        <v>382</v>
      </c>
      <c r="C22" s="85" t="s">
        <v>3095</v>
      </c>
      <c r="D22" s="260">
        <v>0</v>
      </c>
      <c r="E22" s="260"/>
      <c r="F22" s="264"/>
      <c r="G22" s="261"/>
      <c r="I22" t="str">
        <f t="shared" si="1"/>
        <v>"WAR_FIELD":  {
 "Code" : "WAR_FIELD",
 "Class" : "CLERK",
 "Name" : "Domaine de la guerre",
  "ACBonus" : 0
  }</v>
      </c>
    </row>
    <row r="23" spans="1:9">
      <c r="A23" s="84" t="s">
        <v>3107</v>
      </c>
      <c r="B23" s="85" t="s">
        <v>382</v>
      </c>
      <c r="C23" s="85" t="s">
        <v>3096</v>
      </c>
      <c r="D23" s="260">
        <v>0</v>
      </c>
      <c r="E23" s="260"/>
      <c r="F23" s="264"/>
      <c r="G23" s="261"/>
      <c r="I23" t="str">
        <f t="shared" si="1"/>
        <v>"LIGHT_FIELD":  {
 "Code" : "LIGHT_FIELD",
 "Class" : "CLERK",
 "Name" : "Domaine de la lumière",
  "ACBonus" : 0
  }</v>
      </c>
    </row>
    <row r="24" spans="1:9">
      <c r="A24" s="84" t="s">
        <v>3108</v>
      </c>
      <c r="B24" s="85" t="s">
        <v>382</v>
      </c>
      <c r="C24" s="85" t="s">
        <v>3097</v>
      </c>
      <c r="D24" s="260">
        <v>0</v>
      </c>
      <c r="E24" s="260"/>
      <c r="F24" s="261"/>
      <c r="G24" s="261"/>
      <c r="I24" t="str">
        <f t="shared" si="1"/>
        <v>"NATURE_FIELD":  {
 "Code" : "NATURE_FIELD",
 "Class" : "CLERK",
 "Name" : "Domaine de la nature",
  "ACBonus" : 0
  }</v>
      </c>
    </row>
    <row r="25" spans="1:9">
      <c r="A25" s="84" t="s">
        <v>3109</v>
      </c>
      <c r="B25" s="85" t="s">
        <v>382</v>
      </c>
      <c r="C25" s="85" t="s">
        <v>3098</v>
      </c>
      <c r="D25" s="260">
        <v>0</v>
      </c>
      <c r="E25" s="260"/>
      <c r="F25" s="261"/>
      <c r="G25" s="261"/>
      <c r="I25" t="str">
        <f t="shared" si="1"/>
        <v>"KNOWLEDGE_FIELD":  {
 "Code" : "KNOWLEDGE_FIELD",
 "Class" : "CLERK",
 "Name" : "Domaine du savoir",
  "ACBonus" : 0
  }</v>
      </c>
    </row>
    <row r="26" spans="1:9">
      <c r="A26" s="84" t="s">
        <v>3111</v>
      </c>
      <c r="B26" s="85" t="s">
        <v>382</v>
      </c>
      <c r="C26" s="85" t="s">
        <v>3099</v>
      </c>
      <c r="D26" s="260">
        <v>0</v>
      </c>
      <c r="E26" s="260"/>
      <c r="F26" s="261"/>
      <c r="G26" s="261"/>
      <c r="I26" t="str">
        <f t="shared" si="1"/>
        <v>"STORM_FIELD":  {
 "Code" : "STORM_FIELD",
 "Class" : "CLERK",
 "Name" : "Domaine de la tempête",
  "ACBonus" : 0
  }</v>
      </c>
    </row>
    <row r="27" spans="1:9">
      <c r="A27" s="84" t="s">
        <v>3112</v>
      </c>
      <c r="B27" s="85" t="s">
        <v>382</v>
      </c>
      <c r="C27" s="85" t="s">
        <v>3100</v>
      </c>
      <c r="D27" s="260">
        <v>0</v>
      </c>
      <c r="E27" s="260"/>
      <c r="F27" s="261"/>
      <c r="G27" s="261"/>
      <c r="I27" t="str">
        <f t="shared" si="1"/>
        <v>"LIFE_FIELD":  {
 "Code" : "LIFE_FIELD",
 "Class" : "CLERK",
 "Name" : "Domaine de la vie",
  "ACBonus" : 0
  }</v>
      </c>
    </row>
    <row r="28" spans="1:9">
      <c r="A28" s="84" t="s">
        <v>3113</v>
      </c>
      <c r="B28" s="85" t="s">
        <v>382</v>
      </c>
      <c r="C28" s="85" t="s">
        <v>3101</v>
      </c>
      <c r="D28" s="260">
        <v>0</v>
      </c>
      <c r="E28" s="260"/>
      <c r="F28" s="261"/>
      <c r="G28" s="261"/>
      <c r="I28" t="str">
        <f t="shared" si="1"/>
        <v>"FORGE_FIELD":  {
 "Code" : "FORGE_FIELD",
 "Class" : "CLERK",
 "Name" : "Domaine de la forge",
  "ACBonus" : 0
  }</v>
      </c>
    </row>
    <row r="29" spans="1:9">
      <c r="A29" s="79" t="s">
        <v>3116</v>
      </c>
      <c r="B29" s="18" t="s">
        <v>383</v>
      </c>
      <c r="C29" s="86" t="s">
        <v>3114</v>
      </c>
      <c r="D29" s="262">
        <v>0</v>
      </c>
      <c r="E29" s="262"/>
      <c r="F29" s="263"/>
      <c r="G29" s="263"/>
      <c r="I29" t="str">
        <f t="shared" si="1"/>
        <v>"EARTH_GROUP":  {
 "Code" : "EARTH_GROUP",
 "Class" : "DRUID",
 "Name" : "Cercle de la terre",
  "ACBonus" : 0
  }</v>
      </c>
    </row>
    <row r="30" spans="1:9">
      <c r="A30" s="79" t="s">
        <v>3117</v>
      </c>
      <c r="B30" s="18" t="s">
        <v>383</v>
      </c>
      <c r="C30" s="86" t="s">
        <v>3115</v>
      </c>
      <c r="D30" s="262">
        <v>0</v>
      </c>
      <c r="E30" s="262"/>
      <c r="F30" s="263"/>
      <c r="G30" s="263"/>
      <c r="I30" t="str">
        <f t="shared" si="1"/>
        <v>"MOON_GROUP":  {
 "Code" : "MOON_GROUP",
 "Class" : "DRUID",
 "Name" : "Cercle de la lune",
  "ACBonus" : 0
  }</v>
      </c>
    </row>
    <row r="31" spans="1:9">
      <c r="A31" s="84" t="s">
        <v>374</v>
      </c>
      <c r="B31" s="85" t="s">
        <v>384</v>
      </c>
      <c r="C31" s="85" t="s">
        <v>3118</v>
      </c>
      <c r="D31" s="260">
        <v>3</v>
      </c>
      <c r="E31" s="260"/>
      <c r="F31" s="261" t="s">
        <v>3059</v>
      </c>
      <c r="G31" s="261"/>
      <c r="I31" t="str">
        <f t="shared" si="1"/>
        <v>"DRAGON_BORN":  {
 "Code" : "DRAGON_BORN",
 "Class" : "SORCERER",
 "Name" : "Lignée draconique",
 "ACBonusArmor" : false, "ACBonus" : 3
  }</v>
      </c>
    </row>
    <row r="32" spans="1:9">
      <c r="A32" s="84" t="s">
        <v>3120</v>
      </c>
      <c r="B32" s="85" t="s">
        <v>384</v>
      </c>
      <c r="C32" s="85" t="s">
        <v>3119</v>
      </c>
      <c r="D32" s="260">
        <v>0</v>
      </c>
      <c r="E32" s="260"/>
      <c r="F32" s="261"/>
      <c r="G32" s="261"/>
      <c r="I32" t="str">
        <f t="shared" si="1"/>
        <v>"WILD_MAGIC":  {
 "Code" : "WILD_MAGIC",
 "Class" : "SORCERER",
 "Name" : "Magie sauvage",
  "ACBonus" : 0
  }</v>
      </c>
    </row>
    <row r="33" spans="1:9">
      <c r="A33" s="79" t="s">
        <v>3127</v>
      </c>
      <c r="B33" s="18" t="s">
        <v>385</v>
      </c>
      <c r="C33" s="86" t="s">
        <v>3121</v>
      </c>
      <c r="D33" s="262">
        <v>0</v>
      </c>
      <c r="E33" s="262"/>
      <c r="F33" s="263"/>
      <c r="G33" s="263"/>
      <c r="I33" t="str">
        <f t="shared" si="1"/>
        <v>"WARRIOR_ARCHERY":  {
 "Code" : "WARRIOR_ARCHERY",
 "Class" : "WARRIOR",
 "Name" : "Archerie",
  "ACBonus" : 0
  }</v>
      </c>
    </row>
    <row r="34" spans="1:9">
      <c r="A34" s="79" t="s">
        <v>3128</v>
      </c>
      <c r="B34" s="18" t="s">
        <v>385</v>
      </c>
      <c r="C34" s="86" t="s">
        <v>3122</v>
      </c>
      <c r="D34" s="262">
        <v>0</v>
      </c>
      <c r="E34" s="262"/>
      <c r="F34" s="263"/>
      <c r="G34" s="263"/>
      <c r="I34" t="str">
        <f t="shared" si="1"/>
        <v>"WARRIOR_TWO_HAND_WEAPON":  {
 "Code" : "WARRIOR_TWO_HAND_WEAPON",
 "Class" : "WARRIOR",
 "Name" : "Arme à deux mains",
  "ACBonus" : 0
  }</v>
      </c>
    </row>
    <row r="35" spans="1:9">
      <c r="A35" s="79" t="s">
        <v>3129</v>
      </c>
      <c r="B35" s="18" t="s">
        <v>385</v>
      </c>
      <c r="C35" s="86" t="s">
        <v>3123</v>
      </c>
      <c r="D35" s="262">
        <v>0</v>
      </c>
      <c r="E35" s="262"/>
      <c r="F35" s="263"/>
      <c r="G35" s="263"/>
      <c r="I35" t="str">
        <f t="shared" si="1"/>
        <v>"WARRIOR_TWO_HAND_FIGHT":  {
 "Code" : "WARRIOR_TWO_HAND_FIGHT",
 "Class" : "WARRIOR",
 "Name" : "Combat à deux armes",
  "ACBonus" : 0
  }</v>
      </c>
    </row>
    <row r="36" spans="1:9">
      <c r="A36" s="79" t="s">
        <v>3130</v>
      </c>
      <c r="B36" s="18" t="s">
        <v>385</v>
      </c>
      <c r="C36" s="86" t="s">
        <v>3124</v>
      </c>
      <c r="D36" s="262">
        <v>1</v>
      </c>
      <c r="E36" s="262"/>
      <c r="F36" s="263" t="s">
        <v>3058</v>
      </c>
      <c r="G36" s="263"/>
      <c r="I36" t="str">
        <f t="shared" si="1"/>
        <v>"WARRIOR_DEFENSE":  {
 "Code" : "WARRIOR_DEFENSE",
 "Class" : "WARRIOR",
 "Name" : "Défense",
 "ACBonusArmor" : true, "ACBonus" : 1
  }</v>
      </c>
    </row>
    <row r="37" spans="1:9">
      <c r="A37" s="79" t="s">
        <v>3131</v>
      </c>
      <c r="B37" s="18" t="s">
        <v>385</v>
      </c>
      <c r="C37" s="86" t="s">
        <v>3125</v>
      </c>
      <c r="D37" s="262">
        <v>0</v>
      </c>
      <c r="E37" s="262"/>
      <c r="F37" s="263"/>
      <c r="G37" s="263"/>
      <c r="I37" t="str">
        <f t="shared" si="1"/>
        <v>"WARRIOR_DUEL":  {
 "Code" : "WARRIOR_DUEL",
 "Class" : "WARRIOR",
 "Name" : "Duel",
  "ACBonus" : 0
  }</v>
      </c>
    </row>
    <row r="38" spans="1:9">
      <c r="A38" s="79" t="s">
        <v>3132</v>
      </c>
      <c r="B38" s="18" t="s">
        <v>385</v>
      </c>
      <c r="C38" s="86" t="s">
        <v>3126</v>
      </c>
      <c r="D38" s="262">
        <v>0</v>
      </c>
      <c r="E38" s="262"/>
      <c r="F38" s="263"/>
      <c r="G38" s="263"/>
      <c r="I38" t="str">
        <f t="shared" si="1"/>
        <v>"WARRIOR_PROTECTION":  {
 "Code" : "WARRIOR_PROTECTION",
 "Class" : "WARRIOR",
 "Name" : "Protection",
  "ACBonus" : 0
  }</v>
      </c>
    </row>
    <row r="39" spans="1:9">
      <c r="A39" s="84" t="s">
        <v>3258</v>
      </c>
      <c r="B39" s="85" t="s">
        <v>386</v>
      </c>
      <c r="C39" s="85" t="s">
        <v>3133</v>
      </c>
      <c r="D39" s="260">
        <v>0</v>
      </c>
      <c r="E39" s="260"/>
      <c r="F39" s="261"/>
      <c r="G39" s="261"/>
      <c r="I39" t="str">
        <f t="shared" si="1"/>
        <v>"ABJURATION":  {
 "Code" : "ABJURATION",
 "Class" : "MAGICIAN",
 "Name" : "Abjuration",
  "ACBonus" : 0
  }</v>
      </c>
    </row>
    <row r="40" spans="1:9">
      <c r="A40" s="84" t="s">
        <v>3151</v>
      </c>
      <c r="B40" s="85" t="s">
        <v>386</v>
      </c>
      <c r="C40" s="85" t="s">
        <v>1753</v>
      </c>
      <c r="D40" s="260">
        <v>0</v>
      </c>
      <c r="E40" s="260"/>
      <c r="F40" s="261"/>
      <c r="G40" s="261"/>
      <c r="I40" t="str">
        <f t="shared" si="1"/>
        <v>"DIVINATION":  {
 "Code" : "DIVINATION",
 "Class" : "MAGICIAN",
 "Name" : "Divination",
  "ACBonus" : 0
  }</v>
      </c>
    </row>
    <row r="41" spans="1:9">
      <c r="A41" s="84" t="s">
        <v>3152</v>
      </c>
      <c r="B41" s="85" t="s">
        <v>386</v>
      </c>
      <c r="C41" s="85" t="s">
        <v>3134</v>
      </c>
      <c r="D41" s="260">
        <v>0</v>
      </c>
      <c r="E41" s="260"/>
      <c r="F41" s="261"/>
      <c r="G41" s="261"/>
      <c r="I41" t="str">
        <f t="shared" si="1"/>
        <v>"ENCHANTMENT":  {
 "Code" : "ENCHANTMENT",
 "Class" : "MAGICIAN",
 "Name" : "Enchantement",
  "ACBonus" : 0
  }</v>
      </c>
    </row>
    <row r="42" spans="1:9">
      <c r="A42" s="84" t="s">
        <v>3153</v>
      </c>
      <c r="B42" s="85" t="s">
        <v>386</v>
      </c>
      <c r="C42" s="85" t="s">
        <v>3135</v>
      </c>
      <c r="D42" s="260">
        <v>0</v>
      </c>
      <c r="E42" s="260"/>
      <c r="F42" s="261"/>
      <c r="G42" s="261"/>
      <c r="I42" t="str">
        <f t="shared" si="1"/>
        <v>"EVOCATION":  {
 "Code" : "EVOCATION",
 "Class" : "MAGICIAN",
 "Name" : "Evocation",
  "ACBonus" : 0
  }</v>
      </c>
    </row>
    <row r="43" spans="1:9">
      <c r="A43" s="84" t="s">
        <v>3257</v>
      </c>
      <c r="B43" s="85" t="s">
        <v>386</v>
      </c>
      <c r="C43" s="85" t="s">
        <v>3136</v>
      </c>
      <c r="D43" s="260">
        <v>0</v>
      </c>
      <c r="E43" s="260"/>
      <c r="F43" s="261"/>
      <c r="G43" s="261"/>
      <c r="I43" t="str">
        <f t="shared" si="1"/>
        <v>"ILLUSION":  {
 "Code" : "ILLUSION",
 "Class" : "MAGICIAN",
 "Name" : "Illusion",
  "ACBonus" : 0
  }</v>
      </c>
    </row>
    <row r="44" spans="1:9">
      <c r="A44" s="84" t="s">
        <v>3154</v>
      </c>
      <c r="B44" s="85" t="s">
        <v>386</v>
      </c>
      <c r="C44" s="85" t="s">
        <v>3137</v>
      </c>
      <c r="D44" s="260">
        <v>0</v>
      </c>
      <c r="E44" s="260"/>
      <c r="F44" s="261"/>
      <c r="G44" s="261"/>
      <c r="I44" t="str">
        <f t="shared" si="1"/>
        <v>"INVOCATION":  {
 "Code" : "INVOCATION",
 "Class" : "MAGICIAN",
 "Name" : "Invocation",
  "ACBonus" : 0
  }</v>
      </c>
    </row>
    <row r="45" spans="1:9">
      <c r="A45" s="84" t="s">
        <v>3155</v>
      </c>
      <c r="B45" s="85" t="s">
        <v>386</v>
      </c>
      <c r="C45" s="85" t="s">
        <v>3138</v>
      </c>
      <c r="D45" s="260">
        <v>0</v>
      </c>
      <c r="E45" s="260"/>
      <c r="F45" s="261"/>
      <c r="G45" s="261"/>
      <c r="I45" t="str">
        <f t="shared" si="1"/>
        <v>"NECROMANCY":  {
 "Code" : "NECROMANCY",
 "Class" : "MAGICIAN",
 "Name" : "Nécromancie ",
  "ACBonus" : 0
  }</v>
      </c>
    </row>
    <row r="46" spans="1:9">
      <c r="A46" s="84" t="s">
        <v>3156</v>
      </c>
      <c r="B46" s="85" t="s">
        <v>386</v>
      </c>
      <c r="C46" s="85" t="s">
        <v>3139</v>
      </c>
      <c r="D46" s="260">
        <v>0</v>
      </c>
      <c r="E46" s="260"/>
      <c r="F46" s="261"/>
      <c r="G46" s="261"/>
      <c r="I46" t="str">
        <f t="shared" si="1"/>
        <v>"TRANSMUTATION":  {
 "Code" : "TRANSMUTATION",
 "Class" : "MAGICIAN",
 "Name" : "Transmutation",
  "ACBonus" : 0
  }</v>
      </c>
    </row>
    <row r="47" spans="1:9">
      <c r="A47" s="79" t="s">
        <v>3140</v>
      </c>
      <c r="B47" s="18" t="s">
        <v>388</v>
      </c>
      <c r="C47" s="86" t="s">
        <v>303</v>
      </c>
      <c r="D47" s="262">
        <v>0</v>
      </c>
      <c r="E47" s="262"/>
      <c r="F47" s="263"/>
      <c r="G47" s="263"/>
      <c r="I47" t="str">
        <f t="shared" si="1"/>
        <v>"OPENED_HAND_WAY":  {
 "Code" : "OPENED_HAND_WAY",
 "Class" : "MONK",
 "Name" : "Voie de la main ouverte",
  "ACBonus" : 0
  }</v>
      </c>
    </row>
    <row r="48" spans="1:9">
      <c r="A48" s="79" t="s">
        <v>3141</v>
      </c>
      <c r="B48" s="18" t="s">
        <v>388</v>
      </c>
      <c r="C48" s="86" t="s">
        <v>319</v>
      </c>
      <c r="D48" s="262">
        <v>0</v>
      </c>
      <c r="E48" s="262"/>
      <c r="F48" s="263"/>
      <c r="G48" s="263"/>
      <c r="I48" t="str">
        <f t="shared" si="1"/>
        <v>"SHADOW_WAY":  {
 "Code" : "SHADOW_WAY",
 "Class" : "MONK",
 "Name" : "Voie de l'ombre",
  "ACBonus" : 0
  }</v>
      </c>
    </row>
    <row r="49" spans="1:9">
      <c r="A49" s="79" t="s">
        <v>3142</v>
      </c>
      <c r="B49" s="18" t="s">
        <v>388</v>
      </c>
      <c r="C49" s="86" t="s">
        <v>329</v>
      </c>
      <c r="D49" s="262">
        <v>0</v>
      </c>
      <c r="E49" s="262"/>
      <c r="F49" s="263"/>
      <c r="G49" s="263"/>
      <c r="I49" t="str">
        <f t="shared" si="1"/>
        <v>"ELEMENTS_WAY":  {
 "Code" : "ELEMENTS_WAY",
 "Class" : "MONK",
 "Name" : "Voie des quatre éléments",
  "ACBonus" : 0
  }</v>
      </c>
    </row>
    <row r="50" spans="1:9">
      <c r="A50" s="84" t="s">
        <v>3143</v>
      </c>
      <c r="B50" s="85" t="s">
        <v>12</v>
      </c>
      <c r="C50" s="85" t="s">
        <v>3122</v>
      </c>
      <c r="D50" s="260">
        <v>0</v>
      </c>
      <c r="E50" s="260"/>
      <c r="F50" s="261"/>
      <c r="G50" s="261"/>
      <c r="I50" t="str">
        <f t="shared" si="1"/>
        <v>"PALADIN_TWO_HAND_WEAPON":  {
 "Code" : "PALADIN_TWO_HAND_WEAPON",
 "Class" : "PALADIN",
 "Name" : "Arme à deux mains",
  "ACBonus" : 0
  }</v>
      </c>
    </row>
    <row r="51" spans="1:9">
      <c r="A51" s="84" t="s">
        <v>3144</v>
      </c>
      <c r="B51" s="85" t="s">
        <v>12</v>
      </c>
      <c r="C51" s="85" t="s">
        <v>3124</v>
      </c>
      <c r="D51" s="260">
        <v>1</v>
      </c>
      <c r="E51" s="260"/>
      <c r="F51" s="261" t="s">
        <v>3058</v>
      </c>
      <c r="G51" s="261"/>
      <c r="I51" t="str">
        <f t="shared" si="1"/>
        <v>"PALADIN_DEFENSE":  {
 "Code" : "PALADIN_DEFENSE",
 "Class" : "PALADIN",
 "Name" : "Défense",
 "ACBonusArmor" : true, "ACBonus" : 1
  }</v>
      </c>
    </row>
    <row r="52" spans="1:9">
      <c r="A52" s="84" t="s">
        <v>3145</v>
      </c>
      <c r="B52" s="85" t="s">
        <v>12</v>
      </c>
      <c r="C52" s="85" t="s">
        <v>3125</v>
      </c>
      <c r="D52" s="260">
        <v>0</v>
      </c>
      <c r="E52" s="260"/>
      <c r="F52" s="261"/>
      <c r="G52" s="261"/>
      <c r="I52" t="str">
        <f t="shared" si="1"/>
        <v>"PALADIN_DUEL":  {
 "Code" : "PALADIN_DUEL",
 "Class" : "PALADIN",
 "Name" : "Duel",
  "ACBonus" : 0
  }</v>
      </c>
    </row>
    <row r="53" spans="1:9">
      <c r="A53" s="84" t="s">
        <v>3146</v>
      </c>
      <c r="B53" s="85" t="s">
        <v>12</v>
      </c>
      <c r="C53" s="85" t="s">
        <v>3126</v>
      </c>
      <c r="D53" s="260">
        <v>0</v>
      </c>
      <c r="E53" s="260"/>
      <c r="F53" s="261"/>
      <c r="G53" s="261"/>
      <c r="I53" t="str">
        <f t="shared" si="1"/>
        <v>"PALADIN_PROTECTION":  {
 "Code" : "PALADIN_PROTECTION",
 "Class" : "PALADIN",
 "Name" : "Protection",
  "ACBonus" : 0
  }</v>
      </c>
    </row>
    <row r="54" spans="1:9">
      <c r="A54" s="79" t="s">
        <v>3147</v>
      </c>
      <c r="B54" s="18" t="s">
        <v>389</v>
      </c>
      <c r="C54" s="86" t="s">
        <v>3121</v>
      </c>
      <c r="D54" s="262">
        <v>0</v>
      </c>
      <c r="E54" s="262"/>
      <c r="F54" s="263"/>
      <c r="G54" s="263"/>
      <c r="I54" t="str">
        <f t="shared" si="1"/>
        <v>"PROWLER_ARCHERY":  {
 "Code" : "PROWLER_ARCHERY",
 "Class" : "PROWLER",
 "Name" : "Archerie",
  "ACBonus" : 0
  }</v>
      </c>
    </row>
    <row r="55" spans="1:9">
      <c r="A55" s="79" t="s">
        <v>3148</v>
      </c>
      <c r="B55" s="18" t="s">
        <v>389</v>
      </c>
      <c r="C55" s="86" t="s">
        <v>3123</v>
      </c>
      <c r="D55" s="262">
        <v>0</v>
      </c>
      <c r="E55" s="262"/>
      <c r="F55" s="263"/>
      <c r="G55" s="263"/>
      <c r="I55" t="str">
        <f t="shared" si="1"/>
        <v>"PROWLER_TWO_HAND_FIGHT":  {
 "Code" : "PROWLER_TWO_HAND_FIGHT",
 "Class" : "PROWLER",
 "Name" : "Combat à deux armes",
  "ACBonus" : 0
  }</v>
      </c>
    </row>
    <row r="56" spans="1:9">
      <c r="A56" s="79" t="s">
        <v>3149</v>
      </c>
      <c r="B56" s="18" t="s">
        <v>389</v>
      </c>
      <c r="C56" s="86" t="s">
        <v>3124</v>
      </c>
      <c r="D56" s="262">
        <v>1</v>
      </c>
      <c r="E56" s="262"/>
      <c r="F56" s="263" t="s">
        <v>3058</v>
      </c>
      <c r="G56" s="263"/>
      <c r="I56" t="str">
        <f t="shared" si="1"/>
        <v>"PROWLER_DEFENSE":  {
 "Code" : "PROWLER_DEFENSE",
 "Class" : "PROWLER",
 "Name" : "Défense",
 "ACBonusArmor" : true, "ACBonus" : 1
  }</v>
      </c>
    </row>
    <row r="57" spans="1:9">
      <c r="A57" s="79" t="s">
        <v>3150</v>
      </c>
      <c r="B57" s="18" t="s">
        <v>389</v>
      </c>
      <c r="C57" s="86" t="s">
        <v>3125</v>
      </c>
      <c r="D57" s="262">
        <v>0</v>
      </c>
      <c r="E57" s="262"/>
      <c r="F57" s="263"/>
      <c r="G57" s="263"/>
      <c r="I57" t="str">
        <f t="shared" si="1"/>
        <v>"PROWLER_DUEL":  {
 "Code" : "PROWLER_DUEL",
 "Class" : "PROWLER",
 "Name" : "Duel",
  "ACBonus" : 0
  }</v>
      </c>
    </row>
    <row r="58" spans="1:9">
      <c r="A58" s="84" t="s">
        <v>3161</v>
      </c>
      <c r="B58" s="85" t="s">
        <v>390</v>
      </c>
      <c r="C58" s="85" t="s">
        <v>3157</v>
      </c>
      <c r="D58" s="260">
        <v>0</v>
      </c>
      <c r="E58" s="260"/>
      <c r="F58" s="261"/>
      <c r="G58" s="261"/>
      <c r="I58" t="str">
        <f t="shared" si="1"/>
        <v>"ASSASSIN":  {
 "Code" : "ASSASSIN",
 "Class" : "WILY",
 "Name" : "Assassin",
  "ACBonus" : 0
  }</v>
      </c>
    </row>
    <row r="59" spans="1:9">
      <c r="A59" s="84" t="s">
        <v>3162</v>
      </c>
      <c r="B59" s="85" t="s">
        <v>390</v>
      </c>
      <c r="C59" s="85" t="s">
        <v>3158</v>
      </c>
      <c r="D59" s="260">
        <v>0</v>
      </c>
      <c r="E59" s="260"/>
      <c r="F59" s="261"/>
      <c r="G59" s="261"/>
      <c r="I59" t="str">
        <f t="shared" si="1"/>
        <v>"ROBBER":  {
 "Code" : "ROBBER",
 "Class" : "WILY",
 "Name" : "Voleur",
  "ACBonus" : 0
  }</v>
      </c>
    </row>
    <row r="60" spans="1:9">
      <c r="A60" s="84" t="s">
        <v>3163</v>
      </c>
      <c r="B60" s="85" t="s">
        <v>390</v>
      </c>
      <c r="C60" s="85" t="s">
        <v>3159</v>
      </c>
      <c r="D60" s="260">
        <v>0</v>
      </c>
      <c r="E60" s="260"/>
      <c r="F60" s="261"/>
      <c r="G60" s="261"/>
      <c r="I60" t="str">
        <f t="shared" si="1"/>
        <v>"ARCANE_SWINDLER":  {
 "Code" : "ARCANE_SWINDLER",
 "Class" : "WILY",
 "Name" : "Escroc arcanique",
  "ACBonus" : 0
  }</v>
      </c>
    </row>
    <row r="61" spans="1:9">
      <c r="A61" s="84" t="s">
        <v>3164</v>
      </c>
      <c r="B61" s="85" t="s">
        <v>390</v>
      </c>
      <c r="C61" s="85" t="s">
        <v>3160</v>
      </c>
      <c r="D61" s="260">
        <v>0</v>
      </c>
      <c r="E61" s="260"/>
      <c r="F61" s="261"/>
      <c r="G61" s="261"/>
      <c r="I61" t="str">
        <f t="shared" si="1"/>
        <v>"CONSPIRATOR":  {
 "Code" : "CONSPIRATOR",
 "Class" : "WILY",
 "Name" : "Conspirateur",
  "ACBonus" : 0
  }</v>
      </c>
    </row>
    <row r="62" spans="1:9">
      <c r="A62" s="79" t="s">
        <v>3168</v>
      </c>
      <c r="B62" s="18" t="s">
        <v>387</v>
      </c>
      <c r="C62" s="86" t="s">
        <v>3165</v>
      </c>
      <c r="D62" s="262">
        <v>0</v>
      </c>
      <c r="E62" s="262"/>
      <c r="F62" s="263"/>
      <c r="G62" s="263"/>
      <c r="I62" t="str">
        <f t="shared" si="1"/>
        <v>"ARCHFAIRY":  {
 "Code" : "ARCHFAIRY",
 "Class" : "WIZARD",
 "Name" : "Archifée",
  "ACBonus" : 0
  }</v>
      </c>
    </row>
    <row r="63" spans="1:9">
      <c r="A63" s="79" t="s">
        <v>3169</v>
      </c>
      <c r="B63" s="18" t="s">
        <v>387</v>
      </c>
      <c r="C63" s="86" t="s">
        <v>3166</v>
      </c>
      <c r="D63" s="262">
        <v>0</v>
      </c>
      <c r="E63" s="262"/>
      <c r="F63" s="263"/>
      <c r="G63" s="263"/>
      <c r="I63" t="str">
        <f t="shared" si="1"/>
        <v>"FIENDISH":  {
 "Code" : "FIENDISH",
 "Class" : "WIZARD",
 "Name" : "Fiélon",
  "ACBonus" : 0
  }</v>
      </c>
    </row>
    <row r="64" spans="1:9">
      <c r="A64" s="82" t="s">
        <v>3170</v>
      </c>
      <c r="B64" s="83" t="s">
        <v>387</v>
      </c>
      <c r="C64" s="215" t="s">
        <v>3167</v>
      </c>
      <c r="D64" s="266">
        <v>0</v>
      </c>
      <c r="E64" s="266"/>
      <c r="F64" s="265"/>
      <c r="G64" s="265"/>
      <c r="I64" t="str">
        <f t="shared" si="1"/>
        <v>"GREAT_OLD":  {
 "Code" : "GREAT_OLD",
 "Class" : "WIZARD",
 "Name" : "Grand Ancien",
  "ACBonus" : 0
  }</v>
      </c>
    </row>
    <row r="66" spans="9:9">
      <c r="I66" t="str">
        <f>CONCATENATE(I17,",
",I18,",
",I19,",
",I20,",
",I21,",
",I22,",
",I23,",
",I24,",
",I25,",
",I26,",
",I27,",
",I28,",
",I29,",
",I30,",
",I31,",
",I32,",
",I33,",
",I34,",
",I35,",
",I36,",
",I37,",
",I38,",
",I39,",
",I40,",
",I41,",
",I42,",
",I43,",
",I44,",
",I45,",
",I46,",
",I47,",
",I48,",
",I49,",
",I50,",
",I51,",
",I52,",
",I53,",
",I54,",
",I55,",
",I56,",
",I57,",
",I58,",
",I59,",
",I60,",
",I61,",
",I62,",
",I63,",
",I64)</f>
        <v>"BERSERKER":  {
 "Code" : "BERSERKER",
 "Class" : "BARBARIAN",
 "Name" : "Voie du berserker",
  "ACBonus" : 0
  },
"TOTEM_WARRIOR":  {
 "Code" : "TOTEM_WARRIOR",
 "Class" : "BARBARIAN",
 "Name" : "Voie du guerrier totem",
  "ACBonus" : 0
  },
"KNOWLEDGE_SCHOOL":  {
 "Code" : "KNOWLEDGE_SCHOOL",
 "Class" : "BARD",
 "Name" : "Collège du savoir",
  "ACBonus" : 0
  },
"BRAVERY_SCHOOL":  {
 "Code" : "BRAVERY_SCHOOL",
 "Class" : "BARD",
 "Name" : "Collège de la vaillance",
  "ACBonus" : 0
  },
"DECEPTION_FIELD":  {
 "Code" : "DECEPTION_FIELD",
 "Class" : "CLERK",
 "Name" : "Domaine de la duperie",
  "ACBonus" : 0
  },
"WAR_FIELD":  {
 "Code" : "WAR_FIELD",
 "Class" : "CLERK",
 "Name" : "Domaine de la guerre",
  "ACBonus" : 0
  },
"LIGHT_FIELD":  {
 "Code" : "LIGHT_FIELD",
 "Class" : "CLERK",
 "Name" : "Domaine de la lumière",
  "ACBonus" : 0
  },
"NATURE_FIELD":  {
 "Code" : "NATURE_FIELD",
 "Class" : "CLERK",
 "Name" : "Domaine de la nature",
  "ACBonus" : 0
  },
"KNOWLEDGE_FIELD":  {
 "Code" : "KNOWLEDGE_FIELD",
 "Class" : "CLERK",
 "Name" : "Domaine du savoir",
  "ACBonus" : 0
  },
"STORM_FIELD":  {
 "Code" : "STORM_FIELD",
 "Class" : "CLERK",
 "Name" : "Domaine de la tempête",
  "ACBonus" : 0
  },
"LIFE_FIELD":  {
 "Code" : "LIFE_FIELD",
 "Class" : "CLERK",
 "Name" : "Domaine de la vie",
  "ACBonus" : 0
  },
"FORGE_FIELD":  {
 "Code" : "FORGE_FIELD",
 "Class" : "CLERK",
 "Name" : "Domaine de la forge",
  "ACBonus" : 0
  },
"EARTH_GROUP":  {
 "Code" : "EARTH_GROUP",
 "Class" : "DRUID",
 "Name" : "Cercle de la terre",
  "ACBonus" : 0
  },
"MOON_GROUP":  {
 "Code" : "MOON_GROUP",
 "Class" : "DRUID",
 "Name" : "Cercle de la lune",
  "ACBonus" : 0
  },
"DRAGON_BORN":  {
 "Code" : "DRAGON_BORN",
 "Class" : "SORCERER",
 "Name" : "Lignée draconique",
 "ACBonusArmor" : false, "ACBonus" : 3
  },
"WILD_MAGIC":  {
 "Code" : "WILD_MAGIC",
 "Class" : "SORCERER",
 "Name" : "Magie sauvage",
  "ACBonus" : 0
  },
"WARRIOR_ARCHERY":  {
 "Code" : "WARRIOR_ARCHERY",
 "Class" : "WARRIOR",
 "Name" : "Archerie",
  "ACBonus" : 0
  },
"WARRIOR_TWO_HAND_WEAPON":  {
 "Code" : "WARRIOR_TWO_HAND_WEAPON",
 "Class" : "WARRIOR",
 "Name" : "Arme à deux mains",
  "ACBonus" : 0
  },
"WARRIOR_TWO_HAND_FIGHT":  {
 "Code" : "WARRIOR_TWO_HAND_FIGHT",
 "Class" : "WARRIOR",
 "Name" : "Combat à deux armes",
  "ACBonus" : 0
  },
"WARRIOR_DEFENSE":  {
 "Code" : "WARRIOR_DEFENSE",
 "Class" : "WARRIOR",
 "Name" : "Défense",
 "ACBonusArmor" : true, "ACBonus" : 1
  },
"WARRIOR_DUEL":  {
 "Code" : "WARRIOR_DUEL",
 "Class" : "WARRIOR",
 "Name" : "Duel",
  "ACBonus" : 0
  },
"WARRIOR_PROTECTION":  {
 "Code" : "WARRIOR_PROTECTION",
 "Class" : "WARRIOR",
 "Name" : "Protection",
  "ACBonus" : 0
  },
"ABJURATION":  {
 "Code" : "ABJURATION",
 "Class" : "MAGICIAN",
 "Name" : "Abjuration",
  "ACBonus" : 0
  },
"DIVINATION":  {
 "Code" : "DIVINATION",
 "Class" : "MAGICIAN",
 "Name" : "Divination",
  "ACBonus" : 0
  },
"ENCHANTMENT":  {
 "Code" : "ENCHANTMENT",
 "Class" : "MAGICIAN",
 "Name" : "Enchantement",
  "ACBonus" : 0
  },
"EVOCATION":  {
 "Code" : "EVOCATION",
 "Class" : "MAGICIAN",
 "Name" : "Evocation",
  "ACBonus" : 0
  },
"ILLUSION":  {
 "Code" : "ILLUSION",
 "Class" : "MAGICIAN",
 "Name" : "Illusion",
  "ACBonus" : 0
  },
"INVOCATION":  {
 "Code" : "INVOCATION",
 "Class" : "MAGICIAN",
 "Name" : "Invocation",
  "ACBonus" : 0
  },
"NECROMANCY":  {
 "Code" : "NECROMANCY",
 "Class" : "MAGICIAN",
 "Name" : "Nécromancie ",
  "ACBonus" : 0
  },
"TRANSMUTATION":  {
 "Code" : "TRANSMUTATION",
 "Class" : "MAGICIAN",
 "Name" : "Transmutation",
  "ACBonus" : 0
  },
"OPENED_HAND_WAY":  {
 "Code" : "OPENED_HAND_WAY",
 "Class" : "MONK",
 "Name" : "Voie de la main ouverte",
  "ACBonus" : 0
  },
"SHADOW_WAY":  {
 "Code" : "SHADOW_WAY",
 "Class" : "MONK",
 "Name" : "Voie de l'ombre",
  "ACBonus" : 0
  },
"ELEMENTS_WAY":  {
 "Code" : "ELEMENTS_WAY",
 "Class" : "MONK",
 "Name" : "Voie des quatre éléments",
  "ACBonus" : 0
  },
"PALADIN_TWO_HAND_WEAPON":  {
 "Code" : "PALADIN_TWO_HAND_WEAPON",
 "Class" : "PALADIN",
 "Name" : "Arme à deux mains",
  "ACBonus" : 0
  },
"PALADIN_DEFENSE":  {
 "Code" : "PALADIN_DEFENSE",
 "Class" : "PALADIN",
 "Name" : "Défense",
 "ACBonusArmor" : true, "ACBonus" : 1
  },
"PALADIN_DUEL":  {
 "Code" : "PALADIN_DUEL",
 "Class" : "PALADIN",
 "Name" : "Duel",
  "ACBonus" : 0
  },
"PALADIN_PROTECTION":  {
 "Code" : "PALADIN_PROTECTION",
 "Class" : "PALADIN",
 "Name" : "Protection",
  "ACBonus" : 0
  },
"PROWLER_ARCHERY":  {
 "Code" : "PROWLER_ARCHERY",
 "Class" : "PROWLER",
 "Name" : "Archerie",
  "ACBonus" : 0
  },
"PROWLER_TWO_HAND_FIGHT":  {
 "Code" : "PROWLER_TWO_HAND_FIGHT",
 "Class" : "PROWLER",
 "Name" : "Combat à deux armes",
  "ACBonus" : 0
  },
"PROWLER_DEFENSE":  {
 "Code" : "PROWLER_DEFENSE",
 "Class" : "PROWLER",
 "Name" : "Défense",
 "ACBonusArmor" : true, "ACBonus" : 1
  },
"PROWLER_DUEL":  {
 "Code" : "PROWLER_DUEL",
 "Class" : "PROWLER",
 "Name" : "Duel",
  "ACBonus" : 0
  },
"ASSASSIN":  {
 "Code" : "ASSASSIN",
 "Class" : "WILY",
 "Name" : "Assassin",
  "ACBonus" : 0
  },
"ROBBER":  {
 "Code" : "ROBBER",
 "Class" : "WILY",
 "Name" : "Voleur",
  "ACBonus" : 0
  },
"ARCANE_SWINDLER":  {
 "Code" : "ARCANE_SWINDLER",
 "Class" : "WILY",
 "Name" : "Escroc arcanique",
  "ACBonus" : 0
  },
"CONSPIRATOR":  {
 "Code" : "CONSPIRATOR",
 "Class" : "WILY",
 "Name" : "Conspirateur",
  "ACBonus" : 0
  },
"ARCHFAIRY":  {
 "Code" : "ARCHFAIRY",
 "Class" : "WIZARD",
 "Name" : "Archifée",
  "ACBonus" : 0
  },
"FIENDISH":  {
 "Code" : "FIENDISH",
 "Class" : "WIZARD",
 "Name" : "Fiélon",
  "ACBonus" : 0
  },
"GREAT_OLD":  {
 "Code" : "GREAT_OLD",
 "Class" : "WIZARD",
 "Name" : "Grand Ancien",
  "ACBonus" : 0
  }</v>
      </c>
    </row>
  </sheetData>
  <mergeCells count="97">
    <mergeCell ref="D21:E21"/>
    <mergeCell ref="D16:E16"/>
    <mergeCell ref="D17:E17"/>
    <mergeCell ref="D18:E18"/>
    <mergeCell ref="D19:E19"/>
    <mergeCell ref="D20:E20"/>
    <mergeCell ref="D29:E29"/>
    <mergeCell ref="D30:E30"/>
    <mergeCell ref="D31:E31"/>
    <mergeCell ref="D32:E32"/>
    <mergeCell ref="D33:E33"/>
    <mergeCell ref="D56:E56"/>
    <mergeCell ref="D57:E57"/>
    <mergeCell ref="D60:E60"/>
    <mergeCell ref="D38:E38"/>
    <mergeCell ref="D39:E39"/>
    <mergeCell ref="D46:E46"/>
    <mergeCell ref="D47:E47"/>
    <mergeCell ref="D49:E49"/>
    <mergeCell ref="D41:E41"/>
    <mergeCell ref="D42:E42"/>
    <mergeCell ref="D43:E43"/>
    <mergeCell ref="D44:E44"/>
    <mergeCell ref="D45:E45"/>
    <mergeCell ref="D64:E64"/>
    <mergeCell ref="F30:G30"/>
    <mergeCell ref="F17:G17"/>
    <mergeCell ref="F18:G18"/>
    <mergeCell ref="F19:G19"/>
    <mergeCell ref="F20:G20"/>
    <mergeCell ref="F21:G21"/>
    <mergeCell ref="F24:G24"/>
    <mergeCell ref="F29:G29"/>
    <mergeCell ref="F38:G38"/>
    <mergeCell ref="D53:E53"/>
    <mergeCell ref="D54:E54"/>
    <mergeCell ref="D58:E58"/>
    <mergeCell ref="D59:E59"/>
    <mergeCell ref="D62:E62"/>
    <mergeCell ref="D55:E55"/>
    <mergeCell ref="F39:G39"/>
    <mergeCell ref="F46:G46"/>
    <mergeCell ref="F47:G47"/>
    <mergeCell ref="F49:G49"/>
    <mergeCell ref="F53:G53"/>
    <mergeCell ref="F40:G40"/>
    <mergeCell ref="F41:G41"/>
    <mergeCell ref="F42:G42"/>
    <mergeCell ref="F43:G43"/>
    <mergeCell ref="F58:G58"/>
    <mergeCell ref="F59:G59"/>
    <mergeCell ref="F62:G62"/>
    <mergeCell ref="F64:G64"/>
    <mergeCell ref="F54:G54"/>
    <mergeCell ref="F55:G55"/>
    <mergeCell ref="F56:G56"/>
    <mergeCell ref="F57:G57"/>
    <mergeCell ref="F60:G60"/>
    <mergeCell ref="F33:G33"/>
    <mergeCell ref="F31:G31"/>
    <mergeCell ref="F32:G32"/>
    <mergeCell ref="F22:G22"/>
    <mergeCell ref="F23:G23"/>
    <mergeCell ref="F25:G25"/>
    <mergeCell ref="F26:G26"/>
    <mergeCell ref="F27:G27"/>
    <mergeCell ref="F28:G28"/>
    <mergeCell ref="F34:G34"/>
    <mergeCell ref="F35:G35"/>
    <mergeCell ref="F36:G36"/>
    <mergeCell ref="F37:G37"/>
    <mergeCell ref="D37:E37"/>
    <mergeCell ref="D34:E34"/>
    <mergeCell ref="D35:E35"/>
    <mergeCell ref="D36:E36"/>
    <mergeCell ref="D28:E28"/>
    <mergeCell ref="D61:E61"/>
    <mergeCell ref="F61:G61"/>
    <mergeCell ref="D63:E63"/>
    <mergeCell ref="F63:G63"/>
    <mergeCell ref="D51:E51"/>
    <mergeCell ref="F51:G51"/>
    <mergeCell ref="D52:E52"/>
    <mergeCell ref="F52:G52"/>
    <mergeCell ref="F48:G48"/>
    <mergeCell ref="D48:E48"/>
    <mergeCell ref="D50:E50"/>
    <mergeCell ref="F50:G50"/>
    <mergeCell ref="F44:G44"/>
    <mergeCell ref="F45:G45"/>
    <mergeCell ref="D40:E40"/>
    <mergeCell ref="D22:E22"/>
    <mergeCell ref="D23:E23"/>
    <mergeCell ref="D25:E25"/>
    <mergeCell ref="D26:E26"/>
    <mergeCell ref="D27:E27"/>
    <mergeCell ref="D24:E24"/>
  </mergeCells>
  <hyperlinks>
    <hyperlink ref="B2" r:id="rId1" tooltip="Allez à la page Barbare" display="https://www.aidedd.org/regles/classes/barbare/"/>
    <hyperlink ref="B3" r:id="rId2" tooltip="Allez à la page Barde" display="https://www.aidedd.org/regles/classes/barde/"/>
    <hyperlink ref="B4" r:id="rId3" tooltip="Allez à la page Clerc" display="https://www.aidedd.org/regles/classes/clerc/"/>
    <hyperlink ref="B5" r:id="rId4" tooltip="Allez à la page Druide" display="https://www.aidedd.org/regles/classes/druide/"/>
    <hyperlink ref="B6" r:id="rId5" tooltip="Allez à la page Ensorceleur" display="https://www.aidedd.org/regles/classes/ensorceleur/"/>
    <hyperlink ref="B7" r:id="rId6" tooltip="Allez à la page Guerrier" display="https://www.aidedd.org/regles/classes/guerrier/"/>
    <hyperlink ref="B8" r:id="rId7" tooltip="Allez à la page Magicien" display="https://www.aidedd.org/regles/classes/magicien/"/>
    <hyperlink ref="B9" r:id="rId8" tooltip="Allez à la page Moine" display="https://www.aidedd.org/regles/classes/moine/"/>
    <hyperlink ref="B10" r:id="rId9" tooltip="Allez à la page Paladin" display="https://www.aidedd.org/regles/classes/paladin/"/>
    <hyperlink ref="B12" r:id="rId10" tooltip="Allez à la page Roublard" display="https://www.aidedd.org/regles/classes/roublard/"/>
    <hyperlink ref="B13" r:id="rId11" tooltip="Allez à la page Sorcier" display="https://www.aidedd.org/regles/classes/sorcier/"/>
    <hyperlink ref="B11" r:id="rId12" tooltip="Allez à la page Rôdeur" display="https://www.aidedd.org/regles/classes/rodeur/"/>
  </hyperlinks>
  <pageMargins left="0.7" right="0.7" top="0.75" bottom="0.75" header="0.3" footer="0.3"/>
  <pageSetup paperSize="9" orientation="portrait" r:id="rId1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H37"/>
  <sheetViews>
    <sheetView workbookViewId="0">
      <pane xSplit="1" ySplit="2" topLeftCell="AE3" activePane="bottomRight" state="frozenSplit"/>
      <selection pane="topRight" activeCell="W1" sqref="W1"/>
      <selection pane="bottomLeft" activeCell="A3" sqref="A3"/>
      <selection pane="bottomRight" activeCell="AA7" sqref="AA7"/>
    </sheetView>
  </sheetViews>
  <sheetFormatPr baseColWidth="10" defaultRowHeight="15"/>
  <cols>
    <col min="6" max="6" width="14" customWidth="1"/>
  </cols>
  <sheetData>
    <row r="1" spans="1:112">
      <c r="A1" s="169"/>
      <c r="B1" s="270" t="s">
        <v>380</v>
      </c>
      <c r="C1" s="270"/>
      <c r="D1" s="270"/>
      <c r="E1" s="270"/>
      <c r="F1" s="271"/>
      <c r="G1" s="269" t="s">
        <v>381</v>
      </c>
      <c r="H1" s="270"/>
      <c r="I1" s="270"/>
      <c r="J1" s="270"/>
      <c r="K1" s="270"/>
      <c r="L1" s="270"/>
      <c r="M1" s="270"/>
      <c r="N1" s="270"/>
      <c r="O1" s="270"/>
      <c r="P1" s="270"/>
      <c r="Q1" s="270"/>
      <c r="R1" s="270"/>
      <c r="S1" s="270"/>
      <c r="T1" s="157"/>
      <c r="U1" s="270" t="s">
        <v>382</v>
      </c>
      <c r="V1" s="270"/>
      <c r="W1" s="270"/>
      <c r="X1" s="270"/>
      <c r="Y1" s="270"/>
      <c r="Z1" s="270"/>
      <c r="AA1" s="270"/>
      <c r="AB1" s="270"/>
      <c r="AC1" s="270"/>
      <c r="AD1" s="270"/>
      <c r="AE1" s="270"/>
      <c r="AF1" s="270"/>
      <c r="AG1" s="143"/>
      <c r="AH1" s="269" t="s">
        <v>383</v>
      </c>
      <c r="AI1" s="270"/>
      <c r="AJ1" s="270"/>
      <c r="AK1" s="270"/>
      <c r="AL1" s="270"/>
      <c r="AM1" s="270"/>
      <c r="AN1" s="270"/>
      <c r="AO1" s="270"/>
      <c r="AP1" s="270"/>
      <c r="AQ1" s="270"/>
      <c r="AR1" s="270"/>
      <c r="AS1" s="271"/>
      <c r="AT1" s="143"/>
      <c r="AU1" s="272" t="s">
        <v>384</v>
      </c>
      <c r="AV1" s="272"/>
      <c r="AW1" s="272"/>
      <c r="AX1" s="272"/>
      <c r="AY1" s="272"/>
      <c r="AZ1" s="272"/>
      <c r="BA1" s="272"/>
      <c r="BB1" s="272"/>
      <c r="BC1" s="272"/>
      <c r="BD1" s="272"/>
      <c r="BE1" s="272"/>
      <c r="BF1" s="272"/>
      <c r="BG1" s="272"/>
      <c r="BH1" s="272"/>
      <c r="BI1" s="153"/>
      <c r="BJ1" s="269" t="s">
        <v>385</v>
      </c>
      <c r="BK1" s="270"/>
      <c r="BL1" s="157"/>
      <c r="BM1" s="270" t="s">
        <v>386</v>
      </c>
      <c r="BN1" s="270"/>
      <c r="BO1" s="270"/>
      <c r="BP1" s="270"/>
      <c r="BQ1" s="270"/>
      <c r="BR1" s="270"/>
      <c r="BS1" s="270"/>
      <c r="BT1" s="270"/>
      <c r="BU1" s="270"/>
      <c r="BV1" s="270"/>
      <c r="BW1" s="270"/>
      <c r="BX1" s="270"/>
      <c r="BY1" s="143"/>
      <c r="BZ1" s="269" t="s">
        <v>388</v>
      </c>
      <c r="CA1" s="270"/>
      <c r="CB1" s="270"/>
      <c r="CC1" s="270"/>
      <c r="CD1" s="270"/>
      <c r="CE1" s="157"/>
      <c r="CF1" s="269" t="s">
        <v>12</v>
      </c>
      <c r="CG1" s="270"/>
      <c r="CH1" s="270"/>
      <c r="CI1" s="270"/>
      <c r="CJ1" s="270"/>
      <c r="CK1" s="270"/>
      <c r="CL1" s="270"/>
      <c r="CM1" s="157"/>
      <c r="CN1" s="270" t="s">
        <v>389</v>
      </c>
      <c r="CO1" s="270"/>
      <c r="CP1" s="270"/>
      <c r="CQ1" s="270"/>
      <c r="CR1" s="270"/>
      <c r="CS1" s="270"/>
      <c r="CT1" s="270"/>
      <c r="CU1" s="270"/>
      <c r="CV1" s="143"/>
      <c r="CW1" s="273" t="s">
        <v>390</v>
      </c>
      <c r="CX1" s="272"/>
      <c r="CY1" s="272"/>
      <c r="CZ1" s="167"/>
      <c r="DA1" s="270" t="s">
        <v>387</v>
      </c>
      <c r="DB1" s="270"/>
      <c r="DC1" s="270"/>
      <c r="DD1" s="270"/>
      <c r="DE1" s="270"/>
      <c r="DF1" s="270"/>
      <c r="DG1" s="270"/>
      <c r="DH1" s="178"/>
    </row>
    <row r="2" spans="1:112" s="115" customFormat="1" ht="15" customHeight="1">
      <c r="A2" s="151" t="s">
        <v>0</v>
      </c>
      <c r="B2" s="152" t="s">
        <v>364</v>
      </c>
      <c r="C2" s="144" t="s">
        <v>237</v>
      </c>
      <c r="D2" s="144" t="s">
        <v>1135</v>
      </c>
      <c r="E2" s="144" t="s">
        <v>1136</v>
      </c>
      <c r="F2" s="144"/>
      <c r="G2" s="160" t="s">
        <v>364</v>
      </c>
      <c r="H2" s="144" t="s">
        <v>237</v>
      </c>
      <c r="I2" s="144" t="s">
        <v>1253</v>
      </c>
      <c r="J2" s="144" t="s">
        <v>1252</v>
      </c>
      <c r="K2" s="144">
        <v>1</v>
      </c>
      <c r="L2" s="144">
        <v>2</v>
      </c>
      <c r="M2" s="144">
        <v>3</v>
      </c>
      <c r="N2" s="144">
        <v>4</v>
      </c>
      <c r="O2" s="144">
        <v>5</v>
      </c>
      <c r="P2" s="144">
        <v>6</v>
      </c>
      <c r="Q2" s="144">
        <v>7</v>
      </c>
      <c r="R2" s="144">
        <v>8</v>
      </c>
      <c r="S2" s="144">
        <v>9</v>
      </c>
      <c r="T2" s="161"/>
      <c r="U2" s="152" t="s">
        <v>364</v>
      </c>
      <c r="V2" s="144" t="s">
        <v>237</v>
      </c>
      <c r="W2" s="144" t="s">
        <v>1253</v>
      </c>
      <c r="X2" s="144">
        <v>1</v>
      </c>
      <c r="Y2" s="144">
        <v>2</v>
      </c>
      <c r="Z2" s="144">
        <v>3</v>
      </c>
      <c r="AA2" s="144">
        <v>4</v>
      </c>
      <c r="AB2" s="144">
        <v>5</v>
      </c>
      <c r="AC2" s="144">
        <v>6</v>
      </c>
      <c r="AD2" s="144">
        <v>7</v>
      </c>
      <c r="AE2" s="144">
        <v>8</v>
      </c>
      <c r="AF2" s="144">
        <v>9</v>
      </c>
      <c r="AG2" s="144"/>
      <c r="AH2" s="160" t="s">
        <v>364</v>
      </c>
      <c r="AI2" s="144" t="s">
        <v>237</v>
      </c>
      <c r="AJ2" s="144" t="s">
        <v>1253</v>
      </c>
      <c r="AK2" s="144">
        <v>1</v>
      </c>
      <c r="AL2" s="144">
        <v>2</v>
      </c>
      <c r="AM2" s="144">
        <v>3</v>
      </c>
      <c r="AN2" s="144">
        <v>4</v>
      </c>
      <c r="AO2" s="144">
        <v>5</v>
      </c>
      <c r="AP2" s="144">
        <v>6</v>
      </c>
      <c r="AQ2" s="144">
        <v>7</v>
      </c>
      <c r="AR2" s="144">
        <v>8</v>
      </c>
      <c r="AS2" s="144">
        <v>9</v>
      </c>
      <c r="AT2" s="174"/>
      <c r="AU2" s="152" t="s">
        <v>364</v>
      </c>
      <c r="AV2" s="144" t="s">
        <v>1184</v>
      </c>
      <c r="AW2" s="144" t="s">
        <v>237</v>
      </c>
      <c r="AX2" s="144" t="s">
        <v>1253</v>
      </c>
      <c r="AY2" s="144" t="s">
        <v>1252</v>
      </c>
      <c r="AZ2" s="144">
        <v>1</v>
      </c>
      <c r="BA2" s="144">
        <v>2</v>
      </c>
      <c r="BB2" s="144">
        <v>3</v>
      </c>
      <c r="BC2" s="144">
        <v>4</v>
      </c>
      <c r="BD2" s="144">
        <v>5</v>
      </c>
      <c r="BE2" s="144">
        <v>6</v>
      </c>
      <c r="BF2" s="144">
        <v>7</v>
      </c>
      <c r="BG2" s="144">
        <v>8</v>
      </c>
      <c r="BH2" s="144">
        <v>9</v>
      </c>
      <c r="BI2" s="144"/>
      <c r="BJ2" s="160" t="s">
        <v>364</v>
      </c>
      <c r="BK2" s="144" t="s">
        <v>237</v>
      </c>
      <c r="BL2" s="161"/>
      <c r="BM2" s="152" t="s">
        <v>364</v>
      </c>
      <c r="BN2" s="144" t="s">
        <v>237</v>
      </c>
      <c r="BO2" s="144" t="s">
        <v>1253</v>
      </c>
      <c r="BP2" s="144">
        <v>1</v>
      </c>
      <c r="BQ2" s="144">
        <v>2</v>
      </c>
      <c r="BR2" s="144">
        <v>3</v>
      </c>
      <c r="BS2" s="144">
        <v>4</v>
      </c>
      <c r="BT2" s="144">
        <v>5</v>
      </c>
      <c r="BU2" s="144">
        <v>6</v>
      </c>
      <c r="BV2" s="144">
        <v>7</v>
      </c>
      <c r="BW2" s="144">
        <v>8</v>
      </c>
      <c r="BX2" s="144">
        <v>9</v>
      </c>
      <c r="BY2" s="144"/>
      <c r="BZ2" s="160" t="s">
        <v>364</v>
      </c>
      <c r="CA2" s="152" t="s">
        <v>365</v>
      </c>
      <c r="CB2" s="152" t="s">
        <v>236</v>
      </c>
      <c r="CC2" s="152" t="s">
        <v>366</v>
      </c>
      <c r="CD2" s="152" t="s">
        <v>237</v>
      </c>
      <c r="CE2" s="158"/>
      <c r="CF2" s="160" t="s">
        <v>364</v>
      </c>
      <c r="CG2" s="144" t="s">
        <v>237</v>
      </c>
      <c r="CH2" s="144">
        <v>1</v>
      </c>
      <c r="CI2" s="144">
        <v>2</v>
      </c>
      <c r="CJ2" s="144">
        <v>3</v>
      </c>
      <c r="CK2" s="144">
        <v>4</v>
      </c>
      <c r="CL2" s="144">
        <v>5</v>
      </c>
      <c r="CM2" s="161"/>
      <c r="CN2" s="152" t="s">
        <v>364</v>
      </c>
      <c r="CO2" s="144" t="s">
        <v>237</v>
      </c>
      <c r="CP2" s="144" t="s">
        <v>1252</v>
      </c>
      <c r="CQ2" s="144">
        <v>1</v>
      </c>
      <c r="CR2" s="144">
        <v>2</v>
      </c>
      <c r="CS2" s="144">
        <v>3</v>
      </c>
      <c r="CT2" s="144">
        <v>4</v>
      </c>
      <c r="CU2" s="144">
        <v>5</v>
      </c>
      <c r="CV2" s="144"/>
      <c r="CW2" s="160" t="s">
        <v>364</v>
      </c>
      <c r="CX2" s="144" t="s">
        <v>1239</v>
      </c>
      <c r="CY2" s="144" t="s">
        <v>237</v>
      </c>
      <c r="CZ2" s="161"/>
      <c r="DA2" s="152" t="s">
        <v>364</v>
      </c>
      <c r="DB2" s="168" t="s">
        <v>237</v>
      </c>
      <c r="DC2" s="144" t="s">
        <v>1255</v>
      </c>
      <c r="DD2" s="144" t="s">
        <v>1252</v>
      </c>
      <c r="DE2" s="144" t="s">
        <v>1251</v>
      </c>
      <c r="DF2" s="144" t="s">
        <v>1249</v>
      </c>
      <c r="DG2" s="144" t="s">
        <v>1250</v>
      </c>
      <c r="DH2" s="145"/>
    </row>
    <row r="3" spans="1:112" ht="15" customHeight="1">
      <c r="A3" s="154">
        <v>1</v>
      </c>
      <c r="B3" s="5">
        <v>2</v>
      </c>
      <c r="C3" s="35" t="s">
        <v>1137</v>
      </c>
      <c r="D3" s="5">
        <v>2</v>
      </c>
      <c r="E3" s="5">
        <v>2</v>
      </c>
      <c r="F3" s="173" t="str">
        <f>""""&amp;$B$1&amp;"-"&amp;$A3&amp;""": {
""Capacities"": """&amp;C3&amp;""",
""Specials"": "&amp;D3&amp;",
""Damages"": "&amp;E3&amp;"
}"</f>
        <v>"BARBARIAN-1": {
"Capacities": "Rage, Défense sans armure",
"Specials": 2,
"Damages": 2
}</v>
      </c>
      <c r="G3" s="162">
        <v>2</v>
      </c>
      <c r="H3" s="35" t="s">
        <v>1150</v>
      </c>
      <c r="I3" s="5">
        <v>2</v>
      </c>
      <c r="J3" s="5">
        <v>4</v>
      </c>
      <c r="K3" s="35">
        <v>2</v>
      </c>
      <c r="L3" s="35">
        <v>0</v>
      </c>
      <c r="M3" s="35">
        <v>0</v>
      </c>
      <c r="N3" s="35">
        <v>0</v>
      </c>
      <c r="O3" s="35">
        <v>0</v>
      </c>
      <c r="P3" s="35">
        <v>0</v>
      </c>
      <c r="Q3" s="35">
        <v>0</v>
      </c>
      <c r="R3" s="35">
        <v>0</v>
      </c>
      <c r="S3" s="35">
        <v>0</v>
      </c>
      <c r="T3" s="163" t="str">
        <f>""""&amp;$G$1&amp;"-"&amp;$A3&amp;""" : {
""Capacities"":"""&amp;H3&amp;""",
""MinorSpellsNb"": "&amp;I3&amp;",
""SpellsNb"": "&amp;J3&amp;",
""Locations"": {
""1"":"&amp;K3&amp;",
""2"":"&amp;L3&amp;",
""3"":"&amp;M3&amp;",
""4"":"&amp;N3&amp;",
""5"":"&amp;O3&amp;",
""6"":"&amp;P3&amp;",
""7"":"&amp;Q3&amp;",
""8"":"&amp;R3&amp;",
""9"":"&amp;S3&amp;"}
}"</f>
        <v>"BARD-1" : {
"Capacities":"Incantations, Inspiration bardique (d6)",
"MinorSpellsNb": 2,
"SpellsNb": 4,
"Locations": {
"1":2,
"2":0,
"3":0,
"4":0,
"5":0,
"6":0,
"7":0,
"8":0,
"9":0}
}</v>
      </c>
      <c r="U3" s="121">
        <v>2</v>
      </c>
      <c r="V3" s="111" t="s">
        <v>1163</v>
      </c>
      <c r="W3" s="121">
        <v>3</v>
      </c>
      <c r="X3" s="111">
        <v>2</v>
      </c>
      <c r="Y3" s="111">
        <v>0</v>
      </c>
      <c r="Z3" s="111">
        <v>0</v>
      </c>
      <c r="AA3" s="111">
        <v>0</v>
      </c>
      <c r="AB3" s="111">
        <v>0</v>
      </c>
      <c r="AC3" s="111">
        <v>0</v>
      </c>
      <c r="AD3" s="111">
        <v>0</v>
      </c>
      <c r="AE3" s="111">
        <v>0</v>
      </c>
      <c r="AF3" s="111">
        <v>0</v>
      </c>
      <c r="AG3" s="111" t="str">
        <f>""""&amp;$U$1&amp;"-"&amp;$A3&amp;""" : {
""Capacities"":"""&amp;V3&amp;""",
""MinorSpellsNb"": "&amp;W3&amp;",
""Locations"": {
""1"":"&amp;X3&amp;",
""2"":"&amp;Y3&amp;",
""3"":"&amp;Z3&amp;",
""4"":"&amp;AA3&amp;",
""5"":"&amp;AB3&amp;",
""6"":"&amp;AC3&amp;",
""7"":"&amp;AD3&amp;",
""8"":"&amp;AE3&amp;",
""9"":"&amp;AF3&amp;"}
}"</f>
        <v>"CLERK-1" : {
"Capacities":"Incantations, Domaine divin",
"MinorSpellsNb": 3,
"Locations": {
"1":2,
"2":0,
"3":0,
"4":0,
"5":0,
"6":0,
"7":0,
"8":0,
"9":0}
}</v>
      </c>
      <c r="AH3" s="162">
        <v>2</v>
      </c>
      <c r="AI3" s="35" t="s">
        <v>1173</v>
      </c>
      <c r="AJ3" s="5">
        <v>2</v>
      </c>
      <c r="AK3" s="35">
        <v>2</v>
      </c>
      <c r="AL3" s="35">
        <v>0</v>
      </c>
      <c r="AM3" s="35">
        <v>0</v>
      </c>
      <c r="AN3" s="35">
        <v>0</v>
      </c>
      <c r="AO3" s="35">
        <v>0</v>
      </c>
      <c r="AP3" s="35">
        <v>0</v>
      </c>
      <c r="AQ3" s="35">
        <v>0</v>
      </c>
      <c r="AR3" s="35">
        <v>0</v>
      </c>
      <c r="AS3" s="35">
        <v>0</v>
      </c>
      <c r="AT3" s="163" t="str">
        <f>""""&amp;$AH$1&amp;"-"&amp;$A3&amp;""" : {
""Capacities"":"""&amp;AI3&amp;""",
""MinorSpellsNb"": "&amp;AJ3&amp;",
""Locations"": {
""1"":"&amp;AK3&amp;",
""2"":"&amp;AL3&amp;",
""3"":"&amp;AM3&amp;",
""4"":"&amp;AN3&amp;",
""5"":"&amp;AO3&amp;",
""6"":"&amp;AP3&amp;",
""7"":"&amp;AQ3&amp;",
""8"":"&amp;AR3&amp;",
""9"":"&amp;AS3&amp;"}
}"</f>
        <v>"DRUID-1" : {
"Capacities":"Druidique, Incantations",
"MinorSpellsNb": 2,
"Locations": {
"1":2,
"2":0,
"3":0,
"4":0,
"5":0,
"6":0,
"7":0,
"8":0,
"9":0}
}</v>
      </c>
      <c r="AU3" s="5">
        <v>2</v>
      </c>
      <c r="AV3" s="5">
        <v>0</v>
      </c>
      <c r="AW3" s="35" t="s">
        <v>1179</v>
      </c>
      <c r="AX3" s="5">
        <v>4</v>
      </c>
      <c r="AY3" s="5">
        <v>2</v>
      </c>
      <c r="AZ3" s="35">
        <v>2</v>
      </c>
      <c r="BA3" s="35">
        <v>0</v>
      </c>
      <c r="BB3" s="35">
        <v>0</v>
      </c>
      <c r="BC3" s="35">
        <v>0</v>
      </c>
      <c r="BD3" s="35">
        <v>0</v>
      </c>
      <c r="BE3" s="35">
        <v>0</v>
      </c>
      <c r="BF3" s="35">
        <v>0</v>
      </c>
      <c r="BG3" s="35">
        <v>0</v>
      </c>
      <c r="BH3" s="35">
        <v>0</v>
      </c>
      <c r="BI3" s="35" t="str">
        <f>""""&amp;$AU$1&amp;"-"&amp;$A3&amp;""" : {
""Capacities"":"""&amp;AW3&amp;""",
""MinorSpellsNb"": "&amp;AX3&amp;",
""SpellsNb"": "&amp;AY3&amp;",
""Specials"": "&amp;AV3&amp;",
""Locations"": {
""1"":"&amp;AZ3&amp;",
""2"":"&amp;BA3&amp;",
""3"":"&amp;BB3&amp;",
""4"":"&amp;BC3&amp;",
""5"":"&amp;BD3&amp;",
""6"":"&amp;BE3&amp;",
""7"":"&amp;BF3&amp;",
""8"":"&amp;BG3&amp;",
""9"":"&amp;BH3&amp;"}
}"</f>
        <v>"SORCERER-1" : {
"Capacities":"Incantations, Origine magique",
"MinorSpellsNb": 4,
"SpellsNb": 2,
"Specials": 0,
"Locations": {
"1":2,
"2":0,
"3":0,
"4":0,
"5":0,
"6":0,
"7":0,
"8":0,
"9":0}
}</v>
      </c>
      <c r="BJ3" s="162">
        <v>2</v>
      </c>
      <c r="BK3" s="35" t="s">
        <v>1185</v>
      </c>
      <c r="BL3" s="163" t="str">
        <f t="shared" ref="BL3:BL22" si="0">""""&amp;$BJ$1&amp;"-"&amp;$A3&amp;""" : {
""Capacities"":"""&amp;BK3&amp;"""
}"</f>
        <v>"WARRIOR-1" : {
"Capacities":"Style de combat, Second souffle"
}</v>
      </c>
      <c r="BM3" s="5">
        <v>2</v>
      </c>
      <c r="BN3" s="35" t="s">
        <v>1195</v>
      </c>
      <c r="BO3" s="5">
        <v>3</v>
      </c>
      <c r="BP3" s="5">
        <v>2</v>
      </c>
      <c r="BQ3" s="5">
        <v>0</v>
      </c>
      <c r="BR3" s="5">
        <v>0</v>
      </c>
      <c r="BS3" s="5">
        <v>0</v>
      </c>
      <c r="BT3" s="5">
        <v>0</v>
      </c>
      <c r="BU3" s="5">
        <v>0</v>
      </c>
      <c r="BV3" s="5">
        <v>0</v>
      </c>
      <c r="BW3" s="5">
        <v>0</v>
      </c>
      <c r="BX3" s="5">
        <v>0</v>
      </c>
      <c r="BY3" s="5" t="str">
        <f>""""&amp;$BM$1&amp;"-"&amp;$A3&amp;""" : {
""Capacities"":"""&amp;BN3&amp;""",
""MinorSpellsNb"": "&amp;BO3&amp;",
""Locations"": {
""1"":"&amp;BP3&amp;",
""2"":"&amp;BQ3&amp;",
""3"":"&amp;BR3&amp;",
""4"":"&amp;BS3&amp;",
""5"":"&amp;BT3&amp;",
""6"":"&amp;BU3&amp;",
""7"":"&amp;BV3&amp;",
""8"":"&amp;BW3&amp;",
""9"":"&amp;BX3&amp;"}
}"</f>
        <v>"MAGICIAN-1" : {
"Capacities":"Incantations, Récupération arcanique",
"MinorSpellsNb": 3,
"Locations": {
"1":2,
"2":0,
"3":0,
"4":0,
"5":0,
"6":0,
"7":0,
"8":0,
"9":0}
}</v>
      </c>
      <c r="BZ3" s="170">
        <v>2</v>
      </c>
      <c r="CA3" s="146" t="s">
        <v>238</v>
      </c>
      <c r="CB3" s="146">
        <v>0</v>
      </c>
      <c r="CC3" s="202">
        <v>0</v>
      </c>
      <c r="CD3" s="175" t="s">
        <v>239</v>
      </c>
      <c r="CE3" s="159" t="str">
        <f t="shared" ref="CE3:CE22" si="1">""""&amp;$BZ$1&amp;"-"&amp;$A3&amp;""" : {
""Capacities"":"""&amp;CD3&amp;""",
""Specials"": "&amp;CB3&amp;",
""BonusAttack"": """&amp;CA3&amp;""",
""ArmourlessSpeed"": """&amp;CC3&amp;"""
}"</f>
        <v>"MONK-1" : {
"Capacities":"Défense sans armure, Arts martiaux",
"Specials": 0,
"BonusAttack": "1d4",
"ArmourlessSpeed": "0"
}</v>
      </c>
      <c r="CF3" s="162">
        <v>2</v>
      </c>
      <c r="CG3" s="35" t="s">
        <v>1200</v>
      </c>
      <c r="CH3" s="5">
        <v>0</v>
      </c>
      <c r="CI3" s="5">
        <v>0</v>
      </c>
      <c r="CJ3" s="5">
        <v>0</v>
      </c>
      <c r="CK3" s="5">
        <v>0</v>
      </c>
      <c r="CL3" s="5">
        <v>0</v>
      </c>
      <c r="CM3" s="166" t="str">
        <f>""""&amp;$CF$1&amp;"-"&amp;$A3&amp;""" : {
""Capacities"":"""&amp;CG3&amp;""",
""Locations"": {
""1"":"&amp;CH3&amp;",
""2"":"&amp;CI3&amp;",
""3"":"&amp;CJ3&amp;",
""4"":"&amp;CK3&amp;",
""5"":"&amp;CL3&amp;"}
}"</f>
        <v>"PALADIN-1" : {
"Capacities":"Sens divin, Imposition des mains",
"Locations": {
"1":0,
"2":0,
"3":0,
"4":0,
"5":0}
}</v>
      </c>
      <c r="CN3" s="5">
        <v>2</v>
      </c>
      <c r="CO3" s="35" t="s">
        <v>1209</v>
      </c>
      <c r="CP3" s="5">
        <v>0</v>
      </c>
      <c r="CQ3" s="5">
        <v>0</v>
      </c>
      <c r="CR3" s="5">
        <v>0</v>
      </c>
      <c r="CS3" s="5">
        <v>0</v>
      </c>
      <c r="CT3" s="5">
        <v>0</v>
      </c>
      <c r="CU3" s="5">
        <v>0</v>
      </c>
      <c r="CV3" s="5" t="str">
        <f>""""&amp;$CN$1&amp;"-"&amp;$A3&amp;""" : {
""Capacities"":"""&amp;CO3&amp;""",
""SpellsNb"":"&amp;CP3&amp;",
""Locations"": {
""1"":"&amp;CQ3&amp;",
""2"":"&amp;CR3&amp;",
""3"":"&amp;CS3&amp;",
""4"":"&amp;CT3&amp;",
""5"":"&amp;CU3&amp;"}
}"</f>
        <v>"PROWLER-1" : {
"Capacities":"Ennemi juré, Explorateur-né",
"SpellsNb":0,
"Locations": {
"1":0,
"2":0,
"3":0,
"4":0,
"5":0}
}</v>
      </c>
      <c r="CW3" s="162">
        <v>2</v>
      </c>
      <c r="CX3" s="5" t="s">
        <v>243</v>
      </c>
      <c r="CY3" s="35" t="s">
        <v>1219</v>
      </c>
      <c r="CZ3" s="163" t="str">
        <f t="shared" ref="CZ3:CZ22" si="2">""""&amp;$CW$1&amp;"-"&amp;$A3&amp;""" : {
""Capacities"":"""&amp;CY3&amp;""",
""BonusAttack"": """&amp;CX3&amp;"""
}"</f>
        <v>"WILY-1" : {
"Capacities":"Expertise, Attaque sournoise, Jargon des voleurs",
"BonusAttack": "1d6"
}</v>
      </c>
      <c r="DA3" s="5">
        <v>2</v>
      </c>
      <c r="DB3" s="35" t="s">
        <v>1240</v>
      </c>
      <c r="DC3" s="5">
        <v>2</v>
      </c>
      <c r="DD3" s="5">
        <v>2</v>
      </c>
      <c r="DE3" s="5">
        <v>1</v>
      </c>
      <c r="DF3" s="5">
        <v>1</v>
      </c>
      <c r="DG3" s="5">
        <v>0</v>
      </c>
      <c r="DH3" s="147" t="str">
        <f>""""&amp;$DA$1&amp;"-"&amp;$A3&amp;""" : {
""Capacities"":"""&amp;DB3&amp;""",
""MinorSpellsNb"": "&amp;DC3&amp;",
""SpellsNb"": "&amp;DD3&amp;",
""Locations"": {"""&amp;DF3&amp;""":"&amp;DE3&amp;"},
""Invocations"": "&amp;DG3&amp;"
}"</f>
        <v>"WIZARD-1" : {
"Capacities":"Patron d'Outremonde, Magie de pacte",
"MinorSpellsNb": 2,
"SpellsNb": 2,
"Locations": {"1":1},
"Invocations": 0
}</v>
      </c>
    </row>
    <row r="4" spans="1:112" ht="15" customHeight="1">
      <c r="A4" s="155">
        <v>2</v>
      </c>
      <c r="B4" s="4">
        <v>2</v>
      </c>
      <c r="C4" s="32" t="s">
        <v>1138</v>
      </c>
      <c r="D4" s="4">
        <v>2</v>
      </c>
      <c r="E4" s="4">
        <v>2</v>
      </c>
      <c r="F4" s="173" t="str">
        <f t="shared" ref="F4:F22" si="3">""""&amp;$B$1&amp;"-"&amp;$A4&amp;""": {
""Capacities"": """&amp;C4&amp;""",
""Specials"": "&amp;D4&amp;",
""Damages"": "&amp;E4&amp;"
}"</f>
        <v>"BARBARIAN-2": {
"Capacities": "Attaque téméraire, Sens du danger",
"Specials": 2,
"Damages": 2
}</v>
      </c>
      <c r="G4" s="164">
        <v>2</v>
      </c>
      <c r="H4" s="32" t="s">
        <v>1151</v>
      </c>
      <c r="I4" s="4">
        <v>2</v>
      </c>
      <c r="J4" s="4">
        <v>5</v>
      </c>
      <c r="K4" s="32">
        <v>3</v>
      </c>
      <c r="L4" s="32">
        <v>0</v>
      </c>
      <c r="M4" s="32">
        <v>0</v>
      </c>
      <c r="N4" s="32">
        <v>0</v>
      </c>
      <c r="O4" s="32">
        <v>0</v>
      </c>
      <c r="P4" s="32">
        <v>0</v>
      </c>
      <c r="Q4" s="32">
        <v>0</v>
      </c>
      <c r="R4" s="32">
        <v>0</v>
      </c>
      <c r="S4" s="32">
        <v>0</v>
      </c>
      <c r="T4" s="163" t="str">
        <f t="shared" ref="T4:T22" si="4">""""&amp;$G$1&amp;"-"&amp;$A4&amp;""" : {
""Capacities"":"""&amp;H4&amp;""",
""MinorSpellsNb"": "&amp;I4&amp;",
""SpellsNb"": "&amp;J4&amp;",
""Locations"": {
""1"":"&amp;K4&amp;",
""2"":"&amp;L4&amp;",
""3"":"&amp;M4&amp;",
""4"":"&amp;N4&amp;",
""5"":"&amp;O4&amp;",
""6"":"&amp;P4&amp;",
""7"":"&amp;Q4&amp;",
""8"":"&amp;R4&amp;",
""9"":"&amp;S4&amp;"}
}"</f>
        <v>"BARD-2" : {
"Capacities":"Touche-à-tout, Chant de repos (d6)",
"MinorSpellsNb": 2,
"SpellsNb": 5,
"Locations": {
"1":3,
"2":0,
"3":0,
"4":0,
"5":0,
"6":0,
"7":0,
"8":0,
"9":0}
}</v>
      </c>
      <c r="U4" s="122">
        <v>2</v>
      </c>
      <c r="V4" s="109" t="s">
        <v>1164</v>
      </c>
      <c r="W4" s="122">
        <v>3</v>
      </c>
      <c r="X4" s="109">
        <v>3</v>
      </c>
      <c r="Y4" s="109">
        <v>0</v>
      </c>
      <c r="Z4" s="109">
        <v>0</v>
      </c>
      <c r="AA4" s="109">
        <v>0</v>
      </c>
      <c r="AB4" s="109">
        <v>0</v>
      </c>
      <c r="AC4" s="109">
        <v>0</v>
      </c>
      <c r="AD4" s="109">
        <v>0</v>
      </c>
      <c r="AE4" s="109">
        <v>0</v>
      </c>
      <c r="AF4" s="109">
        <v>0</v>
      </c>
      <c r="AG4" s="111" t="str">
        <f t="shared" ref="AG4:AG22" si="5">""""&amp;$U$1&amp;"-"&amp;$A4&amp;""" : {
""Capacities"":"""&amp;V4&amp;""",
""MinorSpellsNb"": "&amp;W4&amp;",
""Locations"": {
""1"":"&amp;X4&amp;",
""2"":"&amp;Y4&amp;",
""3"":"&amp;Z4&amp;",
""4"":"&amp;AA4&amp;",
""5"":"&amp;AB4&amp;",
""6"":"&amp;AC4&amp;",
""7"":"&amp;AD4&amp;",
""8"":"&amp;AE4&amp;",
""9"":"&amp;AF4&amp;"}
}"</f>
        <v>"CLERK-2" : {
"Capacities":"Canalisation d’énergie divine (1), Capacité de domaine divin",
"MinorSpellsNb": 3,
"Locations": {
"1":3,
"2":0,
"3":0,
"4":0,
"5":0,
"6":0,
"7":0,
"8":0,
"9":0}
}</v>
      </c>
      <c r="AH4" s="164">
        <v>2</v>
      </c>
      <c r="AI4" s="32" t="s">
        <v>1174</v>
      </c>
      <c r="AJ4" s="4">
        <v>2</v>
      </c>
      <c r="AK4" s="32">
        <v>3</v>
      </c>
      <c r="AL4" s="32">
        <v>0</v>
      </c>
      <c r="AM4" s="32">
        <v>0</v>
      </c>
      <c r="AN4" s="32">
        <v>0</v>
      </c>
      <c r="AO4" s="32">
        <v>0</v>
      </c>
      <c r="AP4" s="32">
        <v>0</v>
      </c>
      <c r="AQ4" s="32">
        <v>0</v>
      </c>
      <c r="AR4" s="32">
        <v>0</v>
      </c>
      <c r="AS4" s="32">
        <v>0</v>
      </c>
      <c r="AT4" s="163" t="str">
        <f t="shared" ref="AT4:AT22" si="6">""""&amp;$AH$1&amp;"-"&amp;$A4&amp;""" : {
""Capacities"":"""&amp;AI4&amp;""",
""MinorSpellsNb"": "&amp;AJ4&amp;",
""Locations"": {
""1"":"&amp;AK4&amp;",
""2"":"&amp;AL4&amp;",
""3"":"&amp;AM4&amp;",
""4"":"&amp;AN4&amp;",
""5"":"&amp;AO4&amp;",
""6"":"&amp;AP4&amp;",
""7"":"&amp;AQ4&amp;",
""8"":"&amp;AR4&amp;",
""9"":"&amp;AS4&amp;"}
}"</f>
        <v>"DRUID-2" : {
"Capacities":"Forme sauvage, Cercle druidique",
"MinorSpellsNb": 2,
"Locations": {
"1":3,
"2":0,
"3":0,
"4":0,
"5":0,
"6":0,
"7":0,
"8":0,
"9":0}
}</v>
      </c>
      <c r="AU4" s="4">
        <v>2</v>
      </c>
      <c r="AV4" s="4">
        <v>2</v>
      </c>
      <c r="AW4" s="32" t="s">
        <v>1180</v>
      </c>
      <c r="AX4" s="4">
        <v>4</v>
      </c>
      <c r="AY4" s="4">
        <v>3</v>
      </c>
      <c r="AZ4" s="32">
        <v>3</v>
      </c>
      <c r="BA4" s="32">
        <v>0</v>
      </c>
      <c r="BB4" s="32">
        <v>0</v>
      </c>
      <c r="BC4" s="32">
        <v>0</v>
      </c>
      <c r="BD4" s="32">
        <v>0</v>
      </c>
      <c r="BE4" s="32">
        <v>0</v>
      </c>
      <c r="BF4" s="32">
        <v>0</v>
      </c>
      <c r="BG4" s="32">
        <v>0</v>
      </c>
      <c r="BH4" s="32">
        <v>0</v>
      </c>
      <c r="BI4" s="35" t="str">
        <f t="shared" ref="BI4:BI22" si="7">""""&amp;$AU$1&amp;"-"&amp;$A4&amp;""" : {
""Capacities"":"""&amp;AW4&amp;""",
""MinorSpellsNb"": "&amp;AX4&amp;",
""SpellsNb"": "&amp;AY4&amp;",
""Specials"": "&amp;AV4&amp;",
""Locations"": {
""1"":"&amp;AZ4&amp;",
""2"":"&amp;BA4&amp;",
""3"":"&amp;BB4&amp;",
""4"":"&amp;BC4&amp;",
""5"":"&amp;BD4&amp;",
""6"":"&amp;BE4&amp;",
""7"":"&amp;BF4&amp;",
""8"":"&amp;BG4&amp;",
""9"":"&amp;BH4&amp;"}
}"</f>
        <v>"SORCERER-2" : {
"Capacities":"Source de magie",
"MinorSpellsNb": 4,
"SpellsNb": 3,
"Specials": 2,
"Locations": {
"1":3,
"2":0,
"3":0,
"4":0,
"5":0,
"6":0,
"7":0,
"8":0,
"9":0}
}</v>
      </c>
      <c r="BJ4" s="164">
        <v>2</v>
      </c>
      <c r="BK4" s="32" t="s">
        <v>1186</v>
      </c>
      <c r="BL4" s="163" t="str">
        <f t="shared" si="0"/>
        <v>"WARRIOR-2" : {
"Capacities":"Sursaut (1)"
}</v>
      </c>
      <c r="BM4" s="4">
        <v>2</v>
      </c>
      <c r="BN4" s="32" t="s">
        <v>1196</v>
      </c>
      <c r="BO4" s="4">
        <v>3</v>
      </c>
      <c r="BP4" s="4">
        <v>3</v>
      </c>
      <c r="BQ4" s="4">
        <v>0</v>
      </c>
      <c r="BR4" s="4">
        <v>0</v>
      </c>
      <c r="BS4" s="4">
        <v>0</v>
      </c>
      <c r="BT4" s="4">
        <v>0</v>
      </c>
      <c r="BU4" s="4">
        <v>0</v>
      </c>
      <c r="BV4" s="4">
        <v>0</v>
      </c>
      <c r="BW4" s="4">
        <v>0</v>
      </c>
      <c r="BX4" s="4">
        <v>0</v>
      </c>
      <c r="BY4" s="5" t="str">
        <f t="shared" ref="BY4:BY22" si="8">""""&amp;$BM$1&amp;"-"&amp;$A4&amp;""" : {
""Capacities"":"""&amp;BN4&amp;""",
""MinorSpellsNb"": "&amp;BO4&amp;",
""Locations"": {
""1"":"&amp;BP4&amp;",
""2"":"&amp;BQ4&amp;",
""3"":"&amp;BR4&amp;",
""4"":"&amp;BS4&amp;",
""5"":"&amp;BT4&amp;",
""6"":"&amp;BU4&amp;",
""7"":"&amp;BV4&amp;",
""8"":"&amp;BW4&amp;",
""9"":"&amp;BX4&amp;"}
}"</f>
        <v>"MAGICIAN-2" : {
"Capacities":"Tradition arcanique",
"MinorSpellsNb": 3,
"Locations": {
"1":3,
"2":0,
"3":0,
"4":0,
"5":0,
"6":0,
"7":0,
"8":0,
"9":0}
}</v>
      </c>
      <c r="BZ4" s="171">
        <v>2</v>
      </c>
      <c r="CA4" s="148" t="s">
        <v>238</v>
      </c>
      <c r="CB4" s="148">
        <v>2</v>
      </c>
      <c r="CC4" s="203">
        <v>3</v>
      </c>
      <c r="CD4" s="176" t="s">
        <v>240</v>
      </c>
      <c r="CE4" s="159" t="str">
        <f t="shared" si="1"/>
        <v>"MONK-2" : {
"Capacities":"Ki, Déplacement sans armure",
"Specials": 2,
"BonusAttack": "1d4",
"ArmourlessSpeed": "3"
}</v>
      </c>
      <c r="CF4" s="164">
        <v>2</v>
      </c>
      <c r="CG4" s="32" t="s">
        <v>1201</v>
      </c>
      <c r="CH4" s="4">
        <v>2</v>
      </c>
      <c r="CI4" s="4">
        <v>0</v>
      </c>
      <c r="CJ4" s="4">
        <v>0</v>
      </c>
      <c r="CK4" s="4">
        <v>0</v>
      </c>
      <c r="CL4" s="4">
        <v>0</v>
      </c>
      <c r="CM4" s="166" t="str">
        <f t="shared" ref="CM4:CM22" si="9">""""&amp;$CF$1&amp;"-"&amp;$A4&amp;""" : {
""Capacities"":"""&amp;CG4&amp;""",
""Locations"": {
""1"":"&amp;CH4&amp;",
""2"":"&amp;CI4&amp;",
""3"":"&amp;CJ4&amp;",
""4"":"&amp;CK4&amp;",
""5"":"&amp;CL4&amp;"}
}"</f>
        <v>"PALADIN-2" : {
"Capacities":"Style de combat, Incantations, Châtiment divin",
"Locations": {
"1":2,
"2":0,
"3":0,
"4":0,
"5":0}
}</v>
      </c>
      <c r="CN4" s="4">
        <v>2</v>
      </c>
      <c r="CO4" s="32" t="s">
        <v>1210</v>
      </c>
      <c r="CP4" s="4">
        <v>2</v>
      </c>
      <c r="CQ4" s="4">
        <v>2</v>
      </c>
      <c r="CR4" s="4">
        <v>0</v>
      </c>
      <c r="CS4" s="4">
        <v>0</v>
      </c>
      <c r="CT4" s="4">
        <v>0</v>
      </c>
      <c r="CU4" s="4">
        <v>0</v>
      </c>
      <c r="CV4" s="5" t="str">
        <f t="shared" ref="CV4:CV22" si="10">""""&amp;$CN$1&amp;"-"&amp;$A4&amp;""" : {
""Capacities"":"""&amp;CO4&amp;""",
""SpellsNb"":"&amp;CP4&amp;",
""Locations"": {
""1"":"&amp;CQ4&amp;",
""2"":"&amp;CR4&amp;",
""3"":"&amp;CS4&amp;",
""4"":"&amp;CT4&amp;",
""5"":"&amp;CU4&amp;"}
}"</f>
        <v>"PROWLER-2" : {
"Capacities":"Style de combat, Incantations",
"SpellsNb":2,
"Locations": {
"1":2,
"2":0,
"3":0,
"4":0,
"5":0}
}</v>
      </c>
      <c r="CW4" s="164">
        <v>2</v>
      </c>
      <c r="CX4" s="4" t="s">
        <v>243</v>
      </c>
      <c r="CY4" s="32" t="s">
        <v>1220</v>
      </c>
      <c r="CZ4" s="163" t="str">
        <f t="shared" si="2"/>
        <v>"WILY-2" : {
"Capacities":"Ruse",
"BonusAttack": "1d6"
}</v>
      </c>
      <c r="DA4" s="4">
        <v>2</v>
      </c>
      <c r="DB4" s="32" t="s">
        <v>1241</v>
      </c>
      <c r="DC4" s="4">
        <v>2</v>
      </c>
      <c r="DD4" s="4">
        <v>3</v>
      </c>
      <c r="DE4" s="4">
        <v>2</v>
      </c>
      <c r="DF4" s="4">
        <v>1</v>
      </c>
      <c r="DG4" s="4">
        <v>2</v>
      </c>
      <c r="DH4" s="147" t="str">
        <f t="shared" ref="DH4:DH22" si="11">""""&amp;$DA$1&amp;"-"&amp;$A4&amp;""" : {
""Capacities"":"""&amp;DB4&amp;""",
""MinorSpellsNb"": "&amp;DC4&amp;",
""SpellsNb"": "&amp;DD4&amp;",
""Locations"": {"""&amp;DF4&amp;""":"&amp;DE4&amp;"},
""Invocations"": "&amp;DG4&amp;"
}"</f>
        <v>"WIZARD-2" : {
"Capacities":"Invocations occultes",
"MinorSpellsNb": 2,
"SpellsNb": 3,
"Locations": {"1":2},
"Invocations": 2
}</v>
      </c>
    </row>
    <row r="5" spans="1:112" ht="15" customHeight="1">
      <c r="A5" s="154">
        <v>3</v>
      </c>
      <c r="B5" s="5">
        <v>2</v>
      </c>
      <c r="C5" s="35" t="s">
        <v>1139</v>
      </c>
      <c r="D5" s="5">
        <v>3</v>
      </c>
      <c r="E5" s="5">
        <v>2</v>
      </c>
      <c r="F5" s="173" t="str">
        <f t="shared" si="3"/>
        <v>"BARBARIAN-3": {
"Capacities": "Voie primitive",
"Specials": 3,
"Damages": 2
}</v>
      </c>
      <c r="G5" s="162">
        <v>2</v>
      </c>
      <c r="H5" s="35" t="s">
        <v>1152</v>
      </c>
      <c r="I5" s="5">
        <v>2</v>
      </c>
      <c r="J5" s="5">
        <v>6</v>
      </c>
      <c r="K5" s="35">
        <v>4</v>
      </c>
      <c r="L5" s="35">
        <v>2</v>
      </c>
      <c r="M5" s="35">
        <v>0</v>
      </c>
      <c r="N5" s="35">
        <v>0</v>
      </c>
      <c r="O5" s="35">
        <v>0</v>
      </c>
      <c r="P5" s="35">
        <v>0</v>
      </c>
      <c r="Q5" s="35">
        <v>0</v>
      </c>
      <c r="R5" s="35">
        <v>0</v>
      </c>
      <c r="S5" s="35">
        <v>0</v>
      </c>
      <c r="T5" s="163" t="str">
        <f t="shared" si="4"/>
        <v>"BARD-3" : {
"Capacities":"Collège bardique, Expertise",
"MinorSpellsNb": 2,
"SpellsNb": 6,
"Locations": {
"1":4,
"2":2,
"3":0,
"4":0,
"5":0,
"6":0,
"7":0,
"8":0,
"9":0}
}</v>
      </c>
      <c r="U5" s="121">
        <v>2</v>
      </c>
      <c r="V5" s="111" t="s">
        <v>50</v>
      </c>
      <c r="W5" s="121">
        <v>3</v>
      </c>
      <c r="X5" s="111">
        <v>4</v>
      </c>
      <c r="Y5" s="111">
        <v>2</v>
      </c>
      <c r="Z5" s="111">
        <v>0</v>
      </c>
      <c r="AA5" s="111">
        <v>0</v>
      </c>
      <c r="AB5" s="111">
        <v>0</v>
      </c>
      <c r="AC5" s="111">
        <v>0</v>
      </c>
      <c r="AD5" s="111">
        <v>0</v>
      </c>
      <c r="AE5" s="111">
        <v>0</v>
      </c>
      <c r="AF5" s="111">
        <v>0</v>
      </c>
      <c r="AG5" s="111" t="str">
        <f t="shared" si="5"/>
        <v>"CLERK-3" : {
"Capacities":"-",
"MinorSpellsNb": 3,
"Locations": {
"1":4,
"2":2,
"3":0,
"4":0,
"5":0,
"6":0,
"7":0,
"8":0,
"9":0}
}</v>
      </c>
      <c r="AH5" s="162">
        <v>2</v>
      </c>
      <c r="AI5" s="35" t="s">
        <v>50</v>
      </c>
      <c r="AJ5" s="5">
        <v>2</v>
      </c>
      <c r="AK5" s="35">
        <v>4</v>
      </c>
      <c r="AL5" s="35">
        <v>2</v>
      </c>
      <c r="AM5" s="35">
        <v>0</v>
      </c>
      <c r="AN5" s="35">
        <v>0</v>
      </c>
      <c r="AO5" s="35">
        <v>0</v>
      </c>
      <c r="AP5" s="35">
        <v>0</v>
      </c>
      <c r="AQ5" s="35">
        <v>0</v>
      </c>
      <c r="AR5" s="35">
        <v>0</v>
      </c>
      <c r="AS5" s="35">
        <v>0</v>
      </c>
      <c r="AT5" s="163" t="str">
        <f t="shared" si="6"/>
        <v>"DRUID-3" : {
"Capacities":"-",
"MinorSpellsNb": 2,
"Locations": {
"1":4,
"2":2,
"3":0,
"4":0,
"5":0,
"6":0,
"7":0,
"8":0,
"9":0}
}</v>
      </c>
      <c r="AU5" s="5">
        <v>2</v>
      </c>
      <c r="AV5" s="5">
        <v>3</v>
      </c>
      <c r="AW5" s="35" t="s">
        <v>1181</v>
      </c>
      <c r="AX5" s="5">
        <v>4</v>
      </c>
      <c r="AY5" s="5">
        <v>4</v>
      </c>
      <c r="AZ5" s="35">
        <v>4</v>
      </c>
      <c r="BA5" s="35">
        <v>2</v>
      </c>
      <c r="BB5" s="35">
        <v>0</v>
      </c>
      <c r="BC5" s="35">
        <v>0</v>
      </c>
      <c r="BD5" s="35">
        <v>0</v>
      </c>
      <c r="BE5" s="35">
        <v>0</v>
      </c>
      <c r="BF5" s="35">
        <v>0</v>
      </c>
      <c r="BG5" s="35">
        <v>0</v>
      </c>
      <c r="BH5" s="35">
        <v>0</v>
      </c>
      <c r="BI5" s="35" t="str">
        <f t="shared" si="7"/>
        <v>"SORCERER-3" : {
"Capacities":"Métamagie",
"MinorSpellsNb": 4,
"SpellsNb": 4,
"Specials": 3,
"Locations": {
"1":4,
"2":2,
"3":0,
"4":0,
"5":0,
"6":0,
"7":0,
"8":0,
"9":0}
}</v>
      </c>
      <c r="BJ5" s="162">
        <v>2</v>
      </c>
      <c r="BK5" s="35" t="s">
        <v>1187</v>
      </c>
      <c r="BL5" s="163" t="str">
        <f t="shared" si="0"/>
        <v>"WARRIOR-3" : {
"Capacities":"Archétype martial"
}</v>
      </c>
      <c r="BM5" s="5">
        <v>2</v>
      </c>
      <c r="BN5" s="35" t="s">
        <v>50</v>
      </c>
      <c r="BO5" s="5">
        <v>3</v>
      </c>
      <c r="BP5" s="5">
        <v>4</v>
      </c>
      <c r="BQ5" s="5">
        <v>2</v>
      </c>
      <c r="BR5" s="5">
        <v>0</v>
      </c>
      <c r="BS5" s="5">
        <v>0</v>
      </c>
      <c r="BT5" s="5">
        <v>0</v>
      </c>
      <c r="BU5" s="5">
        <v>0</v>
      </c>
      <c r="BV5" s="5">
        <v>0</v>
      </c>
      <c r="BW5" s="5">
        <v>0</v>
      </c>
      <c r="BX5" s="5">
        <v>0</v>
      </c>
      <c r="BY5" s="5" t="str">
        <f t="shared" si="8"/>
        <v>"MAGICIAN-3" : {
"Capacities":"-",
"MinorSpellsNb": 3,
"Locations": {
"1":4,
"2":2,
"3":0,
"4":0,
"5":0,
"6":0,
"7":0,
"8":0,
"9":0}
}</v>
      </c>
      <c r="BZ5" s="170">
        <v>2</v>
      </c>
      <c r="CA5" s="146" t="s">
        <v>238</v>
      </c>
      <c r="CB5" s="146">
        <v>3</v>
      </c>
      <c r="CC5" s="202">
        <v>3</v>
      </c>
      <c r="CD5" s="175" t="s">
        <v>241</v>
      </c>
      <c r="CE5" s="159" t="str">
        <f t="shared" si="1"/>
        <v>"MONK-3" : {
"Capacities":"Tradition monastique, Parade de projectiles",
"Specials": 3,
"BonusAttack": "1d4",
"ArmourlessSpeed": "3"
}</v>
      </c>
      <c r="CF5" s="162">
        <v>2</v>
      </c>
      <c r="CG5" s="35" t="s">
        <v>1202</v>
      </c>
      <c r="CH5" s="5">
        <v>3</v>
      </c>
      <c r="CI5" s="5">
        <v>0</v>
      </c>
      <c r="CJ5" s="5">
        <v>0</v>
      </c>
      <c r="CK5" s="5">
        <v>0</v>
      </c>
      <c r="CL5" s="5">
        <v>0</v>
      </c>
      <c r="CM5" s="166" t="str">
        <f t="shared" si="9"/>
        <v>"PALADIN-3" : {
"Capacities":"Santé divine, Serment sacré",
"Locations": {
"1":3,
"2":0,
"3":0,
"4":0,
"5":0}
}</v>
      </c>
      <c r="CN5" s="5">
        <v>2</v>
      </c>
      <c r="CO5" s="35" t="s">
        <v>1211</v>
      </c>
      <c r="CP5" s="5">
        <v>3</v>
      </c>
      <c r="CQ5" s="5">
        <v>3</v>
      </c>
      <c r="CR5" s="5">
        <v>0</v>
      </c>
      <c r="CS5" s="5">
        <v>0</v>
      </c>
      <c r="CT5" s="5">
        <v>0</v>
      </c>
      <c r="CU5" s="5">
        <v>0</v>
      </c>
      <c r="CV5" s="5" t="str">
        <f t="shared" si="10"/>
        <v>"PROWLER-3" : {
"Capacities":"Archétype de rôdeur, Sens primitifs",
"SpellsNb":3,
"Locations": {
"1":3,
"2":0,
"3":0,
"4":0,
"5":0}
}</v>
      </c>
      <c r="CW5" s="162">
        <v>2</v>
      </c>
      <c r="CX5" s="5" t="s">
        <v>1221</v>
      </c>
      <c r="CY5" s="35" t="s">
        <v>1222</v>
      </c>
      <c r="CZ5" s="163" t="str">
        <f t="shared" si="2"/>
        <v>"WILY-3" : {
"Capacities":"Archétype de roublard",
"BonusAttack": "2d6"
}</v>
      </c>
      <c r="DA5" s="5">
        <v>2</v>
      </c>
      <c r="DB5" s="35" t="s">
        <v>1242</v>
      </c>
      <c r="DC5" s="5">
        <v>2</v>
      </c>
      <c r="DD5" s="5">
        <v>4</v>
      </c>
      <c r="DE5" s="5">
        <v>2</v>
      </c>
      <c r="DF5" s="5">
        <v>2</v>
      </c>
      <c r="DG5" s="5">
        <v>2</v>
      </c>
      <c r="DH5" s="147" t="str">
        <f t="shared" si="11"/>
        <v>"WIZARD-3" : {
"Capacities":"Faveur de pacte",
"MinorSpellsNb": 2,
"SpellsNb": 4,
"Locations": {"2":2},
"Invocations": 2
}</v>
      </c>
    </row>
    <row r="6" spans="1:112" ht="15" customHeight="1">
      <c r="A6" s="155">
        <v>4</v>
      </c>
      <c r="B6" s="4">
        <v>2</v>
      </c>
      <c r="C6" s="32" t="s">
        <v>247</v>
      </c>
      <c r="D6" s="4">
        <v>3</v>
      </c>
      <c r="E6" s="4">
        <v>2</v>
      </c>
      <c r="F6" s="173" t="str">
        <f t="shared" si="3"/>
        <v>"BARBARIAN-4": {
"Capacities": "Amélioration de caractéristiques",
"Specials": 3,
"Damages": 2
}</v>
      </c>
      <c r="G6" s="164">
        <v>2</v>
      </c>
      <c r="H6" s="32" t="s">
        <v>247</v>
      </c>
      <c r="I6" s="4">
        <v>3</v>
      </c>
      <c r="J6" s="4">
        <v>7</v>
      </c>
      <c r="K6" s="32">
        <v>4</v>
      </c>
      <c r="L6" s="32">
        <v>3</v>
      </c>
      <c r="M6" s="32">
        <v>0</v>
      </c>
      <c r="N6" s="32">
        <v>0</v>
      </c>
      <c r="O6" s="32">
        <v>0</v>
      </c>
      <c r="P6" s="32">
        <v>0</v>
      </c>
      <c r="Q6" s="32">
        <v>0</v>
      </c>
      <c r="R6" s="32">
        <v>0</v>
      </c>
      <c r="S6" s="32">
        <v>0</v>
      </c>
      <c r="T6" s="163" t="str">
        <f t="shared" si="4"/>
        <v>"BARD-4" : {
"Capacities":"Amélioration de caractéristiques",
"MinorSpellsNb": 3,
"SpellsNb": 7,
"Locations": {
"1":4,
"2":3,
"3":0,
"4":0,
"5":0,
"6":0,
"7":0,
"8":0,
"9":0}
}</v>
      </c>
      <c r="U6" s="122">
        <v>2</v>
      </c>
      <c r="V6" s="109" t="s">
        <v>247</v>
      </c>
      <c r="W6" s="122">
        <v>4</v>
      </c>
      <c r="X6" s="109">
        <v>4</v>
      </c>
      <c r="Y6" s="109">
        <v>3</v>
      </c>
      <c r="Z6" s="109">
        <v>0</v>
      </c>
      <c r="AA6" s="109">
        <v>0</v>
      </c>
      <c r="AB6" s="109">
        <v>0</v>
      </c>
      <c r="AC6" s="109">
        <v>0</v>
      </c>
      <c r="AD6" s="109">
        <v>0</v>
      </c>
      <c r="AE6" s="109">
        <v>0</v>
      </c>
      <c r="AF6" s="109">
        <v>0</v>
      </c>
      <c r="AG6" s="111" t="str">
        <f t="shared" si="5"/>
        <v>"CLERK-4" : {
"Capacities":"Amélioration de caractéristiques",
"MinorSpellsNb": 4,
"Locations": {
"1":4,
"2":3,
"3":0,
"4":0,
"5":0,
"6":0,
"7":0,
"8":0,
"9":0}
}</v>
      </c>
      <c r="AH6" s="164">
        <v>2</v>
      </c>
      <c r="AI6" s="32" t="s">
        <v>1175</v>
      </c>
      <c r="AJ6" s="4">
        <v>3</v>
      </c>
      <c r="AK6" s="32">
        <v>4</v>
      </c>
      <c r="AL6" s="32">
        <v>3</v>
      </c>
      <c r="AM6" s="32">
        <v>0</v>
      </c>
      <c r="AN6" s="32">
        <v>0</v>
      </c>
      <c r="AO6" s="32">
        <v>0</v>
      </c>
      <c r="AP6" s="32">
        <v>0</v>
      </c>
      <c r="AQ6" s="32">
        <v>0</v>
      </c>
      <c r="AR6" s="32">
        <v>0</v>
      </c>
      <c r="AS6" s="32">
        <v>0</v>
      </c>
      <c r="AT6" s="163" t="str">
        <f t="shared" si="6"/>
        <v>"DRUID-4" : {
"Capacities":"Forme sauvage améliorée, Amélioration de caractéristiques",
"MinorSpellsNb": 3,
"Locations": {
"1":4,
"2":3,
"3":0,
"4":0,
"5":0,
"6":0,
"7":0,
"8":0,
"9":0}
}</v>
      </c>
      <c r="AU6" s="4">
        <v>2</v>
      </c>
      <c r="AV6" s="4">
        <v>4</v>
      </c>
      <c r="AW6" s="32" t="s">
        <v>247</v>
      </c>
      <c r="AX6" s="4">
        <v>5</v>
      </c>
      <c r="AY6" s="4">
        <v>5</v>
      </c>
      <c r="AZ6" s="32">
        <v>4</v>
      </c>
      <c r="BA6" s="32">
        <v>3</v>
      </c>
      <c r="BB6" s="32">
        <v>0</v>
      </c>
      <c r="BC6" s="32">
        <v>0</v>
      </c>
      <c r="BD6" s="32">
        <v>0</v>
      </c>
      <c r="BE6" s="32">
        <v>0</v>
      </c>
      <c r="BF6" s="32">
        <v>0</v>
      </c>
      <c r="BG6" s="32">
        <v>0</v>
      </c>
      <c r="BH6" s="32">
        <v>0</v>
      </c>
      <c r="BI6" s="35" t="str">
        <f t="shared" si="7"/>
        <v>"SORCERER-4" : {
"Capacities":"Amélioration de caractéristiques",
"MinorSpellsNb": 5,
"SpellsNb": 5,
"Specials": 4,
"Locations": {
"1":4,
"2":3,
"3":0,
"4":0,
"5":0,
"6":0,
"7":0,
"8":0,
"9":0}
}</v>
      </c>
      <c r="BJ6" s="164">
        <v>2</v>
      </c>
      <c r="BK6" s="32" t="s">
        <v>247</v>
      </c>
      <c r="BL6" s="163" t="str">
        <f t="shared" si="0"/>
        <v>"WARRIOR-4" : {
"Capacities":"Amélioration de caractéristiques"
}</v>
      </c>
      <c r="BM6" s="4">
        <v>2</v>
      </c>
      <c r="BN6" s="32" t="s">
        <v>247</v>
      </c>
      <c r="BO6" s="4">
        <v>4</v>
      </c>
      <c r="BP6" s="4">
        <v>4</v>
      </c>
      <c r="BQ6" s="4">
        <v>3</v>
      </c>
      <c r="BR6" s="4">
        <v>0</v>
      </c>
      <c r="BS6" s="4">
        <v>0</v>
      </c>
      <c r="BT6" s="4">
        <v>0</v>
      </c>
      <c r="BU6" s="4">
        <v>0</v>
      </c>
      <c r="BV6" s="4">
        <v>0</v>
      </c>
      <c r="BW6" s="4">
        <v>0</v>
      </c>
      <c r="BX6" s="4">
        <v>0</v>
      </c>
      <c r="BY6" s="5" t="str">
        <f t="shared" si="8"/>
        <v>"MAGICIAN-4" : {
"Capacities":"Amélioration de caractéristiques",
"MinorSpellsNb": 4,
"Locations": {
"1":4,
"2":3,
"3":0,
"4":0,
"5":0,
"6":0,
"7":0,
"8":0,
"9":0}
}</v>
      </c>
      <c r="BZ6" s="171">
        <v>2</v>
      </c>
      <c r="CA6" s="148" t="s">
        <v>238</v>
      </c>
      <c r="CB6" s="148">
        <v>4</v>
      </c>
      <c r="CC6" s="203">
        <v>3</v>
      </c>
      <c r="CD6" s="176" t="s">
        <v>242</v>
      </c>
      <c r="CE6" s="159" t="str">
        <f t="shared" si="1"/>
        <v>"MONK-4" : {
"Capacities":"Amélioration de caractéristiques, Chute ralentie",
"Specials": 4,
"BonusAttack": "1d4",
"ArmourlessSpeed": "3"
}</v>
      </c>
      <c r="CF6" s="164">
        <v>2</v>
      </c>
      <c r="CG6" s="32" t="s">
        <v>247</v>
      </c>
      <c r="CH6" s="4">
        <v>3</v>
      </c>
      <c r="CI6" s="4">
        <v>0</v>
      </c>
      <c r="CJ6" s="4">
        <v>0</v>
      </c>
      <c r="CK6" s="4">
        <v>0</v>
      </c>
      <c r="CL6" s="4">
        <v>0</v>
      </c>
      <c r="CM6" s="166" t="str">
        <f t="shared" si="9"/>
        <v>"PALADIN-4" : {
"Capacities":"Amélioration de caractéristiques",
"Locations": {
"1":3,
"2":0,
"3":0,
"4":0,
"5":0}
}</v>
      </c>
      <c r="CN6" s="4">
        <v>2</v>
      </c>
      <c r="CO6" s="32" t="s">
        <v>247</v>
      </c>
      <c r="CP6" s="4">
        <v>3</v>
      </c>
      <c r="CQ6" s="4">
        <v>3</v>
      </c>
      <c r="CR6" s="4">
        <v>0</v>
      </c>
      <c r="CS6" s="4">
        <v>0</v>
      </c>
      <c r="CT6" s="4">
        <v>0</v>
      </c>
      <c r="CU6" s="4">
        <v>0</v>
      </c>
      <c r="CV6" s="5" t="str">
        <f t="shared" si="10"/>
        <v>"PROWLER-4" : {
"Capacities":"Amélioration de caractéristiques",
"SpellsNb":3,
"Locations": {
"1":3,
"2":0,
"3":0,
"4":0,
"5":0}
}</v>
      </c>
      <c r="CW6" s="164">
        <v>2</v>
      </c>
      <c r="CX6" s="4" t="s">
        <v>1221</v>
      </c>
      <c r="CY6" s="32" t="s">
        <v>247</v>
      </c>
      <c r="CZ6" s="163" t="str">
        <f t="shared" si="2"/>
        <v>"WILY-4" : {
"Capacities":"Amélioration de caractéristiques",
"BonusAttack": "2d6"
}</v>
      </c>
      <c r="DA6" s="4">
        <v>2</v>
      </c>
      <c r="DB6" s="32" t="s">
        <v>247</v>
      </c>
      <c r="DC6" s="4">
        <v>3</v>
      </c>
      <c r="DD6" s="4">
        <v>5</v>
      </c>
      <c r="DE6" s="4">
        <v>2</v>
      </c>
      <c r="DF6" s="4">
        <v>2</v>
      </c>
      <c r="DG6" s="4">
        <v>2</v>
      </c>
      <c r="DH6" s="147" t="str">
        <f t="shared" si="11"/>
        <v>"WIZARD-4" : {
"Capacities":"Amélioration de caractéristiques",
"MinorSpellsNb": 3,
"SpellsNb": 5,
"Locations": {"2":2},
"Invocations": 2
}</v>
      </c>
    </row>
    <row r="7" spans="1:112" ht="15" customHeight="1">
      <c r="A7" s="154">
        <v>5</v>
      </c>
      <c r="B7" s="5">
        <v>3</v>
      </c>
      <c r="C7" s="35" t="s">
        <v>1140</v>
      </c>
      <c r="D7" s="5">
        <v>3</v>
      </c>
      <c r="E7" s="5">
        <v>2</v>
      </c>
      <c r="F7" s="173" t="str">
        <f t="shared" si="3"/>
        <v>"BARBARIAN-5": {
"Capacities": "Attaque supplémentaire, Déplacement rapide",
"Specials": 3,
"Damages": 2
}</v>
      </c>
      <c r="G7" s="162">
        <v>3</v>
      </c>
      <c r="H7" s="35" t="s">
        <v>1153</v>
      </c>
      <c r="I7" s="5">
        <v>3</v>
      </c>
      <c r="J7" s="5">
        <v>8</v>
      </c>
      <c r="K7" s="35">
        <v>4</v>
      </c>
      <c r="L7" s="35">
        <v>3</v>
      </c>
      <c r="M7" s="35">
        <v>2</v>
      </c>
      <c r="N7" s="35">
        <v>0</v>
      </c>
      <c r="O7" s="35">
        <v>0</v>
      </c>
      <c r="P7" s="35">
        <v>0</v>
      </c>
      <c r="Q7" s="35">
        <v>0</v>
      </c>
      <c r="R7" s="35">
        <v>0</v>
      </c>
      <c r="S7" s="35">
        <v>0</v>
      </c>
      <c r="T7" s="163" t="str">
        <f t="shared" si="4"/>
        <v>"BARD-5" : {
"Capacities":"Inspiration bardique (d8), Source d'inspiration",
"MinorSpellsNb": 3,
"SpellsNb": 8,
"Locations": {
"1":4,
"2":3,
"3":2,
"4":0,
"5":0,
"6":0,
"7":0,
"8":0,
"9":0}
}</v>
      </c>
      <c r="U7" s="121">
        <v>3</v>
      </c>
      <c r="V7" s="111" t="s">
        <v>1165</v>
      </c>
      <c r="W7" s="121">
        <v>4</v>
      </c>
      <c r="X7" s="111">
        <v>4</v>
      </c>
      <c r="Y7" s="111">
        <v>3</v>
      </c>
      <c r="Z7" s="111">
        <v>2</v>
      </c>
      <c r="AA7" s="111">
        <v>0</v>
      </c>
      <c r="AB7" s="111">
        <v>0</v>
      </c>
      <c r="AC7" s="111">
        <v>0</v>
      </c>
      <c r="AD7" s="111">
        <v>0</v>
      </c>
      <c r="AE7" s="111">
        <v>0</v>
      </c>
      <c r="AF7" s="111">
        <v>0</v>
      </c>
      <c r="AG7" s="111" t="str">
        <f t="shared" si="5"/>
        <v>"CLERK-5" : {
"Capacities":"Destruction des morts-vivants (FP 1/2)",
"MinorSpellsNb": 4,
"Locations": {
"1":4,
"2":3,
"3":2,
"4":0,
"5":0,
"6":0,
"7":0,
"8":0,
"9":0}
}</v>
      </c>
      <c r="AH7" s="162">
        <v>3</v>
      </c>
      <c r="AI7" s="35" t="s">
        <v>50</v>
      </c>
      <c r="AJ7" s="5">
        <v>3</v>
      </c>
      <c r="AK7" s="35">
        <v>4</v>
      </c>
      <c r="AL7" s="35">
        <v>3</v>
      </c>
      <c r="AM7" s="35">
        <v>2</v>
      </c>
      <c r="AN7" s="35">
        <v>0</v>
      </c>
      <c r="AO7" s="35">
        <v>0</v>
      </c>
      <c r="AP7" s="35">
        <v>0</v>
      </c>
      <c r="AQ7" s="35">
        <v>0</v>
      </c>
      <c r="AR7" s="35">
        <v>0</v>
      </c>
      <c r="AS7" s="35">
        <v>0</v>
      </c>
      <c r="AT7" s="163" t="str">
        <f t="shared" si="6"/>
        <v>"DRUID-5" : {
"Capacities":"-",
"MinorSpellsNb": 3,
"Locations": {
"1":4,
"2":3,
"3":2,
"4":0,
"5":0,
"6":0,
"7":0,
"8":0,
"9":0}
}</v>
      </c>
      <c r="AU7" s="5">
        <v>3</v>
      </c>
      <c r="AV7" s="5">
        <v>5</v>
      </c>
      <c r="AW7" s="35" t="s">
        <v>50</v>
      </c>
      <c r="AX7" s="5">
        <v>5</v>
      </c>
      <c r="AY7" s="5">
        <v>6</v>
      </c>
      <c r="AZ7" s="35">
        <v>4</v>
      </c>
      <c r="BA7" s="35">
        <v>3</v>
      </c>
      <c r="BB7" s="35">
        <v>2</v>
      </c>
      <c r="BC7" s="35">
        <v>0</v>
      </c>
      <c r="BD7" s="35">
        <v>0</v>
      </c>
      <c r="BE7" s="35">
        <v>0</v>
      </c>
      <c r="BF7" s="35">
        <v>0</v>
      </c>
      <c r="BG7" s="35">
        <v>0</v>
      </c>
      <c r="BH7" s="35">
        <v>0</v>
      </c>
      <c r="BI7" s="35" t="str">
        <f t="shared" si="7"/>
        <v>"SORCERER-5" : {
"Capacities":"-",
"MinorSpellsNb": 5,
"SpellsNb": 6,
"Specials": 5,
"Locations": {
"1":4,
"2":3,
"3":2,
"4":0,
"5":0,
"6":0,
"7":0,
"8":0,
"9":0}
}</v>
      </c>
      <c r="BJ7" s="162">
        <v>3</v>
      </c>
      <c r="BK7" s="35" t="s">
        <v>1188</v>
      </c>
      <c r="BL7" s="163" t="str">
        <f t="shared" si="0"/>
        <v>"WARRIOR-5" : {
"Capacities":"Attaque supplémentaire (1)"
}</v>
      </c>
      <c r="BM7" s="5">
        <v>3</v>
      </c>
      <c r="BN7" s="35" t="s">
        <v>50</v>
      </c>
      <c r="BO7" s="5">
        <v>4</v>
      </c>
      <c r="BP7" s="5">
        <v>4</v>
      </c>
      <c r="BQ7" s="5">
        <v>3</v>
      </c>
      <c r="BR7" s="5">
        <v>2</v>
      </c>
      <c r="BS7" s="5">
        <v>0</v>
      </c>
      <c r="BT7" s="5">
        <v>0</v>
      </c>
      <c r="BU7" s="5">
        <v>0</v>
      </c>
      <c r="BV7" s="5">
        <v>0</v>
      </c>
      <c r="BW7" s="5">
        <v>0</v>
      </c>
      <c r="BX7" s="5">
        <v>0</v>
      </c>
      <c r="BY7" s="5" t="str">
        <f t="shared" si="8"/>
        <v>"MAGICIAN-5" : {
"Capacities":"-",
"MinorSpellsNb": 4,
"Locations": {
"1":4,
"2":3,
"3":2,
"4":0,
"5":0,
"6":0,
"7":0,
"8":0,
"9":0}
}</v>
      </c>
      <c r="BZ7" s="170">
        <v>3</v>
      </c>
      <c r="CA7" s="146" t="s">
        <v>243</v>
      </c>
      <c r="CB7" s="146">
        <v>5</v>
      </c>
      <c r="CC7" s="202">
        <v>3</v>
      </c>
      <c r="CD7" s="175" t="s">
        <v>244</v>
      </c>
      <c r="CE7" s="159" t="str">
        <f t="shared" si="1"/>
        <v>"MONK-5" : {
"Capacities":"Attaque supplémentaire, Frappe étourdissante",
"Specials": 5,
"BonusAttack": "1d6",
"ArmourlessSpeed": "3"
}</v>
      </c>
      <c r="CF7" s="162">
        <v>3</v>
      </c>
      <c r="CG7" s="35" t="s">
        <v>284</v>
      </c>
      <c r="CH7" s="5">
        <v>4</v>
      </c>
      <c r="CI7" s="5">
        <v>2</v>
      </c>
      <c r="CJ7" s="5">
        <v>0</v>
      </c>
      <c r="CK7" s="5">
        <v>0</v>
      </c>
      <c r="CL7" s="5">
        <v>0</v>
      </c>
      <c r="CM7" s="166" t="str">
        <f t="shared" si="9"/>
        <v>"PALADIN-5" : {
"Capacities":"Attaque supplémentaire",
"Locations": {
"1":4,
"2":2,
"3":0,
"4":0,
"5":0}
}</v>
      </c>
      <c r="CN7" s="5">
        <v>3</v>
      </c>
      <c r="CO7" s="35" t="s">
        <v>284</v>
      </c>
      <c r="CP7" s="5">
        <v>4</v>
      </c>
      <c r="CQ7" s="5">
        <v>4</v>
      </c>
      <c r="CR7" s="5">
        <v>2</v>
      </c>
      <c r="CS7" s="5">
        <v>0</v>
      </c>
      <c r="CT7" s="5">
        <v>0</v>
      </c>
      <c r="CU7" s="5">
        <v>0</v>
      </c>
      <c r="CV7" s="5" t="str">
        <f t="shared" si="10"/>
        <v>"PROWLER-5" : {
"Capacities":"Attaque supplémentaire",
"SpellsNb":4,
"Locations": {
"1":4,
"2":2,
"3":0,
"4":0,
"5":0}
}</v>
      </c>
      <c r="CW7" s="162">
        <v>3</v>
      </c>
      <c r="CX7" s="5" t="s">
        <v>1223</v>
      </c>
      <c r="CY7" s="35" t="s">
        <v>1224</v>
      </c>
      <c r="CZ7" s="163" t="str">
        <f t="shared" si="2"/>
        <v>"WILY-5" : {
"Capacities":"Esquive instinctive",
"BonusAttack": "3d6"
}</v>
      </c>
      <c r="DA7" s="5">
        <v>3</v>
      </c>
      <c r="DB7" s="35" t="s">
        <v>50</v>
      </c>
      <c r="DC7" s="5">
        <v>3</v>
      </c>
      <c r="DD7" s="5">
        <v>6</v>
      </c>
      <c r="DE7" s="5">
        <v>2</v>
      </c>
      <c r="DF7" s="5">
        <v>3</v>
      </c>
      <c r="DG7" s="5">
        <v>3</v>
      </c>
      <c r="DH7" s="147" t="str">
        <f t="shared" si="11"/>
        <v>"WIZARD-5" : {
"Capacities":"-",
"MinorSpellsNb": 3,
"SpellsNb": 6,
"Locations": {"3":2},
"Invocations": 3
}</v>
      </c>
    </row>
    <row r="8" spans="1:112" ht="15" customHeight="1">
      <c r="A8" s="155">
        <v>6</v>
      </c>
      <c r="B8" s="4">
        <v>3</v>
      </c>
      <c r="C8" s="32" t="s">
        <v>1141</v>
      </c>
      <c r="D8" s="4">
        <v>4</v>
      </c>
      <c r="E8" s="4">
        <v>2</v>
      </c>
      <c r="F8" s="173" t="str">
        <f t="shared" si="3"/>
        <v>"BARBARIAN-6": {
"Capacities": "Capacité de voie",
"Specials": 4,
"Damages": 2
}</v>
      </c>
      <c r="G8" s="164">
        <v>3</v>
      </c>
      <c r="H8" s="32" t="s">
        <v>1154</v>
      </c>
      <c r="I8" s="4">
        <v>3</v>
      </c>
      <c r="J8" s="4">
        <v>9</v>
      </c>
      <c r="K8" s="32">
        <v>4</v>
      </c>
      <c r="L8" s="32">
        <v>3</v>
      </c>
      <c r="M8" s="32">
        <v>3</v>
      </c>
      <c r="N8" s="32">
        <v>0</v>
      </c>
      <c r="O8" s="32">
        <v>0</v>
      </c>
      <c r="P8" s="32">
        <v>0</v>
      </c>
      <c r="Q8" s="32">
        <v>0</v>
      </c>
      <c r="R8" s="32">
        <v>0</v>
      </c>
      <c r="S8" s="32">
        <v>0</v>
      </c>
      <c r="T8" s="163" t="str">
        <f t="shared" si="4"/>
        <v>"BARD-6" : {
"Capacities":"Contre charme, Capacité de collège bardique",
"MinorSpellsNb": 3,
"SpellsNb": 9,
"Locations": {
"1":4,
"2":3,
"3":3,
"4":0,
"5":0,
"6":0,
"7":0,
"8":0,
"9":0}
}</v>
      </c>
      <c r="U8" s="122">
        <v>3</v>
      </c>
      <c r="V8" s="109" t="s">
        <v>1166</v>
      </c>
      <c r="W8" s="122">
        <v>4</v>
      </c>
      <c r="X8" s="109">
        <v>4</v>
      </c>
      <c r="Y8" s="109">
        <v>3</v>
      </c>
      <c r="Z8" s="109">
        <v>3</v>
      </c>
      <c r="AA8" s="109">
        <v>0</v>
      </c>
      <c r="AB8" s="109">
        <v>0</v>
      </c>
      <c r="AC8" s="109">
        <v>0</v>
      </c>
      <c r="AD8" s="109">
        <v>0</v>
      </c>
      <c r="AE8" s="109">
        <v>0</v>
      </c>
      <c r="AF8" s="109">
        <v>0</v>
      </c>
      <c r="AG8" s="111" t="str">
        <f t="shared" si="5"/>
        <v>"CLERK-6" : {
"Capacities":"Canalisation d’énergie divine (2), Capacité de domaine divin",
"MinorSpellsNb": 4,
"Locations": {
"1":4,
"2":3,
"3":3,
"4":0,
"5":0,
"6":0,
"7":0,
"8":0,
"9":0}
}</v>
      </c>
      <c r="AH8" s="164">
        <v>3</v>
      </c>
      <c r="AI8" s="32" t="s">
        <v>1176</v>
      </c>
      <c r="AJ8" s="4">
        <v>3</v>
      </c>
      <c r="AK8" s="32">
        <v>4</v>
      </c>
      <c r="AL8" s="32">
        <v>3</v>
      </c>
      <c r="AM8" s="32">
        <v>3</v>
      </c>
      <c r="AN8" s="32">
        <v>0</v>
      </c>
      <c r="AO8" s="32">
        <v>0</v>
      </c>
      <c r="AP8" s="32">
        <v>0</v>
      </c>
      <c r="AQ8" s="32">
        <v>0</v>
      </c>
      <c r="AR8" s="32">
        <v>0</v>
      </c>
      <c r="AS8" s="32">
        <v>0</v>
      </c>
      <c r="AT8" s="163" t="str">
        <f t="shared" si="6"/>
        <v>"DRUID-6" : {
"Capacities":"Capacité de cercle druidique",
"MinorSpellsNb": 3,
"Locations": {
"1":4,
"2":3,
"3":3,
"4":0,
"5":0,
"6":0,
"7":0,
"8":0,
"9":0}
}</v>
      </c>
      <c r="AU8" s="4">
        <v>3</v>
      </c>
      <c r="AV8" s="4">
        <v>6</v>
      </c>
      <c r="AW8" s="32" t="s">
        <v>1182</v>
      </c>
      <c r="AX8" s="4">
        <v>5</v>
      </c>
      <c r="AY8" s="4">
        <v>7</v>
      </c>
      <c r="AZ8" s="32">
        <v>4</v>
      </c>
      <c r="BA8" s="32">
        <v>3</v>
      </c>
      <c r="BB8" s="32">
        <v>3</v>
      </c>
      <c r="BC8" s="32">
        <v>0</v>
      </c>
      <c r="BD8" s="32">
        <v>0</v>
      </c>
      <c r="BE8" s="32">
        <v>0</v>
      </c>
      <c r="BF8" s="32">
        <v>0</v>
      </c>
      <c r="BG8" s="32">
        <v>0</v>
      </c>
      <c r="BH8" s="32">
        <v>0</v>
      </c>
      <c r="BI8" s="35" t="str">
        <f t="shared" si="7"/>
        <v>"SORCERER-6" : {
"Capacities":"Capacité de l'origine magique",
"MinorSpellsNb": 5,
"SpellsNb": 7,
"Specials": 6,
"Locations": {
"1":4,
"2":3,
"3":3,
"4":0,
"5":0,
"6":0,
"7":0,
"8":0,
"9":0}
}</v>
      </c>
      <c r="BJ8" s="164">
        <v>3</v>
      </c>
      <c r="BK8" s="32" t="s">
        <v>247</v>
      </c>
      <c r="BL8" s="163" t="str">
        <f t="shared" si="0"/>
        <v>"WARRIOR-6" : {
"Capacities":"Amélioration de caractéristiques"
}</v>
      </c>
      <c r="BM8" s="4">
        <v>3</v>
      </c>
      <c r="BN8" s="32" t="s">
        <v>1197</v>
      </c>
      <c r="BO8" s="4">
        <v>4</v>
      </c>
      <c r="BP8" s="4">
        <v>4</v>
      </c>
      <c r="BQ8" s="4">
        <v>3</v>
      </c>
      <c r="BR8" s="4">
        <v>3</v>
      </c>
      <c r="BS8" s="4">
        <v>0</v>
      </c>
      <c r="BT8" s="4">
        <v>0</v>
      </c>
      <c r="BU8" s="4">
        <v>0</v>
      </c>
      <c r="BV8" s="4">
        <v>0</v>
      </c>
      <c r="BW8" s="4">
        <v>0</v>
      </c>
      <c r="BX8" s="4">
        <v>0</v>
      </c>
      <c r="BY8" s="5" t="str">
        <f t="shared" si="8"/>
        <v>"MAGICIAN-6" : {
"Capacities":"Capacité de la tradition arcanique",
"MinorSpellsNb": 4,
"Locations": {
"1":4,
"2":3,
"3":3,
"4":0,
"5":0,
"6":0,
"7":0,
"8":0,
"9":0}
}</v>
      </c>
      <c r="BZ8" s="171">
        <v>3</v>
      </c>
      <c r="CA8" s="148" t="s">
        <v>243</v>
      </c>
      <c r="CB8" s="148">
        <v>6</v>
      </c>
      <c r="CC8" s="203">
        <v>4.5</v>
      </c>
      <c r="CD8" s="176" t="s">
        <v>245</v>
      </c>
      <c r="CE8" s="159" t="str">
        <f t="shared" si="1"/>
        <v>"MONK-6" : {
"Capacities":"Frappes de ki, Capacité de la tradition monastique",
"Specials": 6,
"BonusAttack": "1d6",
"ArmourlessSpeed": "4,5"
}</v>
      </c>
      <c r="CF8" s="164">
        <v>3</v>
      </c>
      <c r="CG8" s="32" t="s">
        <v>1203</v>
      </c>
      <c r="CH8" s="4">
        <v>4</v>
      </c>
      <c r="CI8" s="4">
        <v>2</v>
      </c>
      <c r="CJ8" s="4">
        <v>0</v>
      </c>
      <c r="CK8" s="4">
        <v>0</v>
      </c>
      <c r="CL8" s="4">
        <v>0</v>
      </c>
      <c r="CM8" s="166" t="str">
        <f t="shared" si="9"/>
        <v>"PALADIN-6" : {
"Capacities":"Aura de protection",
"Locations": {
"1":4,
"2":2,
"3":0,
"4":0,
"5":0}
}</v>
      </c>
      <c r="CN8" s="4">
        <v>3</v>
      </c>
      <c r="CO8" s="32" t="s">
        <v>1212</v>
      </c>
      <c r="CP8" s="4">
        <v>4</v>
      </c>
      <c r="CQ8" s="4">
        <v>4</v>
      </c>
      <c r="CR8" s="4">
        <v>2</v>
      </c>
      <c r="CS8" s="4">
        <v>0</v>
      </c>
      <c r="CT8" s="4">
        <v>0</v>
      </c>
      <c r="CU8" s="4">
        <v>0</v>
      </c>
      <c r="CV8" s="5" t="str">
        <f t="shared" si="10"/>
        <v>"PROWLER-6" : {
"Capacities":"Amélioration de l'Ennemi juré et de l'Explorateur-né",
"SpellsNb":4,
"Locations": {
"1":4,
"2":2,
"3":0,
"4":0,
"5":0}
}</v>
      </c>
      <c r="CW8" s="164">
        <v>3</v>
      </c>
      <c r="CX8" s="4" t="s">
        <v>1223</v>
      </c>
      <c r="CY8" s="32" t="s">
        <v>1225</v>
      </c>
      <c r="CZ8" s="163" t="str">
        <f t="shared" si="2"/>
        <v>"WILY-6" : {
"Capacities":"Expertise",
"BonusAttack": "3d6"
}</v>
      </c>
      <c r="DA8" s="4">
        <v>3</v>
      </c>
      <c r="DB8" s="32" t="s">
        <v>1243</v>
      </c>
      <c r="DC8" s="4">
        <v>3</v>
      </c>
      <c r="DD8" s="4">
        <v>7</v>
      </c>
      <c r="DE8" s="4">
        <v>2</v>
      </c>
      <c r="DF8" s="4">
        <v>3</v>
      </c>
      <c r="DG8" s="4">
        <v>3</v>
      </c>
      <c r="DH8" s="147" t="str">
        <f t="shared" si="11"/>
        <v>"WIZARD-6" : {
"Capacities":"Capacité de patron d'Outremonde",
"MinorSpellsNb": 3,
"SpellsNb": 7,
"Locations": {"3":2},
"Invocations": 3
}</v>
      </c>
    </row>
    <row r="9" spans="1:112" ht="15" customHeight="1">
      <c r="A9" s="154">
        <v>7</v>
      </c>
      <c r="B9" s="5">
        <v>3</v>
      </c>
      <c r="C9" s="35" t="s">
        <v>1142</v>
      </c>
      <c r="D9" s="5">
        <v>4</v>
      </c>
      <c r="E9" s="5">
        <v>2</v>
      </c>
      <c r="F9" s="173" t="str">
        <f t="shared" si="3"/>
        <v>"BARBARIAN-7": {
"Capacities": "Instinct sauvage",
"Specials": 4,
"Damages": 2
}</v>
      </c>
      <c r="G9" s="162">
        <v>3</v>
      </c>
      <c r="H9" s="35" t="s">
        <v>50</v>
      </c>
      <c r="I9" s="5">
        <v>3</v>
      </c>
      <c r="J9" s="5">
        <v>10</v>
      </c>
      <c r="K9" s="35">
        <v>4</v>
      </c>
      <c r="L9" s="35">
        <v>3</v>
      </c>
      <c r="M9" s="35">
        <v>3</v>
      </c>
      <c r="N9" s="35">
        <v>1</v>
      </c>
      <c r="O9" s="35">
        <v>0</v>
      </c>
      <c r="P9" s="35">
        <v>0</v>
      </c>
      <c r="Q9" s="35">
        <v>0</v>
      </c>
      <c r="R9" s="35">
        <v>0</v>
      </c>
      <c r="S9" s="35">
        <v>0</v>
      </c>
      <c r="T9" s="163" t="str">
        <f t="shared" si="4"/>
        <v>"BARD-7" : {
"Capacities":"-",
"MinorSpellsNb": 3,
"SpellsNb": 10,
"Locations": {
"1":4,
"2":3,
"3":3,
"4":1,
"5":0,
"6":0,
"7":0,
"8":0,
"9":0}
}</v>
      </c>
      <c r="U9" s="121">
        <v>3</v>
      </c>
      <c r="V9" s="111" t="s">
        <v>50</v>
      </c>
      <c r="W9" s="121">
        <v>4</v>
      </c>
      <c r="X9" s="111">
        <v>4</v>
      </c>
      <c r="Y9" s="111">
        <v>3</v>
      </c>
      <c r="Z9" s="111">
        <v>3</v>
      </c>
      <c r="AA9" s="111">
        <v>1</v>
      </c>
      <c r="AB9" s="111">
        <v>0</v>
      </c>
      <c r="AC9" s="111">
        <v>0</v>
      </c>
      <c r="AD9" s="111">
        <v>0</v>
      </c>
      <c r="AE9" s="111">
        <v>0</v>
      </c>
      <c r="AF9" s="111">
        <v>0</v>
      </c>
      <c r="AG9" s="111" t="str">
        <f t="shared" si="5"/>
        <v>"CLERK-7" : {
"Capacities":"-",
"MinorSpellsNb": 4,
"Locations": {
"1":4,
"2":3,
"3":3,
"4":1,
"5":0,
"6":0,
"7":0,
"8":0,
"9":0}
}</v>
      </c>
      <c r="AH9" s="162">
        <v>3</v>
      </c>
      <c r="AI9" s="35" t="s">
        <v>50</v>
      </c>
      <c r="AJ9" s="5">
        <v>3</v>
      </c>
      <c r="AK9" s="35">
        <v>4</v>
      </c>
      <c r="AL9" s="35">
        <v>3</v>
      </c>
      <c r="AM9" s="35">
        <v>3</v>
      </c>
      <c r="AN9" s="35">
        <v>1</v>
      </c>
      <c r="AO9" s="35">
        <v>0</v>
      </c>
      <c r="AP9" s="35">
        <v>0</v>
      </c>
      <c r="AQ9" s="35">
        <v>0</v>
      </c>
      <c r="AR9" s="35">
        <v>0</v>
      </c>
      <c r="AS9" s="35">
        <v>0</v>
      </c>
      <c r="AT9" s="163" t="str">
        <f t="shared" si="6"/>
        <v>"DRUID-7" : {
"Capacities":"-",
"MinorSpellsNb": 3,
"Locations": {
"1":4,
"2":3,
"3":3,
"4":1,
"5":0,
"6":0,
"7":0,
"8":0,
"9":0}
}</v>
      </c>
      <c r="AU9" s="5">
        <v>3</v>
      </c>
      <c r="AV9" s="5">
        <v>7</v>
      </c>
      <c r="AW9" s="35" t="s">
        <v>50</v>
      </c>
      <c r="AX9" s="5">
        <v>5</v>
      </c>
      <c r="AY9" s="5">
        <v>8</v>
      </c>
      <c r="AZ9" s="35">
        <v>4</v>
      </c>
      <c r="BA9" s="35">
        <v>3</v>
      </c>
      <c r="BB9" s="35">
        <v>3</v>
      </c>
      <c r="BC9" s="35">
        <v>1</v>
      </c>
      <c r="BD9" s="35">
        <v>0</v>
      </c>
      <c r="BE9" s="35">
        <v>0</v>
      </c>
      <c r="BF9" s="35">
        <v>0</v>
      </c>
      <c r="BG9" s="35">
        <v>0</v>
      </c>
      <c r="BH9" s="35">
        <v>0</v>
      </c>
      <c r="BI9" s="35" t="str">
        <f t="shared" si="7"/>
        <v>"SORCERER-7" : {
"Capacities":"-",
"MinorSpellsNb": 5,
"SpellsNb": 8,
"Specials": 7,
"Locations": {
"1":4,
"2":3,
"3":3,
"4":1,
"5":0,
"6":0,
"7":0,
"8":0,
"9":0}
}</v>
      </c>
      <c r="BJ9" s="162">
        <v>3</v>
      </c>
      <c r="BK9" s="35" t="s">
        <v>1189</v>
      </c>
      <c r="BL9" s="163" t="str">
        <f t="shared" si="0"/>
        <v>"WARRIOR-7" : {
"Capacities":"Capacité de l'archétype martial"
}</v>
      </c>
      <c r="BM9" s="5">
        <v>3</v>
      </c>
      <c r="BN9" s="35" t="s">
        <v>50</v>
      </c>
      <c r="BO9" s="5">
        <v>4</v>
      </c>
      <c r="BP9" s="5">
        <v>4</v>
      </c>
      <c r="BQ9" s="5">
        <v>3</v>
      </c>
      <c r="BR9" s="5">
        <v>3</v>
      </c>
      <c r="BS9" s="5">
        <v>1</v>
      </c>
      <c r="BT9" s="5">
        <v>0</v>
      </c>
      <c r="BU9" s="5">
        <v>0</v>
      </c>
      <c r="BV9" s="5">
        <v>0</v>
      </c>
      <c r="BW9" s="5">
        <v>0</v>
      </c>
      <c r="BX9" s="5">
        <v>0</v>
      </c>
      <c r="BY9" s="5" t="str">
        <f t="shared" si="8"/>
        <v>"MAGICIAN-7" : {
"Capacities":"-",
"MinorSpellsNb": 4,
"Locations": {
"1":4,
"2":3,
"3":3,
"4":1,
"5":0,
"6":0,
"7":0,
"8":0,
"9":0}
}</v>
      </c>
      <c r="BZ9" s="170">
        <v>3</v>
      </c>
      <c r="CA9" s="146" t="s">
        <v>243</v>
      </c>
      <c r="CB9" s="146">
        <v>7</v>
      </c>
      <c r="CC9" s="202">
        <v>4.5</v>
      </c>
      <c r="CD9" s="175" t="s">
        <v>246</v>
      </c>
      <c r="CE9" s="159" t="str">
        <f t="shared" si="1"/>
        <v>"MONK-7" : {
"Capacities":"Dérobade, Tranquillité de l'esprit",
"Specials": 7,
"BonusAttack": "1d6",
"ArmourlessSpeed": "4,5"
}</v>
      </c>
      <c r="CF9" s="162">
        <v>3</v>
      </c>
      <c r="CG9" s="35" t="s">
        <v>1204</v>
      </c>
      <c r="CH9" s="5">
        <v>4</v>
      </c>
      <c r="CI9" s="5">
        <v>3</v>
      </c>
      <c r="CJ9" s="5">
        <v>0</v>
      </c>
      <c r="CK9" s="5">
        <v>0</v>
      </c>
      <c r="CL9" s="5">
        <v>0</v>
      </c>
      <c r="CM9" s="166" t="str">
        <f t="shared" si="9"/>
        <v>"PALADIN-7" : {
"Capacities":"Capacité de serment sacré",
"Locations": {
"1":4,
"2":3,
"3":0,
"4":0,
"5":0}
}</v>
      </c>
      <c r="CN9" s="5">
        <v>3</v>
      </c>
      <c r="CO9" s="35" t="s">
        <v>1213</v>
      </c>
      <c r="CP9" s="5">
        <v>5</v>
      </c>
      <c r="CQ9" s="5">
        <v>4</v>
      </c>
      <c r="CR9" s="5">
        <v>3</v>
      </c>
      <c r="CS9" s="5">
        <v>0</v>
      </c>
      <c r="CT9" s="5">
        <v>0</v>
      </c>
      <c r="CU9" s="5">
        <v>0</v>
      </c>
      <c r="CV9" s="5" t="str">
        <f t="shared" si="10"/>
        <v>"PROWLER-7" : {
"Capacities":"Capacité de l'archétype de rôdeur",
"SpellsNb":5,
"Locations": {
"1":4,
"2":3,
"3":0,
"4":0,
"5":0}
}</v>
      </c>
      <c r="CW9" s="162">
        <v>3</v>
      </c>
      <c r="CX9" s="5" t="s">
        <v>1226</v>
      </c>
      <c r="CY9" s="35" t="s">
        <v>290</v>
      </c>
      <c r="CZ9" s="163" t="str">
        <f t="shared" si="2"/>
        <v>"WILY-7" : {
"Capacities":"Dérobade",
"BonusAttack": "4d6"
}</v>
      </c>
      <c r="DA9" s="5">
        <v>3</v>
      </c>
      <c r="DB9" s="35" t="s">
        <v>50</v>
      </c>
      <c r="DC9" s="5">
        <v>3</v>
      </c>
      <c r="DD9" s="5">
        <v>8</v>
      </c>
      <c r="DE9" s="5">
        <v>2</v>
      </c>
      <c r="DF9" s="5">
        <v>4</v>
      </c>
      <c r="DG9" s="5">
        <v>4</v>
      </c>
      <c r="DH9" s="147" t="str">
        <f t="shared" si="11"/>
        <v>"WIZARD-7" : {
"Capacities":"-",
"MinorSpellsNb": 3,
"SpellsNb": 8,
"Locations": {"4":2},
"Invocations": 4
}</v>
      </c>
    </row>
    <row r="10" spans="1:112" ht="15" customHeight="1">
      <c r="A10" s="155">
        <v>8</v>
      </c>
      <c r="B10" s="4">
        <v>3</v>
      </c>
      <c r="C10" s="32" t="s">
        <v>247</v>
      </c>
      <c r="D10" s="4">
        <v>4</v>
      </c>
      <c r="E10" s="4">
        <v>2</v>
      </c>
      <c r="F10" s="173" t="str">
        <f t="shared" si="3"/>
        <v>"BARBARIAN-8": {
"Capacities": "Amélioration de caractéristiques",
"Specials": 4,
"Damages": 2
}</v>
      </c>
      <c r="G10" s="164">
        <v>3</v>
      </c>
      <c r="H10" s="32" t="s">
        <v>247</v>
      </c>
      <c r="I10" s="4">
        <v>3</v>
      </c>
      <c r="J10" s="4">
        <v>11</v>
      </c>
      <c r="K10" s="32">
        <v>4</v>
      </c>
      <c r="L10" s="32">
        <v>3</v>
      </c>
      <c r="M10" s="32">
        <v>3</v>
      </c>
      <c r="N10" s="32">
        <v>2</v>
      </c>
      <c r="O10" s="32">
        <v>0</v>
      </c>
      <c r="P10" s="32">
        <v>0</v>
      </c>
      <c r="Q10" s="32">
        <v>0</v>
      </c>
      <c r="R10" s="32">
        <v>0</v>
      </c>
      <c r="S10" s="32">
        <v>0</v>
      </c>
      <c r="T10" s="163" t="str">
        <f t="shared" si="4"/>
        <v>"BARD-8" : {
"Capacities":"Amélioration de caractéristiques",
"MinorSpellsNb": 3,
"SpellsNb": 11,
"Locations": {
"1":4,
"2":3,
"3":3,
"4":2,
"5":0,
"6":0,
"7":0,
"8":0,
"9":0}
}</v>
      </c>
      <c r="U10" s="122">
        <v>3</v>
      </c>
      <c r="V10" s="109" t="s">
        <v>1254</v>
      </c>
      <c r="W10" s="122">
        <v>4</v>
      </c>
      <c r="X10" s="109">
        <v>4</v>
      </c>
      <c r="Y10" s="109">
        <v>3</v>
      </c>
      <c r="Z10" s="109">
        <v>3</v>
      </c>
      <c r="AA10" s="109">
        <v>2</v>
      </c>
      <c r="AB10" s="109">
        <v>0</v>
      </c>
      <c r="AC10" s="109">
        <v>0</v>
      </c>
      <c r="AD10" s="109">
        <v>0</v>
      </c>
      <c r="AE10" s="109">
        <v>0</v>
      </c>
      <c r="AF10" s="109">
        <v>0</v>
      </c>
      <c r="AG10" s="111" t="str">
        <f t="shared" si="5"/>
        <v>"CLERK-8" : {
"Capacities":"Amélioration de caractéristiques, Capacité de domaine divin,Destruction des morts-vivants (FP 1)",
"MinorSpellsNb": 4,
"Locations": {
"1":4,
"2":3,
"3":3,
"4":2,
"5":0,
"6":0,
"7":0,
"8":0,
"9":0}
}</v>
      </c>
      <c r="AH10" s="164">
        <v>3</v>
      </c>
      <c r="AI10" s="32" t="s">
        <v>1175</v>
      </c>
      <c r="AJ10" s="4">
        <v>3</v>
      </c>
      <c r="AK10" s="32">
        <v>4</v>
      </c>
      <c r="AL10" s="32">
        <v>3</v>
      </c>
      <c r="AM10" s="32">
        <v>3</v>
      </c>
      <c r="AN10" s="32">
        <v>2</v>
      </c>
      <c r="AO10" s="32">
        <v>0</v>
      </c>
      <c r="AP10" s="32">
        <v>0</v>
      </c>
      <c r="AQ10" s="32">
        <v>0</v>
      </c>
      <c r="AR10" s="32">
        <v>0</v>
      </c>
      <c r="AS10" s="32">
        <v>0</v>
      </c>
      <c r="AT10" s="163" t="str">
        <f t="shared" si="6"/>
        <v>"DRUID-8" : {
"Capacities":"Forme sauvage améliorée, Amélioration de caractéristiques",
"MinorSpellsNb": 3,
"Locations": {
"1":4,
"2":3,
"3":3,
"4":2,
"5":0,
"6":0,
"7":0,
"8":0,
"9":0}
}</v>
      </c>
      <c r="AU10" s="4">
        <v>3</v>
      </c>
      <c r="AV10" s="4">
        <v>8</v>
      </c>
      <c r="AW10" s="32" t="s">
        <v>247</v>
      </c>
      <c r="AX10" s="4">
        <v>5</v>
      </c>
      <c r="AY10" s="4">
        <v>9</v>
      </c>
      <c r="AZ10" s="32">
        <v>4</v>
      </c>
      <c r="BA10" s="32">
        <v>3</v>
      </c>
      <c r="BB10" s="32">
        <v>3</v>
      </c>
      <c r="BC10" s="32">
        <v>2</v>
      </c>
      <c r="BD10" s="32">
        <v>0</v>
      </c>
      <c r="BE10" s="32">
        <v>0</v>
      </c>
      <c r="BF10" s="32">
        <v>0</v>
      </c>
      <c r="BG10" s="32">
        <v>0</v>
      </c>
      <c r="BH10" s="32">
        <v>0</v>
      </c>
      <c r="BI10" s="35" t="str">
        <f t="shared" si="7"/>
        <v>"SORCERER-8" : {
"Capacities":"Amélioration de caractéristiques",
"MinorSpellsNb": 5,
"SpellsNb": 9,
"Specials": 8,
"Locations": {
"1":4,
"2":3,
"3":3,
"4":2,
"5":0,
"6":0,
"7":0,
"8":0,
"9":0}
}</v>
      </c>
      <c r="BJ10" s="164">
        <v>3</v>
      </c>
      <c r="BK10" s="32" t="s">
        <v>247</v>
      </c>
      <c r="BL10" s="163" t="str">
        <f t="shared" si="0"/>
        <v>"WARRIOR-8" : {
"Capacities":"Amélioration de caractéristiques"
}</v>
      </c>
      <c r="BM10" s="4">
        <v>3</v>
      </c>
      <c r="BN10" s="32" t="s">
        <v>247</v>
      </c>
      <c r="BO10" s="4">
        <v>4</v>
      </c>
      <c r="BP10" s="4">
        <v>4</v>
      </c>
      <c r="BQ10" s="4">
        <v>3</v>
      </c>
      <c r="BR10" s="4">
        <v>3</v>
      </c>
      <c r="BS10" s="4">
        <v>2</v>
      </c>
      <c r="BT10" s="4">
        <v>0</v>
      </c>
      <c r="BU10" s="4">
        <v>0</v>
      </c>
      <c r="BV10" s="4">
        <v>0</v>
      </c>
      <c r="BW10" s="4">
        <v>0</v>
      </c>
      <c r="BX10" s="4">
        <v>0</v>
      </c>
      <c r="BY10" s="5" t="str">
        <f t="shared" si="8"/>
        <v>"MAGICIAN-8" : {
"Capacities":"Amélioration de caractéristiques",
"MinorSpellsNb": 4,
"Locations": {
"1":4,
"2":3,
"3":3,
"4":2,
"5":0,
"6":0,
"7":0,
"8":0,
"9":0}
}</v>
      </c>
      <c r="BZ10" s="171">
        <v>3</v>
      </c>
      <c r="CA10" s="148" t="s">
        <v>243</v>
      </c>
      <c r="CB10" s="148">
        <v>8</v>
      </c>
      <c r="CC10" s="203">
        <v>4.5</v>
      </c>
      <c r="CD10" s="176" t="s">
        <v>247</v>
      </c>
      <c r="CE10" s="159" t="str">
        <f t="shared" si="1"/>
        <v>"MONK-8" : {
"Capacities":"Amélioration de caractéristiques",
"Specials": 8,
"BonusAttack": "1d6",
"ArmourlessSpeed": "4,5"
}</v>
      </c>
      <c r="CF10" s="164">
        <v>3</v>
      </c>
      <c r="CG10" s="32" t="s">
        <v>247</v>
      </c>
      <c r="CH10" s="4">
        <v>4</v>
      </c>
      <c r="CI10" s="4">
        <v>3</v>
      </c>
      <c r="CJ10" s="4">
        <v>0</v>
      </c>
      <c r="CK10" s="4">
        <v>0</v>
      </c>
      <c r="CL10" s="4">
        <v>0</v>
      </c>
      <c r="CM10" s="166" t="str">
        <f t="shared" si="9"/>
        <v>"PALADIN-8" : {
"Capacities":"Amélioration de caractéristiques",
"Locations": {
"1":4,
"2":3,
"3":0,
"4":0,
"5":0}
}</v>
      </c>
      <c r="CN10" s="4">
        <v>3</v>
      </c>
      <c r="CO10" s="32" t="s">
        <v>1214</v>
      </c>
      <c r="CP10" s="4">
        <v>5</v>
      </c>
      <c r="CQ10" s="4">
        <v>4</v>
      </c>
      <c r="CR10" s="4">
        <v>3</v>
      </c>
      <c r="CS10" s="4">
        <v>0</v>
      </c>
      <c r="CT10" s="4">
        <v>0</v>
      </c>
      <c r="CU10" s="4">
        <v>0</v>
      </c>
      <c r="CV10" s="5" t="str">
        <f t="shared" si="10"/>
        <v>"PROWLER-8" : {
"Capacities":"Amélioration de caractéristiques, Traversée des terrains",
"SpellsNb":5,
"Locations": {
"1":4,
"2":3,
"3":0,
"4":0,
"5":0}
}</v>
      </c>
      <c r="CW10" s="164">
        <v>3</v>
      </c>
      <c r="CX10" s="4" t="s">
        <v>1226</v>
      </c>
      <c r="CY10" s="32" t="s">
        <v>247</v>
      </c>
      <c r="CZ10" s="163" t="str">
        <f t="shared" si="2"/>
        <v>"WILY-8" : {
"Capacities":"Amélioration de caractéristiques",
"BonusAttack": "4d6"
}</v>
      </c>
      <c r="DA10" s="4">
        <v>3</v>
      </c>
      <c r="DB10" s="32" t="s">
        <v>247</v>
      </c>
      <c r="DC10" s="4">
        <v>3</v>
      </c>
      <c r="DD10" s="4">
        <v>9</v>
      </c>
      <c r="DE10" s="4">
        <v>2</v>
      </c>
      <c r="DF10" s="4">
        <v>4</v>
      </c>
      <c r="DG10" s="4">
        <v>4</v>
      </c>
      <c r="DH10" s="147" t="str">
        <f t="shared" si="11"/>
        <v>"WIZARD-8" : {
"Capacities":"Amélioration de caractéristiques",
"MinorSpellsNb": 3,
"SpellsNb": 9,
"Locations": {"4":2},
"Invocations": 4
}</v>
      </c>
    </row>
    <row r="11" spans="1:112" ht="15" customHeight="1">
      <c r="A11" s="154">
        <v>9</v>
      </c>
      <c r="B11" s="5">
        <v>4</v>
      </c>
      <c r="C11" s="35" t="s">
        <v>1143</v>
      </c>
      <c r="D11" s="5">
        <v>4</v>
      </c>
      <c r="E11" s="5">
        <v>3</v>
      </c>
      <c r="F11" s="173" t="str">
        <f t="shared" si="3"/>
        <v>"BARBARIAN-9": {
"Capacities": "Critique brutal (1 dé)",
"Specials": 4,
"Damages": 3
}</v>
      </c>
      <c r="G11" s="162">
        <v>4</v>
      </c>
      <c r="H11" s="35" t="s">
        <v>1155</v>
      </c>
      <c r="I11" s="5">
        <v>3</v>
      </c>
      <c r="J11" s="5">
        <v>12</v>
      </c>
      <c r="K11" s="35">
        <v>4</v>
      </c>
      <c r="L11" s="35">
        <v>3</v>
      </c>
      <c r="M11" s="35">
        <v>3</v>
      </c>
      <c r="N11" s="35">
        <v>3</v>
      </c>
      <c r="O11" s="35">
        <v>1</v>
      </c>
      <c r="P11" s="35">
        <v>0</v>
      </c>
      <c r="Q11" s="35">
        <v>0</v>
      </c>
      <c r="R11" s="35">
        <v>0</v>
      </c>
      <c r="S11" s="35">
        <v>0</v>
      </c>
      <c r="T11" s="163" t="str">
        <f t="shared" si="4"/>
        <v>"BARD-9" : {
"Capacities":"Chant de repos (d8)",
"MinorSpellsNb": 3,
"SpellsNb": 12,
"Locations": {
"1":4,
"2":3,
"3":3,
"4":3,
"5":1,
"6":0,
"7":0,
"8":0,
"9":0}
}</v>
      </c>
      <c r="U11" s="121">
        <v>4</v>
      </c>
      <c r="V11" s="111" t="s">
        <v>50</v>
      </c>
      <c r="W11" s="121">
        <v>4</v>
      </c>
      <c r="X11" s="111">
        <v>4</v>
      </c>
      <c r="Y11" s="111">
        <v>3</v>
      </c>
      <c r="Z11" s="111">
        <v>3</v>
      </c>
      <c r="AA11" s="111">
        <v>3</v>
      </c>
      <c r="AB11" s="111">
        <v>1</v>
      </c>
      <c r="AC11" s="111">
        <v>0</v>
      </c>
      <c r="AD11" s="111">
        <v>0</v>
      </c>
      <c r="AE11" s="111">
        <v>0</v>
      </c>
      <c r="AF11" s="111">
        <v>0</v>
      </c>
      <c r="AG11" s="111" t="str">
        <f t="shared" si="5"/>
        <v>"CLERK-9" : {
"Capacities":"-",
"MinorSpellsNb": 4,
"Locations": {
"1":4,
"2":3,
"3":3,
"4":3,
"5":1,
"6":0,
"7":0,
"8":0,
"9":0}
}</v>
      </c>
      <c r="AH11" s="162">
        <v>4</v>
      </c>
      <c r="AI11" s="35" t="s">
        <v>50</v>
      </c>
      <c r="AJ11" s="5">
        <v>3</v>
      </c>
      <c r="AK11" s="35">
        <v>4</v>
      </c>
      <c r="AL11" s="35">
        <v>3</v>
      </c>
      <c r="AM11" s="35">
        <v>3</v>
      </c>
      <c r="AN11" s="35">
        <v>3</v>
      </c>
      <c r="AO11" s="35">
        <v>1</v>
      </c>
      <c r="AP11" s="35">
        <v>0</v>
      </c>
      <c r="AQ11" s="35">
        <v>0</v>
      </c>
      <c r="AR11" s="35">
        <v>0</v>
      </c>
      <c r="AS11" s="35">
        <v>0</v>
      </c>
      <c r="AT11" s="163" t="str">
        <f t="shared" si="6"/>
        <v>"DRUID-9" : {
"Capacities":"-",
"MinorSpellsNb": 3,
"Locations": {
"1":4,
"2":3,
"3":3,
"4":3,
"5":1,
"6":0,
"7":0,
"8":0,
"9":0}
}</v>
      </c>
      <c r="AU11" s="5">
        <v>4</v>
      </c>
      <c r="AV11" s="5">
        <v>9</v>
      </c>
      <c r="AW11" s="35" t="s">
        <v>50</v>
      </c>
      <c r="AX11" s="5">
        <v>5</v>
      </c>
      <c r="AY11" s="5">
        <v>10</v>
      </c>
      <c r="AZ11" s="35">
        <v>4</v>
      </c>
      <c r="BA11" s="35">
        <v>3</v>
      </c>
      <c r="BB11" s="35">
        <v>3</v>
      </c>
      <c r="BC11" s="35">
        <v>3</v>
      </c>
      <c r="BD11" s="35">
        <v>1</v>
      </c>
      <c r="BE11" s="35">
        <v>0</v>
      </c>
      <c r="BF11" s="35">
        <v>0</v>
      </c>
      <c r="BG11" s="35">
        <v>0</v>
      </c>
      <c r="BH11" s="35">
        <v>0</v>
      </c>
      <c r="BI11" s="35" t="str">
        <f t="shared" si="7"/>
        <v>"SORCERER-9" : {
"Capacities":"-",
"MinorSpellsNb": 5,
"SpellsNb": 10,
"Specials": 9,
"Locations": {
"1":4,
"2":3,
"3":3,
"4":3,
"5":1,
"6":0,
"7":0,
"8":0,
"9":0}
}</v>
      </c>
      <c r="BJ11" s="162">
        <v>4</v>
      </c>
      <c r="BK11" s="35" t="s">
        <v>1190</v>
      </c>
      <c r="BL11" s="163" t="str">
        <f t="shared" si="0"/>
        <v>"WARRIOR-9" : {
"Capacities":"Indomptable (1)"
}</v>
      </c>
      <c r="BM11" s="5">
        <v>4</v>
      </c>
      <c r="BN11" s="35" t="s">
        <v>50</v>
      </c>
      <c r="BO11" s="5">
        <v>4</v>
      </c>
      <c r="BP11" s="5">
        <v>4</v>
      </c>
      <c r="BQ11" s="5">
        <v>3</v>
      </c>
      <c r="BR11" s="5">
        <v>3</v>
      </c>
      <c r="BS11" s="5">
        <v>3</v>
      </c>
      <c r="BT11" s="5">
        <v>1</v>
      </c>
      <c r="BU11" s="5">
        <v>0</v>
      </c>
      <c r="BV11" s="5">
        <v>0</v>
      </c>
      <c r="BW11" s="5">
        <v>0</v>
      </c>
      <c r="BX11" s="5">
        <v>0</v>
      </c>
      <c r="BY11" s="5" t="str">
        <f t="shared" si="8"/>
        <v>"MAGICIAN-9" : {
"Capacities":"-",
"MinorSpellsNb": 4,
"Locations": {
"1":4,
"2":3,
"3":3,
"4":3,
"5":1,
"6":0,
"7":0,
"8":0,
"9":0}
}</v>
      </c>
      <c r="BZ11" s="170">
        <v>4</v>
      </c>
      <c r="CA11" s="146" t="s">
        <v>243</v>
      </c>
      <c r="CB11" s="146">
        <v>9</v>
      </c>
      <c r="CC11" s="202">
        <v>4.5</v>
      </c>
      <c r="CD11" s="175" t="s">
        <v>248</v>
      </c>
      <c r="CE11" s="159" t="str">
        <f t="shared" si="1"/>
        <v>"MONK-9" : {
"Capacities":"Déplacement sans armure amélioré",
"Specials": 9,
"BonusAttack": "1d6",
"ArmourlessSpeed": "4,5"
}</v>
      </c>
      <c r="CF11" s="162">
        <v>4</v>
      </c>
      <c r="CG11" s="35" t="s">
        <v>50</v>
      </c>
      <c r="CH11" s="5">
        <v>4</v>
      </c>
      <c r="CI11" s="5">
        <v>3</v>
      </c>
      <c r="CJ11" s="5">
        <v>2</v>
      </c>
      <c r="CK11" s="5">
        <v>0</v>
      </c>
      <c r="CL11" s="5">
        <v>0</v>
      </c>
      <c r="CM11" s="166" t="str">
        <f t="shared" si="9"/>
        <v>"PALADIN-9" : {
"Capacities":"-",
"Locations": {
"1":4,
"2":3,
"3":2,
"4":0,
"5":0}
}</v>
      </c>
      <c r="CN11" s="5">
        <v>4</v>
      </c>
      <c r="CO11" s="35" t="s">
        <v>50</v>
      </c>
      <c r="CP11" s="5">
        <v>6</v>
      </c>
      <c r="CQ11" s="5">
        <v>4</v>
      </c>
      <c r="CR11" s="5">
        <v>3</v>
      </c>
      <c r="CS11" s="5">
        <v>2</v>
      </c>
      <c r="CT11" s="5">
        <v>0</v>
      </c>
      <c r="CU11" s="5">
        <v>0</v>
      </c>
      <c r="CV11" s="5" t="str">
        <f t="shared" si="10"/>
        <v>"PROWLER-9" : {
"Capacities":"-",
"SpellsNb":6,
"Locations": {
"1":4,
"2":3,
"3":2,
"4":0,
"5":0}
}</v>
      </c>
      <c r="CW11" s="162">
        <v>4</v>
      </c>
      <c r="CX11" s="5" t="s">
        <v>1227</v>
      </c>
      <c r="CY11" s="35" t="s">
        <v>1228</v>
      </c>
      <c r="CZ11" s="163" t="str">
        <f t="shared" si="2"/>
        <v>"WILY-9" : {
"Capacities":"Capacité de l'archétype de roublard",
"BonusAttack": "5d6"
}</v>
      </c>
      <c r="DA11" s="5">
        <v>4</v>
      </c>
      <c r="DB11" s="35" t="s">
        <v>50</v>
      </c>
      <c r="DC11" s="5">
        <v>3</v>
      </c>
      <c r="DD11" s="5">
        <v>10</v>
      </c>
      <c r="DE11" s="5">
        <v>2</v>
      </c>
      <c r="DF11" s="5">
        <v>5</v>
      </c>
      <c r="DG11" s="5">
        <v>5</v>
      </c>
      <c r="DH11" s="147" t="str">
        <f t="shared" si="11"/>
        <v>"WIZARD-9" : {
"Capacities":"-",
"MinorSpellsNb": 3,
"SpellsNb": 10,
"Locations": {"5":2},
"Invocations": 5
}</v>
      </c>
    </row>
    <row r="12" spans="1:112" ht="15" customHeight="1">
      <c r="A12" s="155">
        <v>10</v>
      </c>
      <c r="B12" s="4">
        <v>4</v>
      </c>
      <c r="C12" s="32" t="s">
        <v>1141</v>
      </c>
      <c r="D12" s="4">
        <v>4</v>
      </c>
      <c r="E12" s="4">
        <v>3</v>
      </c>
      <c r="F12" s="173" t="str">
        <f t="shared" si="3"/>
        <v>"BARBARIAN-10": {
"Capacities": "Capacité de voie",
"Specials": 4,
"Damages": 3
}</v>
      </c>
      <c r="G12" s="164">
        <v>4</v>
      </c>
      <c r="H12" s="32" t="s">
        <v>1156</v>
      </c>
      <c r="I12" s="4">
        <v>4</v>
      </c>
      <c r="J12" s="4">
        <v>14</v>
      </c>
      <c r="K12" s="32">
        <v>4</v>
      </c>
      <c r="L12" s="32">
        <v>3</v>
      </c>
      <c r="M12" s="32">
        <v>3</v>
      </c>
      <c r="N12" s="32">
        <v>3</v>
      </c>
      <c r="O12" s="32">
        <v>2</v>
      </c>
      <c r="P12" s="32">
        <v>0</v>
      </c>
      <c r="Q12" s="32">
        <v>0</v>
      </c>
      <c r="R12" s="32">
        <v>0</v>
      </c>
      <c r="S12" s="32">
        <v>0</v>
      </c>
      <c r="T12" s="163" t="str">
        <f t="shared" si="4"/>
        <v>"BARD-10" : {
"Capacities":"Inspiration bardique (d10), Expertise, Secrets magiques",
"MinorSpellsNb": 4,
"SpellsNb": 14,
"Locations": {
"1":4,
"2":3,
"3":3,
"4":3,
"5":2,
"6":0,
"7":0,
"8":0,
"9":0}
}</v>
      </c>
      <c r="U12" s="122">
        <v>4</v>
      </c>
      <c r="V12" s="109" t="s">
        <v>1167</v>
      </c>
      <c r="W12" s="122">
        <v>5</v>
      </c>
      <c r="X12" s="109">
        <v>4</v>
      </c>
      <c r="Y12" s="109">
        <v>3</v>
      </c>
      <c r="Z12" s="109">
        <v>3</v>
      </c>
      <c r="AA12" s="109">
        <v>3</v>
      </c>
      <c r="AB12" s="109">
        <v>2</v>
      </c>
      <c r="AC12" s="109">
        <v>0</v>
      </c>
      <c r="AD12" s="109">
        <v>0</v>
      </c>
      <c r="AE12" s="109">
        <v>0</v>
      </c>
      <c r="AF12" s="109">
        <v>0</v>
      </c>
      <c r="AG12" s="111" t="str">
        <f t="shared" si="5"/>
        <v>"CLERK-10" : {
"Capacities":"Intervention divine",
"MinorSpellsNb": 5,
"Locations": {
"1":4,
"2":3,
"3":3,
"4":3,
"5":2,
"6":0,
"7":0,
"8":0,
"9":0}
}</v>
      </c>
      <c r="AH12" s="164">
        <v>4</v>
      </c>
      <c r="AI12" s="32" t="s">
        <v>1176</v>
      </c>
      <c r="AJ12" s="4">
        <v>4</v>
      </c>
      <c r="AK12" s="32">
        <v>4</v>
      </c>
      <c r="AL12" s="32">
        <v>3</v>
      </c>
      <c r="AM12" s="32">
        <v>3</v>
      </c>
      <c r="AN12" s="32">
        <v>3</v>
      </c>
      <c r="AO12" s="32">
        <v>2</v>
      </c>
      <c r="AP12" s="32">
        <v>0</v>
      </c>
      <c r="AQ12" s="32">
        <v>0</v>
      </c>
      <c r="AR12" s="32">
        <v>0</v>
      </c>
      <c r="AS12" s="32">
        <v>0</v>
      </c>
      <c r="AT12" s="163" t="str">
        <f t="shared" si="6"/>
        <v>"DRUID-10" : {
"Capacities":"Capacité de cercle druidique",
"MinorSpellsNb": 4,
"Locations": {
"1":4,
"2":3,
"3":3,
"4":3,
"5":2,
"6":0,
"7":0,
"8":0,
"9":0}
}</v>
      </c>
      <c r="AU12" s="4">
        <v>4</v>
      </c>
      <c r="AV12" s="4">
        <v>10</v>
      </c>
      <c r="AW12" s="32" t="s">
        <v>1181</v>
      </c>
      <c r="AX12" s="4">
        <v>6</v>
      </c>
      <c r="AY12" s="4">
        <v>11</v>
      </c>
      <c r="AZ12" s="32">
        <v>4</v>
      </c>
      <c r="BA12" s="32">
        <v>3</v>
      </c>
      <c r="BB12" s="32">
        <v>3</v>
      </c>
      <c r="BC12" s="32">
        <v>3</v>
      </c>
      <c r="BD12" s="32">
        <v>2</v>
      </c>
      <c r="BE12" s="32">
        <v>0</v>
      </c>
      <c r="BF12" s="32">
        <v>0</v>
      </c>
      <c r="BG12" s="32">
        <v>0</v>
      </c>
      <c r="BH12" s="32">
        <v>0</v>
      </c>
      <c r="BI12" s="35" t="str">
        <f t="shared" si="7"/>
        <v>"SORCERER-10" : {
"Capacities":"Métamagie",
"MinorSpellsNb": 6,
"SpellsNb": 11,
"Specials": 10,
"Locations": {
"1":4,
"2":3,
"3":3,
"4":3,
"5":2,
"6":0,
"7":0,
"8":0,
"9":0}
}</v>
      </c>
      <c r="BJ12" s="164">
        <v>4</v>
      </c>
      <c r="BK12" s="32" t="s">
        <v>1189</v>
      </c>
      <c r="BL12" s="163" t="str">
        <f t="shared" si="0"/>
        <v>"WARRIOR-10" : {
"Capacities":"Capacité de l'archétype martial"
}</v>
      </c>
      <c r="BM12" s="4">
        <v>4</v>
      </c>
      <c r="BN12" s="32" t="s">
        <v>1197</v>
      </c>
      <c r="BO12" s="4">
        <v>5</v>
      </c>
      <c r="BP12" s="4">
        <v>4</v>
      </c>
      <c r="BQ12" s="4">
        <v>3</v>
      </c>
      <c r="BR12" s="4">
        <v>3</v>
      </c>
      <c r="BS12" s="4">
        <v>3</v>
      </c>
      <c r="BT12" s="4">
        <v>2</v>
      </c>
      <c r="BU12" s="4">
        <v>0</v>
      </c>
      <c r="BV12" s="4">
        <v>0</v>
      </c>
      <c r="BW12" s="4">
        <v>0</v>
      </c>
      <c r="BX12" s="4">
        <v>0</v>
      </c>
      <c r="BY12" s="5" t="str">
        <f t="shared" si="8"/>
        <v>"MAGICIAN-10" : {
"Capacities":"Capacité de la tradition arcanique",
"MinorSpellsNb": 5,
"Locations": {
"1":4,
"2":3,
"3":3,
"4":3,
"5":2,
"6":0,
"7":0,
"8":0,
"9":0}
}</v>
      </c>
      <c r="BZ12" s="171">
        <v>4</v>
      </c>
      <c r="CA12" s="148" t="s">
        <v>243</v>
      </c>
      <c r="CB12" s="148">
        <v>10</v>
      </c>
      <c r="CC12" s="203">
        <v>6</v>
      </c>
      <c r="CD12" s="176" t="s">
        <v>249</v>
      </c>
      <c r="CE12" s="159" t="str">
        <f t="shared" si="1"/>
        <v>"MONK-10" : {
"Capacities":"Pureté du corps",
"Specials": 10,
"BonusAttack": "1d6",
"ArmourlessSpeed": "6"
}</v>
      </c>
      <c r="CF12" s="164">
        <v>4</v>
      </c>
      <c r="CG12" s="32" t="s">
        <v>1205</v>
      </c>
      <c r="CH12" s="4">
        <v>4</v>
      </c>
      <c r="CI12" s="4">
        <v>3</v>
      </c>
      <c r="CJ12" s="4">
        <v>2</v>
      </c>
      <c r="CK12" s="4">
        <v>0</v>
      </c>
      <c r="CL12" s="4">
        <v>0</v>
      </c>
      <c r="CM12" s="166" t="str">
        <f t="shared" si="9"/>
        <v>"PALADIN-10" : {
"Capacities":"Aura de courage",
"Locations": {
"1":4,
"2":3,
"3":2,
"4":0,
"5":0}
}</v>
      </c>
      <c r="CN12" s="4">
        <v>4</v>
      </c>
      <c r="CO12" s="32" t="s">
        <v>1215</v>
      </c>
      <c r="CP12" s="4">
        <v>6</v>
      </c>
      <c r="CQ12" s="4">
        <v>4</v>
      </c>
      <c r="CR12" s="4">
        <v>3</v>
      </c>
      <c r="CS12" s="4">
        <v>2</v>
      </c>
      <c r="CT12" s="4">
        <v>0</v>
      </c>
      <c r="CU12" s="4">
        <v>0</v>
      </c>
      <c r="CV12" s="5" t="str">
        <f t="shared" si="10"/>
        <v>"PROWLER-10" : {
"Capacities":"Amélioration de l'Explorateur-né, Camouflage naturel",
"SpellsNb":6,
"Locations": {
"1":4,
"2":3,
"3":2,
"4":0,
"5":0}
}</v>
      </c>
      <c r="CW12" s="164">
        <v>4</v>
      </c>
      <c r="CX12" s="4" t="s">
        <v>1227</v>
      </c>
      <c r="CY12" s="32" t="s">
        <v>247</v>
      </c>
      <c r="CZ12" s="163" t="str">
        <f t="shared" si="2"/>
        <v>"WILY-10" : {
"Capacities":"Amélioration de caractéristiques",
"BonusAttack": "5d6"
}</v>
      </c>
      <c r="DA12" s="4">
        <v>4</v>
      </c>
      <c r="DB12" s="32" t="s">
        <v>1243</v>
      </c>
      <c r="DC12" s="4">
        <v>4</v>
      </c>
      <c r="DD12" s="4">
        <v>10</v>
      </c>
      <c r="DE12" s="4">
        <v>2</v>
      </c>
      <c r="DF12" s="4">
        <v>5</v>
      </c>
      <c r="DG12" s="4">
        <v>5</v>
      </c>
      <c r="DH12" s="147" t="str">
        <f t="shared" si="11"/>
        <v>"WIZARD-10" : {
"Capacities":"Capacité de patron d'Outremonde",
"MinorSpellsNb": 4,
"SpellsNb": 10,
"Locations": {"5":2},
"Invocations": 5
}</v>
      </c>
    </row>
    <row r="13" spans="1:112" ht="15" customHeight="1">
      <c r="A13" s="154">
        <v>11</v>
      </c>
      <c r="B13" s="5">
        <v>4</v>
      </c>
      <c r="C13" s="35" t="s">
        <v>1144</v>
      </c>
      <c r="D13" s="5">
        <v>4</v>
      </c>
      <c r="E13" s="5">
        <v>3</v>
      </c>
      <c r="F13" s="173" t="str">
        <f t="shared" si="3"/>
        <v>"BARBARIAN-11": {
"Capacities": "Rage implacable",
"Specials": 4,
"Damages": 3
}</v>
      </c>
      <c r="G13" s="162">
        <v>4</v>
      </c>
      <c r="H13" s="35" t="s">
        <v>50</v>
      </c>
      <c r="I13" s="5">
        <v>4</v>
      </c>
      <c r="J13" s="5">
        <v>15</v>
      </c>
      <c r="K13" s="35">
        <v>4</v>
      </c>
      <c r="L13" s="35">
        <v>3</v>
      </c>
      <c r="M13" s="35">
        <v>3</v>
      </c>
      <c r="N13" s="35">
        <v>3</v>
      </c>
      <c r="O13" s="35">
        <v>2</v>
      </c>
      <c r="P13" s="35">
        <v>1</v>
      </c>
      <c r="Q13" s="35">
        <v>0</v>
      </c>
      <c r="R13" s="35">
        <v>0</v>
      </c>
      <c r="S13" s="35">
        <v>0</v>
      </c>
      <c r="T13" s="163" t="str">
        <f t="shared" si="4"/>
        <v>"BARD-11" : {
"Capacities":"-",
"MinorSpellsNb": 4,
"SpellsNb": 15,
"Locations": {
"1":4,
"2":3,
"3":3,
"4":3,
"5":2,
"6":1,
"7":0,
"8":0,
"9":0}
}</v>
      </c>
      <c r="U13" s="121">
        <v>4</v>
      </c>
      <c r="V13" s="111" t="s">
        <v>1168</v>
      </c>
      <c r="W13" s="121">
        <v>5</v>
      </c>
      <c r="X13" s="111">
        <v>4</v>
      </c>
      <c r="Y13" s="111">
        <v>3</v>
      </c>
      <c r="Z13" s="111">
        <v>3</v>
      </c>
      <c r="AA13" s="111">
        <v>3</v>
      </c>
      <c r="AB13" s="111">
        <v>2</v>
      </c>
      <c r="AC13" s="111">
        <v>1</v>
      </c>
      <c r="AD13" s="111">
        <v>0</v>
      </c>
      <c r="AE13" s="111">
        <v>0</v>
      </c>
      <c r="AF13" s="111">
        <v>0</v>
      </c>
      <c r="AG13" s="111" t="str">
        <f t="shared" si="5"/>
        <v>"CLERK-11" : {
"Capacities":"Destruction des morts-vivants (FP 2)",
"MinorSpellsNb": 5,
"Locations": {
"1":4,
"2":3,
"3":3,
"4":3,
"5":2,
"6":1,
"7":0,
"8":0,
"9":0}
}</v>
      </c>
      <c r="AH13" s="162">
        <v>4</v>
      </c>
      <c r="AI13" s="35" t="s">
        <v>50</v>
      </c>
      <c r="AJ13" s="5">
        <v>4</v>
      </c>
      <c r="AK13" s="35">
        <v>4</v>
      </c>
      <c r="AL13" s="35">
        <v>3</v>
      </c>
      <c r="AM13" s="35">
        <v>3</v>
      </c>
      <c r="AN13" s="35">
        <v>3</v>
      </c>
      <c r="AO13" s="35">
        <v>2</v>
      </c>
      <c r="AP13" s="35">
        <v>1</v>
      </c>
      <c r="AQ13" s="35">
        <v>0</v>
      </c>
      <c r="AR13" s="35">
        <v>0</v>
      </c>
      <c r="AS13" s="35">
        <v>0</v>
      </c>
      <c r="AT13" s="163" t="str">
        <f t="shared" si="6"/>
        <v>"DRUID-11" : {
"Capacities":"-",
"MinorSpellsNb": 4,
"Locations": {
"1":4,
"2":3,
"3":3,
"4":3,
"5":2,
"6":1,
"7":0,
"8":0,
"9":0}
}</v>
      </c>
      <c r="AU13" s="5">
        <v>4</v>
      </c>
      <c r="AV13" s="5">
        <v>11</v>
      </c>
      <c r="AW13" s="35" t="s">
        <v>50</v>
      </c>
      <c r="AX13" s="5">
        <v>6</v>
      </c>
      <c r="AY13" s="5">
        <v>12</v>
      </c>
      <c r="AZ13" s="35">
        <v>4</v>
      </c>
      <c r="BA13" s="35">
        <v>3</v>
      </c>
      <c r="BB13" s="35">
        <v>3</v>
      </c>
      <c r="BC13" s="35">
        <v>3</v>
      </c>
      <c r="BD13" s="35">
        <v>2</v>
      </c>
      <c r="BE13" s="35">
        <v>1</v>
      </c>
      <c r="BF13" s="35">
        <v>0</v>
      </c>
      <c r="BG13" s="35">
        <v>0</v>
      </c>
      <c r="BH13" s="35">
        <v>0</v>
      </c>
      <c r="BI13" s="35" t="str">
        <f t="shared" si="7"/>
        <v>"SORCERER-11" : {
"Capacities":"-",
"MinorSpellsNb": 6,
"SpellsNb": 12,
"Specials": 11,
"Locations": {
"1":4,
"2":3,
"3":3,
"4":3,
"5":2,
"6":1,
"7":0,
"8":0,
"9":0}
}</v>
      </c>
      <c r="BJ13" s="162">
        <v>4</v>
      </c>
      <c r="BK13" s="35" t="s">
        <v>1191</v>
      </c>
      <c r="BL13" s="163" t="str">
        <f t="shared" si="0"/>
        <v>"WARRIOR-11" : {
"Capacities":"Attaque supplémentaire (2)"
}</v>
      </c>
      <c r="BM13" s="5">
        <v>4</v>
      </c>
      <c r="BN13" s="35" t="s">
        <v>50</v>
      </c>
      <c r="BO13" s="5">
        <v>5</v>
      </c>
      <c r="BP13" s="5">
        <v>4</v>
      </c>
      <c r="BQ13" s="5">
        <v>3</v>
      </c>
      <c r="BR13" s="5">
        <v>3</v>
      </c>
      <c r="BS13" s="5">
        <v>3</v>
      </c>
      <c r="BT13" s="5">
        <v>2</v>
      </c>
      <c r="BU13" s="5">
        <v>1</v>
      </c>
      <c r="BV13" s="5">
        <v>0</v>
      </c>
      <c r="BW13" s="5">
        <v>0</v>
      </c>
      <c r="BX13" s="5">
        <v>0</v>
      </c>
      <c r="BY13" s="5" t="str">
        <f t="shared" si="8"/>
        <v>"MAGICIAN-11" : {
"Capacities":"-",
"MinorSpellsNb": 5,
"Locations": {
"1":4,
"2":3,
"3":3,
"4":3,
"5":2,
"6":1,
"7":0,
"8":0,
"9":0}
}</v>
      </c>
      <c r="BZ13" s="170">
        <v>4</v>
      </c>
      <c r="CA13" s="146" t="s">
        <v>250</v>
      </c>
      <c r="CB13" s="146">
        <v>11</v>
      </c>
      <c r="CC13" s="202">
        <v>6</v>
      </c>
      <c r="CD13" s="175" t="s">
        <v>251</v>
      </c>
      <c r="CE13" s="159" t="str">
        <f t="shared" si="1"/>
        <v>"MONK-11" : {
"Capacities":"Capacité de la tradition monastique",
"Specials": 11,
"BonusAttack": "1d8",
"ArmourlessSpeed": "6"
}</v>
      </c>
      <c r="CF13" s="162">
        <v>4</v>
      </c>
      <c r="CG13" s="35" t="s">
        <v>1206</v>
      </c>
      <c r="CH13" s="5">
        <v>4</v>
      </c>
      <c r="CI13" s="5">
        <v>3</v>
      </c>
      <c r="CJ13" s="5">
        <v>3</v>
      </c>
      <c r="CK13" s="5">
        <v>0</v>
      </c>
      <c r="CL13" s="5">
        <v>0</v>
      </c>
      <c r="CM13" s="166" t="str">
        <f t="shared" si="9"/>
        <v>"PALADIN-11" : {
"Capacities":"Châtiment divin amélioré",
"Locations": {
"1":4,
"2":3,
"3":3,
"4":0,
"5":0}
}</v>
      </c>
      <c r="CN13" s="5">
        <v>4</v>
      </c>
      <c r="CO13" s="35" t="s">
        <v>1213</v>
      </c>
      <c r="CP13" s="5">
        <v>7</v>
      </c>
      <c r="CQ13" s="5">
        <v>4</v>
      </c>
      <c r="CR13" s="5">
        <v>3</v>
      </c>
      <c r="CS13" s="5">
        <v>3</v>
      </c>
      <c r="CT13" s="5">
        <v>0</v>
      </c>
      <c r="CU13" s="5">
        <v>0</v>
      </c>
      <c r="CV13" s="5" t="str">
        <f t="shared" si="10"/>
        <v>"PROWLER-11" : {
"Capacities":"Capacité de l'archétype de rôdeur",
"SpellsNb":7,
"Locations": {
"1":4,
"2":3,
"3":3,
"4":0,
"5":0}
}</v>
      </c>
      <c r="CW13" s="162">
        <v>4</v>
      </c>
      <c r="CX13" s="5" t="s">
        <v>1229</v>
      </c>
      <c r="CY13" s="35" t="s">
        <v>1230</v>
      </c>
      <c r="CZ13" s="163" t="str">
        <f t="shared" si="2"/>
        <v>"WILY-11" : {
"Capacities":"Talent",
"BonusAttack": "6d6"
}</v>
      </c>
      <c r="DA13" s="5">
        <v>4</v>
      </c>
      <c r="DB13" s="35" t="s">
        <v>1244</v>
      </c>
      <c r="DC13" s="5">
        <v>4</v>
      </c>
      <c r="DD13" s="5">
        <v>11</v>
      </c>
      <c r="DE13" s="5">
        <v>3</v>
      </c>
      <c r="DF13" s="5">
        <v>5</v>
      </c>
      <c r="DG13" s="5">
        <v>5</v>
      </c>
      <c r="DH13" s="147" t="str">
        <f t="shared" si="11"/>
        <v>"WIZARD-11" : {
"Capacities":"Arcanum mystique (niveau 6)",
"MinorSpellsNb": 4,
"SpellsNb": 11,
"Locations": {"5":3},
"Invocations": 5
}</v>
      </c>
    </row>
    <row r="14" spans="1:112" ht="15" customHeight="1">
      <c r="A14" s="155">
        <v>12</v>
      </c>
      <c r="B14" s="4">
        <v>4</v>
      </c>
      <c r="C14" s="32" t="s">
        <v>247</v>
      </c>
      <c r="D14" s="4">
        <v>5</v>
      </c>
      <c r="E14" s="4">
        <v>3</v>
      </c>
      <c r="F14" s="173" t="str">
        <f t="shared" si="3"/>
        <v>"BARBARIAN-12": {
"Capacities": "Amélioration de caractéristiques",
"Specials": 5,
"Damages": 3
}</v>
      </c>
      <c r="G14" s="164">
        <v>4</v>
      </c>
      <c r="H14" s="32" t="s">
        <v>247</v>
      </c>
      <c r="I14" s="4">
        <v>4</v>
      </c>
      <c r="J14" s="4">
        <v>15</v>
      </c>
      <c r="K14" s="32">
        <v>4</v>
      </c>
      <c r="L14" s="32">
        <v>3</v>
      </c>
      <c r="M14" s="32">
        <v>3</v>
      </c>
      <c r="N14" s="32">
        <v>3</v>
      </c>
      <c r="O14" s="32">
        <v>2</v>
      </c>
      <c r="P14" s="32">
        <v>1</v>
      </c>
      <c r="Q14" s="32">
        <v>0</v>
      </c>
      <c r="R14" s="32">
        <v>0</v>
      </c>
      <c r="S14" s="32">
        <v>0</v>
      </c>
      <c r="T14" s="163" t="str">
        <f t="shared" si="4"/>
        <v>"BARD-12" : {
"Capacities":"Amélioration de caractéristiques",
"MinorSpellsNb": 4,
"SpellsNb": 15,
"Locations": {
"1":4,
"2":3,
"3":3,
"4":3,
"5":2,
"6":1,
"7":0,
"8":0,
"9":0}
}</v>
      </c>
      <c r="U14" s="122">
        <v>4</v>
      </c>
      <c r="V14" s="109" t="s">
        <v>247</v>
      </c>
      <c r="W14" s="122">
        <v>5</v>
      </c>
      <c r="X14" s="109">
        <v>4</v>
      </c>
      <c r="Y14" s="109">
        <v>3</v>
      </c>
      <c r="Z14" s="109">
        <v>3</v>
      </c>
      <c r="AA14" s="109">
        <v>3</v>
      </c>
      <c r="AB14" s="109">
        <v>2</v>
      </c>
      <c r="AC14" s="109">
        <v>1</v>
      </c>
      <c r="AD14" s="109">
        <v>0</v>
      </c>
      <c r="AE14" s="109">
        <v>0</v>
      </c>
      <c r="AF14" s="109">
        <v>0</v>
      </c>
      <c r="AG14" s="111" t="str">
        <f t="shared" si="5"/>
        <v>"CLERK-12" : {
"Capacities":"Amélioration de caractéristiques",
"MinorSpellsNb": 5,
"Locations": {
"1":4,
"2":3,
"3":3,
"4":3,
"5":2,
"6":1,
"7":0,
"8":0,
"9":0}
}</v>
      </c>
      <c r="AH14" s="164">
        <v>4</v>
      </c>
      <c r="AI14" s="32" t="s">
        <v>247</v>
      </c>
      <c r="AJ14" s="4">
        <v>4</v>
      </c>
      <c r="AK14" s="32">
        <v>4</v>
      </c>
      <c r="AL14" s="32">
        <v>3</v>
      </c>
      <c r="AM14" s="32">
        <v>3</v>
      </c>
      <c r="AN14" s="32">
        <v>3</v>
      </c>
      <c r="AO14" s="32">
        <v>2</v>
      </c>
      <c r="AP14" s="32">
        <v>1</v>
      </c>
      <c r="AQ14" s="32">
        <v>0</v>
      </c>
      <c r="AR14" s="32">
        <v>0</v>
      </c>
      <c r="AS14" s="32">
        <v>0</v>
      </c>
      <c r="AT14" s="163" t="str">
        <f t="shared" si="6"/>
        <v>"DRUID-12" : {
"Capacities":"Amélioration de caractéristiques",
"MinorSpellsNb": 4,
"Locations": {
"1":4,
"2":3,
"3":3,
"4":3,
"5":2,
"6":1,
"7":0,
"8":0,
"9":0}
}</v>
      </c>
      <c r="AU14" s="4">
        <v>4</v>
      </c>
      <c r="AV14" s="4">
        <v>12</v>
      </c>
      <c r="AW14" s="32" t="s">
        <v>247</v>
      </c>
      <c r="AX14" s="4">
        <v>6</v>
      </c>
      <c r="AY14" s="4">
        <v>12</v>
      </c>
      <c r="AZ14" s="32">
        <v>4</v>
      </c>
      <c r="BA14" s="32">
        <v>3</v>
      </c>
      <c r="BB14" s="32">
        <v>3</v>
      </c>
      <c r="BC14" s="32">
        <v>3</v>
      </c>
      <c r="BD14" s="32">
        <v>2</v>
      </c>
      <c r="BE14" s="32">
        <v>1</v>
      </c>
      <c r="BF14" s="32">
        <v>0</v>
      </c>
      <c r="BG14" s="32">
        <v>0</v>
      </c>
      <c r="BH14" s="32">
        <v>0</v>
      </c>
      <c r="BI14" s="35" t="str">
        <f t="shared" si="7"/>
        <v>"SORCERER-12" : {
"Capacities":"Amélioration de caractéristiques",
"MinorSpellsNb": 6,
"SpellsNb": 12,
"Specials": 12,
"Locations": {
"1":4,
"2":3,
"3":3,
"4":3,
"5":2,
"6":1,
"7":0,
"8":0,
"9":0}
}</v>
      </c>
      <c r="BJ14" s="164">
        <v>4</v>
      </c>
      <c r="BK14" s="32" t="s">
        <v>247</v>
      </c>
      <c r="BL14" s="163" t="str">
        <f t="shared" si="0"/>
        <v>"WARRIOR-12" : {
"Capacities":"Amélioration de caractéristiques"
}</v>
      </c>
      <c r="BM14" s="4">
        <v>4</v>
      </c>
      <c r="BN14" s="32" t="s">
        <v>247</v>
      </c>
      <c r="BO14" s="4">
        <v>5</v>
      </c>
      <c r="BP14" s="4">
        <v>4</v>
      </c>
      <c r="BQ14" s="4">
        <v>3</v>
      </c>
      <c r="BR14" s="4">
        <v>3</v>
      </c>
      <c r="BS14" s="4">
        <v>3</v>
      </c>
      <c r="BT14" s="4">
        <v>2</v>
      </c>
      <c r="BU14" s="4">
        <v>1</v>
      </c>
      <c r="BV14" s="4">
        <v>0</v>
      </c>
      <c r="BW14" s="4">
        <v>0</v>
      </c>
      <c r="BX14" s="4">
        <v>0</v>
      </c>
      <c r="BY14" s="5" t="str">
        <f t="shared" si="8"/>
        <v>"MAGICIAN-12" : {
"Capacities":"Amélioration de caractéristiques",
"MinorSpellsNb": 5,
"Locations": {
"1":4,
"2":3,
"3":3,
"4":3,
"5":2,
"6":1,
"7":0,
"8":0,
"9":0}
}</v>
      </c>
      <c r="BZ14" s="171">
        <v>4</v>
      </c>
      <c r="CA14" s="148" t="s">
        <v>250</v>
      </c>
      <c r="CB14" s="148">
        <v>12</v>
      </c>
      <c r="CC14" s="203">
        <v>6</v>
      </c>
      <c r="CD14" s="176" t="s">
        <v>247</v>
      </c>
      <c r="CE14" s="159" t="str">
        <f t="shared" si="1"/>
        <v>"MONK-12" : {
"Capacities":"Amélioration de caractéristiques",
"Specials": 12,
"BonusAttack": "1d8",
"ArmourlessSpeed": "6"
}</v>
      </c>
      <c r="CF14" s="164">
        <v>4</v>
      </c>
      <c r="CG14" s="32" t="s">
        <v>247</v>
      </c>
      <c r="CH14" s="4">
        <v>4</v>
      </c>
      <c r="CI14" s="4">
        <v>3</v>
      </c>
      <c r="CJ14" s="4">
        <v>3</v>
      </c>
      <c r="CK14" s="4">
        <v>0</v>
      </c>
      <c r="CL14" s="4">
        <v>0</v>
      </c>
      <c r="CM14" s="166" t="str">
        <f t="shared" si="9"/>
        <v>"PALADIN-12" : {
"Capacities":"Amélioration de caractéristiques",
"Locations": {
"1":4,
"2":3,
"3":3,
"4":0,
"5":0}
}</v>
      </c>
      <c r="CN14" s="4">
        <v>4</v>
      </c>
      <c r="CO14" s="32" t="s">
        <v>247</v>
      </c>
      <c r="CP14" s="4">
        <v>7</v>
      </c>
      <c r="CQ14" s="4">
        <v>4</v>
      </c>
      <c r="CR14" s="4">
        <v>3</v>
      </c>
      <c r="CS14" s="4">
        <v>3</v>
      </c>
      <c r="CT14" s="4">
        <v>0</v>
      </c>
      <c r="CU14" s="4">
        <v>0</v>
      </c>
      <c r="CV14" s="5" t="str">
        <f t="shared" si="10"/>
        <v>"PROWLER-12" : {
"Capacities":"Amélioration de caractéristiques",
"SpellsNb":7,
"Locations": {
"1":4,
"2":3,
"3":3,
"4":0,
"5":0}
}</v>
      </c>
      <c r="CW14" s="164">
        <v>4</v>
      </c>
      <c r="CX14" s="4" t="s">
        <v>1229</v>
      </c>
      <c r="CY14" s="32" t="s">
        <v>247</v>
      </c>
      <c r="CZ14" s="163" t="str">
        <f t="shared" si="2"/>
        <v>"WILY-12" : {
"Capacities":"Amélioration de caractéristiques",
"BonusAttack": "6d6"
}</v>
      </c>
      <c r="DA14" s="4">
        <v>4</v>
      </c>
      <c r="DB14" s="32" t="s">
        <v>247</v>
      </c>
      <c r="DC14" s="4">
        <v>4</v>
      </c>
      <c r="DD14" s="4">
        <v>11</v>
      </c>
      <c r="DE14" s="4">
        <v>3</v>
      </c>
      <c r="DF14" s="4">
        <v>5</v>
      </c>
      <c r="DG14" s="4">
        <v>6</v>
      </c>
      <c r="DH14" s="147" t="str">
        <f t="shared" si="11"/>
        <v>"WIZARD-12" : {
"Capacities":"Amélioration de caractéristiques",
"MinorSpellsNb": 4,
"SpellsNb": 11,
"Locations": {"5":3},
"Invocations": 6
}</v>
      </c>
    </row>
    <row r="15" spans="1:112" ht="15" customHeight="1">
      <c r="A15" s="154">
        <v>13</v>
      </c>
      <c r="B15" s="5">
        <v>5</v>
      </c>
      <c r="C15" s="35" t="s">
        <v>1145</v>
      </c>
      <c r="D15" s="5">
        <v>5</v>
      </c>
      <c r="E15" s="5">
        <v>3</v>
      </c>
      <c r="F15" s="173" t="str">
        <f t="shared" si="3"/>
        <v>"BARBARIAN-13": {
"Capacities": "Critique brutal (2 dés)",
"Specials": 5,
"Damages": 3
}</v>
      </c>
      <c r="G15" s="162">
        <v>5</v>
      </c>
      <c r="H15" s="35" t="s">
        <v>1157</v>
      </c>
      <c r="I15" s="5">
        <v>4</v>
      </c>
      <c r="J15" s="5">
        <v>16</v>
      </c>
      <c r="K15" s="35">
        <v>4</v>
      </c>
      <c r="L15" s="35">
        <v>3</v>
      </c>
      <c r="M15" s="35">
        <v>3</v>
      </c>
      <c r="N15" s="35">
        <v>3</v>
      </c>
      <c r="O15" s="35">
        <v>2</v>
      </c>
      <c r="P15" s="35">
        <v>1</v>
      </c>
      <c r="Q15" s="35">
        <v>1</v>
      </c>
      <c r="R15" s="35">
        <v>0</v>
      </c>
      <c r="S15" s="35">
        <v>0</v>
      </c>
      <c r="T15" s="163" t="str">
        <f t="shared" si="4"/>
        <v>"BARD-13" : {
"Capacities":"Chant de repos (d10)",
"MinorSpellsNb": 4,
"SpellsNb": 16,
"Locations": {
"1":4,
"2":3,
"3":3,
"4":3,
"5":2,
"6":1,
"7":1,
"8":0,
"9":0}
}</v>
      </c>
      <c r="U15" s="121">
        <v>5</v>
      </c>
      <c r="V15" s="111" t="s">
        <v>50</v>
      </c>
      <c r="W15" s="121">
        <v>5</v>
      </c>
      <c r="X15" s="111">
        <v>4</v>
      </c>
      <c r="Y15" s="111">
        <v>3</v>
      </c>
      <c r="Z15" s="111">
        <v>3</v>
      </c>
      <c r="AA15" s="111">
        <v>3</v>
      </c>
      <c r="AB15" s="111">
        <v>2</v>
      </c>
      <c r="AC15" s="111">
        <v>1</v>
      </c>
      <c r="AD15" s="111">
        <v>1</v>
      </c>
      <c r="AE15" s="111">
        <v>0</v>
      </c>
      <c r="AF15" s="111">
        <v>0</v>
      </c>
      <c r="AG15" s="111" t="str">
        <f t="shared" si="5"/>
        <v>"CLERK-13" : {
"Capacities":"-",
"MinorSpellsNb": 5,
"Locations": {
"1":4,
"2":3,
"3":3,
"4":3,
"5":2,
"6":1,
"7":1,
"8":0,
"9":0}
}</v>
      </c>
      <c r="AH15" s="162">
        <v>5</v>
      </c>
      <c r="AI15" s="35" t="s">
        <v>50</v>
      </c>
      <c r="AJ15" s="5">
        <v>4</v>
      </c>
      <c r="AK15" s="35">
        <v>4</v>
      </c>
      <c r="AL15" s="35">
        <v>3</v>
      </c>
      <c r="AM15" s="35">
        <v>3</v>
      </c>
      <c r="AN15" s="35">
        <v>3</v>
      </c>
      <c r="AO15" s="35">
        <v>2</v>
      </c>
      <c r="AP15" s="35">
        <v>1</v>
      </c>
      <c r="AQ15" s="35">
        <v>1</v>
      </c>
      <c r="AR15" s="35">
        <v>0</v>
      </c>
      <c r="AS15" s="35">
        <v>0</v>
      </c>
      <c r="AT15" s="163" t="str">
        <f t="shared" si="6"/>
        <v>"DRUID-13" : {
"Capacities":"-",
"MinorSpellsNb": 4,
"Locations": {
"1":4,
"2":3,
"3":3,
"4":3,
"5":2,
"6":1,
"7":1,
"8":0,
"9":0}
}</v>
      </c>
      <c r="AU15" s="5">
        <v>5</v>
      </c>
      <c r="AV15" s="5">
        <v>13</v>
      </c>
      <c r="AW15" s="35" t="s">
        <v>50</v>
      </c>
      <c r="AX15" s="5">
        <v>6</v>
      </c>
      <c r="AY15" s="5">
        <v>13</v>
      </c>
      <c r="AZ15" s="35">
        <v>4</v>
      </c>
      <c r="BA15" s="35">
        <v>3</v>
      </c>
      <c r="BB15" s="35">
        <v>3</v>
      </c>
      <c r="BC15" s="35">
        <v>3</v>
      </c>
      <c r="BD15" s="35">
        <v>2</v>
      </c>
      <c r="BE15" s="35">
        <v>1</v>
      </c>
      <c r="BF15" s="35">
        <v>1</v>
      </c>
      <c r="BG15" s="35">
        <v>0</v>
      </c>
      <c r="BH15" s="35">
        <v>0</v>
      </c>
      <c r="BI15" s="35" t="str">
        <f t="shared" si="7"/>
        <v>"SORCERER-13" : {
"Capacities":"-",
"MinorSpellsNb": 6,
"SpellsNb": 13,
"Specials": 13,
"Locations": {
"1":4,
"2":3,
"3":3,
"4":3,
"5":2,
"6":1,
"7":1,
"8":0,
"9":0}
}</v>
      </c>
      <c r="BJ15" s="162">
        <v>5</v>
      </c>
      <c r="BK15" s="35" t="s">
        <v>1192</v>
      </c>
      <c r="BL15" s="163" t="str">
        <f t="shared" si="0"/>
        <v>"WARRIOR-13" : {
"Capacities":"Indomptable (2)"
}</v>
      </c>
      <c r="BM15" s="5">
        <v>5</v>
      </c>
      <c r="BN15" s="35" t="s">
        <v>50</v>
      </c>
      <c r="BO15" s="5">
        <v>5</v>
      </c>
      <c r="BP15" s="5">
        <v>4</v>
      </c>
      <c r="BQ15" s="5">
        <v>3</v>
      </c>
      <c r="BR15" s="5">
        <v>3</v>
      </c>
      <c r="BS15" s="5">
        <v>3</v>
      </c>
      <c r="BT15" s="5">
        <v>2</v>
      </c>
      <c r="BU15" s="5">
        <v>1</v>
      </c>
      <c r="BV15" s="5">
        <v>1</v>
      </c>
      <c r="BW15" s="5">
        <v>0</v>
      </c>
      <c r="BX15" s="5">
        <v>0</v>
      </c>
      <c r="BY15" s="5" t="str">
        <f t="shared" si="8"/>
        <v>"MAGICIAN-13" : {
"Capacities":"-",
"MinorSpellsNb": 5,
"Locations": {
"1":4,
"2":3,
"3":3,
"4":3,
"5":2,
"6":1,
"7":1,
"8":0,
"9":0}
}</v>
      </c>
      <c r="BZ15" s="170">
        <v>5</v>
      </c>
      <c r="CA15" s="146" t="s">
        <v>250</v>
      </c>
      <c r="CB15" s="146">
        <v>13</v>
      </c>
      <c r="CC15" s="202">
        <v>6</v>
      </c>
      <c r="CD15" s="175" t="s">
        <v>252</v>
      </c>
      <c r="CE15" s="159" t="str">
        <f t="shared" si="1"/>
        <v>"MONK-13" : {
"Capacities":"Langage du soleil et de la lune",
"Specials": 13,
"BonusAttack": "1d8",
"ArmourlessSpeed": "6"
}</v>
      </c>
      <c r="CF15" s="162">
        <v>5</v>
      </c>
      <c r="CG15" s="35" t="s">
        <v>50</v>
      </c>
      <c r="CH15" s="5">
        <v>4</v>
      </c>
      <c r="CI15" s="5">
        <v>3</v>
      </c>
      <c r="CJ15" s="5">
        <v>3</v>
      </c>
      <c r="CK15" s="5">
        <v>1</v>
      </c>
      <c r="CL15" s="5">
        <v>0</v>
      </c>
      <c r="CM15" s="166" t="str">
        <f t="shared" si="9"/>
        <v>"PALADIN-13" : {
"Capacities":"-",
"Locations": {
"1":4,
"2":3,
"3":3,
"4":1,
"5":0}
}</v>
      </c>
      <c r="CN15" s="5">
        <v>5</v>
      </c>
      <c r="CO15" s="35" t="s">
        <v>50</v>
      </c>
      <c r="CP15" s="5">
        <v>8</v>
      </c>
      <c r="CQ15" s="5">
        <v>4</v>
      </c>
      <c r="CR15" s="5">
        <v>3</v>
      </c>
      <c r="CS15" s="5">
        <v>3</v>
      </c>
      <c r="CT15" s="5">
        <v>1</v>
      </c>
      <c r="CU15" s="5">
        <v>0</v>
      </c>
      <c r="CV15" s="5" t="str">
        <f t="shared" si="10"/>
        <v>"PROWLER-13" : {
"Capacities":"-",
"SpellsNb":8,
"Locations": {
"1":4,
"2":3,
"3":3,
"4":1,
"5":0}
}</v>
      </c>
      <c r="CW15" s="162">
        <v>5</v>
      </c>
      <c r="CX15" s="5" t="s">
        <v>1231</v>
      </c>
      <c r="CY15" s="35" t="s">
        <v>1228</v>
      </c>
      <c r="CZ15" s="163" t="str">
        <f t="shared" si="2"/>
        <v>"WILY-13" : {
"Capacities":"Capacité de l'archétype de roublard",
"BonusAttack": "7d6"
}</v>
      </c>
      <c r="DA15" s="5">
        <v>5</v>
      </c>
      <c r="DB15" s="35" t="s">
        <v>1245</v>
      </c>
      <c r="DC15" s="5">
        <v>4</v>
      </c>
      <c r="DD15" s="5">
        <v>12</v>
      </c>
      <c r="DE15" s="5">
        <v>3</v>
      </c>
      <c r="DF15" s="5">
        <v>5</v>
      </c>
      <c r="DG15" s="5">
        <v>6</v>
      </c>
      <c r="DH15" s="147" t="str">
        <f t="shared" si="11"/>
        <v>"WIZARD-13" : {
"Capacities":"Arcanum mystique (niveau 7)",
"MinorSpellsNb": 4,
"SpellsNb": 12,
"Locations": {"5":3},
"Invocations": 6
}</v>
      </c>
    </row>
    <row r="16" spans="1:112" ht="15" customHeight="1">
      <c r="A16" s="155">
        <v>14</v>
      </c>
      <c r="B16" s="4">
        <v>5</v>
      </c>
      <c r="C16" s="32" t="s">
        <v>1141</v>
      </c>
      <c r="D16" s="4">
        <v>5</v>
      </c>
      <c r="E16" s="4">
        <v>3</v>
      </c>
      <c r="F16" s="173" t="str">
        <f t="shared" si="3"/>
        <v>"BARBARIAN-14": {
"Capacities": "Capacité de voie",
"Specials": 5,
"Damages": 3
}</v>
      </c>
      <c r="G16" s="164">
        <v>5</v>
      </c>
      <c r="H16" s="32" t="s">
        <v>1158</v>
      </c>
      <c r="I16" s="4">
        <v>4</v>
      </c>
      <c r="J16" s="4">
        <v>18</v>
      </c>
      <c r="K16" s="32">
        <v>4</v>
      </c>
      <c r="L16" s="32">
        <v>3</v>
      </c>
      <c r="M16" s="32">
        <v>3</v>
      </c>
      <c r="N16" s="32">
        <v>3</v>
      </c>
      <c r="O16" s="32">
        <v>2</v>
      </c>
      <c r="P16" s="32">
        <v>1</v>
      </c>
      <c r="Q16" s="32">
        <v>1</v>
      </c>
      <c r="R16" s="32">
        <v>0</v>
      </c>
      <c r="S16" s="32">
        <v>0</v>
      </c>
      <c r="T16" s="163" t="str">
        <f t="shared" si="4"/>
        <v>"BARD-14" : {
"Capacities":"Secrets magiques, Capacité de collège bardique",
"MinorSpellsNb": 4,
"SpellsNb": 18,
"Locations": {
"1":4,
"2":3,
"3":3,
"4":3,
"5":2,
"6":1,
"7":1,
"8":0,
"9":0}
}</v>
      </c>
      <c r="U16" s="122">
        <v>5</v>
      </c>
      <c r="V16" s="109" t="s">
        <v>1169</v>
      </c>
      <c r="W16" s="122">
        <v>5</v>
      </c>
      <c r="X16" s="109">
        <v>4</v>
      </c>
      <c r="Y16" s="109">
        <v>3</v>
      </c>
      <c r="Z16" s="109">
        <v>3</v>
      </c>
      <c r="AA16" s="109">
        <v>3</v>
      </c>
      <c r="AB16" s="109">
        <v>2</v>
      </c>
      <c r="AC16" s="109">
        <v>1</v>
      </c>
      <c r="AD16" s="109">
        <v>1</v>
      </c>
      <c r="AE16" s="109">
        <v>0</v>
      </c>
      <c r="AF16" s="109">
        <v>0</v>
      </c>
      <c r="AG16" s="111" t="str">
        <f t="shared" si="5"/>
        <v>"CLERK-14" : {
"Capacities":"Destruction des morts-vivants (FP 3)",
"MinorSpellsNb": 5,
"Locations": {
"1":4,
"2":3,
"3":3,
"4":3,
"5":2,
"6":1,
"7":1,
"8":0,
"9":0}
}</v>
      </c>
      <c r="AH16" s="164">
        <v>5</v>
      </c>
      <c r="AI16" s="32" t="s">
        <v>1176</v>
      </c>
      <c r="AJ16" s="4">
        <v>4</v>
      </c>
      <c r="AK16" s="32">
        <v>4</v>
      </c>
      <c r="AL16" s="32">
        <v>3</v>
      </c>
      <c r="AM16" s="32">
        <v>3</v>
      </c>
      <c r="AN16" s="32">
        <v>3</v>
      </c>
      <c r="AO16" s="32">
        <v>2</v>
      </c>
      <c r="AP16" s="32">
        <v>1</v>
      </c>
      <c r="AQ16" s="32">
        <v>1</v>
      </c>
      <c r="AR16" s="32">
        <v>0</v>
      </c>
      <c r="AS16" s="32">
        <v>0</v>
      </c>
      <c r="AT16" s="163" t="str">
        <f t="shared" si="6"/>
        <v>"DRUID-14" : {
"Capacities":"Capacité de cercle druidique",
"MinorSpellsNb": 4,
"Locations": {
"1":4,
"2":3,
"3":3,
"4":3,
"5":2,
"6":1,
"7":1,
"8":0,
"9":0}
}</v>
      </c>
      <c r="AU16" s="4">
        <v>5</v>
      </c>
      <c r="AV16" s="4">
        <v>14</v>
      </c>
      <c r="AW16" s="32" t="s">
        <v>1182</v>
      </c>
      <c r="AX16" s="4">
        <v>6</v>
      </c>
      <c r="AY16" s="4">
        <v>13</v>
      </c>
      <c r="AZ16" s="32">
        <v>4</v>
      </c>
      <c r="BA16" s="32">
        <v>3</v>
      </c>
      <c r="BB16" s="32">
        <v>3</v>
      </c>
      <c r="BC16" s="32">
        <v>3</v>
      </c>
      <c r="BD16" s="32">
        <v>2</v>
      </c>
      <c r="BE16" s="32">
        <v>1</v>
      </c>
      <c r="BF16" s="32">
        <v>1</v>
      </c>
      <c r="BG16" s="32">
        <v>0</v>
      </c>
      <c r="BH16" s="32">
        <v>0</v>
      </c>
      <c r="BI16" s="35" t="str">
        <f t="shared" si="7"/>
        <v>"SORCERER-14" : {
"Capacities":"Capacité de l'origine magique",
"MinorSpellsNb": 6,
"SpellsNb": 13,
"Specials": 14,
"Locations": {
"1":4,
"2":3,
"3":3,
"4":3,
"5":2,
"6":1,
"7":1,
"8":0,
"9":0}
}</v>
      </c>
      <c r="BJ16" s="164">
        <v>5</v>
      </c>
      <c r="BK16" s="32" t="s">
        <v>247</v>
      </c>
      <c r="BL16" s="163" t="str">
        <f t="shared" si="0"/>
        <v>"WARRIOR-14" : {
"Capacities":"Amélioration de caractéristiques"
}</v>
      </c>
      <c r="BM16" s="4">
        <v>5</v>
      </c>
      <c r="BN16" s="32" t="s">
        <v>1197</v>
      </c>
      <c r="BO16" s="4">
        <v>5</v>
      </c>
      <c r="BP16" s="4">
        <v>4</v>
      </c>
      <c r="BQ16" s="4">
        <v>3</v>
      </c>
      <c r="BR16" s="4">
        <v>3</v>
      </c>
      <c r="BS16" s="4">
        <v>3</v>
      </c>
      <c r="BT16" s="4">
        <v>2</v>
      </c>
      <c r="BU16" s="4">
        <v>1</v>
      </c>
      <c r="BV16" s="4">
        <v>1</v>
      </c>
      <c r="BW16" s="4">
        <v>0</v>
      </c>
      <c r="BX16" s="4">
        <v>0</v>
      </c>
      <c r="BY16" s="5" t="str">
        <f t="shared" si="8"/>
        <v>"MAGICIAN-14" : {
"Capacities":"Capacité de la tradition arcanique",
"MinorSpellsNb": 5,
"Locations": {
"1":4,
"2":3,
"3":3,
"4":3,
"5":2,
"6":1,
"7":1,
"8":0,
"9":0}
}</v>
      </c>
      <c r="BZ16" s="171">
        <v>5</v>
      </c>
      <c r="CA16" s="148" t="s">
        <v>250</v>
      </c>
      <c r="CB16" s="148">
        <v>14</v>
      </c>
      <c r="CC16" s="203">
        <v>7.5</v>
      </c>
      <c r="CD16" s="176" t="s">
        <v>253</v>
      </c>
      <c r="CE16" s="159" t="str">
        <f t="shared" si="1"/>
        <v>"MONK-14" : {
"Capacities":"Âme de diamant",
"Specials": 14,
"BonusAttack": "1d8",
"ArmourlessSpeed": "7,5"
}</v>
      </c>
      <c r="CF16" s="164">
        <v>5</v>
      </c>
      <c r="CG16" s="32" t="s">
        <v>1207</v>
      </c>
      <c r="CH16" s="4">
        <v>4</v>
      </c>
      <c r="CI16" s="4">
        <v>3</v>
      </c>
      <c r="CJ16" s="4">
        <v>3</v>
      </c>
      <c r="CK16" s="4">
        <v>1</v>
      </c>
      <c r="CL16" s="4">
        <v>0</v>
      </c>
      <c r="CM16" s="166" t="str">
        <f t="shared" si="9"/>
        <v>"PALADIN-14" : {
"Capacities":"Contact purifiant",
"Locations": {
"1":4,
"2":3,
"3":3,
"4":1,
"5":0}
}</v>
      </c>
      <c r="CN16" s="4">
        <v>5</v>
      </c>
      <c r="CO16" s="32" t="s">
        <v>1216</v>
      </c>
      <c r="CP16" s="4">
        <v>8</v>
      </c>
      <c r="CQ16" s="4">
        <v>4</v>
      </c>
      <c r="CR16" s="4">
        <v>3</v>
      </c>
      <c r="CS16" s="4">
        <v>3</v>
      </c>
      <c r="CT16" s="4">
        <v>1</v>
      </c>
      <c r="CU16" s="4">
        <v>0</v>
      </c>
      <c r="CV16" s="5" t="str">
        <f t="shared" si="10"/>
        <v>"PROWLER-14" : {
"Capacities":"Amélioration de l'Ennemi juré, Disparition",
"SpellsNb":8,
"Locations": {
"1":4,
"2":3,
"3":3,
"4":1,
"5":0}
}</v>
      </c>
      <c r="CW16" s="164">
        <v>5</v>
      </c>
      <c r="CX16" s="4" t="s">
        <v>1231</v>
      </c>
      <c r="CY16" s="32" t="s">
        <v>1232</v>
      </c>
      <c r="CZ16" s="163" t="str">
        <f t="shared" si="2"/>
        <v>"WILY-14" : {
"Capacities":"Ouïe fine",
"BonusAttack": "7d6"
}</v>
      </c>
      <c r="DA16" s="4">
        <v>5</v>
      </c>
      <c r="DB16" s="32" t="s">
        <v>1243</v>
      </c>
      <c r="DC16" s="4">
        <v>4</v>
      </c>
      <c r="DD16" s="4">
        <v>12</v>
      </c>
      <c r="DE16" s="4">
        <v>3</v>
      </c>
      <c r="DF16" s="4">
        <v>5</v>
      </c>
      <c r="DG16" s="4">
        <v>6</v>
      </c>
      <c r="DH16" s="147" t="str">
        <f t="shared" si="11"/>
        <v>"WIZARD-14" : {
"Capacities":"Capacité de patron d'Outremonde",
"MinorSpellsNb": 4,
"SpellsNb": 12,
"Locations": {"5":3},
"Invocations": 6
}</v>
      </c>
    </row>
    <row r="17" spans="1:112" ht="15" customHeight="1">
      <c r="A17" s="154">
        <v>15</v>
      </c>
      <c r="B17" s="5">
        <v>5</v>
      </c>
      <c r="C17" s="35" t="s">
        <v>1146</v>
      </c>
      <c r="D17" s="5">
        <v>5</v>
      </c>
      <c r="E17" s="5">
        <v>3</v>
      </c>
      <c r="F17" s="173" t="str">
        <f t="shared" si="3"/>
        <v>"BARBARIAN-15": {
"Capacities": "Rage ininterrompue",
"Specials": 5,
"Damages": 3
}</v>
      </c>
      <c r="G17" s="162">
        <v>5</v>
      </c>
      <c r="H17" s="35" t="s">
        <v>1159</v>
      </c>
      <c r="I17" s="5">
        <v>4</v>
      </c>
      <c r="J17" s="5">
        <v>19</v>
      </c>
      <c r="K17" s="35">
        <v>4</v>
      </c>
      <c r="L17" s="35">
        <v>3</v>
      </c>
      <c r="M17" s="35">
        <v>3</v>
      </c>
      <c r="N17" s="35">
        <v>3</v>
      </c>
      <c r="O17" s="35">
        <v>2</v>
      </c>
      <c r="P17" s="35">
        <v>1</v>
      </c>
      <c r="Q17" s="35">
        <v>1</v>
      </c>
      <c r="R17" s="35">
        <v>1</v>
      </c>
      <c r="S17" s="35">
        <v>0</v>
      </c>
      <c r="T17" s="163" t="str">
        <f t="shared" si="4"/>
        <v>"BARD-15" : {
"Capacities":"Inspiration bardique (d12)",
"MinorSpellsNb": 4,
"SpellsNb": 19,
"Locations": {
"1":4,
"2":3,
"3":3,
"4":3,
"5":2,
"6":1,
"7":1,
"8":1,
"9":0}
}</v>
      </c>
      <c r="U17" s="121">
        <v>5</v>
      </c>
      <c r="V17" s="111" t="s">
        <v>50</v>
      </c>
      <c r="W17" s="121">
        <v>5</v>
      </c>
      <c r="X17" s="111">
        <v>4</v>
      </c>
      <c r="Y17" s="111">
        <v>3</v>
      </c>
      <c r="Z17" s="111">
        <v>3</v>
      </c>
      <c r="AA17" s="111">
        <v>3</v>
      </c>
      <c r="AB17" s="111">
        <v>2</v>
      </c>
      <c r="AC17" s="111">
        <v>1</v>
      </c>
      <c r="AD17" s="111">
        <v>1</v>
      </c>
      <c r="AE17" s="111">
        <v>1</v>
      </c>
      <c r="AF17" s="111">
        <v>0</v>
      </c>
      <c r="AG17" s="111" t="str">
        <f t="shared" si="5"/>
        <v>"CLERK-15" : {
"Capacities":"-",
"MinorSpellsNb": 5,
"Locations": {
"1":4,
"2":3,
"3":3,
"4":3,
"5":2,
"6":1,
"7":1,
"8":1,
"9":0}
}</v>
      </c>
      <c r="AH17" s="162">
        <v>5</v>
      </c>
      <c r="AI17" s="35" t="s">
        <v>50</v>
      </c>
      <c r="AJ17" s="5">
        <v>4</v>
      </c>
      <c r="AK17" s="35">
        <v>4</v>
      </c>
      <c r="AL17" s="35">
        <v>3</v>
      </c>
      <c r="AM17" s="35">
        <v>3</v>
      </c>
      <c r="AN17" s="35">
        <v>3</v>
      </c>
      <c r="AO17" s="35">
        <v>2</v>
      </c>
      <c r="AP17" s="35">
        <v>1</v>
      </c>
      <c r="AQ17" s="35">
        <v>1</v>
      </c>
      <c r="AR17" s="35">
        <v>1</v>
      </c>
      <c r="AS17" s="35">
        <v>0</v>
      </c>
      <c r="AT17" s="163" t="str">
        <f t="shared" si="6"/>
        <v>"DRUID-15" : {
"Capacities":"-",
"MinorSpellsNb": 4,
"Locations": {
"1":4,
"2":3,
"3":3,
"4":3,
"5":2,
"6":1,
"7":1,
"8":1,
"9":0}
}</v>
      </c>
      <c r="AU17" s="5">
        <v>5</v>
      </c>
      <c r="AV17" s="5">
        <v>15</v>
      </c>
      <c r="AW17" s="35" t="s">
        <v>50</v>
      </c>
      <c r="AX17" s="5">
        <v>6</v>
      </c>
      <c r="AY17" s="5">
        <v>14</v>
      </c>
      <c r="AZ17" s="35">
        <v>4</v>
      </c>
      <c r="BA17" s="35">
        <v>3</v>
      </c>
      <c r="BB17" s="35">
        <v>3</v>
      </c>
      <c r="BC17" s="35">
        <v>3</v>
      </c>
      <c r="BD17" s="35">
        <v>2</v>
      </c>
      <c r="BE17" s="35">
        <v>1</v>
      </c>
      <c r="BF17" s="35">
        <v>1</v>
      </c>
      <c r="BG17" s="35">
        <v>1</v>
      </c>
      <c r="BH17" s="35">
        <v>0</v>
      </c>
      <c r="BI17" s="35" t="str">
        <f t="shared" si="7"/>
        <v>"SORCERER-15" : {
"Capacities":"-",
"MinorSpellsNb": 6,
"SpellsNb": 14,
"Specials": 15,
"Locations": {
"1":4,
"2":3,
"3":3,
"4":3,
"5":2,
"6":1,
"7":1,
"8":1,
"9":0}
}</v>
      </c>
      <c r="BJ17" s="162">
        <v>5</v>
      </c>
      <c r="BK17" s="35" t="s">
        <v>1189</v>
      </c>
      <c r="BL17" s="163" t="str">
        <f t="shared" si="0"/>
        <v>"WARRIOR-15" : {
"Capacities":"Capacité de l'archétype martial"
}</v>
      </c>
      <c r="BM17" s="5">
        <v>5</v>
      </c>
      <c r="BN17" s="35" t="s">
        <v>50</v>
      </c>
      <c r="BO17" s="5">
        <v>5</v>
      </c>
      <c r="BP17" s="5">
        <v>4</v>
      </c>
      <c r="BQ17" s="5">
        <v>3</v>
      </c>
      <c r="BR17" s="5">
        <v>3</v>
      </c>
      <c r="BS17" s="5">
        <v>3</v>
      </c>
      <c r="BT17" s="5">
        <v>2</v>
      </c>
      <c r="BU17" s="5">
        <v>1</v>
      </c>
      <c r="BV17" s="5">
        <v>1</v>
      </c>
      <c r="BW17" s="5">
        <v>1</v>
      </c>
      <c r="BX17" s="5">
        <v>0</v>
      </c>
      <c r="BY17" s="5" t="str">
        <f t="shared" si="8"/>
        <v>"MAGICIAN-15" : {
"Capacities":"-",
"MinorSpellsNb": 5,
"Locations": {
"1":4,
"2":3,
"3":3,
"4":3,
"5":2,
"6":1,
"7":1,
"8":1,
"9":0}
}</v>
      </c>
      <c r="BZ17" s="170">
        <v>5</v>
      </c>
      <c r="CA17" s="146" t="s">
        <v>250</v>
      </c>
      <c r="CB17" s="146">
        <v>15</v>
      </c>
      <c r="CC17" s="202">
        <v>7.5</v>
      </c>
      <c r="CD17" s="175" t="s">
        <v>254</v>
      </c>
      <c r="CE17" s="159" t="str">
        <f t="shared" si="1"/>
        <v>"MONK-15" : {
"Capacities":"Jeunesse éternelle",
"Specials": 15,
"BonusAttack": "1d8",
"ArmourlessSpeed": "7,5"
}</v>
      </c>
      <c r="CF17" s="162">
        <v>5</v>
      </c>
      <c r="CG17" s="35" t="s">
        <v>1204</v>
      </c>
      <c r="CH17" s="5">
        <v>4</v>
      </c>
      <c r="CI17" s="5">
        <v>3</v>
      </c>
      <c r="CJ17" s="5">
        <v>3</v>
      </c>
      <c r="CK17" s="5">
        <v>2</v>
      </c>
      <c r="CL17" s="5">
        <v>0</v>
      </c>
      <c r="CM17" s="166" t="str">
        <f t="shared" si="9"/>
        <v>"PALADIN-15" : {
"Capacities":"Capacité de serment sacré",
"Locations": {
"1":4,
"2":3,
"3":3,
"4":2,
"5":0}
}</v>
      </c>
      <c r="CN17" s="5">
        <v>5</v>
      </c>
      <c r="CO17" s="35" t="s">
        <v>1213</v>
      </c>
      <c r="CP17" s="5">
        <v>9</v>
      </c>
      <c r="CQ17" s="5">
        <v>4</v>
      </c>
      <c r="CR17" s="5">
        <v>3</v>
      </c>
      <c r="CS17" s="5">
        <v>3</v>
      </c>
      <c r="CT17" s="5">
        <v>2</v>
      </c>
      <c r="CU17" s="5">
        <v>0</v>
      </c>
      <c r="CV17" s="5" t="str">
        <f t="shared" si="10"/>
        <v>"PROWLER-15" : {
"Capacities":"Capacité de l'archétype de rôdeur",
"SpellsNb":9,
"Locations": {
"1":4,
"2":3,
"3":3,
"4":2,
"5":0}
}</v>
      </c>
      <c r="CW17" s="162">
        <v>5</v>
      </c>
      <c r="CX17" s="5" t="s">
        <v>1233</v>
      </c>
      <c r="CY17" s="35" t="s">
        <v>1234</v>
      </c>
      <c r="CZ17" s="163" t="str">
        <f t="shared" si="2"/>
        <v>"WILY-15" : {
"Capacities":"Esprit impénétrable",
"BonusAttack": "8d6"
}</v>
      </c>
      <c r="DA17" s="5">
        <v>5</v>
      </c>
      <c r="DB17" s="35" t="s">
        <v>1246</v>
      </c>
      <c r="DC17" s="5">
        <v>4</v>
      </c>
      <c r="DD17" s="5">
        <v>13</v>
      </c>
      <c r="DE17" s="5">
        <v>3</v>
      </c>
      <c r="DF17" s="5">
        <v>5</v>
      </c>
      <c r="DG17" s="5">
        <v>7</v>
      </c>
      <c r="DH17" s="147" t="str">
        <f t="shared" si="11"/>
        <v>"WIZARD-15" : {
"Capacities":"Arcanum mystique (niveau 8)",
"MinorSpellsNb": 4,
"SpellsNb": 13,
"Locations": {"5":3},
"Invocations": 7
}</v>
      </c>
    </row>
    <row r="18" spans="1:112" ht="15" customHeight="1">
      <c r="A18" s="155">
        <v>16</v>
      </c>
      <c r="B18" s="4">
        <v>5</v>
      </c>
      <c r="C18" s="32" t="s">
        <v>247</v>
      </c>
      <c r="D18" s="4">
        <v>5</v>
      </c>
      <c r="E18" s="4">
        <v>4</v>
      </c>
      <c r="F18" s="173" t="str">
        <f t="shared" si="3"/>
        <v>"BARBARIAN-16": {
"Capacities": "Amélioration de caractéristiques",
"Specials": 5,
"Damages": 4
}</v>
      </c>
      <c r="G18" s="164">
        <v>5</v>
      </c>
      <c r="H18" s="32" t="s">
        <v>247</v>
      </c>
      <c r="I18" s="4">
        <v>4</v>
      </c>
      <c r="J18" s="4">
        <v>19</v>
      </c>
      <c r="K18" s="32">
        <v>4</v>
      </c>
      <c r="L18" s="32">
        <v>3</v>
      </c>
      <c r="M18" s="32">
        <v>3</v>
      </c>
      <c r="N18" s="32">
        <v>3</v>
      </c>
      <c r="O18" s="32">
        <v>2</v>
      </c>
      <c r="P18" s="32">
        <v>1</v>
      </c>
      <c r="Q18" s="32">
        <v>1</v>
      </c>
      <c r="R18" s="32">
        <v>1</v>
      </c>
      <c r="S18" s="32">
        <v>0</v>
      </c>
      <c r="T18" s="163" t="str">
        <f t="shared" si="4"/>
        <v>"BARD-16" : {
"Capacities":"Amélioration de caractéristiques",
"MinorSpellsNb": 4,
"SpellsNb": 19,
"Locations": {
"1":4,
"2":3,
"3":3,
"4":3,
"5":2,
"6":1,
"7":1,
"8":1,
"9":0}
}</v>
      </c>
      <c r="U18" s="122">
        <v>5</v>
      </c>
      <c r="V18" s="109" t="s">
        <v>247</v>
      </c>
      <c r="W18" s="122">
        <v>5</v>
      </c>
      <c r="X18" s="109">
        <v>4</v>
      </c>
      <c r="Y18" s="109">
        <v>3</v>
      </c>
      <c r="Z18" s="109">
        <v>3</v>
      </c>
      <c r="AA18" s="109">
        <v>3</v>
      </c>
      <c r="AB18" s="109">
        <v>2</v>
      </c>
      <c r="AC18" s="109">
        <v>1</v>
      </c>
      <c r="AD18" s="109">
        <v>1</v>
      </c>
      <c r="AE18" s="109">
        <v>1</v>
      </c>
      <c r="AF18" s="109">
        <v>0</v>
      </c>
      <c r="AG18" s="111" t="str">
        <f t="shared" si="5"/>
        <v>"CLERK-16" : {
"Capacities":"Amélioration de caractéristiques",
"MinorSpellsNb": 5,
"Locations": {
"1":4,
"2":3,
"3":3,
"4":3,
"5":2,
"6":1,
"7":1,
"8":1,
"9":0}
}</v>
      </c>
      <c r="AH18" s="164">
        <v>5</v>
      </c>
      <c r="AI18" s="32" t="s">
        <v>247</v>
      </c>
      <c r="AJ18" s="4">
        <v>4</v>
      </c>
      <c r="AK18" s="32">
        <v>4</v>
      </c>
      <c r="AL18" s="32">
        <v>3</v>
      </c>
      <c r="AM18" s="32">
        <v>3</v>
      </c>
      <c r="AN18" s="32">
        <v>3</v>
      </c>
      <c r="AO18" s="32">
        <v>2</v>
      </c>
      <c r="AP18" s="32">
        <v>1</v>
      </c>
      <c r="AQ18" s="32">
        <v>1</v>
      </c>
      <c r="AR18" s="32">
        <v>1</v>
      </c>
      <c r="AS18" s="32">
        <v>0</v>
      </c>
      <c r="AT18" s="163" t="str">
        <f t="shared" si="6"/>
        <v>"DRUID-16" : {
"Capacities":"Amélioration de caractéristiques",
"MinorSpellsNb": 4,
"Locations": {
"1":4,
"2":3,
"3":3,
"4":3,
"5":2,
"6":1,
"7":1,
"8":1,
"9":0}
}</v>
      </c>
      <c r="AU18" s="4">
        <v>5</v>
      </c>
      <c r="AV18" s="4">
        <v>16</v>
      </c>
      <c r="AW18" s="32" t="s">
        <v>247</v>
      </c>
      <c r="AX18" s="4">
        <v>6</v>
      </c>
      <c r="AY18" s="4">
        <v>14</v>
      </c>
      <c r="AZ18" s="32">
        <v>4</v>
      </c>
      <c r="BA18" s="32">
        <v>3</v>
      </c>
      <c r="BB18" s="32">
        <v>3</v>
      </c>
      <c r="BC18" s="32">
        <v>3</v>
      </c>
      <c r="BD18" s="32">
        <v>2</v>
      </c>
      <c r="BE18" s="32">
        <v>1</v>
      </c>
      <c r="BF18" s="32">
        <v>1</v>
      </c>
      <c r="BG18" s="32">
        <v>1</v>
      </c>
      <c r="BH18" s="32">
        <v>0</v>
      </c>
      <c r="BI18" s="35" t="str">
        <f t="shared" si="7"/>
        <v>"SORCERER-16" : {
"Capacities":"Amélioration de caractéristiques",
"MinorSpellsNb": 6,
"SpellsNb": 14,
"Specials": 16,
"Locations": {
"1":4,
"2":3,
"3":3,
"4":3,
"5":2,
"6":1,
"7":1,
"8":1,
"9":0}
}</v>
      </c>
      <c r="BJ18" s="164">
        <v>5</v>
      </c>
      <c r="BK18" s="32" t="s">
        <v>247</v>
      </c>
      <c r="BL18" s="163" t="str">
        <f t="shared" si="0"/>
        <v>"WARRIOR-16" : {
"Capacities":"Amélioration de caractéristiques"
}</v>
      </c>
      <c r="BM18" s="4">
        <v>5</v>
      </c>
      <c r="BN18" s="32" t="s">
        <v>247</v>
      </c>
      <c r="BO18" s="4">
        <v>5</v>
      </c>
      <c r="BP18" s="4">
        <v>4</v>
      </c>
      <c r="BQ18" s="4">
        <v>3</v>
      </c>
      <c r="BR18" s="4">
        <v>3</v>
      </c>
      <c r="BS18" s="4">
        <v>3</v>
      </c>
      <c r="BT18" s="4">
        <v>2</v>
      </c>
      <c r="BU18" s="4">
        <v>1</v>
      </c>
      <c r="BV18" s="4">
        <v>1</v>
      </c>
      <c r="BW18" s="4">
        <v>1</v>
      </c>
      <c r="BX18" s="4">
        <v>0</v>
      </c>
      <c r="BY18" s="5" t="str">
        <f t="shared" si="8"/>
        <v>"MAGICIAN-16" : {
"Capacities":"Amélioration de caractéristiques",
"MinorSpellsNb": 5,
"Locations": {
"1":4,
"2":3,
"3":3,
"4":3,
"5":2,
"6":1,
"7":1,
"8":1,
"9":0}
}</v>
      </c>
      <c r="BZ18" s="171">
        <v>5</v>
      </c>
      <c r="CA18" s="148" t="s">
        <v>250</v>
      </c>
      <c r="CB18" s="148">
        <v>16</v>
      </c>
      <c r="CC18" s="203">
        <v>7.5</v>
      </c>
      <c r="CD18" s="176" t="s">
        <v>247</v>
      </c>
      <c r="CE18" s="159" t="str">
        <f t="shared" si="1"/>
        <v>"MONK-16" : {
"Capacities":"Amélioration de caractéristiques",
"Specials": 16,
"BonusAttack": "1d8",
"ArmourlessSpeed": "7,5"
}</v>
      </c>
      <c r="CF18" s="164">
        <v>5</v>
      </c>
      <c r="CG18" s="32" t="s">
        <v>247</v>
      </c>
      <c r="CH18" s="4">
        <v>4</v>
      </c>
      <c r="CI18" s="4">
        <v>3</v>
      </c>
      <c r="CJ18" s="4">
        <v>3</v>
      </c>
      <c r="CK18" s="4">
        <v>2</v>
      </c>
      <c r="CL18" s="4">
        <v>0</v>
      </c>
      <c r="CM18" s="166" t="str">
        <f t="shared" si="9"/>
        <v>"PALADIN-16" : {
"Capacities":"Amélioration de caractéristiques",
"Locations": {
"1":4,
"2":3,
"3":3,
"4":2,
"5":0}
}</v>
      </c>
      <c r="CN18" s="4">
        <v>5</v>
      </c>
      <c r="CO18" s="32" t="s">
        <v>247</v>
      </c>
      <c r="CP18" s="4">
        <v>9</v>
      </c>
      <c r="CQ18" s="4">
        <v>4</v>
      </c>
      <c r="CR18" s="4">
        <v>3</v>
      </c>
      <c r="CS18" s="4">
        <v>3</v>
      </c>
      <c r="CT18" s="4">
        <v>2</v>
      </c>
      <c r="CU18" s="4">
        <v>0</v>
      </c>
      <c r="CV18" s="5" t="str">
        <f t="shared" si="10"/>
        <v>"PROWLER-16" : {
"Capacities":"Amélioration de caractéristiques",
"SpellsNb":9,
"Locations": {
"1":4,
"2":3,
"3":3,
"4":2,
"5":0}
}</v>
      </c>
      <c r="CW18" s="164">
        <v>5</v>
      </c>
      <c r="CX18" s="4" t="s">
        <v>1233</v>
      </c>
      <c r="CY18" s="32" t="s">
        <v>247</v>
      </c>
      <c r="CZ18" s="163" t="str">
        <f t="shared" si="2"/>
        <v>"WILY-16" : {
"Capacities":"Amélioration de caractéristiques",
"BonusAttack": "8d6"
}</v>
      </c>
      <c r="DA18" s="4">
        <v>5</v>
      </c>
      <c r="DB18" s="32" t="s">
        <v>247</v>
      </c>
      <c r="DC18" s="4">
        <v>4</v>
      </c>
      <c r="DD18" s="4">
        <v>13</v>
      </c>
      <c r="DE18" s="4">
        <v>3</v>
      </c>
      <c r="DF18" s="4">
        <v>5</v>
      </c>
      <c r="DG18" s="4">
        <v>7</v>
      </c>
      <c r="DH18" s="147" t="str">
        <f t="shared" si="11"/>
        <v>"WIZARD-16" : {
"Capacities":"Amélioration de caractéristiques",
"MinorSpellsNb": 4,
"SpellsNb": 13,
"Locations": {"5":3},
"Invocations": 7
}</v>
      </c>
    </row>
    <row r="19" spans="1:112" ht="15" customHeight="1">
      <c r="A19" s="154">
        <v>17</v>
      </c>
      <c r="B19" s="5">
        <v>6</v>
      </c>
      <c r="C19" s="35" t="s">
        <v>1147</v>
      </c>
      <c r="D19" s="5">
        <v>6</v>
      </c>
      <c r="E19" s="5">
        <v>4</v>
      </c>
      <c r="F19" s="173" t="str">
        <f t="shared" si="3"/>
        <v>"BARBARIAN-17": {
"Capacities": "Critique brutal (3 dés)",
"Specials": 6,
"Damages": 4
}</v>
      </c>
      <c r="G19" s="162">
        <v>6</v>
      </c>
      <c r="H19" s="35" t="s">
        <v>1160</v>
      </c>
      <c r="I19" s="5">
        <v>4</v>
      </c>
      <c r="J19" s="5">
        <v>20</v>
      </c>
      <c r="K19" s="35">
        <v>4</v>
      </c>
      <c r="L19" s="35">
        <v>3</v>
      </c>
      <c r="M19" s="35">
        <v>3</v>
      </c>
      <c r="N19" s="35">
        <v>3</v>
      </c>
      <c r="O19" s="35">
        <v>2</v>
      </c>
      <c r="P19" s="35">
        <v>1</v>
      </c>
      <c r="Q19" s="35">
        <v>1</v>
      </c>
      <c r="R19" s="35">
        <v>1</v>
      </c>
      <c r="S19" s="35">
        <v>1</v>
      </c>
      <c r="T19" s="163" t="str">
        <f t="shared" si="4"/>
        <v>"BARD-17" : {
"Capacities":"Chant de repos (d12)",
"MinorSpellsNb": 4,
"SpellsNb": 20,
"Locations": {
"1":4,
"2":3,
"3":3,
"4":3,
"5":2,
"6":1,
"7":1,
"8":1,
"9":1}
}</v>
      </c>
      <c r="U19" s="121">
        <v>6</v>
      </c>
      <c r="V19" s="111" t="s">
        <v>1170</v>
      </c>
      <c r="W19" s="121">
        <v>5</v>
      </c>
      <c r="X19" s="111">
        <v>4</v>
      </c>
      <c r="Y19" s="111">
        <v>3</v>
      </c>
      <c r="Z19" s="111">
        <v>3</v>
      </c>
      <c r="AA19" s="111">
        <v>3</v>
      </c>
      <c r="AB19" s="111">
        <v>2</v>
      </c>
      <c r="AC19" s="111">
        <v>1</v>
      </c>
      <c r="AD19" s="111">
        <v>1</v>
      </c>
      <c r="AE19" s="111">
        <v>1</v>
      </c>
      <c r="AF19" s="111">
        <v>1</v>
      </c>
      <c r="AG19" s="111" t="str">
        <f t="shared" si="5"/>
        <v>"CLERK-17" : {
"Capacities":"Destruction des morts-vivants (FP 4), Capacité de domaine divin",
"MinorSpellsNb": 5,
"Locations": {
"1":4,
"2":3,
"3":3,
"4":3,
"5":2,
"6":1,
"7":1,
"8":1,
"9":1}
}</v>
      </c>
      <c r="AH19" s="162">
        <v>6</v>
      </c>
      <c r="AI19" s="35" t="s">
        <v>50</v>
      </c>
      <c r="AJ19" s="5">
        <v>4</v>
      </c>
      <c r="AK19" s="35">
        <v>4</v>
      </c>
      <c r="AL19" s="35">
        <v>3</v>
      </c>
      <c r="AM19" s="35">
        <v>3</v>
      </c>
      <c r="AN19" s="35">
        <v>3</v>
      </c>
      <c r="AO19" s="35">
        <v>2</v>
      </c>
      <c r="AP19" s="35">
        <v>1</v>
      </c>
      <c r="AQ19" s="35">
        <v>1</v>
      </c>
      <c r="AR19" s="35">
        <v>1</v>
      </c>
      <c r="AS19" s="35">
        <v>1</v>
      </c>
      <c r="AT19" s="163" t="str">
        <f t="shared" si="6"/>
        <v>"DRUID-17" : {
"Capacities":"-",
"MinorSpellsNb": 4,
"Locations": {
"1":4,
"2":3,
"3":3,
"4":3,
"5":2,
"6":1,
"7":1,
"8":1,
"9":1}
}</v>
      </c>
      <c r="AU19" s="5">
        <v>6</v>
      </c>
      <c r="AV19" s="5">
        <v>17</v>
      </c>
      <c r="AW19" s="35" t="s">
        <v>1181</v>
      </c>
      <c r="AX19" s="5">
        <v>6</v>
      </c>
      <c r="AY19" s="5">
        <v>15</v>
      </c>
      <c r="AZ19" s="35">
        <v>4</v>
      </c>
      <c r="BA19" s="35">
        <v>3</v>
      </c>
      <c r="BB19" s="35">
        <v>3</v>
      </c>
      <c r="BC19" s="35">
        <v>3</v>
      </c>
      <c r="BD19" s="35">
        <v>2</v>
      </c>
      <c r="BE19" s="35">
        <v>1</v>
      </c>
      <c r="BF19" s="35">
        <v>1</v>
      </c>
      <c r="BG19" s="35">
        <v>1</v>
      </c>
      <c r="BH19" s="35">
        <v>1</v>
      </c>
      <c r="BI19" s="35" t="str">
        <f t="shared" si="7"/>
        <v>"SORCERER-17" : {
"Capacities":"Métamagie",
"MinorSpellsNb": 6,
"SpellsNb": 15,
"Specials": 17,
"Locations": {
"1":4,
"2":3,
"3":3,
"4":3,
"5":2,
"6":1,
"7":1,
"8":1,
"9":1}
}</v>
      </c>
      <c r="BJ19" s="162">
        <v>6</v>
      </c>
      <c r="BK19" s="35" t="s">
        <v>1193</v>
      </c>
      <c r="BL19" s="163" t="str">
        <f t="shared" si="0"/>
        <v>"WARRIOR-17" : {
"Capacities":"Sursaut (2), Indomptable (3)"
}</v>
      </c>
      <c r="BM19" s="5">
        <v>6</v>
      </c>
      <c r="BN19" s="35" t="s">
        <v>50</v>
      </c>
      <c r="BO19" s="5">
        <v>5</v>
      </c>
      <c r="BP19" s="5">
        <v>4</v>
      </c>
      <c r="BQ19" s="5">
        <v>3</v>
      </c>
      <c r="BR19" s="5">
        <v>3</v>
      </c>
      <c r="BS19" s="5">
        <v>3</v>
      </c>
      <c r="BT19" s="5">
        <v>2</v>
      </c>
      <c r="BU19" s="5">
        <v>1</v>
      </c>
      <c r="BV19" s="5">
        <v>1</v>
      </c>
      <c r="BW19" s="5">
        <v>1</v>
      </c>
      <c r="BX19" s="5">
        <v>1</v>
      </c>
      <c r="BY19" s="5" t="str">
        <f t="shared" si="8"/>
        <v>"MAGICIAN-17" : {
"Capacities":"-",
"MinorSpellsNb": 5,
"Locations": {
"1":4,
"2":3,
"3":3,
"4":3,
"5":2,
"6":1,
"7":1,
"8":1,
"9":1}
}</v>
      </c>
      <c r="BZ19" s="170">
        <v>6</v>
      </c>
      <c r="CA19" s="146" t="s">
        <v>255</v>
      </c>
      <c r="CB19" s="146">
        <v>17</v>
      </c>
      <c r="CC19" s="202">
        <v>7.5</v>
      </c>
      <c r="CD19" s="175" t="s">
        <v>251</v>
      </c>
      <c r="CE19" s="159" t="str">
        <f t="shared" si="1"/>
        <v>"MONK-17" : {
"Capacities":"Capacité de la tradition monastique",
"Specials": 17,
"BonusAttack": "1d10",
"ArmourlessSpeed": "7,5"
}</v>
      </c>
      <c r="CF19" s="162">
        <v>6</v>
      </c>
      <c r="CG19" s="35" t="s">
        <v>50</v>
      </c>
      <c r="CH19" s="5">
        <v>4</v>
      </c>
      <c r="CI19" s="5">
        <v>3</v>
      </c>
      <c r="CJ19" s="5">
        <v>3</v>
      </c>
      <c r="CK19" s="5">
        <v>3</v>
      </c>
      <c r="CL19" s="5">
        <v>1</v>
      </c>
      <c r="CM19" s="166" t="str">
        <f t="shared" si="9"/>
        <v>"PALADIN-17" : {
"Capacities":"-",
"Locations": {
"1":4,
"2":3,
"3":3,
"4":3,
"5":1}
}</v>
      </c>
      <c r="CN19" s="5">
        <v>6</v>
      </c>
      <c r="CO19" s="35" t="s">
        <v>50</v>
      </c>
      <c r="CP19" s="5">
        <v>10</v>
      </c>
      <c r="CQ19" s="5">
        <v>4</v>
      </c>
      <c r="CR19" s="5">
        <v>3</v>
      </c>
      <c r="CS19" s="5">
        <v>3</v>
      </c>
      <c r="CT19" s="5">
        <v>3</v>
      </c>
      <c r="CU19" s="5">
        <v>1</v>
      </c>
      <c r="CV19" s="5" t="str">
        <f t="shared" si="10"/>
        <v>"PROWLER-17" : {
"Capacities":"-",
"SpellsNb":10,
"Locations": {
"1":4,
"2":3,
"3":3,
"4":3,
"5":1}
}</v>
      </c>
      <c r="CW19" s="162">
        <v>6</v>
      </c>
      <c r="CX19" s="5" t="s">
        <v>1235</v>
      </c>
      <c r="CY19" s="35" t="s">
        <v>1228</v>
      </c>
      <c r="CZ19" s="163" t="str">
        <f t="shared" si="2"/>
        <v>"WILY-17" : {
"Capacities":"Capacité de l'archétype de roublard",
"BonusAttack": "9d6"
}</v>
      </c>
      <c r="DA19" s="5">
        <v>6</v>
      </c>
      <c r="DB19" s="35" t="s">
        <v>1247</v>
      </c>
      <c r="DC19" s="5">
        <v>4</v>
      </c>
      <c r="DD19" s="5">
        <v>14</v>
      </c>
      <c r="DE19" s="5">
        <v>4</v>
      </c>
      <c r="DF19" s="5">
        <v>5</v>
      </c>
      <c r="DG19" s="5">
        <v>7</v>
      </c>
      <c r="DH19" s="147" t="str">
        <f t="shared" si="11"/>
        <v>"WIZARD-17" : {
"Capacities":"Arcanum mystique (niveau 9)",
"MinorSpellsNb": 4,
"SpellsNb": 14,
"Locations": {"5":4},
"Invocations": 7
}</v>
      </c>
    </row>
    <row r="20" spans="1:112" ht="15" customHeight="1">
      <c r="A20" s="155">
        <v>18</v>
      </c>
      <c r="B20" s="4">
        <v>6</v>
      </c>
      <c r="C20" s="32" t="s">
        <v>1148</v>
      </c>
      <c r="D20" s="4">
        <v>6</v>
      </c>
      <c r="E20" s="4">
        <v>4</v>
      </c>
      <c r="F20" s="173" t="str">
        <f t="shared" si="3"/>
        <v>"BARBARIAN-18": {
"Capacities": "Puissance indomptable",
"Specials": 6,
"Damages": 4
}</v>
      </c>
      <c r="G20" s="164">
        <v>6</v>
      </c>
      <c r="H20" s="32" t="s">
        <v>1161</v>
      </c>
      <c r="I20" s="4">
        <v>4</v>
      </c>
      <c r="J20" s="4">
        <v>22</v>
      </c>
      <c r="K20" s="32">
        <v>4</v>
      </c>
      <c r="L20" s="32">
        <v>3</v>
      </c>
      <c r="M20" s="32">
        <v>3</v>
      </c>
      <c r="N20" s="32">
        <v>3</v>
      </c>
      <c r="O20" s="32">
        <v>3</v>
      </c>
      <c r="P20" s="32">
        <v>1</v>
      </c>
      <c r="Q20" s="32">
        <v>1</v>
      </c>
      <c r="R20" s="32">
        <v>1</v>
      </c>
      <c r="S20" s="32">
        <v>1</v>
      </c>
      <c r="T20" s="163" t="str">
        <f t="shared" si="4"/>
        <v>"BARD-18" : {
"Capacities":"Secrets magiques",
"MinorSpellsNb": 4,
"SpellsNb": 22,
"Locations": {
"1":4,
"2":3,
"3":3,
"4":3,
"5":3,
"6":1,
"7":1,
"8":1,
"9":1}
}</v>
      </c>
      <c r="U20" s="122">
        <v>6</v>
      </c>
      <c r="V20" s="109" t="s">
        <v>1171</v>
      </c>
      <c r="W20" s="122">
        <v>5</v>
      </c>
      <c r="X20" s="109">
        <v>4</v>
      </c>
      <c r="Y20" s="109">
        <v>3</v>
      </c>
      <c r="Z20" s="109">
        <v>3</v>
      </c>
      <c r="AA20" s="109">
        <v>3</v>
      </c>
      <c r="AB20" s="109">
        <v>3</v>
      </c>
      <c r="AC20" s="109">
        <v>1</v>
      </c>
      <c r="AD20" s="109">
        <v>1</v>
      </c>
      <c r="AE20" s="109">
        <v>1</v>
      </c>
      <c r="AF20" s="109">
        <v>1</v>
      </c>
      <c r="AG20" s="111" t="str">
        <f t="shared" si="5"/>
        <v>"CLERK-18" : {
"Capacities":"Canalisation d’énergie divine (3)",
"MinorSpellsNb": 5,
"Locations": {
"1":4,
"2":3,
"3":3,
"4":3,
"5":3,
"6":1,
"7":1,
"8":1,
"9":1}
}</v>
      </c>
      <c r="AH20" s="164">
        <v>6</v>
      </c>
      <c r="AI20" s="32" t="s">
        <v>1177</v>
      </c>
      <c r="AJ20" s="4">
        <v>4</v>
      </c>
      <c r="AK20" s="32">
        <v>4</v>
      </c>
      <c r="AL20" s="32">
        <v>3</v>
      </c>
      <c r="AM20" s="32">
        <v>3</v>
      </c>
      <c r="AN20" s="32">
        <v>3</v>
      </c>
      <c r="AO20" s="32">
        <v>3</v>
      </c>
      <c r="AP20" s="32">
        <v>1</v>
      </c>
      <c r="AQ20" s="32">
        <v>1</v>
      </c>
      <c r="AR20" s="32">
        <v>1</v>
      </c>
      <c r="AS20" s="32">
        <v>1</v>
      </c>
      <c r="AT20" s="163" t="str">
        <f t="shared" si="6"/>
        <v>"DRUID-18" : {
"Capacities":"Jeunesse éternelle, Incantation animale",
"MinorSpellsNb": 4,
"Locations": {
"1":4,
"2":3,
"3":3,
"4":3,
"5":3,
"6":1,
"7":1,
"8":1,
"9":1}
}</v>
      </c>
      <c r="AU20" s="4">
        <v>6</v>
      </c>
      <c r="AV20" s="4">
        <v>18</v>
      </c>
      <c r="AW20" s="32" t="s">
        <v>1182</v>
      </c>
      <c r="AX20" s="4">
        <v>6</v>
      </c>
      <c r="AY20" s="4">
        <v>15</v>
      </c>
      <c r="AZ20" s="32">
        <v>4</v>
      </c>
      <c r="BA20" s="32">
        <v>3</v>
      </c>
      <c r="BB20" s="32">
        <v>3</v>
      </c>
      <c r="BC20" s="32">
        <v>3</v>
      </c>
      <c r="BD20" s="32">
        <v>3</v>
      </c>
      <c r="BE20" s="32">
        <v>1</v>
      </c>
      <c r="BF20" s="32">
        <v>1</v>
      </c>
      <c r="BG20" s="32">
        <v>1</v>
      </c>
      <c r="BH20" s="32">
        <v>1</v>
      </c>
      <c r="BI20" s="35" t="str">
        <f t="shared" si="7"/>
        <v>"SORCERER-18" : {
"Capacities":"Capacité de l'origine magique",
"MinorSpellsNb": 6,
"SpellsNb": 15,
"Specials": 18,
"Locations": {
"1":4,
"2":3,
"3":3,
"4":3,
"5":3,
"6":1,
"7":1,
"8":1,
"9":1}
}</v>
      </c>
      <c r="BJ20" s="164">
        <v>6</v>
      </c>
      <c r="BK20" s="32" t="s">
        <v>1189</v>
      </c>
      <c r="BL20" s="163" t="str">
        <f t="shared" si="0"/>
        <v>"WARRIOR-18" : {
"Capacities":"Capacité de l'archétype martial"
}</v>
      </c>
      <c r="BM20" s="4">
        <v>6</v>
      </c>
      <c r="BN20" s="32" t="s">
        <v>1198</v>
      </c>
      <c r="BO20" s="4">
        <v>5</v>
      </c>
      <c r="BP20" s="4">
        <v>4</v>
      </c>
      <c r="BQ20" s="4">
        <v>3</v>
      </c>
      <c r="BR20" s="4">
        <v>3</v>
      </c>
      <c r="BS20" s="4">
        <v>3</v>
      </c>
      <c r="BT20" s="4">
        <v>3</v>
      </c>
      <c r="BU20" s="4">
        <v>1</v>
      </c>
      <c r="BV20" s="4">
        <v>1</v>
      </c>
      <c r="BW20" s="4">
        <v>1</v>
      </c>
      <c r="BX20" s="4">
        <v>1</v>
      </c>
      <c r="BY20" s="5" t="str">
        <f t="shared" si="8"/>
        <v>"MAGICIAN-18" : {
"Capacities":"Maîtrise des sorts",
"MinorSpellsNb": 5,
"Locations": {
"1":4,
"2":3,
"3":3,
"4":3,
"5":3,
"6":1,
"7":1,
"8":1,
"9":1}
}</v>
      </c>
      <c r="BZ20" s="171">
        <v>6</v>
      </c>
      <c r="CA20" s="148" t="s">
        <v>255</v>
      </c>
      <c r="CB20" s="148">
        <v>18</v>
      </c>
      <c r="CC20" s="203">
        <v>9</v>
      </c>
      <c r="CD20" s="176" t="s">
        <v>256</v>
      </c>
      <c r="CE20" s="159" t="str">
        <f t="shared" si="1"/>
        <v>"MONK-18" : {
"Capacities":"Corps vide",
"Specials": 18,
"BonusAttack": "1d10",
"ArmourlessSpeed": "9"
}</v>
      </c>
      <c r="CF20" s="164">
        <v>6</v>
      </c>
      <c r="CG20" s="32" t="s">
        <v>1208</v>
      </c>
      <c r="CH20" s="4">
        <v>4</v>
      </c>
      <c r="CI20" s="4">
        <v>3</v>
      </c>
      <c r="CJ20" s="4">
        <v>3</v>
      </c>
      <c r="CK20" s="4">
        <v>3</v>
      </c>
      <c r="CL20" s="4">
        <v>1</v>
      </c>
      <c r="CM20" s="166" t="str">
        <f t="shared" si="9"/>
        <v>"PALADIN-18" : {
"Capacities":"Amélioration des auras",
"Locations": {
"1":4,
"2":3,
"3":3,
"4":3,
"5":1}
}</v>
      </c>
      <c r="CN20" s="4">
        <v>6</v>
      </c>
      <c r="CO20" s="32" t="s">
        <v>1217</v>
      </c>
      <c r="CP20" s="4">
        <v>10</v>
      </c>
      <c r="CQ20" s="4">
        <v>4</v>
      </c>
      <c r="CR20" s="4">
        <v>3</v>
      </c>
      <c r="CS20" s="4">
        <v>3</v>
      </c>
      <c r="CT20" s="4">
        <v>3</v>
      </c>
      <c r="CU20" s="4">
        <v>1</v>
      </c>
      <c r="CV20" s="5" t="str">
        <f t="shared" si="10"/>
        <v>"PROWLER-18" : {
"Capacities":"Sens sauvages",
"SpellsNb":10,
"Locations": {
"1":4,
"2":3,
"3":3,
"4":3,
"5":1}
}</v>
      </c>
      <c r="CW20" s="164">
        <v>6</v>
      </c>
      <c r="CX20" s="4" t="s">
        <v>1235</v>
      </c>
      <c r="CY20" s="32" t="s">
        <v>1236</v>
      </c>
      <c r="CZ20" s="163" t="str">
        <f t="shared" si="2"/>
        <v>"WILY-18" : {
"Capacities":"Insaisissable",
"BonusAttack": "9d6"
}</v>
      </c>
      <c r="DA20" s="4">
        <v>6</v>
      </c>
      <c r="DB20" s="32" t="s">
        <v>50</v>
      </c>
      <c r="DC20" s="4">
        <v>4</v>
      </c>
      <c r="DD20" s="4">
        <v>14</v>
      </c>
      <c r="DE20" s="4">
        <v>4</v>
      </c>
      <c r="DF20" s="4">
        <v>5</v>
      </c>
      <c r="DG20" s="4">
        <v>8</v>
      </c>
      <c r="DH20" s="147" t="str">
        <f t="shared" si="11"/>
        <v>"WIZARD-18" : {
"Capacities":"-",
"MinorSpellsNb": 4,
"SpellsNb": 14,
"Locations": {"5":4},
"Invocations": 8
}</v>
      </c>
    </row>
    <row r="21" spans="1:112" ht="15" customHeight="1">
      <c r="A21" s="154">
        <v>19</v>
      </c>
      <c r="B21" s="5">
        <v>6</v>
      </c>
      <c r="C21" s="35" t="s">
        <v>247</v>
      </c>
      <c r="D21" s="5">
        <v>6</v>
      </c>
      <c r="E21" s="5">
        <v>4</v>
      </c>
      <c r="F21" s="173" t="str">
        <f t="shared" si="3"/>
        <v>"BARBARIAN-19": {
"Capacities": "Amélioration de caractéristiques",
"Specials": 6,
"Damages": 4
}</v>
      </c>
      <c r="G21" s="162">
        <v>6</v>
      </c>
      <c r="H21" s="35" t="s">
        <v>247</v>
      </c>
      <c r="I21" s="5">
        <v>4</v>
      </c>
      <c r="J21" s="5">
        <v>22</v>
      </c>
      <c r="K21" s="35">
        <v>4</v>
      </c>
      <c r="L21" s="35">
        <v>3</v>
      </c>
      <c r="M21" s="35">
        <v>3</v>
      </c>
      <c r="N21" s="35">
        <v>3</v>
      </c>
      <c r="O21" s="35">
        <v>3</v>
      </c>
      <c r="P21" s="35">
        <v>2</v>
      </c>
      <c r="Q21" s="35">
        <v>1</v>
      </c>
      <c r="R21" s="35">
        <v>1</v>
      </c>
      <c r="S21" s="35">
        <v>1</v>
      </c>
      <c r="T21" s="163" t="str">
        <f t="shared" si="4"/>
        <v>"BARD-19" : {
"Capacities":"Amélioration de caractéristiques",
"MinorSpellsNb": 4,
"SpellsNb": 22,
"Locations": {
"1":4,
"2":3,
"3":3,
"4":3,
"5":3,
"6":2,
"7":1,
"8":1,
"9":1}
}</v>
      </c>
      <c r="U21" s="121">
        <v>6</v>
      </c>
      <c r="V21" s="111" t="s">
        <v>247</v>
      </c>
      <c r="W21" s="121">
        <v>5</v>
      </c>
      <c r="X21" s="111">
        <v>4</v>
      </c>
      <c r="Y21" s="111">
        <v>3</v>
      </c>
      <c r="Z21" s="111">
        <v>3</v>
      </c>
      <c r="AA21" s="111">
        <v>3</v>
      </c>
      <c r="AB21" s="111">
        <v>3</v>
      </c>
      <c r="AC21" s="111">
        <v>2</v>
      </c>
      <c r="AD21" s="111">
        <v>1</v>
      </c>
      <c r="AE21" s="111">
        <v>1</v>
      </c>
      <c r="AF21" s="111">
        <v>1</v>
      </c>
      <c r="AG21" s="111" t="str">
        <f t="shared" si="5"/>
        <v>"CLERK-19" : {
"Capacities":"Amélioration de caractéristiques",
"MinorSpellsNb": 5,
"Locations": {
"1":4,
"2":3,
"3":3,
"4":3,
"5":3,
"6":2,
"7":1,
"8":1,
"9":1}
}</v>
      </c>
      <c r="AH21" s="162">
        <v>6</v>
      </c>
      <c r="AI21" s="35" t="s">
        <v>247</v>
      </c>
      <c r="AJ21" s="5">
        <v>4</v>
      </c>
      <c r="AK21" s="35">
        <v>4</v>
      </c>
      <c r="AL21" s="35">
        <v>3</v>
      </c>
      <c r="AM21" s="35">
        <v>3</v>
      </c>
      <c r="AN21" s="35">
        <v>3</v>
      </c>
      <c r="AO21" s="35">
        <v>3</v>
      </c>
      <c r="AP21" s="35">
        <v>2</v>
      </c>
      <c r="AQ21" s="35">
        <v>1</v>
      </c>
      <c r="AR21" s="35">
        <v>1</v>
      </c>
      <c r="AS21" s="35">
        <v>1</v>
      </c>
      <c r="AT21" s="163" t="str">
        <f t="shared" si="6"/>
        <v>"DRUID-19" : {
"Capacities":"Amélioration de caractéristiques",
"MinorSpellsNb": 4,
"Locations": {
"1":4,
"2":3,
"3":3,
"4":3,
"5":3,
"6":2,
"7":1,
"8":1,
"9":1}
}</v>
      </c>
      <c r="AU21" s="5">
        <v>6</v>
      </c>
      <c r="AV21" s="5">
        <v>19</v>
      </c>
      <c r="AW21" s="35" t="s">
        <v>247</v>
      </c>
      <c r="AX21" s="5">
        <v>6</v>
      </c>
      <c r="AY21" s="5">
        <v>15</v>
      </c>
      <c r="AZ21" s="35">
        <v>4</v>
      </c>
      <c r="BA21" s="35">
        <v>3</v>
      </c>
      <c r="BB21" s="35">
        <v>3</v>
      </c>
      <c r="BC21" s="35">
        <v>3</v>
      </c>
      <c r="BD21" s="35">
        <v>3</v>
      </c>
      <c r="BE21" s="35">
        <v>2</v>
      </c>
      <c r="BF21" s="35">
        <v>1</v>
      </c>
      <c r="BG21" s="35">
        <v>1</v>
      </c>
      <c r="BH21" s="35">
        <v>1</v>
      </c>
      <c r="BI21" s="35" t="str">
        <f t="shared" si="7"/>
        <v>"SORCERER-19" : {
"Capacities":"Amélioration de caractéristiques",
"MinorSpellsNb": 6,
"SpellsNb": 15,
"Specials": 19,
"Locations": {
"1":4,
"2":3,
"3":3,
"4":3,
"5":3,
"6":2,
"7":1,
"8":1,
"9":1}
}</v>
      </c>
      <c r="BJ21" s="162">
        <v>6</v>
      </c>
      <c r="BK21" s="35" t="s">
        <v>247</v>
      </c>
      <c r="BL21" s="163" t="str">
        <f t="shared" si="0"/>
        <v>"WARRIOR-19" : {
"Capacities":"Amélioration de caractéristiques"
}</v>
      </c>
      <c r="BM21" s="5">
        <v>6</v>
      </c>
      <c r="BN21" s="35" t="s">
        <v>247</v>
      </c>
      <c r="BO21" s="5">
        <v>5</v>
      </c>
      <c r="BP21" s="5">
        <v>4</v>
      </c>
      <c r="BQ21" s="5">
        <v>3</v>
      </c>
      <c r="BR21" s="5">
        <v>3</v>
      </c>
      <c r="BS21" s="5">
        <v>3</v>
      </c>
      <c r="BT21" s="5">
        <v>3</v>
      </c>
      <c r="BU21" s="5">
        <v>2</v>
      </c>
      <c r="BV21" s="5">
        <v>1</v>
      </c>
      <c r="BW21" s="5">
        <v>1</v>
      </c>
      <c r="BX21" s="5">
        <v>1</v>
      </c>
      <c r="BY21" s="5" t="str">
        <f t="shared" si="8"/>
        <v>"MAGICIAN-19" : {
"Capacities":"Amélioration de caractéristiques",
"MinorSpellsNb": 5,
"Locations": {
"1":4,
"2":3,
"3":3,
"4":3,
"5":3,
"6":2,
"7":1,
"8":1,
"9":1}
}</v>
      </c>
      <c r="BZ21" s="170">
        <v>6</v>
      </c>
      <c r="CA21" s="146" t="s">
        <v>255</v>
      </c>
      <c r="CB21" s="146">
        <v>19</v>
      </c>
      <c r="CC21" s="202">
        <v>9</v>
      </c>
      <c r="CD21" s="175" t="s">
        <v>247</v>
      </c>
      <c r="CE21" s="159" t="str">
        <f t="shared" si="1"/>
        <v>"MONK-19" : {
"Capacities":"Amélioration de caractéristiques",
"Specials": 19,
"BonusAttack": "1d10",
"ArmourlessSpeed": "9"
}</v>
      </c>
      <c r="CF21" s="162">
        <v>6</v>
      </c>
      <c r="CG21" s="35" t="s">
        <v>247</v>
      </c>
      <c r="CH21" s="5">
        <v>4</v>
      </c>
      <c r="CI21" s="5">
        <v>3</v>
      </c>
      <c r="CJ21" s="5">
        <v>3</v>
      </c>
      <c r="CK21" s="5">
        <v>3</v>
      </c>
      <c r="CL21" s="5">
        <v>2</v>
      </c>
      <c r="CM21" s="166" t="str">
        <f t="shared" si="9"/>
        <v>"PALADIN-19" : {
"Capacities":"Amélioration de caractéristiques",
"Locations": {
"1":4,
"2":3,
"3":3,
"4":3,
"5":2}
}</v>
      </c>
      <c r="CN21" s="5">
        <v>6</v>
      </c>
      <c r="CO21" s="35" t="s">
        <v>247</v>
      </c>
      <c r="CP21" s="5">
        <v>11</v>
      </c>
      <c r="CQ21" s="5">
        <v>4</v>
      </c>
      <c r="CR21" s="5">
        <v>3</v>
      </c>
      <c r="CS21" s="5">
        <v>3</v>
      </c>
      <c r="CT21" s="5">
        <v>3</v>
      </c>
      <c r="CU21" s="5">
        <v>2</v>
      </c>
      <c r="CV21" s="5" t="str">
        <f t="shared" si="10"/>
        <v>"PROWLER-19" : {
"Capacities":"Amélioration de caractéristiques",
"SpellsNb":11,
"Locations": {
"1":4,
"2":3,
"3":3,
"4":3,
"5":2}
}</v>
      </c>
      <c r="CW21" s="162">
        <v>6</v>
      </c>
      <c r="CX21" s="5" t="s">
        <v>1237</v>
      </c>
      <c r="CY21" s="35" t="s">
        <v>247</v>
      </c>
      <c r="CZ21" s="163" t="str">
        <f t="shared" si="2"/>
        <v>"WILY-19" : {
"Capacities":"Amélioration de caractéristiques",
"BonusAttack": "10d6"
}</v>
      </c>
      <c r="DA21" s="5">
        <v>6</v>
      </c>
      <c r="DB21" s="35" t="s">
        <v>247</v>
      </c>
      <c r="DC21" s="5">
        <v>4</v>
      </c>
      <c r="DD21" s="5">
        <v>15</v>
      </c>
      <c r="DE21" s="5">
        <v>4</v>
      </c>
      <c r="DF21" s="5">
        <v>5</v>
      </c>
      <c r="DG21" s="5">
        <v>8</v>
      </c>
      <c r="DH21" s="147" t="str">
        <f t="shared" si="11"/>
        <v>"WIZARD-19" : {
"Capacities":"Amélioration de caractéristiques",
"MinorSpellsNb": 4,
"SpellsNb": 15,
"Locations": {"5":4},
"Invocations": 8
}</v>
      </c>
    </row>
    <row r="22" spans="1:112" ht="15" customHeight="1">
      <c r="A22" s="156">
        <v>20</v>
      </c>
      <c r="B22" s="6">
        <v>6</v>
      </c>
      <c r="C22" s="150" t="s">
        <v>1149</v>
      </c>
      <c r="D22" s="6">
        <v>-1</v>
      </c>
      <c r="E22" s="6">
        <v>4</v>
      </c>
      <c r="F22" s="173" t="str">
        <f t="shared" si="3"/>
        <v>"BARBARIAN-20": {
"Capacities": "Champion primitif",
"Specials": -1,
"Damages": 4
}</v>
      </c>
      <c r="G22" s="165">
        <v>6</v>
      </c>
      <c r="H22" s="150" t="s">
        <v>1162</v>
      </c>
      <c r="I22" s="6">
        <v>4</v>
      </c>
      <c r="J22" s="6">
        <v>22</v>
      </c>
      <c r="K22" s="150">
        <v>4</v>
      </c>
      <c r="L22" s="150">
        <v>3</v>
      </c>
      <c r="M22" s="150">
        <v>3</v>
      </c>
      <c r="N22" s="150">
        <v>3</v>
      </c>
      <c r="O22" s="150">
        <v>3</v>
      </c>
      <c r="P22" s="150">
        <v>2</v>
      </c>
      <c r="Q22" s="150">
        <v>2</v>
      </c>
      <c r="R22" s="150">
        <v>1</v>
      </c>
      <c r="S22" s="150">
        <v>1</v>
      </c>
      <c r="T22" s="163" t="str">
        <f t="shared" si="4"/>
        <v>"BARD-20" : {
"Capacities":"Inspiration supérieure",
"MinorSpellsNb": 4,
"SpellsNb": 22,
"Locations": {
"1":4,
"2":3,
"3":3,
"4":3,
"5":3,
"6":2,
"7":2,
"8":1,
"9":1}
}</v>
      </c>
      <c r="U22" s="6">
        <v>6</v>
      </c>
      <c r="V22" s="150" t="s">
        <v>1172</v>
      </c>
      <c r="W22" s="6">
        <v>5</v>
      </c>
      <c r="X22" s="150">
        <v>4</v>
      </c>
      <c r="Y22" s="150">
        <v>3</v>
      </c>
      <c r="Z22" s="150">
        <v>3</v>
      </c>
      <c r="AA22" s="150">
        <v>3</v>
      </c>
      <c r="AB22" s="150">
        <v>3</v>
      </c>
      <c r="AC22" s="150">
        <v>2</v>
      </c>
      <c r="AD22" s="150">
        <v>2</v>
      </c>
      <c r="AE22" s="150">
        <v>1</v>
      </c>
      <c r="AF22" s="150">
        <v>1</v>
      </c>
      <c r="AG22" s="111" t="str">
        <f t="shared" si="5"/>
        <v>"CLERK-20" : {
"Capacities":"Intervention divine améliorée",
"MinorSpellsNb": 5,
"Locations": {
"1":4,
"2":3,
"3":3,
"4":3,
"5":3,
"6":2,
"7":2,
"8":1,
"9":1}
}</v>
      </c>
      <c r="AH22" s="165">
        <v>6</v>
      </c>
      <c r="AI22" s="150" t="s">
        <v>1178</v>
      </c>
      <c r="AJ22" s="6">
        <v>4</v>
      </c>
      <c r="AK22" s="150">
        <v>4</v>
      </c>
      <c r="AL22" s="150">
        <v>3</v>
      </c>
      <c r="AM22" s="150">
        <v>3</v>
      </c>
      <c r="AN22" s="150">
        <v>3</v>
      </c>
      <c r="AO22" s="150">
        <v>3</v>
      </c>
      <c r="AP22" s="150">
        <v>2</v>
      </c>
      <c r="AQ22" s="150">
        <v>2</v>
      </c>
      <c r="AR22" s="150">
        <v>1</v>
      </c>
      <c r="AS22" s="150">
        <v>1</v>
      </c>
      <c r="AT22" s="163" t="str">
        <f t="shared" si="6"/>
        <v>"DRUID-20" : {
"Capacities":"Archidruide",
"MinorSpellsNb": 4,
"Locations": {
"1":4,
"2":3,
"3":3,
"4":3,
"5":3,
"6":2,
"7":2,
"8":1,
"9":1}
}</v>
      </c>
      <c r="AU22" s="6">
        <v>6</v>
      </c>
      <c r="AV22" s="6">
        <v>20</v>
      </c>
      <c r="AW22" s="150" t="s">
        <v>1183</v>
      </c>
      <c r="AX22" s="6">
        <v>6</v>
      </c>
      <c r="AY22" s="6">
        <v>15</v>
      </c>
      <c r="AZ22" s="150">
        <v>4</v>
      </c>
      <c r="BA22" s="150">
        <v>3</v>
      </c>
      <c r="BB22" s="150">
        <v>3</v>
      </c>
      <c r="BC22" s="150">
        <v>3</v>
      </c>
      <c r="BD22" s="150">
        <v>3</v>
      </c>
      <c r="BE22" s="150">
        <v>2</v>
      </c>
      <c r="BF22" s="150">
        <v>2</v>
      </c>
      <c r="BG22" s="150">
        <v>1</v>
      </c>
      <c r="BH22" s="150">
        <v>1</v>
      </c>
      <c r="BI22" s="35" t="str">
        <f t="shared" si="7"/>
        <v>"SORCERER-20" : {
"Capacities":"Restauration magique",
"MinorSpellsNb": 6,
"SpellsNb": 15,
"Specials": 20,
"Locations": {
"1":4,
"2":3,
"3":3,
"4":3,
"5":3,
"6":2,
"7":2,
"8":1,
"9":1}
}</v>
      </c>
      <c r="BJ22" s="165">
        <v>6</v>
      </c>
      <c r="BK22" s="150" t="s">
        <v>1194</v>
      </c>
      <c r="BL22" s="163" t="str">
        <f t="shared" si="0"/>
        <v>"WARRIOR-20" : {
"Capacities":"Attaque supplémentaire (3)"
}</v>
      </c>
      <c r="BM22" s="6">
        <v>6</v>
      </c>
      <c r="BN22" s="150" t="s">
        <v>1199</v>
      </c>
      <c r="BO22" s="6">
        <v>5</v>
      </c>
      <c r="BP22" s="6">
        <v>4</v>
      </c>
      <c r="BQ22" s="6">
        <v>3</v>
      </c>
      <c r="BR22" s="6">
        <v>3</v>
      </c>
      <c r="BS22" s="6">
        <v>3</v>
      </c>
      <c r="BT22" s="6">
        <v>3</v>
      </c>
      <c r="BU22" s="6">
        <v>2</v>
      </c>
      <c r="BV22" s="6">
        <v>2</v>
      </c>
      <c r="BW22" s="6">
        <v>1</v>
      </c>
      <c r="BX22" s="6">
        <v>1</v>
      </c>
      <c r="BY22" s="5" t="str">
        <f t="shared" si="8"/>
        <v>"MAGICIAN-20" : {
"Capacities":"Sorts de prédilection",
"MinorSpellsNb": 5,
"Locations": {
"1":4,
"2":3,
"3":3,
"4":3,
"5":3,
"6":2,
"7":2,
"8":1,
"9":1}
}</v>
      </c>
      <c r="BZ22" s="172">
        <v>6</v>
      </c>
      <c r="CA22" s="149" t="s">
        <v>255</v>
      </c>
      <c r="CB22" s="149">
        <v>20</v>
      </c>
      <c r="CC22" s="204">
        <v>9</v>
      </c>
      <c r="CD22" s="177" t="s">
        <v>257</v>
      </c>
      <c r="CE22" s="159" t="str">
        <f t="shared" si="1"/>
        <v>"MONK-20" : {
"Capacities":"Perfection de l'être",
"Specials": 20,
"BonusAttack": "1d10",
"ArmourlessSpeed": "9"
}</v>
      </c>
      <c r="CF22" s="165">
        <v>6</v>
      </c>
      <c r="CG22" s="150" t="s">
        <v>1204</v>
      </c>
      <c r="CH22" s="6">
        <v>4</v>
      </c>
      <c r="CI22" s="6">
        <v>3</v>
      </c>
      <c r="CJ22" s="6">
        <v>3</v>
      </c>
      <c r="CK22" s="6">
        <v>3</v>
      </c>
      <c r="CL22" s="6">
        <v>2</v>
      </c>
      <c r="CM22" s="166" t="str">
        <f t="shared" si="9"/>
        <v>"PALADIN-20" : {
"Capacities":"Capacité de serment sacré",
"Locations": {
"1":4,
"2":3,
"3":3,
"4":3,
"5":2}
}</v>
      </c>
      <c r="CN22" s="6">
        <v>6</v>
      </c>
      <c r="CO22" s="150" t="s">
        <v>1218</v>
      </c>
      <c r="CP22" s="6">
        <v>11</v>
      </c>
      <c r="CQ22" s="6">
        <v>4</v>
      </c>
      <c r="CR22" s="6">
        <v>3</v>
      </c>
      <c r="CS22" s="6">
        <v>3</v>
      </c>
      <c r="CT22" s="6">
        <v>3</v>
      </c>
      <c r="CU22" s="6">
        <v>2</v>
      </c>
      <c r="CV22" s="5" t="str">
        <f t="shared" si="10"/>
        <v>"PROWLER-20" : {
"Capacities":"Tueur d'ennemis",
"SpellsNb":11,
"Locations": {
"1":4,
"2":3,
"3":3,
"4":3,
"5":2}
}</v>
      </c>
      <c r="CW22" s="165">
        <v>6</v>
      </c>
      <c r="CX22" s="6" t="s">
        <v>1237</v>
      </c>
      <c r="CY22" s="150" t="s">
        <v>1238</v>
      </c>
      <c r="CZ22" s="163" t="str">
        <f t="shared" si="2"/>
        <v>"WILY-20" : {
"Capacities":"Coup de chance",
"BonusAttack": "10d6"
}</v>
      </c>
      <c r="DA22" s="6">
        <v>6</v>
      </c>
      <c r="DB22" s="150" t="s">
        <v>1248</v>
      </c>
      <c r="DC22" s="6">
        <v>4</v>
      </c>
      <c r="DD22" s="6">
        <v>15</v>
      </c>
      <c r="DE22" s="6">
        <v>4</v>
      </c>
      <c r="DF22" s="6">
        <v>5</v>
      </c>
      <c r="DG22" s="6">
        <v>8</v>
      </c>
      <c r="DH22" s="147" t="str">
        <f t="shared" si="11"/>
        <v>"WIZARD-20" : {
"Capacities":"Maître de l'occulte",
"MinorSpellsNb": 4,
"SpellsNb": 15,
"Locations": {"5":4},
"Invocations": 8
}</v>
      </c>
    </row>
    <row r="23" spans="1:112" ht="15" customHeight="1"/>
    <row r="24" spans="1:112" ht="15" customHeight="1">
      <c r="B24" t="str">
        <f>CONCATENATE(F3,",
",F4,",
",F5,",
",F6,",
",F7,",
",F8,",
",F9,",
",F10,",
",F11,",
",F12,",
",F13,",
",F14,",
",F15,",
",F16,",
",F17,",
",F18,",
",F19,",
",F20,",
",F21,",
",F22)</f>
        <v>"BARBARIAN-1": {
"Capacities": "Rage, Défense sans armure",
"Specials": 2,
"Damages": 2
},
"BARBARIAN-2": {
"Capacities": "Attaque téméraire, Sens du danger",
"Specials": 2,
"Damages": 2
},
"BARBARIAN-3": {
"Capacities": "Voie primitive",
"Specials": 3,
"Damages": 2
},
"BARBARIAN-4": {
"Capacities": "Amélioration de caractéristiques",
"Specials": 3,
"Damages": 2
},
"BARBARIAN-5": {
"Capacities": "Attaque supplémentaire, Déplacement rapide",
"Specials": 3,
"Damages": 2
},
"BARBARIAN-6": {
"Capacities": "Capacité de voie",
"Specials": 4,
"Damages": 2
},
"BARBARIAN-7": {
"Capacities": "Instinct sauvage",
"Specials": 4,
"Damages": 2
},
"BARBARIAN-8": {
"Capacities": "Amélioration de caractéristiques",
"Specials": 4,
"Damages": 2
},
"BARBARIAN-9": {
"Capacities": "Critique brutal (1 dé)",
"Specials": 4,
"Damages": 3
},
"BARBARIAN-10": {
"Capacities": "Capacité de voie",
"Specials": 4,
"Damages": 3
},
"BARBARIAN-11": {
"Capacities": "Rage implacable",
"Specials": 4,
"Damages": 3
},
"BARBARIAN-12": {
"Capacities": "Amélioration de caractéristiques",
"Specials": 5,
"Damages": 3
},
"BARBARIAN-13": {
"Capacities": "Critique brutal (2 dés)",
"Specials": 5,
"Damages": 3
},
"BARBARIAN-14": {
"Capacities": "Capacité de voie",
"Specials": 5,
"Damages": 3
},
"BARBARIAN-15": {
"Capacities": "Rage ininterrompue",
"Specials": 5,
"Damages": 3
},
"BARBARIAN-16": {
"Capacities": "Amélioration de caractéristiques",
"Specials": 5,
"Damages": 4
},
"BARBARIAN-17": {
"Capacities": "Critique brutal (3 dés)",
"Specials": 6,
"Damages": 4
},
"BARBARIAN-18": {
"Capacities": "Puissance indomptable",
"Specials": 6,
"Damages": 4
},
"BARBARIAN-19": {
"Capacities": "Amélioration de caractéristiques",
"Specials": 6,
"Damages": 4
},
"BARBARIAN-20": {
"Capacities": "Champion primitif",
"Specials": -1,
"Damages": 4
}</v>
      </c>
    </row>
    <row r="25" spans="1:112" ht="15" customHeight="1">
      <c r="B25" t="str">
        <f>CONCATENATE(T3,",
",T4,",
",T5,",
",T6,",
",T7,",
",T8,",
",T9,",
",T10,",
",T11,",
",T12,",
",T13,",
",T14,",
",T15,",
",T16,",
",T17,",
",T18,",
",T19,",
",T20,",
",T21,",
",T22)</f>
        <v>"BARD-1" : {
"Capacities":"Incantations, Inspiration bardique (d6)",
"MinorSpellsNb": 2,
"SpellsNb": 4,
"Locations": {
"1":2,
"2":0,
"3":0,
"4":0,
"5":0,
"6":0,
"7":0,
"8":0,
"9":0}
},
"BARD-2" : {
"Capacities":"Touche-à-tout, Chant de repos (d6)",
"MinorSpellsNb": 2,
"SpellsNb": 5,
"Locations": {
"1":3,
"2":0,
"3":0,
"4":0,
"5":0,
"6":0,
"7":0,
"8":0,
"9":0}
},
"BARD-3" : {
"Capacities":"Collège bardique, Expertise",
"MinorSpellsNb": 2,
"SpellsNb": 6,
"Locations": {
"1":4,
"2":2,
"3":0,
"4":0,
"5":0,
"6":0,
"7":0,
"8":0,
"9":0}
},
"BARD-4" : {
"Capacities":"Amélioration de caractéristiques",
"MinorSpellsNb": 3,
"SpellsNb": 7,
"Locations": {
"1":4,
"2":3,
"3":0,
"4":0,
"5":0,
"6":0,
"7":0,
"8":0,
"9":0}
},
"BARD-5" : {
"Capacities":"Inspiration bardique (d8), Source d'inspiration",
"MinorSpellsNb": 3,
"SpellsNb": 8,
"Locations": {
"1":4,
"2":3,
"3":2,
"4":0,
"5":0,
"6":0,
"7":0,
"8":0,
"9":0}
},
"BARD-6" : {
"Capacities":"Contre charme, Capacité de collège bardique",
"MinorSpellsNb": 3,
"SpellsNb": 9,
"Locations": {
"1":4,
"2":3,
"3":3,
"4":0,
"5":0,
"6":0,
"7":0,
"8":0,
"9":0}
},
"BARD-7" : {
"Capacities":"-",
"MinorSpellsNb": 3,
"SpellsNb": 10,
"Locations": {
"1":4,
"2":3,
"3":3,
"4":1,
"5":0,
"6":0,
"7":0,
"8":0,
"9":0}
},
"BARD-8" : {
"Capacities":"Amélioration de caractéristiques",
"MinorSpellsNb": 3,
"SpellsNb": 11,
"Locations": {
"1":4,
"2":3,
"3":3,
"4":2,
"5":0,
"6":0,
"7":0,
"8":0,
"9":0}
},
"BARD-9" : {
"Capacities":"Chant de repos (d8)",
"MinorSpellsNb": 3,
"SpellsNb": 12,
"Locations": {
"1":4,
"2":3,
"3":3,
"4":3,
"5":1,
"6":0,
"7":0,
"8":0,
"9":0}
},
"BARD-10" : {
"Capacities":"Inspiration bardique (d10), Expertise, Secrets magiques",
"MinorSpellsNb": 4,
"SpellsNb": 14,
"Locations": {
"1":4,
"2":3,
"3":3,
"4":3,
"5":2,
"6":0,
"7":0,
"8":0,
"9":0}
},
"BARD-11" : {
"Capacities":"-",
"MinorSpellsNb": 4,
"SpellsNb": 15,
"Locations": {
"1":4,
"2":3,
"3":3,
"4":3,
"5":2,
"6":1,
"7":0,
"8":0,
"9":0}
},
"BARD-12" : {
"Capacities":"Amélioration de caractéristiques",
"MinorSpellsNb": 4,
"SpellsNb": 15,
"Locations": {
"1":4,
"2":3,
"3":3,
"4":3,
"5":2,
"6":1,
"7":0,
"8":0,
"9":0}
},
"BARD-13" : {
"Capacities":"Chant de repos (d10)",
"MinorSpellsNb": 4,
"SpellsNb": 16,
"Locations": {
"1":4,
"2":3,
"3":3,
"4":3,
"5":2,
"6":1,
"7":1,
"8":0,
"9":0}
},
"BARD-14" : {
"Capacities":"Secrets magiques, Capacité de collège bardique",
"MinorSpellsNb": 4,
"SpellsNb": 18,
"Locations": {
"1":4,
"2":3,
"3":3,
"4":3,
"5":2,
"6":1,
"7":1,
"8":0,
"9":0}
},
"BARD-15" : {
"Capacities":"Inspiration bardique (d12)",
"MinorSpellsNb": 4,
"SpellsNb": 19,
"Locations": {
"1":4,
"2":3,
"3":3,
"4":3,
"5":2,
"6":1,
"7":1,
"8":1,
"9":0}
},
"BARD-16" : {
"Capacities":"Amélioration de caractéristiques",
"MinorSpellsNb": 4,
"SpellsNb": 19,
"Locations": {
"1":4,
"2":3,
"3":3,
"4":3,
"5":2,
"6":1,
"7":1,
"8":1,
"9":0}
},
"BARD-17" : {
"Capacities":"Chant de repos (d12)",
"MinorSpellsNb": 4,
"SpellsNb": 20,
"Locations": {
"1":4,
"2":3,
"3":3,
"4":3,
"5":2,
"6":1,
"7":1,
"8":1,
"9":1}
},
"BARD-18" : {
"Capacities":"Secrets magiques",
"MinorSpellsNb": 4,
"SpellsNb": 22,
"Locations": {
"1":4,
"2":3,
"3":3,
"4":3,
"5":3,
"6":1,
"7":1,
"8":1,
"9":1}
},
"BARD-19" : {
"Capacities":"Amélioration de caractéristiques",
"MinorSpellsNb": 4,
"SpellsNb": 22,
"Locations": {
"1":4,
"2":3,
"3":3,
"4":3,
"5":3,
"6":2,
"7":1,
"8":1,
"9":1}
},
"BARD-20" : {
"Capacities":"Inspiration supérieure",
"MinorSpellsNb": 4,
"SpellsNb": 22,
"Locations": {
"1":4,
"2":3,
"3":3,
"4":3,
"5":3,
"6":2,
"7":2,
"8":1,
"9":1}
}</v>
      </c>
    </row>
    <row r="26" spans="1:112" ht="15" customHeight="1">
      <c r="B26" t="str">
        <f>CONCATENATE(AG3,",
",AG4,",
",AG5,",
",AG6,",
",AG7,",
",AG8,",
",AG9,",
",AG10,",
",AG11,",
",AG12,",
",AG13,",
",AG14,",
",AG15,",
",AG16,",
",AG17,",
",AG18,",
",AG19,",
",AG20,",
",AG21,",
",AG22)</f>
        <v>"CLERK-1" : {
"Capacities":"Incantations, Domaine divin",
"MinorSpellsNb": 3,
"Locations": {
"1":2,
"2":0,
"3":0,
"4":0,
"5":0,
"6":0,
"7":0,
"8":0,
"9":0}
},
"CLERK-2" : {
"Capacities":"Canalisation d’énergie divine (1), Capacité de domaine divin",
"MinorSpellsNb": 3,
"Locations": {
"1":3,
"2":0,
"3":0,
"4":0,
"5":0,
"6":0,
"7":0,
"8":0,
"9":0}
},
"CLERK-3" : {
"Capacities":"-",
"MinorSpellsNb": 3,
"Locations": {
"1":4,
"2":2,
"3":0,
"4":0,
"5":0,
"6":0,
"7":0,
"8":0,
"9":0}
},
"CLERK-4" : {
"Capacities":"Amélioration de caractéristiques",
"MinorSpellsNb": 4,
"Locations": {
"1":4,
"2":3,
"3":0,
"4":0,
"5":0,
"6":0,
"7":0,
"8":0,
"9":0}
},
"CLERK-5" : {
"Capacities":"Destruction des morts-vivants (FP 1/2)",
"MinorSpellsNb": 4,
"Locations": {
"1":4,
"2":3,
"3":2,
"4":0,
"5":0,
"6":0,
"7":0,
"8":0,
"9":0}
},
"CLERK-6" : {
"Capacities":"Canalisation d’énergie divine (2), Capacité de domaine divin",
"MinorSpellsNb": 4,
"Locations": {
"1":4,
"2":3,
"3":3,
"4":0,
"5":0,
"6":0,
"7":0,
"8":0,
"9":0}
},
"CLERK-7" : {
"Capacities":"-",
"MinorSpellsNb": 4,
"Locations": {
"1":4,
"2":3,
"3":3,
"4":1,
"5":0,
"6":0,
"7":0,
"8":0,
"9":0}
},
"CLERK-8" : {
"Capacities":"Amélioration de caractéristiques, Capacité de domaine divin,Destruction des morts-vivants (FP 1)",
"MinorSpellsNb": 4,
"Locations": {
"1":4,
"2":3,
"3":3,
"4":2,
"5":0,
"6":0,
"7":0,
"8":0,
"9":0}
},
"CLERK-9" : {
"Capacities":"-",
"MinorSpellsNb": 4,
"Locations": {
"1":4,
"2":3,
"3":3,
"4":3,
"5":1,
"6":0,
"7":0,
"8":0,
"9":0}
},
"CLERK-10" : {
"Capacities":"Intervention divine",
"MinorSpellsNb": 5,
"Locations": {
"1":4,
"2":3,
"3":3,
"4":3,
"5":2,
"6":0,
"7":0,
"8":0,
"9":0}
},
"CLERK-11" : {
"Capacities":"Destruction des morts-vivants (FP 2)",
"MinorSpellsNb": 5,
"Locations": {
"1":4,
"2":3,
"3":3,
"4":3,
"5":2,
"6":1,
"7":0,
"8":0,
"9":0}
},
"CLERK-12" : {
"Capacities":"Amélioration de caractéristiques",
"MinorSpellsNb": 5,
"Locations": {
"1":4,
"2":3,
"3":3,
"4":3,
"5":2,
"6":1,
"7":0,
"8":0,
"9":0}
},
"CLERK-13" : {
"Capacities":"-",
"MinorSpellsNb": 5,
"Locations": {
"1":4,
"2":3,
"3":3,
"4":3,
"5":2,
"6":1,
"7":1,
"8":0,
"9":0}
},
"CLERK-14" : {
"Capacities":"Destruction des morts-vivants (FP 3)",
"MinorSpellsNb": 5,
"Locations": {
"1":4,
"2":3,
"3":3,
"4":3,
"5":2,
"6":1,
"7":1,
"8":0,
"9":0}
},
"CLERK-15" : {
"Capacities":"-",
"MinorSpellsNb": 5,
"Locations": {
"1":4,
"2":3,
"3":3,
"4":3,
"5":2,
"6":1,
"7":1,
"8":1,
"9":0}
},
"CLERK-16" : {
"Capacities":"Amélioration de caractéristiques",
"MinorSpellsNb": 5,
"Locations": {
"1":4,
"2":3,
"3":3,
"4":3,
"5":2,
"6":1,
"7":1,
"8":1,
"9":0}
},
"CLERK-17" : {
"Capacities":"Destruction des morts-vivants (FP 4), Capacité de domaine divin",
"MinorSpellsNb": 5,
"Locations": {
"1":4,
"2":3,
"3":3,
"4":3,
"5":2,
"6":1,
"7":1,
"8":1,
"9":1}
},
"CLERK-18" : {
"Capacities":"Canalisation d’énergie divine (3)",
"MinorSpellsNb": 5,
"Locations": {
"1":4,
"2":3,
"3":3,
"4":3,
"5":3,
"6":1,
"7":1,
"8":1,
"9":1}
},
"CLERK-19" : {
"Capacities":"Amélioration de caractéristiques",
"MinorSpellsNb": 5,
"Locations": {
"1":4,
"2":3,
"3":3,
"4":3,
"5":3,
"6":2,
"7":1,
"8":1,
"9":1}
},
"CLERK-20" : {
"Capacities":"Intervention divine améliorée",
"MinorSpellsNb": 5,
"Locations": {
"1":4,
"2":3,
"3":3,
"4":3,
"5":3,
"6":2,
"7":2,
"8":1,
"9":1}
}</v>
      </c>
    </row>
    <row r="27" spans="1:112" ht="15" customHeight="1">
      <c r="B27" t="str">
        <f>CONCATENATE(AT3,",
",AT4,",
",AT5,",
",AT6,",
",AT7,",
",AT8,",
",AT9,",
",AT10,",
",AT11,",
",AT12,",
",AT13,",
",AT14,",
",AT15,",
",AT16,",
",AT17,",
",AT18,",
",AT19,",
",AT20,",
",AT21,",
",AT22)</f>
        <v>"DRUID-1" : {
"Capacities":"Druidique, Incantations",
"MinorSpellsNb": 2,
"Locations": {
"1":2,
"2":0,
"3":0,
"4":0,
"5":0,
"6":0,
"7":0,
"8":0,
"9":0}
},
"DRUID-2" : {
"Capacities":"Forme sauvage, Cercle druidique",
"MinorSpellsNb": 2,
"Locations": {
"1":3,
"2":0,
"3":0,
"4":0,
"5":0,
"6":0,
"7":0,
"8":0,
"9":0}
},
"DRUID-3" : {
"Capacities":"-",
"MinorSpellsNb": 2,
"Locations": {
"1":4,
"2":2,
"3":0,
"4":0,
"5":0,
"6":0,
"7":0,
"8":0,
"9":0}
},
"DRUID-4" : {
"Capacities":"Forme sauvage améliorée, Amélioration de caractéristiques",
"MinorSpellsNb": 3,
"Locations": {
"1":4,
"2":3,
"3":0,
"4":0,
"5":0,
"6":0,
"7":0,
"8":0,
"9":0}
},
"DRUID-5" : {
"Capacities":"-",
"MinorSpellsNb": 3,
"Locations": {
"1":4,
"2":3,
"3":2,
"4":0,
"5":0,
"6":0,
"7":0,
"8":0,
"9":0}
},
"DRUID-6" : {
"Capacities":"Capacité de cercle druidique",
"MinorSpellsNb": 3,
"Locations": {
"1":4,
"2":3,
"3":3,
"4":0,
"5":0,
"6":0,
"7":0,
"8":0,
"9":0}
},
"DRUID-7" : {
"Capacities":"-",
"MinorSpellsNb": 3,
"Locations": {
"1":4,
"2":3,
"3":3,
"4":1,
"5":0,
"6":0,
"7":0,
"8":0,
"9":0}
},
"DRUID-8" : {
"Capacities":"Forme sauvage améliorée, Amélioration de caractéristiques",
"MinorSpellsNb": 3,
"Locations": {
"1":4,
"2":3,
"3":3,
"4":2,
"5":0,
"6":0,
"7":0,
"8":0,
"9":0}
},
"DRUID-9" : {
"Capacities":"-",
"MinorSpellsNb": 3,
"Locations": {
"1":4,
"2":3,
"3":3,
"4":3,
"5":1,
"6":0,
"7":0,
"8":0,
"9":0}
},
"DRUID-10" : {
"Capacities":"Capacité de cercle druidique",
"MinorSpellsNb": 4,
"Locations": {
"1":4,
"2":3,
"3":3,
"4":3,
"5":2,
"6":0,
"7":0,
"8":0,
"9":0}
},
"DRUID-11" : {
"Capacities":"-",
"MinorSpellsNb": 4,
"Locations": {
"1":4,
"2":3,
"3":3,
"4":3,
"5":2,
"6":1,
"7":0,
"8":0,
"9":0}
},
"DRUID-12" : {
"Capacities":"Amélioration de caractéristiques",
"MinorSpellsNb": 4,
"Locations": {
"1":4,
"2":3,
"3":3,
"4":3,
"5":2,
"6":1,
"7":0,
"8":0,
"9":0}
},
"DRUID-13" : {
"Capacities":"-",
"MinorSpellsNb": 4,
"Locations": {
"1":4,
"2":3,
"3":3,
"4":3,
"5":2,
"6":1,
"7":1,
"8":0,
"9":0}
},
"DRUID-14" : {
"Capacities":"Capacité de cercle druidique",
"MinorSpellsNb": 4,
"Locations": {
"1":4,
"2":3,
"3":3,
"4":3,
"5":2,
"6":1,
"7":1,
"8":0,
"9":0}
},
"DRUID-15" : {
"Capacities":"-",
"MinorSpellsNb": 4,
"Locations": {
"1":4,
"2":3,
"3":3,
"4":3,
"5":2,
"6":1,
"7":1,
"8":1,
"9":0}
},
"DRUID-16" : {
"Capacities":"Amélioration de caractéristiques",
"MinorSpellsNb": 4,
"Locations": {
"1":4,
"2":3,
"3":3,
"4":3,
"5":2,
"6":1,
"7":1,
"8":1,
"9":0}
},
"DRUID-17" : {
"Capacities":"-",
"MinorSpellsNb": 4,
"Locations": {
"1":4,
"2":3,
"3":3,
"4":3,
"5":2,
"6":1,
"7":1,
"8":1,
"9":1}
},
"DRUID-18" : {
"Capacities":"Jeunesse éternelle, Incantation animale",
"MinorSpellsNb": 4,
"Locations": {
"1":4,
"2":3,
"3":3,
"4":3,
"5":3,
"6":1,
"7":1,
"8":1,
"9":1}
},
"DRUID-19" : {
"Capacities":"Amélioration de caractéristiques",
"MinorSpellsNb": 4,
"Locations": {
"1":4,
"2":3,
"3":3,
"4":3,
"5":3,
"6":2,
"7":1,
"8":1,
"9":1}
},
"DRUID-20" : {
"Capacities":"Archidruide",
"MinorSpellsNb": 4,
"Locations": {
"1":4,
"2":3,
"3":3,
"4":3,
"5":3,
"6":2,
"7":2,
"8":1,
"9":1}
}</v>
      </c>
    </row>
    <row r="28" spans="1:112">
      <c r="B28" t="str">
        <f>CONCATENATE(BI3,",
",BI4,",
",BI5,",
",BI6,",
",BI7,",
",BI8,",
",BI9,",
",BI10,",
",BI11,",
",BI12,",
",BI13,",
",BI14,",
",BI15,",
",BI16,",
",BI17,",
",BI18,",
",BI19,",
",BI20,",
",BI21,",
",BI22)</f>
        <v>"SORCERER-1" : {
"Capacities":"Incantations, Origine magique",
"MinorSpellsNb": 4,
"SpellsNb": 2,
"Specials": 0,
"Locations": {
"1":2,
"2":0,
"3":0,
"4":0,
"5":0,
"6":0,
"7":0,
"8":0,
"9":0}
},
"SORCERER-2" : {
"Capacities":"Source de magie",
"MinorSpellsNb": 4,
"SpellsNb": 3,
"Specials": 2,
"Locations": {
"1":3,
"2":0,
"3":0,
"4":0,
"5":0,
"6":0,
"7":0,
"8":0,
"9":0}
},
"SORCERER-3" : {
"Capacities":"Métamagie",
"MinorSpellsNb": 4,
"SpellsNb": 4,
"Specials": 3,
"Locations": {
"1":4,
"2":2,
"3":0,
"4":0,
"5":0,
"6":0,
"7":0,
"8":0,
"9":0}
},
"SORCERER-4" : {
"Capacities":"Amélioration de caractéristiques",
"MinorSpellsNb": 5,
"SpellsNb": 5,
"Specials": 4,
"Locations": {
"1":4,
"2":3,
"3":0,
"4":0,
"5":0,
"6":0,
"7":0,
"8":0,
"9":0}
},
"SORCERER-5" : {
"Capacities":"-",
"MinorSpellsNb": 5,
"SpellsNb": 6,
"Specials": 5,
"Locations": {
"1":4,
"2":3,
"3":2,
"4":0,
"5":0,
"6":0,
"7":0,
"8":0,
"9":0}
},
"SORCERER-6" : {
"Capacities":"Capacité de l'origine magique",
"MinorSpellsNb": 5,
"SpellsNb": 7,
"Specials": 6,
"Locations": {
"1":4,
"2":3,
"3":3,
"4":0,
"5":0,
"6":0,
"7":0,
"8":0,
"9":0}
},
"SORCERER-7" : {
"Capacities":"-",
"MinorSpellsNb": 5,
"SpellsNb": 8,
"Specials": 7,
"Locations": {
"1":4,
"2":3,
"3":3,
"4":1,
"5":0,
"6":0,
"7":0,
"8":0,
"9":0}
},
"SORCERER-8" : {
"Capacities":"Amélioration de caractéristiques",
"MinorSpellsNb": 5,
"SpellsNb": 9,
"Specials": 8,
"Locations": {
"1":4,
"2":3,
"3":3,
"4":2,
"5":0,
"6":0,
"7":0,
"8":0,
"9":0}
},
"SORCERER-9" : {
"Capacities":"-",
"MinorSpellsNb": 5,
"SpellsNb": 10,
"Specials": 9,
"Locations": {
"1":4,
"2":3,
"3":3,
"4":3,
"5":1,
"6":0,
"7":0,
"8":0,
"9":0}
},
"SORCERER-10" : {
"Capacities":"Métamagie",
"MinorSpellsNb": 6,
"SpellsNb": 11,
"Specials": 10,
"Locations": {
"1":4,
"2":3,
"3":3,
"4":3,
"5":2,
"6":0,
"7":0,
"8":0,
"9":0}
},
"SORCERER-11" : {
"Capacities":"-",
"MinorSpellsNb": 6,
"SpellsNb": 12,
"Specials": 11,
"Locations": {
"1":4,
"2":3,
"3":3,
"4":3,
"5":2,
"6":1,
"7":0,
"8":0,
"9":0}
},
"SORCERER-12" : {
"Capacities":"Amélioration de caractéristiques",
"MinorSpellsNb": 6,
"SpellsNb": 12,
"Specials": 12,
"Locations": {
"1":4,
"2":3,
"3":3,
"4":3,
"5":2,
"6":1,
"7":0,
"8":0,
"9":0}
},
"SORCERER-13" : {
"Capacities":"-",
"MinorSpellsNb": 6,
"SpellsNb": 13,
"Specials": 13,
"Locations": {
"1":4,
"2":3,
"3":3,
"4":3,
"5":2,
"6":1,
"7":1,
"8":0,
"9":0}
},
"SORCERER-14" : {
"Capacities":"Capacité de l'origine magique",
"MinorSpellsNb": 6,
"SpellsNb": 13,
"Specials": 14,
"Locations": {
"1":4,
"2":3,
"3":3,
"4":3,
"5":2,
"6":1,
"7":1,
"8":0,
"9":0}
},
"SORCERER-15" : {
"Capacities":"-",
"MinorSpellsNb": 6,
"SpellsNb": 14,
"Specials": 15,
"Locations": {
"1":4,
"2":3,
"3":3,
"4":3,
"5":2,
"6":1,
"7":1,
"8":1,
"9":0}
},
"SORCERER-16" : {
"Capacities":"Amélioration de caractéristiques",
"MinorSpellsNb": 6,
"SpellsNb": 14,
"Specials": 16,
"Locations": {
"1":4,
"2":3,
"3":3,
"4":3,
"5":2,
"6":1,
"7":1,
"8":1,
"9":0}
},
"SORCERER-17" : {
"Capacities":"Métamagie",
"MinorSpellsNb": 6,
"SpellsNb": 15,
"Specials": 17,
"Locations": {
"1":4,
"2":3,
"3":3,
"4":3,
"5":2,
"6":1,
"7":1,
"8":1,
"9":1}
},
"SORCERER-18" : {
"Capacities":"Capacité de l'origine magique",
"MinorSpellsNb": 6,
"SpellsNb": 15,
"Specials": 18,
"Locations": {
"1":4,
"2":3,
"3":3,
"4":3,
"5":3,
"6":1,
"7":1,
"8":1,
"9":1}
},
"SORCERER-19" : {
"Capacities":"Amélioration de caractéristiques",
"MinorSpellsNb": 6,
"SpellsNb": 15,
"Specials": 19,
"Locations": {
"1":4,
"2":3,
"3":3,
"4":3,
"5":3,
"6":2,
"7":1,
"8":1,
"9":1}
},
"SORCERER-20" : {
"Capacities":"Restauration magique",
"MinorSpellsNb": 6,
"SpellsNb": 15,
"Specials": 20,
"Locations": {
"1":4,
"2":3,
"3":3,
"4":3,
"5":3,
"6":2,
"7":2,
"8":1,
"9":1}
}</v>
      </c>
    </row>
    <row r="29" spans="1:112">
      <c r="B29" t="str">
        <f>CONCATENATE(BL3,",
",BL4,",
",BL5,",
",BL6,",
",BL7,",
",BL8,",
",BL9,",
",BL10,",
",BL11,",
",BL12,",
",BL13,",
",BL14,",
",BL15,",
",BL16,",
",BL17,",
",BL18,",
",BL19,",
",BL20,",
",BL21,",
",BL22)</f>
        <v>"WARRIOR-1" : {
"Capacities":"Style de combat, Second souffle"
},
"WARRIOR-2" : {
"Capacities":"Sursaut (1)"
},
"WARRIOR-3" : {
"Capacities":"Archétype martial"
},
"WARRIOR-4" : {
"Capacities":"Amélioration de caractéristiques"
},
"WARRIOR-5" : {
"Capacities":"Attaque supplémentaire (1)"
},
"WARRIOR-6" : {
"Capacities":"Amélioration de caractéristiques"
},
"WARRIOR-7" : {
"Capacities":"Capacité de l'archétype martial"
},
"WARRIOR-8" : {
"Capacities":"Amélioration de caractéristiques"
},
"WARRIOR-9" : {
"Capacities":"Indomptable (1)"
},
"WARRIOR-10" : {
"Capacities":"Capacité de l'archétype martial"
},
"WARRIOR-11" : {
"Capacities":"Attaque supplémentaire (2)"
},
"WARRIOR-12" : {
"Capacities":"Amélioration de caractéristiques"
},
"WARRIOR-13" : {
"Capacities":"Indomptable (2)"
},
"WARRIOR-14" : {
"Capacities":"Amélioration de caractéristiques"
},
"WARRIOR-15" : {
"Capacities":"Capacité de l'archétype martial"
},
"WARRIOR-16" : {
"Capacities":"Amélioration de caractéristiques"
},
"WARRIOR-17" : {
"Capacities":"Sursaut (2), Indomptable (3)"
},
"WARRIOR-18" : {
"Capacities":"Capacité de l'archétype martial"
},
"WARRIOR-19" : {
"Capacities":"Amélioration de caractéristiques"
},
"WARRIOR-20" : {
"Capacities":"Attaque supplémentaire (3)"
}</v>
      </c>
    </row>
    <row r="30" spans="1:112">
      <c r="B30" t="str">
        <f>CONCATENATE(BY3,",
",BY4,",
",BY5,",
",BY6,",
",BY7,",
",BY8,",
",BY9,",
",BY10,",
",BY11,",
",BY12,",
",BY13,",
",BY14,",
",BY15,",
",BY16,",
",BY17,",
",BY18,",
",BY19,",
",BY20,",
",BY21,",
",BY22)</f>
        <v>"MAGICIAN-1" : {
"Capacities":"Incantations, Récupération arcanique",
"MinorSpellsNb": 3,
"Locations": {
"1":2,
"2":0,
"3":0,
"4":0,
"5":0,
"6":0,
"7":0,
"8":0,
"9":0}
},
"MAGICIAN-2" : {
"Capacities":"Tradition arcanique",
"MinorSpellsNb": 3,
"Locations": {
"1":3,
"2":0,
"3":0,
"4":0,
"5":0,
"6":0,
"7":0,
"8":0,
"9":0}
},
"MAGICIAN-3" : {
"Capacities":"-",
"MinorSpellsNb": 3,
"Locations": {
"1":4,
"2":2,
"3":0,
"4":0,
"5":0,
"6":0,
"7":0,
"8":0,
"9":0}
},
"MAGICIAN-4" : {
"Capacities":"Amélioration de caractéristiques",
"MinorSpellsNb": 4,
"Locations": {
"1":4,
"2":3,
"3":0,
"4":0,
"5":0,
"6":0,
"7":0,
"8":0,
"9":0}
},
"MAGICIAN-5" : {
"Capacities":"-",
"MinorSpellsNb": 4,
"Locations": {
"1":4,
"2":3,
"3":2,
"4":0,
"5":0,
"6":0,
"7":0,
"8":0,
"9":0}
},
"MAGICIAN-6" : {
"Capacities":"Capacité de la tradition arcanique",
"MinorSpellsNb": 4,
"Locations": {
"1":4,
"2":3,
"3":3,
"4":0,
"5":0,
"6":0,
"7":0,
"8":0,
"9":0}
},
"MAGICIAN-7" : {
"Capacities":"-",
"MinorSpellsNb": 4,
"Locations": {
"1":4,
"2":3,
"3":3,
"4":1,
"5":0,
"6":0,
"7":0,
"8":0,
"9":0}
},
"MAGICIAN-8" : {
"Capacities":"Amélioration de caractéristiques",
"MinorSpellsNb": 4,
"Locations": {
"1":4,
"2":3,
"3":3,
"4":2,
"5":0,
"6":0,
"7":0,
"8":0,
"9":0}
},
"MAGICIAN-9" : {
"Capacities":"-",
"MinorSpellsNb": 4,
"Locations": {
"1":4,
"2":3,
"3":3,
"4":3,
"5":1,
"6":0,
"7":0,
"8":0,
"9":0}
},
"MAGICIAN-10" : {
"Capacities":"Capacité de la tradition arcanique",
"MinorSpellsNb": 5,
"Locations": {
"1":4,
"2":3,
"3":3,
"4":3,
"5":2,
"6":0,
"7":0,
"8":0,
"9":0}
},
"MAGICIAN-11" : {
"Capacities":"-",
"MinorSpellsNb": 5,
"Locations": {
"1":4,
"2":3,
"3":3,
"4":3,
"5":2,
"6":1,
"7":0,
"8":0,
"9":0}
},
"MAGICIAN-12" : {
"Capacities":"Amélioration de caractéristiques",
"MinorSpellsNb": 5,
"Locations": {
"1":4,
"2":3,
"3":3,
"4":3,
"5":2,
"6":1,
"7":0,
"8":0,
"9":0}
},
"MAGICIAN-13" : {
"Capacities":"-",
"MinorSpellsNb": 5,
"Locations": {
"1":4,
"2":3,
"3":3,
"4":3,
"5":2,
"6":1,
"7":1,
"8":0,
"9":0}
},
"MAGICIAN-14" : {
"Capacities":"Capacité de la tradition arcanique",
"MinorSpellsNb": 5,
"Locations": {
"1":4,
"2":3,
"3":3,
"4":3,
"5":2,
"6":1,
"7":1,
"8":0,
"9":0}
},
"MAGICIAN-15" : {
"Capacities":"-",
"MinorSpellsNb": 5,
"Locations": {
"1":4,
"2":3,
"3":3,
"4":3,
"5":2,
"6":1,
"7":1,
"8":1,
"9":0}
},
"MAGICIAN-16" : {
"Capacities":"Amélioration de caractéristiques",
"MinorSpellsNb": 5,
"Locations": {
"1":4,
"2":3,
"3":3,
"4":3,
"5":2,
"6":1,
"7":1,
"8":1,
"9":0}
},
"MAGICIAN-17" : {
"Capacities":"-",
"MinorSpellsNb": 5,
"Locations": {
"1":4,
"2":3,
"3":3,
"4":3,
"5":2,
"6":1,
"7":1,
"8":1,
"9":1}
},
"MAGICIAN-18" : {
"Capacities":"Maîtrise des sorts",
"MinorSpellsNb": 5,
"Locations": {
"1":4,
"2":3,
"3":3,
"4":3,
"5":3,
"6":1,
"7":1,
"8":1,
"9":1}
},
"MAGICIAN-19" : {
"Capacities":"Amélioration de caractéristiques",
"MinorSpellsNb": 5,
"Locations": {
"1":4,
"2":3,
"3":3,
"4":3,
"5":3,
"6":2,
"7":1,
"8":1,
"9":1}
},
"MAGICIAN-20" : {
"Capacities":"Sorts de prédilection",
"MinorSpellsNb": 5,
"Locations": {
"1":4,
"2":3,
"3":3,
"4":3,
"5":3,
"6":2,
"7":2,
"8":1,
"9":1}
}</v>
      </c>
    </row>
    <row r="31" spans="1:112">
      <c r="B31" t="str">
        <f>CONCATENATE(CE3,",
",CE4,",
",CE5,",
",CE6,",
",CE7,",
",CE8,",
",CE9,",
",CE10,",
",CE11,",
",CE12,",
",CE13,",
",CE14,",
",CE15,",
",CE16,",
",CE17,",
",CE18,",
",CE19,",
",CE20,",
",CE21,",
",CE22)</f>
        <v>"MONK-1" : {
"Capacities":"Défense sans armure, Arts martiaux",
"Specials": 0,
"BonusAttack": "1d4",
"ArmourlessSpeed": "0"
},
"MONK-2" : {
"Capacities":"Ki, Déplacement sans armure",
"Specials": 2,
"BonusAttack": "1d4",
"ArmourlessSpeed": "3"
},
"MONK-3" : {
"Capacities":"Tradition monastique, Parade de projectiles",
"Specials": 3,
"BonusAttack": "1d4",
"ArmourlessSpeed": "3"
},
"MONK-4" : {
"Capacities":"Amélioration de caractéristiques, Chute ralentie",
"Specials": 4,
"BonusAttack": "1d4",
"ArmourlessSpeed": "3"
},
"MONK-5" : {
"Capacities":"Attaque supplémentaire, Frappe étourdissante",
"Specials": 5,
"BonusAttack": "1d6",
"ArmourlessSpeed": "3"
},
"MONK-6" : {
"Capacities":"Frappes de ki, Capacité de la tradition monastique",
"Specials": 6,
"BonusAttack": "1d6",
"ArmourlessSpeed": "4,5"
},
"MONK-7" : {
"Capacities":"Dérobade, Tranquillité de l'esprit",
"Specials": 7,
"BonusAttack": "1d6",
"ArmourlessSpeed": "4,5"
},
"MONK-8" : {
"Capacities":"Amélioration de caractéristiques",
"Specials": 8,
"BonusAttack": "1d6",
"ArmourlessSpeed": "4,5"
},
"MONK-9" : {
"Capacities":"Déplacement sans armure amélioré",
"Specials": 9,
"BonusAttack": "1d6",
"ArmourlessSpeed": "4,5"
},
"MONK-10" : {
"Capacities":"Pureté du corps",
"Specials": 10,
"BonusAttack": "1d6",
"ArmourlessSpeed": "6"
},
"MONK-11" : {
"Capacities":"Capacité de la tradition monastique",
"Specials": 11,
"BonusAttack": "1d8",
"ArmourlessSpeed": "6"
},
"MONK-12" : {
"Capacities":"Amélioration de caractéristiques",
"Specials": 12,
"BonusAttack": "1d8",
"ArmourlessSpeed": "6"
},
"MONK-13" : {
"Capacities":"Langage du soleil et de la lune",
"Specials": 13,
"BonusAttack": "1d8",
"ArmourlessSpeed": "6"
},
"MONK-14" : {
"Capacities":"Âme de diamant",
"Specials": 14,
"BonusAttack": "1d8",
"ArmourlessSpeed": "7,5"
},
"MONK-15" : {
"Capacities":"Jeunesse éternelle",
"Specials": 15,
"BonusAttack": "1d8",
"ArmourlessSpeed": "7,5"
},
"MONK-16" : {
"Capacities":"Amélioration de caractéristiques",
"Specials": 16,
"BonusAttack": "1d8",
"ArmourlessSpeed": "7,5"
},
"MONK-17" : {
"Capacities":"Capacité de la tradition monastique",
"Specials": 17,
"BonusAttack": "1d10",
"ArmourlessSpeed": "7,5"
},
"MONK-18" : {
"Capacities":"Corps vide",
"Specials": 18,
"BonusAttack": "1d10",
"ArmourlessSpeed": "9"
},
"MONK-19" : {
"Capacities":"Amélioration de caractéristiques",
"Specials": 19,
"BonusAttack": "1d10",
"ArmourlessSpeed": "9"
},
"MONK-20" : {
"Capacities":"Perfection de l'être",
"Specials": 20,
"BonusAttack": "1d10",
"ArmourlessSpeed": "9"
}</v>
      </c>
    </row>
    <row r="32" spans="1:112">
      <c r="B32" t="str">
        <f>CONCATENATE(CM3,",
",CM4,",
",CM5,",
",CM6,",
",CM7,",
",CM8,",
",CM9,",
",CM10,",
",CM11,",
",CM12,",
",CM13,",
",CM14,",
",CM15,",
",CM16,",
",CM17,",
",CM18,",
",CM19,",
",CM20,",
",CM21,",
",CM22)</f>
        <v>"PALADIN-1" : {
"Capacities":"Sens divin, Imposition des mains",
"Locations": {
"1":0,
"2":0,
"3":0,
"4":0,
"5":0}
},
"PALADIN-2" : {
"Capacities":"Style de combat, Incantations, Châtiment divin",
"Locations": {
"1":2,
"2":0,
"3":0,
"4":0,
"5":0}
},
"PALADIN-3" : {
"Capacities":"Santé divine, Serment sacré",
"Locations": {
"1":3,
"2":0,
"3":0,
"4":0,
"5":0}
},
"PALADIN-4" : {
"Capacities":"Amélioration de caractéristiques",
"Locations": {
"1":3,
"2":0,
"3":0,
"4":0,
"5":0}
},
"PALADIN-5" : {
"Capacities":"Attaque supplémentaire",
"Locations": {
"1":4,
"2":2,
"3":0,
"4":0,
"5":0}
},
"PALADIN-6" : {
"Capacities":"Aura de protection",
"Locations": {
"1":4,
"2":2,
"3":0,
"4":0,
"5":0}
},
"PALADIN-7" : {
"Capacities":"Capacité de serment sacré",
"Locations": {
"1":4,
"2":3,
"3":0,
"4":0,
"5":0}
},
"PALADIN-8" : {
"Capacities":"Amélioration de caractéristiques",
"Locations": {
"1":4,
"2":3,
"3":0,
"4":0,
"5":0}
},
"PALADIN-9" : {
"Capacities":"-",
"Locations": {
"1":4,
"2":3,
"3":2,
"4":0,
"5":0}
},
"PALADIN-10" : {
"Capacities":"Aura de courage",
"Locations": {
"1":4,
"2":3,
"3":2,
"4":0,
"5":0}
},
"PALADIN-11" : {
"Capacities":"Châtiment divin amélioré",
"Locations": {
"1":4,
"2":3,
"3":3,
"4":0,
"5":0}
},
"PALADIN-12" : {
"Capacities":"Amélioration de caractéristiques",
"Locations": {
"1":4,
"2":3,
"3":3,
"4":0,
"5":0}
},
"PALADIN-13" : {
"Capacities":"-",
"Locations": {
"1":4,
"2":3,
"3":3,
"4":1,
"5":0}
},
"PALADIN-14" : {
"Capacities":"Contact purifiant",
"Locations": {
"1":4,
"2":3,
"3":3,
"4":1,
"5":0}
},
"PALADIN-15" : {
"Capacities":"Capacité de serment sacré",
"Locations": {
"1":4,
"2":3,
"3":3,
"4":2,
"5":0}
},
"PALADIN-16" : {
"Capacities":"Amélioration de caractéristiques",
"Locations": {
"1":4,
"2":3,
"3":3,
"4":2,
"5":0}
},
"PALADIN-17" : {
"Capacities":"-",
"Locations": {
"1":4,
"2":3,
"3":3,
"4":3,
"5":1}
},
"PALADIN-18" : {
"Capacities":"Amélioration des auras",
"Locations": {
"1":4,
"2":3,
"3":3,
"4":3,
"5":1}
},
"PALADIN-19" : {
"Capacities":"Amélioration de caractéristiques",
"Locations": {
"1":4,
"2":3,
"3":3,
"4":3,
"5":2}
},
"PALADIN-20" : {
"Capacities":"Capacité de serment sacré",
"Locations": {
"1":4,
"2":3,
"3":3,
"4":3,
"5":2}
}</v>
      </c>
    </row>
    <row r="33" spans="2:2">
      <c r="B33" t="str">
        <f>CONCATENATE(CV3,",
",CV4,",
",CV5,",
",CV6,",
",CV7,",
",CV8,",
",CV9,",
",CV10,",
",CV11,",
",CV12,",
",CV13,",
",CV14,",
",CV15,",
",CV16,",
",CV17,",
",CV18,",
",CV19,",
",CV20,",
",CV21,",
",CV22)</f>
        <v>"PROWLER-1" : {
"Capacities":"Ennemi juré, Explorateur-né",
"SpellsNb":0,
"Locations": {
"1":0,
"2":0,
"3":0,
"4":0,
"5":0}
},
"PROWLER-2" : {
"Capacities":"Style de combat, Incantations",
"SpellsNb":2,
"Locations": {
"1":2,
"2":0,
"3":0,
"4":0,
"5":0}
},
"PROWLER-3" : {
"Capacities":"Archétype de rôdeur, Sens primitifs",
"SpellsNb":3,
"Locations": {
"1":3,
"2":0,
"3":0,
"4":0,
"5":0}
},
"PROWLER-4" : {
"Capacities":"Amélioration de caractéristiques",
"SpellsNb":3,
"Locations": {
"1":3,
"2":0,
"3":0,
"4":0,
"5":0}
},
"PROWLER-5" : {
"Capacities":"Attaque supplémentaire",
"SpellsNb":4,
"Locations": {
"1":4,
"2":2,
"3":0,
"4":0,
"5":0}
},
"PROWLER-6" : {
"Capacities":"Amélioration de l'Ennemi juré et de l'Explorateur-né",
"SpellsNb":4,
"Locations": {
"1":4,
"2":2,
"3":0,
"4":0,
"5":0}
},
"PROWLER-7" : {
"Capacities":"Capacité de l'archétype de rôdeur",
"SpellsNb":5,
"Locations": {
"1":4,
"2":3,
"3":0,
"4":0,
"5":0}
},
"PROWLER-8" : {
"Capacities":"Amélioration de caractéristiques, Traversée des terrains",
"SpellsNb":5,
"Locations": {
"1":4,
"2":3,
"3":0,
"4":0,
"5":0}
},
"PROWLER-9" : {
"Capacities":"-",
"SpellsNb":6,
"Locations": {
"1":4,
"2":3,
"3":2,
"4":0,
"5":0}
},
"PROWLER-10" : {
"Capacities":"Amélioration de l'Explorateur-né, Camouflage naturel",
"SpellsNb":6,
"Locations": {
"1":4,
"2":3,
"3":2,
"4":0,
"5":0}
},
"PROWLER-11" : {
"Capacities":"Capacité de l'archétype de rôdeur",
"SpellsNb":7,
"Locations": {
"1":4,
"2":3,
"3":3,
"4":0,
"5":0}
},
"PROWLER-12" : {
"Capacities":"Amélioration de caractéristiques",
"SpellsNb":7,
"Locations": {
"1":4,
"2":3,
"3":3,
"4":0,
"5":0}
},
"PROWLER-13" : {
"Capacities":"-",
"SpellsNb":8,
"Locations": {
"1":4,
"2":3,
"3":3,
"4":1,
"5":0}
},
"PROWLER-14" : {
"Capacities":"Amélioration de l'Ennemi juré, Disparition",
"SpellsNb":8,
"Locations": {
"1":4,
"2":3,
"3":3,
"4":1,
"5":0}
},
"PROWLER-15" : {
"Capacities":"Capacité de l'archétype de rôdeur",
"SpellsNb":9,
"Locations": {
"1":4,
"2":3,
"3":3,
"4":2,
"5":0}
},
"PROWLER-16" : {
"Capacities":"Amélioration de caractéristiques",
"SpellsNb":9,
"Locations": {
"1":4,
"2":3,
"3":3,
"4":2,
"5":0}
},
"PROWLER-17" : {
"Capacities":"-",
"SpellsNb":10,
"Locations": {
"1":4,
"2":3,
"3":3,
"4":3,
"5":1}
},
"PROWLER-18" : {
"Capacities":"Sens sauvages",
"SpellsNb":10,
"Locations": {
"1":4,
"2":3,
"3":3,
"4":3,
"5":1}
},
"PROWLER-19" : {
"Capacities":"Amélioration de caractéristiques",
"SpellsNb":11,
"Locations": {
"1":4,
"2":3,
"3":3,
"4":3,
"5":2}
},
"PROWLER-20" : {
"Capacities":"Tueur d'ennemis",
"SpellsNb":11,
"Locations": {
"1":4,
"2":3,
"3":3,
"4":3,
"5":2}
}</v>
      </c>
    </row>
    <row r="34" spans="2:2">
      <c r="B34" t="str">
        <f>CONCATENATE(CZ3,",
",CZ4,",
",CZ5,",
",CZ6,",
",CZ7,",
",CZ8,",
",CZ9,",
",CZ10,",
",CZ11,",
",CZ12,",
",CZ13,",
",CZ14,",
",CZ15,",
",CZ16,",
",CZ17,",
",CZ18,",
",CZ19,",
",CZ20,",
",CZ21,",
",CZ22)</f>
        <v>"WILY-1" : {
"Capacities":"Expertise, Attaque sournoise, Jargon des voleurs",
"BonusAttack": "1d6"
},
"WILY-2" : {
"Capacities":"Ruse",
"BonusAttack": "1d6"
},
"WILY-3" : {
"Capacities":"Archétype de roublard",
"BonusAttack": "2d6"
},
"WILY-4" : {
"Capacities":"Amélioration de caractéristiques",
"BonusAttack": "2d6"
},
"WILY-5" : {
"Capacities":"Esquive instinctive",
"BonusAttack": "3d6"
},
"WILY-6" : {
"Capacities":"Expertise",
"BonusAttack": "3d6"
},
"WILY-7" : {
"Capacities":"Dérobade",
"BonusAttack": "4d6"
},
"WILY-8" : {
"Capacities":"Amélioration de caractéristiques",
"BonusAttack": "4d6"
},
"WILY-9" : {
"Capacities":"Capacité de l'archétype de roublard",
"BonusAttack": "5d6"
},
"WILY-10" : {
"Capacities":"Amélioration de caractéristiques",
"BonusAttack": "5d6"
},
"WILY-11" : {
"Capacities":"Talent",
"BonusAttack": "6d6"
},
"WILY-12" : {
"Capacities":"Amélioration de caractéristiques",
"BonusAttack": "6d6"
},
"WILY-13" : {
"Capacities":"Capacité de l'archétype de roublard",
"BonusAttack": "7d6"
},
"WILY-14" : {
"Capacities":"Ouïe fine",
"BonusAttack": "7d6"
},
"WILY-15" : {
"Capacities":"Esprit impénétrable",
"BonusAttack": "8d6"
},
"WILY-16" : {
"Capacities":"Amélioration de caractéristiques",
"BonusAttack": "8d6"
},
"WILY-17" : {
"Capacities":"Capacité de l'archétype de roublard",
"BonusAttack": "9d6"
},
"WILY-18" : {
"Capacities":"Insaisissable",
"BonusAttack": "9d6"
},
"WILY-19" : {
"Capacities":"Amélioration de caractéristiques",
"BonusAttack": "10d6"
},
"WILY-20" : {
"Capacities":"Coup de chance",
"BonusAttack": "10d6"
}</v>
      </c>
    </row>
    <row r="35" spans="2:2">
      <c r="B35" t="str">
        <f>CONCATENATE(DH3,",
",DH4,",
",DH5,",
",DH6,",
",DH7,",
",DH8,",
",DH9,",
",DH10,",
",DH11,",
",DH12,",
",DH13,",
",DH14,",
",DH15,",
",DH16,",
",DH17,",
",DH18,",
",DH19,",
",DH20,",
",DH21,",
",DH22)</f>
        <v>"WIZARD-1" : {
"Capacities":"Patron d'Outremonde, Magie de pacte",
"MinorSpellsNb": 2,
"SpellsNb": 2,
"Locations": {"1":1},
"Invocations": 0
},
"WIZARD-2" : {
"Capacities":"Invocations occultes",
"MinorSpellsNb": 2,
"SpellsNb": 3,
"Locations": {"1":2},
"Invocations": 2
},
"WIZARD-3" : {
"Capacities":"Faveur de pacte",
"MinorSpellsNb": 2,
"SpellsNb": 4,
"Locations": {"2":2},
"Invocations": 2
},
"WIZARD-4" : {
"Capacities":"Amélioration de caractéristiques",
"MinorSpellsNb": 3,
"SpellsNb": 5,
"Locations": {"2":2},
"Invocations": 2
},
"WIZARD-5" : {
"Capacities":"-",
"MinorSpellsNb": 3,
"SpellsNb": 6,
"Locations": {"3":2},
"Invocations": 3
},
"WIZARD-6" : {
"Capacities":"Capacité de patron d'Outremonde",
"MinorSpellsNb": 3,
"SpellsNb": 7,
"Locations": {"3":2},
"Invocations": 3
},
"WIZARD-7" : {
"Capacities":"-",
"MinorSpellsNb": 3,
"SpellsNb": 8,
"Locations": {"4":2},
"Invocations": 4
},
"WIZARD-8" : {
"Capacities":"Amélioration de caractéristiques",
"MinorSpellsNb": 3,
"SpellsNb": 9,
"Locations": {"4":2},
"Invocations": 4
},
"WIZARD-9" : {
"Capacities":"-",
"MinorSpellsNb": 3,
"SpellsNb": 10,
"Locations": {"5":2},
"Invocations": 5
},
"WIZARD-10" : {
"Capacities":"Capacité de patron d'Outremonde",
"MinorSpellsNb": 4,
"SpellsNb": 10,
"Locations": {"5":2},
"Invocations": 5
},
"WIZARD-11" : {
"Capacities":"Arcanum mystique (niveau 6)",
"MinorSpellsNb": 4,
"SpellsNb": 11,
"Locations": {"5":3},
"Invocations": 5
},
"WIZARD-12" : {
"Capacities":"Amélioration de caractéristiques",
"MinorSpellsNb": 4,
"SpellsNb": 11,
"Locations": {"5":3},
"Invocations": 6
},
"WIZARD-13" : {
"Capacities":"Arcanum mystique (niveau 7)",
"MinorSpellsNb": 4,
"SpellsNb": 12,
"Locations": {"5":3},
"Invocations": 6
},
"WIZARD-14" : {
"Capacities":"Capacité de patron d'Outremonde",
"MinorSpellsNb": 4,
"SpellsNb": 12,
"Locations": {"5":3},
"Invocations": 6
},
"WIZARD-15" : {
"Capacities":"Arcanum mystique (niveau 8)",
"MinorSpellsNb": 4,
"SpellsNb": 13,
"Locations": {"5":3},
"Invocations": 7
},
"WIZARD-16" : {
"Capacities":"Amélioration de caractéristiques",
"MinorSpellsNb": 4,
"SpellsNb": 13,
"Locations": {"5":3},
"Invocations": 7
},
"WIZARD-17" : {
"Capacities":"Arcanum mystique (niveau 9)",
"MinorSpellsNb": 4,
"SpellsNb": 14,
"Locations": {"5":4},
"Invocations": 7
},
"WIZARD-18" : {
"Capacities":"-",
"MinorSpellsNb": 4,
"SpellsNb": 14,
"Locations": {"5":4},
"Invocations": 8
},
"WIZARD-19" : {
"Capacities":"Amélioration de caractéristiques",
"MinorSpellsNb": 4,
"SpellsNb": 15,
"Locations": {"5":4},
"Invocations": 8
},
"WIZARD-20" : {
"Capacities":"Maître de l'occulte",
"MinorSpellsNb": 4,
"SpellsNb": 15,
"Locations": {"5":4},
"Invocations": 8
}</v>
      </c>
    </row>
    <row r="37" spans="2:2">
      <c r="B37" t="str">
        <f>CONCATENATE(B24,",
",B25,",
",B26,",
",B27,",
",B28,",
",B29,",
",B30,",
",B31,",
",B32,",
",B33,",
",B34,",
",B35)</f>
        <v>"BARBARIAN-1": {
"Capacities": "Rage, Défense sans armure",
"Specials": 2,
"Damages": 2
},
"BARBARIAN-2": {
"Capacities": "Attaque téméraire, Sens du danger",
"Specials": 2,
"Damages": 2
},
"BARBARIAN-3": {
"Capacities": "Voie primitive",
"Specials": 3,
"Damages": 2
},
"BARBARIAN-4": {
"Capacities": "Amélioration de caractéristiques",
"Specials": 3,
"Damages": 2
},
"BARBARIAN-5": {
"Capacities": "Attaque supplémentaire, Déplacement rapide",
"Specials": 3,
"Damages": 2
},
"BARBARIAN-6": {
"Capacities": "Capacité de voie",
"Specials": 4,
"Damages": 2
},
"BARBARIAN-7": {
"Capacities": "Instinct sauvage",
"Specials": 4,
"Damages": 2
},
"BARBARIAN-8": {
"Capacities": "Amélioration de caractéristiques",
"Specials": 4,
"Damages": 2
},
"BARBARIAN-9": {
"Capacities": "Critique brutal (1 dé)",
"Specials": 4,
"Damages": 3
},
"BARBARIAN-10": {
"Capacities": "Capacité de voie",
"Specials": 4,
"Damages": 3
},
"BARBARIAN-11": {
"Capacities": "Rage implacable",
"Specials": 4,
"Damages": 3
},
"BARBARIAN-12": {
"Capacities": "Amélioration de caractéristiques",
"Specials": 5,
"Damages": 3
},
"BARBARIAN-13": {
"Capacities": "Critique brutal (2 dés)",
"Specials": 5,
"Damages": 3
},
"BARBARIAN-14": {
"Capacities": "Capacité de voie",
"Specials": 5,
"Damages": 3
},
"BARBARIAN-15": {
"Capacities": "Rage ininterrompue",
"Specials": 5,
"Damages": 3
},
"BARBARIAN-16": {
"Capacities": "Amélioration de caractéristiques",
"Specials": 5,
"Damages": 4
},
"BARBARIAN-17": {
"Capacities": "Critique brutal (3 dés)",
"Specials": 6,
"Damages": 4
},
"BARBARIAN-18": {
"Capacities": "Puissance indomptable",
"Specials": 6,
"Damages": 4
},
"BARBARIAN-19": {
"Capacities": "Amélioration de caractéristiques",
"Specials": 6,
"Damages": 4
},
"BARBARIAN-20": {
"Capacities": "Champion primitif",
"Specials": -1,
"Damages": 4
},
"BARD-1" : {
"Capacities":"Incantations, Inspiration bardique (d6)",
"MinorSpellsNb": 2,
"SpellsNb": 4,
"Locations": {
"1":2,
"2":0,
"3":0,
"4":0,
"5":0,
"6":0,
"7":0,
"8":0,
"9":0}
},
"BARD-2" : {
"Capacities":"Touche-à-tout, Chant de repos (d6)",
"MinorSpellsNb": 2,
"SpellsNb": 5,
"Locations": {
"1":3,
"2":0,
"3":0,
"4":0,
"5":0,
"6":0,
"7":0,
"8":0,
"9":0}
},
"BARD-3" : {
"Capacities":"Collège bardique, Expertise",
"MinorSpellsNb": 2,
"SpellsNb": 6,
"Locations": {
"1":4,
"2":2,
"3":0,
"4":0,
"5":0,
"6":0,
"7":0,
"8":0,
"9":0}
},
"BARD-4" : {
"Capacities":"Amélioration de caractéristiques",
"MinorSpellsNb": 3,
"SpellsNb": 7,
"Locations": {
"1":4,
"2":3,
"3":0,
"4":0,
"5":0,
"6":0,
"7":0,
"8":0,
"9":0}
},
"BARD-5" : {
"Capacities":"Inspiration bardique (d8), Source d'inspiration",
"MinorSpellsNb": 3,
"SpellsNb": 8,
"Locations": {
"1":4,
"2":3,
"3":2,
"4":0,
"5":0,
"6":0,
"7":0,
"8":0,
"9":0}
},
"BARD-6" : {
"Capacities":"Contre charme, Capacité de collège bardique",
"MinorSpellsNb": 3,
"SpellsNb": 9,
"Locations": {
"1":4,
"2":3,
"3":3,
"4":0,
"5":0,
"6":0,
"7":0,
"8":0,
"9":0}
},
"BARD-7" : {
"Capacities":"-",
"MinorSpellsNb": 3,
"SpellsNb": 10,
"Locations": {
"1":4,
"2":3,
"3":3,
"4":1,
"5":0,
"6":0,
"7":0,
"8":0,
"9":0}
},
"BARD-8" : {
"Capacities":"Amélioration de caractéristiques",
"MinorSpellsNb": 3,
"SpellsNb": 11,
"Locations": {
"1":4,
"2":3,
"3":3,
"4":2,
"5":0,
"6":0,
"7":0,
"8":0,
"9":0}
},
"BARD-9" : {
"Capacities":"Chant de repos (d8)",
"MinorSpellsNb": 3,
"SpellsNb": 12,
"Locations": {
"1":4,
"2":3,
"3":3,
"4":3,
"5":1,
"6":0,
"7":0,
"8":0,
"9":0}
},
"BARD-10" : {
"Capacities":"Inspiration bardique (d10), Expertise, Secrets magiques",
"MinorSpellsNb": 4,
"SpellsNb": 14,
"Locations": {
"1":4,
"2":3,
"3":3,
"4":3,
"5":2,
"6":0,
"7":0,
"8":0,
"9":0}
},
"BARD-11" : {
"Capacities":"-",
"MinorSpellsNb": 4,
"SpellsNb": 15,
"Locations": {
"1":4,
"2":3,
"3":3,
"4":3,
"5":2,
"6":1,
"7":0,
"8":0,
"9":0}
},
"BARD-12" : {
"Capacities":"Amélioration de caractéristiques",
"MinorSpellsNb": 4,
"SpellsNb": 15,
"Locations": {
"1":4,
"2":3,
"3":3,
"4":3,
"5":2,
"6":1,
"7":0,
"8":0,
"9":0}
},
"BARD-13" : {
"Capacities":"Chant de repos (d10)",
"MinorSpellsNb": 4,
"SpellsNb": 16,
"Locations": {
"1":4,
"2":3,
"3":3,
"4":3,
"5":2,
"6":1,
"7":1,
"8":0,
"9":0}
},
"BARD-14" : {
"Capacities":"Secrets magiques, Capacité de collège bardique",
"MinorSpellsNb": 4,
"SpellsNb": 18,
"Locations": {
"1":4,
"2":3,
"3":3,
"4":3,
"5":2,
"6":1,
"7":1,
"8":0,
"9":0}
},
"BARD-15" : {
"Capacities":"Inspiration bardique (d12)",
"MinorSpellsNb": 4,
"SpellsNb": 19,
"Locations": {
"1":4,
"2":3,
"3":3,
"4":3,
"5":2,
"6":1,
"7":1,
"8":1,
"9":0}
},
"BARD-16" : {
"Capacities":"Amélioration de caractéristiques",
"MinorSpellsNb": 4,
"SpellsNb": 19,
"Locations": {
"1":4,
"2":3,
"3":3,
"4":3,
"5":2,
"6":1,
"7":1,
"8":1,
"9":0}
},
"BARD-17" : {
"Capacities":"Chant de repos (d12)",
"MinorSpellsNb": 4,
"SpellsNb": 20,
"Locations": {
"1":4,
"2":3,
"3":3,
"4":3,
"5":2,
"6":1,
"7":1,
"8":1,
"9":1}
},
"BARD-18" : {
"Capacities":"Secrets magiques",
"MinorSpellsNb": 4,
"SpellsNb": 22,
"Locations": {
"1":4,
"2":3,
"3":3,
"4":3,
"5":3,
"6":1,
"7":1,
"8":1,
"9":1}
},
"BARD-19" : {
"Capacities":"Amélioration de caractéristiques",
"MinorSpellsNb": 4,
"SpellsNb": 22,
"Locations": {
"1":4,
"2":3,
"3":3,
"4":3,
"5":3,
"6":2,
"7":1,
"8":1,
"9":1}
},
"BARD-20" : {
"Capacities":"Inspiration supérieure",
"MinorSpellsNb": 4,
"SpellsNb": 22,
"Locations": {
"1":4,
"2":3,
"3":3,
"4":3,
"5":3,
"6":2,
"7":2,
"8":1,
"9":1}
},
"CLERK-1" : {
"Capacities":"Incantations, Domaine divin",
"MinorSpellsNb": 3,
"Locations": {
"1":2,
"2":0,
"3":0,
"4":0,
"5":0,
"6":0,
"7":0,
"8":0,
"9":0}
},
"CLERK-2" : {
"Capacities":"Canalisation d’énergie divine (1), Capacité de domaine divin",
"MinorSpellsNb": 3,
"Locations": {
"1":3,
"2":0,
"3":0,
"4":0,
"5":0,
"6":0,
"7":0,
"8":0,
"9":0}
},
"CLERK-3" : {
"Capacities":"-",
"MinorSpellsNb": 3,
"Locations": {
"1":4,
"2":2,
"3":0,
"4":0,
"5":0,
"6":0,
"7":0,
"8":0,
"9":0}
},
"CLERK-4" : {
"Capacities":"Amélioration de caractéristiques",
"MinorSpellsNb": 4,
"Locations": {
"1":4,
"2":3,
"3":0,
"4":0,
"5":0,
"6":0,
"7":0,
"8":0,
"9":0}
},
"CLERK-5" : {
"Capacities":"Destruction des morts-vivants (FP 1/2)",
"MinorSpellsNb": 4,
"Locations": {
"1":4,
"2":3,
"3":2,
"4":0,
"5":0,
"6":0,
"7":0,
"8":0,
"9":0}
},
"CLERK-6" : {
"Capacities":"Canalisation d’énergie divine (2), Capacité de domaine divin",
"MinorSpellsNb": 4,
"Locations": {
"1":4,
"2":3,
"3":3,
"4":0,
"5":0,
"6":0,
"7":0,
"8":0,
"9":0}
},
"CLERK-7" : {
"Capacities":"-",
"MinorSpellsNb": 4,
"Locations": {
"1":4,
"2":3,
"3":3,
"4":1,
"5":0,
"6":0,
"7":0,
"8":0,
"9":0}
},
"CLERK-8" : {
"Capacities":"Amélioration de caractéristiques, Capacité de domaine divin,Destruction des morts-vivants (FP 1)",
"MinorSpellsNb": 4,
"Locations": {
"1":4,
"2":3,
"3":3,
"4":2,
"5":0,
"6":0,
"7":0,
"8":0,
"9":0}
},
"CLERK-9" : {
"Capacities":"-",
"MinorSpellsNb": 4,
"Locations": {
"1":4,
"2":3,
"3":3,
"4":3,
"5":1,
"6":0,
"7":0,
"8":0,
"9":0}
},
"CLERK-10" : {
"Capacities":"Intervention divine",
"MinorSpellsNb": 5,
"Locations": {
"1":4,
"2":3,
"3":3,
"4":3,
"5":2,
"6":0,
"7":0,
"8":0,
"9":0}
},
"CLERK-11" : {
"Capacities":"Destruction des morts-vivants (FP 2)",
"MinorSpellsNb": 5,
"Locations": {
"1":4,
"2":3,
"3":3,
"4":3,
"5":2,
"6":1,
"7":0,
"8":0,
"9":0}
},
"CLERK-12" : {
"Capacities":"Amélioration de caractéristiques",
"MinorSpellsNb": 5,
"Locations": {
"1":4,
"2":3,
"3":3,
"4":3,
"5":2,
"6":1,
"7":0,
"8":0,
"9":0}
},
"CLERK-13" : {
"Capacities":"-",
"MinorSpellsNb": 5,
"Locations": {
"1":4,
"2":3,
"3":3,
"4":3,
"5":2,
"6":1,
"7":1,
"8":0,
"9":0}
},
"CLERK-14" : {
"Capacities":"Destruction des morts-vivants (FP 3)",
"MinorSpellsNb": 5,
"Locations": {
"1":4,
"2":3,
"3":3,
"4":3,
"5":2,
"6":1,
"7":1,
"8":0,
"9":0}
},
"CLERK-15" : {
"Capacities":"-",
"MinorSpellsNb": 5,
"Locations": {
"1":4,
"2":3,
"3":3,
"4":3,
"5":2,
"6":1,
"7":1,
"8":1,
"9":0}
},
"CLERK-16" : {
"Capacities":"Amélioration de caractéristiques",
"MinorSpellsNb": 5,
"Locations": {
"1":4,
"2":3,
"3":3,
"4":3,
"5":2,
"6":1,
"7":1,
"8":1,
"9":0}
},
"CLERK-17" : {
"Capacities":"Destruction des morts-vivants (FP 4), Capacité de domaine divin",
"MinorSpellsNb": 5,
"Locations": {
"1":4,
"2":3,
"3":3,
"4":3,
"5":2,
"6":1,
"7":1,
"8":1,
"9":1}
},
"CLERK-18" : {
"Capacities":"Canalisation d’énergie divine (3)",
"MinorSpellsNb": 5,
"Locations": {
"1":4,
"2":3,
"3":3,
"4":3,
"5":3,
"6":1,
"7":1,
"8":1,
"9":1}
},
"CLERK-19" : {
"Capacities":"Amélioration de caractéristiques",
"MinorSpellsNb": 5,
"Locations": {
"1":4,
"2":3,
"3":3,
"4":3,
"5":3,
"6":2,
"7":1,
"8":1,
"9":1}
},
"CLERK-20" : {
"Capacities":"Intervention divine améliorée",
"MinorSpellsNb": 5,
"Locations": {
"1":4,
"2":3,
"3":3,
"4":3,
"5":3,
"6":2,
"7":2,
"8":1,
"9":1}
},
"DRUID-1" : {
"Capacities":"Druidique, Incantations",
"MinorSpellsNb": 2,
"Locations": {
"1":2,
"2":0,
"3":0,
"4":0,
"5":0,
"6":0,
"7":0,
"8":0,
"9":0}
},
"DRUID-2" : {
"Capacities":"Forme sauvage, Cercle druidique",
"MinorSpellsNb": 2,
"Locations": {
"1":3,
"2":0,
"3":0,
"4":0,
"5":0,
"6":0,
"7":0,
"8":0,
"9":0}
},
"DRUID-3" : {
"Capacities":"-",
"MinorSpellsNb": 2,
"Locations": {
"1":4,
"2":2,
"3":0,
"4":0,
"5":0,
"6":0,
"7":0,
"8":0,
"9":0}
},
"DRUID-4" : {
"Capacities":"Forme sauvage améliorée, Amélioration de caractéristiques",
"MinorSpellsNb": 3,
"Locations": {
"1":4,
"2":3,
"3":0,
"4":0,
"5":0,
"6":0,
"7":0,
"8":0,
"9":0}
},
"DRUID-5" : {
"Capacities":"-",
"MinorSpellsNb": 3,
"Locations": {
"1":4,
"2":3,
"3":2,
"4":0,
"5":0,
"6":0,
"7":0,
"8":0,
"9":0}
},
"DRUID-6" : {
"Capacities":"Capacité de cercle druidique",
"MinorSpellsNb": 3,
"Locations": {
"1":4,
"2":3,
"3":3,
"4":0,
"5":0,
"6":0,
"7":0,
"8":0,
"9":0}
},
"DRUID-7" : {
"Capacities":"-",
"MinorSpellsNb": 3,
"Locations": {
"1":4,
"2":3,
"3":3,
"4":1,
"5":0,
"6":0,
"7":0,
"8":0,
"9":0}
},
"DRUID-8" : {
"Capacities":"Forme sauvage améliorée, Amélioration de caractéristiques",
"MinorSpellsNb": 3,
"Locations": {
"1":4,
"2":3,
"3":3,
"4":2,
"5":0,
"6":0,
"7":0,
"8":0,
"9":0}
},
"DRUID-9" : {
"Capacities":"-",
"MinorSpellsNb": 3,
"Locations": {
"1":4,
"2":3,
"3":3,
"4":3,
"5":1,
"6":0,
"7":0,
"8":0,
"9":0}
},
"DRUID-10" : {
"Capacities":"Capacité de cercle druidique",
"MinorSpellsNb": 4,
"Locations": {
"1":4,
"2":3,
"3":3,
"4":3,
"5":2,
"6":0,
"7":0,
"8":0,
"9":0}
},
"DRUID-11" : {
"Capacities":"-",
"MinorSpellsNb": 4,
"Locations": {
"1":4,
"2":3,
"3":3,
"4":3,
"5":2,
"6":1,
"7":0,
"8":0,
"9":0}
},
"DRUID-12" : {
"Capacities":"Amélioration de caractéristiques",
"MinorSpellsNb": 4,
"Locations": {
"1":4,
"2":3,
"3":3,
"4":3,
"5":2,
"6":1,
"7":0,
"8":0,
"9":0}
},
"DRUID-13" : {
"Capacities":"-",
"MinorSpellsNb": 4,
"Locations": {
"1":4,
"2":3,
"3":3,
"4":3,
"5":2,
"6":1,
"7":1,
"8":0,
"9":0}
},
"DRUID-14" : {
"Capacities":"Capacité de cercle druidique",
"MinorSpellsNb": 4,
"Locations": {
"1":4,
"2":3,
"3":3,
"4":3,
"5":2,
"6":1,
"7":1,
"8":0,
"9":0}
},
"DRUID-15" : {
"Capacities":"-",
"MinorSpellsNb": 4,
"Locations": {
"1":4,
"2":3,
"3":3,
"4":3,
"5":2,
"6":1,
"7":1,
"8":1,
"9":0}
},
"DRUID-16" : {
"Capacities":"Amélioration de caractéristiques",
"MinorSpellsNb": 4,
"Locations": {
"1":4,
"2":3,
"3":3,
"4":3,
"5":2,
"6":1,
"7":1,
"8":1,
"9":0}
},
"DRUID-17" : {
"Capacities":"-",
"MinorSpellsNb": 4,
"Locations": {
"1":4,
"2":3,
"3":3,
"4":3,
"5":2,
"6":1,
"7":1,
"8":1,
"9":1}
},
"DRUID-18" : {
"Capacities":"Jeunesse éternelle, Incantation animale",
"MinorSpellsNb": 4,
"Locations": {
"1":4,
"2":3,
"3":3,
"4":3,
"5":3,
"6":1,
"7":1,
"8":1,
"9":1}
},
"DRUID-19" : {
"Capacities":"Amélioration de caractéristiques",
"MinorSpellsNb": 4,
"Locations": {
"1":4,
"2":3,
"3":3,
"4":3,
"5":3,
"6":2,
"7":1,
"8":1,
"9":1}
},
"DRUID-20" : {
"Capacities":"Archidruide",
"MinorSpellsNb": 4,
"Locations": {
"1":4,
"2":3,
"3":3,
"4":3,
"5":3,
"6":2,
"7":2,
"8":1,
"9":1}
},
"SORCERER-1" : {
"Capacities":"Incantations, Origine magique",
"MinorSpellsNb": 4,
"SpellsNb": 2,
"Specials": 0,
"Locations": {
"1":2,
"2":0,
"3":0,
"4":0,
"5":0,
"6":0,
"7":0,
"8":0,
"9":0}
},
"SORCERER-2" : {
"Capacities":"Source de magie",
"MinorSpellsNb": 4,
"SpellsNb": 3,
"Specials": 2,
"Locations": {
"1":3,
"2":0,
"3":0,
"4":0,
"5":0,
"6":0,
"7":0,
"8":0,
"9":0}
},
"SORCERER-3" : {
"Capacities":"Métamagie",
"MinorSpellsNb": 4,
"SpellsNb": 4,
"Specials": 3,
"Locations": {
"1":4,
"2":2,
"3":0,
"4":0,
"5":0,
"6":0,
"7":0,
"8":0,
"9":0}
},
"SORCERER-4" : {
"Capacities":"Amélioration de caractéristiques",
"MinorSpellsNb": 5,
"SpellsNb": 5,
"Specials": 4,
"Locations": {
"1":4,
"2":3,
"3":0,
"4":0,
"5":0,
"6":0,
"7":0,
"8":0,
"9":0}
},
"SORCERER-5" : {
"Capacities":"-",
"MinorSpellsNb": 5,
"SpellsNb": 6,
"Specials": 5,
"Locations": {
"1":4,
"2":3,
"3":2,
"4":0,
"5":0,
"6":0,
"7":0,
"8":0,
"9":0}
},
"SORCERER-6" : {
"Capacities":"Capacité de l'origine magique",
"MinorSpellsNb": 5,
"SpellsNb": 7,
"Specials": 6,
"Locations": {
"1":4,
"2":3,
"3":3,
"4":0,
"5":0,
"6":0,
"7":0,
"8":0,
"9":0}
},
"SORCERER-7" : {
"Capacities":"-",
"MinorSpellsNb": 5,
"SpellsNb": 8,
"Specials": 7,
"Locations": {
"1":4,
"2":3,
"3":3,
"4":1,
"5":0,
"6":0,
"7":0,
"8":0,
"9":0}
},
"SORCERER-8" : {
"Capacities":"Amélioration de caractéristiques",
"MinorSpellsNb": 5,
"SpellsNb": 9,
"Specials": 8,
"Locations": {
"1":4,
"2":3,
"3":3,
"4":2,
"5":0,
"6":0,
"7":0,
"8":0,
"9":0}
},
"SORCERER-9" : {
"Capacities":"-",
"MinorSpellsNb": 5,
"SpellsNb": 10,
"Specials": 9,
"Locations": {
"1":4,
"2":3,
"3":3,
"4":3,
"5":1,
"6":0,
"7":0,
"8":0,
"9":0}
},
"SORCERER-10" : {
"Capacities":"Métamagie",
"MinorSpellsNb": 6,
"SpellsNb": 11,
"Specials": 10,
"Locations": {
"1":4,
"2":3,
"3":3,
"4":3,
"5":2,
"6":0,
"7":0,
"8":0,
"9":0}
},
"SORCERER-11" : {
"Capacities":"-",
"MinorSpellsNb": 6,
"SpellsNb": 12,
"Specials": 11,
"Locations": {
"1":4,
"2":3,
"3":3,
"4":3,
"5":2,
"6":1,
"7":0,
"8":0,
"9":0}
},
"SORCERER-12" : {
"Capacities":"Amélioration de caractéristiques",
"MinorSpellsNb": 6,
"SpellsNb": 12,
"Specials": 12,
"Locations": {
"1":4,
"2":3,
"3":3,
"4":3,
"5":2,
"6":1,
"7":0,
"8":0,
"9":0}
},
"SORCERER-13" : {
"Capacities":"-",
"MinorSpellsNb": 6,
"SpellsNb": 13,
"Specials": 13,
"Locations": {
"1":4,
"2":3,
"3":3,
"4":3,
"5":2,
"6":1,
"7":1,
"8":0,
"9":0}
},
"SORCERER-14" : {
"Capacities":"Capacité de l'origine magique",
"MinorSpellsNb": 6,
"SpellsNb": 13,
"Specials": 14,
"Locations": {
"1":4,
"2":3,
"3":3,
"4":3,
"5":2,
"6":1,
"7":1,
"8":0,
"9":0}
},
"SORCERER-15" : {
"Capacities":"-",
"MinorSpellsNb": 6,
"SpellsNb": 14,
"Specials": 15,
"Locations": {
"1":4,
"2":3,
"3":3,
"4":3,
"5":2,
"6":1,
"7":1,
"8":1,
"9":0}
},
"SORCERER-16" : {
"Capacities":"Amélioration de caractéristiques",
"MinorSpellsNb": 6,
"SpellsNb": 14,
"Specials": 16,
"Locations": {
"1":4,
"2":3,
"3":3,
"4":3,
"5":2,
"6":1,
"7":1,
"8":1,
"9":0}
},
"SORCERER-17" : {
"Capacities":"Métamagie",
"MinorSpellsNb": 6,
"SpellsNb": 15,
"Specials": 17,
"Locations": {
"1":4,
"2":3,
"3":3,
"4":3,
"5":2,
"6":1,
"7":1,
"8":1,
"9":1}
},
"SORCERER-18" : {
"Capacities":"Capacité de l'origine magique",
"MinorSpellsNb": 6,
"SpellsNb": 15,
"Specials": 18,
"Locations": {
"1":4,
"2":3,
"3":3,
"4":3,
"5":3,
"6":1,
"7":1,
"8":1,
"9":1}
},
"SORCERER-19" : {
"Capacities":"Amélioration de caractéristiques",
"MinorSpellsNb": 6,
"SpellsNb": 15,
"Specials": 19,
"Locations": {
"1":4,
"2":3,
"3":3,
"4":3,
"5":3,
"6":2,
"7":1,
"8":1,
"9":1}
},
"SORCERER-20" : {
"Capacities":"Restauration magique",
"MinorSpellsNb": 6,
"SpellsNb": 15,
"Specials": 20,
"Locations": {
"1":4,
"2":3,
"3":3,
"4":3,
"5":3,
"6":2,
"7":2,
"8":1,
"9":1}
},
"WARRIOR-1" : {
"Capacities":"Style de combat, Second souffle"
},
"WARRIOR-2" : {
"Capacities":"Sursaut (1)"
},
"WARRIOR-3" : {
"Capacities":"Archétype martial"
},
"WARRIOR-4" : {
"Capacities":"Amélioration de caractéristiques"
},
"WARRIOR-5" : {
"Capacities":"Attaque supplémentaire (1)"
},
"WARRIOR-6" : {
"Capacities":"Amélioration de caractéristiques"
},
"WARRIOR-7" : {
"Capacities":"Capacité de l'archétype martial"
},
"WARRIOR-8" : {
"Capacities":"Amélioration de caractéristiques"
},
"WARRIOR-9" : {
"Capacities":"Indomptable (1)"
},
"WARRIOR-10" : {
"Capacities":"Capacité de l'archétype martial"
},
"WARRIOR-11" : {
"Capacities":"Attaque supplémentaire (2)"
},
"WARRIOR-12" : {
"Capacities":"Amélioration de caractéristiques"
},
"WARRIOR-13" : {
"Capacities":"Indomptable (2)"
},
"WARRIOR-14" : {
"Capacities":"Amélioration de caractéristiques"
},
"WARRIOR-15" : {
"Capacities":"Capacité de l'archétype martial"
},
"WARRIOR-16" : {
"Capacities":"Amélioration de caractéristiques"
},
"WARRIOR-17" : {
"Capacities":"Sursaut (2), Indomptable (3)"
},
"WARRIOR-18" : {
"Capacities":"Capacité de l'archétype martial"
},
"WARRIOR-19" : {
"Capacities":"Amélioration de caractéristiques"
},
"WARRIOR-20" : {
"Capacities":"Attaque supplémentaire (3)"
},
"MAGICIAN-1" : {
"Capacities":"Incantations, Récupération arcanique",
"MinorSpellsNb": 3,
"Locations": {
"1":2,
"2":0,
"3":0,
"4":0,
"5":0,
"6":0,
"7":0,
"8":0,
"9":0}
},
"MAGICIAN-2" : {
"Capacities":"Tradition arcanique",
"MinorSpellsNb": 3,
"Locations": {
"1":3,
"2":0,
"3":0,
"4":0,
"5":0,
"6":0,
"7":0,
"8":0,
"9":0}
},
"MAGICIAN-3" : {
"Capacities":"-",
"MinorSpellsNb": 3,
"Locations": {
"1":4,
"2":2,
"3":0,
"4":0,
"5":0,
"6":0,
"7":0,
"8":0,
"9":0}
},
"MAGICIAN-4" : {
"Capacities":"Amélioration de caractéristiques",
"MinorSpellsNb": 4,
"Locations": {
"1":4,
"2":3,
"3":0,
"4":0,
"5":0,
"6":0,
"7":0,
"8":0,
"9":0}
},
"MAGICIAN-5" : {
"Capacities":"-",
"MinorSpellsNb": 4,
"Locations": {
"1":4,
"2":3,
"3":2,
"4":0,
"5":0,
"6":0,
"7":0,
"8":0,
"9":0}
},
"MAGICIAN-6" : {
"Capacities":"Capacité de la tradition arcanique",
"MinorSpellsNb": 4,
"Locations": {
"1":4,
"2":3,
"3":3,
"4":0,
"5":0,
"6":0,
"7":0,
"8":0,
"9":0}
},
"MAGICIAN-7" : {
"Capacities":"-",
"MinorSpellsNb": 4,
"Locations": {
"1":4,
"2":3,
"3":3,
"4":1,
"5":0,
"6":0,
"7":0,
"8":0,
"9":0}
},
"MAGICIAN-8" : {
"Capacities":"Amélioration de caractéristiques",
"MinorSpellsNb": 4,
"Locations": {
"1":4,
"2":3,
"3":3,
"4":2,
"5":0,
"6":0,
"7":0,
"8":0,
"9":0}
},
"MAGICIAN-9" : {
"Capacities":"-",
"MinorSpellsNb": 4,
"Locations": {
"1":4,
"2":3,
"3":3,
"4":3,
"5":1,
"6":0,
"7":0,
"8":0,
"9":0}
},
"MAGICIAN-10" : {
"Capacities":"Capacité de la tradition arcanique",
"MinorSpellsNb": 5,
"Locations": {
"1":4,
"2":3,
"3":3,
"4":3,
"5":2,
"6":0,
"7":0,
"8":0,
"9":0}
},
"MAGICIAN-11" : {
"Capacities":"-",
"MinorSpellsNb": 5,
"Locations": {
"1":4,
"2":3,
"3":3,
"4":3,
"5":2,
"6":1,
"7":0,
"8":0,
"9":0}
},
"MAGICIAN-12" : {
"Capacities":"Amélioration de caractéristiques",
"MinorSpellsNb": 5,
"Locations": {
"1":4,
"2":3,
"3":3,
"4":3,
"5":2,
"6":1,
"7":0,
"8":0,
"9":0}
},
"MAGICIAN-13" : {
"Capacities":"-",
"MinorSpellsNb": 5,
"Locations": {
"1":4,
"2":3,
"3":3,
"4":3,
"5":2,
"6":1,
"7":1,
"8":0,
"9":0}
},
"MAGICIAN-14" : {
"Capacities":"Capacité de la tradition arcanique",
"MinorSpellsNb": 5,
"Locations": {
"1":4,
"2":3,
"3":3,
"4":3,
"5":2,
"6":1,
"7":1,
"8":0,
"9":0}
},
"MAGICIAN-15" : {
"Capacities":"-",
"MinorSpellsNb": 5,
"Locations": {
"1":4,
"2":3,
"3":3,
"4":3,
"5":2,
"6":1,
"7":1,
"8":1,
"9":0}
},
"MAGICIAN-16" : {
"Capacities":"Amélioration de caractéristiques",
"MinorSpellsNb": 5,
"Locations": {
"1":4,
"2":3,
"3":3,
"4":3,
"5":2,
"6":1,
"7":1,
"8":1,
"9":0}
},
"MAGICIAN-17" : {
"Capacities":"-",
"MinorSpellsNb": 5,
"Locations": {
"1":4,
"2":3,
"3":3,
"4":3,
"5":2,
"6":1,
"7":1,
"8":1,
"9":1}
},
"MAGICIAN-18" : {
"Capacities":"Maîtrise des sorts",
"MinorSpellsNb": 5,
"Locations": {
"1":4,
"2":3,
"3":3,
"4":3,
"5":3,
"6":1,
"7":1,
"8":1,
"9":1}
},
"MAGICIAN-19" : {
"Capacities":"Amélioration de caractéristiques",
"MinorSpellsNb": 5,
"Locations": {
"1":4,
"2":3,
"3":3,
"4":3,
"5":3,
"6":2,
"7":1,
"8":1,
"9":1}
},
"MAGICIAN-20" : {
"Capacities":"Sorts de prédilection",
"MinorSpellsNb": 5,
"Locations": {
"1":4,
"2":3,
"3":3,
"4":3,
"5":3,
"6":2,
"7":2,
"8":1,
"9":1}
},
"MONK-1" : {
"Capacities":"Défense sans armure, Arts martiaux",
"Specials": 0,
"BonusAttack": "1d4",
"ArmourlessSpeed": "0"
},
"MONK-2" : {
"Capacities":"Ki, Déplacement sans armure",
"Specials": 2,
"BonusAttack": "1d4",
"ArmourlessSpeed": "3"
},
"MONK-3" : {
"Capacities":"Tradition monastique, Parade de projectiles",
"Specials": 3,
"BonusAttack": "1d4",
"ArmourlessSpeed": "3"
},
"MONK-4" : {
"Capacities":"Amélioration de caractéristiques, Chute ralentie",
"Specials": 4,
"BonusAttack": "1d4",
"ArmourlessSpeed": "3"
},
"MONK-5" : {
"Capacities":"Attaque supplémentaire, Frappe étourdissante",
"Specials": 5,
"BonusAttack": "1d6",
"ArmourlessSpeed": "3"
},
"MONK-6" : {
"Capacities":"Frappes de ki, Capacité de la tradition monastique",
"Specials": 6,
"BonusAttack": "1d6",
"ArmourlessSpeed": "4,5"
},
"MONK-7" : {
"Capacities":"Dérobade, Tranquillité de l'esprit",
"Specials": 7,
"BonusAttack": "1d6",
"ArmourlessSpeed": "4,5"
},
"MONK-8" : {
"Capacities":"Amélioration de caractéristiques",
"Specials": 8,
"BonusAttack": "1d6",
"ArmourlessSpeed": "4,5"
},
"MONK-9" : {
"Capacities":"Déplacement sans armure amélioré",
"Specials": 9,
"BonusAttack": "1d6",
"ArmourlessSpeed": "4,5"
},
"MONK-10" : {
"Capacities":"Pureté du corps",
"Specials": 10,
"BonusAttack": "1d6",
"ArmourlessSpeed": "6"
},
"MONK-11" : {
"Capacities":"Capacité de la tradition monastique",
"Specials": 11,
"BonusAttack": "1d8",
"ArmourlessSpeed": "6"
},
"MONK-12" : {
"Capacities":"Amélioration de caractéristiques",
"Specials": 12,
"BonusAttack": "1d8",
"ArmourlessSpeed": "6"
},
"MONK-13" : {
"Capacities":"Langage du soleil et de la lune",
"Specials": 13,
"BonusAttack": "1d8",
"ArmourlessSpeed": "6"
},
"MONK-14" : {
"Capacities":"Âme de diamant",
"Specials": 14,
"BonusAttack": "1d8",
"ArmourlessSpeed": "7,5"
},
"MONK-15" : {
"Capacities":"Jeunesse éternelle",
"Specials": 15,
"BonusAttack": "1d8",
"ArmourlessSpeed": "7,5"
},
"MONK-16" : {
"Capacities":"Amélioration de caractéristiques",
"Specials": 16,
"BonusAttack": "1d8",
"ArmourlessSpeed": "7,5"
},
"MONK-17" : {
"Capacities":"Capacité de la tradition monastique",
"Specials": 17,
"BonusAttack": "1d10",
"ArmourlessSpeed": "7,5"
},
"MONK-18" : {
"Capacities":"Corps vide",
"Specials": 18,
"BonusAttack": "1d10",
"ArmourlessSpeed": "9"
},
"MONK-19" : {
"Capacities":"Amélioration de caractéristiques",
"Specials": 19,
"BonusAttack": "1d10",
"ArmourlessSpeed": "9"
},
"MONK-20" : {
"Capacities":"Perfection de l'être",
"Specials": 20,
"BonusAttack": "1d10",
"ArmourlessSpeed": "9"
},
"PALADIN-1" : {
"Capacities":"Sens divin, Imposition des mains",
"Locations": {
"1":0,
"2":0,
"3":0,
"4":0,
"5":0}
},
"PALADIN-2" : {
"Capacities":"Style de combat, Incantations, Châtiment divin",
"Locations": {
"1":2,
"2":0,
"3":0,
"4":0,
"5":0}
},
"PALADIN-3" : {
"Capacities":"Santé divine, Serment sacré",
"Locations": {
"1":3,
"2":0,
"3":0,
"4":0,
"5":0}
},
"PALADIN-4" : {
"Capacities":"Amélioration de caractéristiques",
"Locations": {
"1":3,
"2":0,
"3":0,
"4":0,
"5":0}
},
"PALADIN-5" : {
"Capacities":"Attaque supplémentaire",
"Locations": {
"1":4,
"2":2,
"3":0,
"4":0,
"5":0}
},
"PALADIN-6" : {
"Capacities":"Aura de protection",
"Locations": {
"1":4,
"2":2,
"3":0,
"4":0,
"5":0}
},
"PALADIN-7" : {
"Capacities":"Capacité de serment sacré",
"Locations": {
"1":4,
"2":3,
"3":0,
"4":0,
"5":0}
},
"PALADIN-8" : {
"Capacities":"Amélioration de caractéristiques",
"Locations": {
"1":4,
"2":3,
"3":0,
"4":0,
"5":0}
},
"PALADIN-9" : {
"Capacities":"-",
"Locations": {
"1":4,
"2":3,
"3":2,
"4":0,
"5":0}
},
"PALADIN-10" : {
"Capacities":"Aura de courage",
"Locations": {
"1":4,
"2":3,
"3":2,
"4":0,
"5":0}
},
"PALADIN-11" : {
"Capacities":"Châtiment divin amélioré",
"Locations": {
"1":4,
"2":3,
"3":3,
"4":0,
"5":0}
},
"PALADIN-12" : {
"Capacities":"Amélioration de caractéristiques",
"Locations": {
"1":4,
"2":3,
"3":3,
"4":0,
"5":0}
},
"PALADIN-13" : {
"Capacities":"-",
"Locations": {
"1":4,
"2":3,
"3":3,
"4":1,
"5":0}
},
"PALADIN-14" : {
"Capacities":"Contact purifiant",
"Locations": {
"1":4,
"2":3,
"3":3,
"4":1,
"5":0}
},
"PALADIN-15" : {
"Capacities":"Capacité de serment sacré",
"Locations": {
"1":4,
"2":3,
"3":3,
"4":2,
"5":0}
},
"PALADIN-16" : {
"Capacities":"Amélioration de caractéristiques",
"Locations": {
"1":4,
"2":3,
"3":3,
"4":2,
"5":0}
},
"PALADIN-17" : {
"Capacities":"-",
"Locations": {
"1":4,
"2":3,
"3":3,
"4":3,
"5":1}
},
"PALADIN-18" : {
"Capacities":"Amélioration des auras",
"Locations": {
"1":4,
"2":3,
"3":3,
"4":3,
"5":1}
},
"PALADIN-19" : {
"Capacities":"Amélioration de caractéristiques",
"Locations": {
"1":4,
"2":3,
"3":3,
"4":3,
"5":2}
},
"PALADIN-20" : {
"Capacities":"Capacité de serment sacré",
"Locations": {
"1":4,
"2":3,
"3":3,
"4":3,
"5":2}
},
"PROWLER-1" : {
"Capacities":"Ennemi juré, Explorateur-né",
"SpellsNb":0,
"Locations": {
"1":0,
"2":0,
"3":0,
"4":0,
"5":0}
},
"PROWLER-2" : {
"Capacities":"Style de combat, Incantations",
"SpellsNb":2,
"Locations": {
"1":2,
"2":0,
"3":0,
"4":0,
"5":0}
},
"PROWLER-3" : {
"Capacities":"Archétype de rôdeur, Sens primitifs",
"SpellsNb":3,
"Locations": {
"1":3,
"2":0,
"3":0,
"4":0,
"5":0}
},
"PROWLER-4" : {
"Capacities":"Amélioration de caractéristiques",
"SpellsNb":3,
"Locations": {
"1":3,
"2":0,
"3":0,
"4":0,
"5":0}
},
"PROWLER-5" : {
"Capacities":"Attaque supplémentaire",
"SpellsNb":4,
"Locations": {
"1":4,
"2":2,
"3":0,
"4":0,
"5":0}
},
"PROWLER-6" : {
"Capacities":"Amélioration de l'Ennemi juré et de l'Explorateur-né",
"SpellsNb":4,
"Locations": {
"1":4,
"2":2,
"3":0,
"4":0,
"5":0}
},
"PROWLER-7" : {
"Capacities":"Capacité de l'archétype de rôdeur",
"SpellsNb":5,
"Locations": {
"1":4,
"2":3,
"3":0,
"4":0,
"5":0}
},
"PROWLER-8" : {
"Capacities":"Amélioration de caractéristiques, Traversée des terrains",
"SpellsNb":5,
"Locations": {
"1":4,
"2":3,
"3":0,
"4":0,
"5":0}
},
"PROWLER-9" : {
"Capacities":"-",
"SpellsNb":6,
"Locations": {
"1":4,
"2":3,
"3":2,
"4":0,
"5":0}
},
"PROWLER-10" : {
"Capacities":"Amélioration de l'Explorateur-né, Camouflage naturel",
"SpellsNb":6,
"Locations": {
"1":4,
"2":3,
"3":2,
"4":0,
"5":0}
},
"PROWLER-11" : {
"Capacities":"Capacité de l'archétype de rôdeur",
"SpellsNb":7,
"Locations": {
"1":4,
"2":3,
"3":3,
"4":0,
"5":0}
},
"PROWLER-12" : {
"Capacities":"Amélioration de caractéristiques",
"SpellsNb":7,
"Locations": {
"1":4,
"2":3,
"3":3,
"4":0,
"5":0}
},
"PROWLER-13" : {
"Capacities":"-",
"SpellsNb":8,
"Locations": {
"1":4,
"2":3,
"3":3,
"4":1,
"5":0}
},
"PROWLER-14" : {
"Capacities":"Amélioration de l'Ennemi juré, Disparition",
"SpellsNb":8,
"Locations": {
"1":4,
"2":3,
"3":3,
"4":1,
"5":0}
},
"PROWLER-15" : {
"Capacities":"Capacité de l'archétype de rôdeur",
"SpellsNb":9,
"Locations": {
"1":4,
"2":3,
"3":3,
"4":2,
"5":0}
},
"PROWLER-16" : {
"Capacities":"Amélioration de caractéristiques",
"SpellsNb":9,
"Locations": {
"1":4,
"2":3,
"3":3,
"4":2,
"5":0}
},
"PROWLER-17" : {
"Capacities":"-",
"SpellsNb":10,
"Locations": {
"1":4,
"2":3,
"3":3,
"4":3,
"5":1}
},
"PROWLER-18" : {
"Capacities":"Sens sauvages",
"SpellsNb":10,
"Locations": {
"1":4,
"2":3,
"3":3,
"4":3,
"5":1}
},
"PROWLER-19" : {
"Capacities":"Amélioration de caractéristiques",
"SpellsNb":11,
"Locations": {
"1":4,
"2":3,
"3":3,
"4":3,
"5":2}
},
"PROWLER-20" : {
"Capacities":"Tueur d'ennemis",
"SpellsNb":11,
"Locations": {
"1":4,
"2":3,
"3":3,
"4":3,
"5":2}
},
"WILY-1" : {
"Capacities":"Expertise, Attaque sournoise, Jargon des voleurs",
"BonusAttack": "1d6"
},
"WILY-2" : {
"Capacities":"Ruse",
"BonusAttack": "1d6"
},
"WILY-3" : {
"Capacities":"Archétype de roublard",
"BonusAttack": "2d6"
},
"WILY-4" : {
"Capacities":"Amélioration de caractéristiques",
"BonusAttack": "2d6"
},
"WILY-5" : {
"Capacities":"Esquive instinctive",
"BonusAttack": "3d6"
},
"WILY-6" : {
"Capacities":"Expertise",
"BonusAttack": "3d6"
},
"WILY-7" : {
"Capacities":"Dérobade",
"BonusAttack": "4d6"
},
"WILY-8" : {
"Capacities":"Amélioration de caractéristiques",
"BonusAttack": "4d6"
},
"WILY-9" : {
"Capacities":"Capacité de l'archétype de roublard",
"BonusAttack": "5d6"
},
"WILY-10" : {
"Capacities":"Amélioration de caractéristiques",
"BonusAttack": "5d6"
},
"WILY-11" : {
"Capacities":"Talent",
"BonusAttack": "6d6"
},
"WILY-12" : {
"Capacities":"Amélioration de caractéristiques",
"BonusAttack": "6d6"
},
"WILY-13" : {
"Capacities":"Capacité de l'archétype de roublard",
"BonusAttack": "7d6"
},
"WILY-14" : {
"Capacities":"Ouïe fine",
"BonusAttack": "7d6"
},
"WILY-15" : {
"Capacities":"Esprit impénétrable",
"BonusAttack": "8d6"
},
"WILY-16" : {
"Capacities":"Amélioration de caractéristiques",
"BonusAttack": "8d6"
},
"WILY-17" : {
"Capacities":"Capacité de l'archétype de roublard",
"BonusAttack": "9d6"
},
"WILY-18" : {
"Capacities":"Insaisissable",
"BonusAttack": "9d6"
},
"WILY-19" : {
"Capacities":"Amélioration de caractéristiques",
"BonusAttack": "10d6"
},
"WILY-20" : {
"Capacities":"Coup de chance",
"BonusAttack": "10d6"
},
"WIZARD-1" : {
"Capacities":"Patron d'Outremonde, Magie de pacte",
"MinorSpellsNb": 2,
"SpellsNb": 2,
"Locations": {"1":1},
"Invocations": 0
},
"WIZARD-2" : {
"Capacities":"Invocations occultes",
"MinorSpellsNb": 2,
"SpellsNb": 3,
"Locations": {"1":2},
"Invocations": 2
},
"WIZARD-3" : {
"Capacities":"Faveur de pacte",
"MinorSpellsNb": 2,
"SpellsNb": 4,
"Locations": {"2":2},
"Invocations": 2
},
"WIZARD-4" : {
"Capacities":"Amélioration de caractéristiques",
"MinorSpellsNb": 3,
"SpellsNb": 5,
"Locations": {"2":2},
"Invocations": 2
},
"WIZARD-5" : {
"Capacities":"-",
"MinorSpellsNb": 3,
"SpellsNb": 6,
"Locations": {"3":2},
"Invocations": 3
},
"WIZARD-6" : {
"Capacities":"Capacité de patron d'Outremonde",
"MinorSpellsNb": 3,
"SpellsNb": 7,
"Locations": {"3":2},
"Invocations": 3
},
"WIZARD-7" : {
"Capacities":"-",
"MinorSpellsNb": 3,
"SpellsNb": 8,
"Locations": {"4":2},
"Invocations": 4
},
"WIZARD-8" : {
"Capacities":"Amélioration de caractéristiques",
"MinorSpellsNb": 3,
"SpellsNb": 9,
"Locations": {"4":2},
"Invocations": 4
},
"WIZARD-9" : {
"Capacities":"-",
"MinorSpellsNb": 3,
"SpellsNb": 10,
"Locations": {"5":2},
"Invocations": 5
},
"WIZARD-10" : {
"Capacities":"Capacité de patron d'Outremonde",
"MinorSpellsNb": 4,
"SpellsNb": 10,
"Locations": {"5":2},
"Invocations": 5
},
"WIZARD-11" : {
"Capacities":"Arcanum mystique (niveau 6)",
"MinorSpellsNb": 4,
"SpellsNb": 11,
"Locations": {"5":3},
"Invocations": 5
},
"WIZARD-12" : {
"Capacities":"Amélioration de caractéristiques",
"MinorSpellsNb": 4,
"SpellsNb": 11,
"Locations": {"5":3},
"Invocations": 6
},
"WIZARD-13" : {
"Capacities":"Arcanum mystique (niveau 7)",
"MinorSpellsNb": 4,
"SpellsNb": 12,
"Locations": {"5":3},
"Invocations": 6
},
"WIZARD-14" : {
"Capacities":"Capacité de patron d'Outremonde",
"MinorSpellsNb": 4,
"SpellsNb": 12,
"Locations": {"5":3},
"Invocations": 6
},
"WIZARD-15" : {
"Capacities":"Arcanum mystique (niveau 8)",
"MinorSpellsNb": 4,
"SpellsNb": 13,
"Locations": {"5":3},
"Invocations": 7
},
"WIZARD-16" : {
"Capacities":"Amélioration de caractéristiques",
"MinorSpellsNb": 4,
"SpellsNb": 13,
"Locations": {"5":3},
"Invocations": 7
},
"WIZARD-17" : {
"Capacities":"Arcanum mystique (niveau 9)",
"MinorSpellsNb": 4,
"SpellsNb": 14,
"Locations": {"5":4},
"Invocations": 7
},
"WIZARD-18" : {
"Capacities":"-",
"MinorSpellsNb": 4,
"SpellsNb": 14,
"Locations": {"5":4},
"Invocations": 8
},
"WIZARD-19" : {
"Capacities":"Amélioration de caractéristiques",
"MinorSpellsNb": 4,
"SpellsNb": 15,
"Locations": {"5":4},
"Invocations": 8
},
"WIZARD-20" : {
"Capacities":"Maître de l'occulte",
"MinorSpellsNb": 4,
"SpellsNb": 15,
"Locations": {"5":4},
"Invocations": 8
}</v>
      </c>
    </row>
  </sheetData>
  <mergeCells count="12">
    <mergeCell ref="CW1:CY1"/>
    <mergeCell ref="DA1:DG1"/>
    <mergeCell ref="CF1:CL1"/>
    <mergeCell ref="CN1:CU1"/>
    <mergeCell ref="BJ1:BK1"/>
    <mergeCell ref="BM1:BX1"/>
    <mergeCell ref="BZ1:CD1"/>
    <mergeCell ref="AH1:AS1"/>
    <mergeCell ref="G1:S1"/>
    <mergeCell ref="AU1:BH1"/>
    <mergeCell ref="B1:F1"/>
    <mergeCell ref="U1:AF1"/>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1"/>
  <sheetViews>
    <sheetView workbookViewId="0">
      <selection activeCell="D14" sqref="D14"/>
    </sheetView>
  </sheetViews>
  <sheetFormatPr baseColWidth="10" defaultRowHeight="15"/>
  <cols>
    <col min="1" max="1" width="28.140625" customWidth="1"/>
    <col min="2" max="2" width="26.140625" customWidth="1"/>
    <col min="3" max="3" width="40.7109375" customWidth="1"/>
    <col min="4" max="4" width="39" customWidth="1"/>
    <col min="5" max="5" width="38.5703125" customWidth="1"/>
    <col min="6" max="6" width="27.28515625" customWidth="1"/>
  </cols>
  <sheetData>
    <row r="1" spans="1:8">
      <c r="A1" s="75" t="s">
        <v>451</v>
      </c>
      <c r="B1" s="96" t="s">
        <v>1094</v>
      </c>
      <c r="C1" s="20" t="s">
        <v>1095</v>
      </c>
      <c r="D1" s="20" t="s">
        <v>2949</v>
      </c>
      <c r="E1" s="20" t="s">
        <v>1096</v>
      </c>
      <c r="F1" s="20" t="s">
        <v>2950</v>
      </c>
    </row>
    <row r="2" spans="1:8" ht="12.75" customHeight="1">
      <c r="A2" s="99" t="s">
        <v>1093</v>
      </c>
      <c r="B2" s="97" t="s">
        <v>1100</v>
      </c>
      <c r="C2" s="97" t="s">
        <v>1118</v>
      </c>
      <c r="D2" s="224"/>
      <c r="E2" s="224" t="s">
        <v>2951</v>
      </c>
      <c r="F2" s="134" t="s">
        <v>87</v>
      </c>
      <c r="G2">
        <f>IF(ISBLANK(F2),0,LEFT(F2,LEN(F2)-3)*IF(RIGHT(F2,2)="po",100,IF(RIGHT(F2,2)="pa",10,1)))</f>
        <v>1500</v>
      </c>
      <c r="H2" t="str">
        <f>""""&amp;A2&amp;""":  {
 ""Name"" : """&amp;B2&amp;""",
 ""Skills"" : ["&amp;C2&amp;"],
 ""Objects"" : ["&amp;D2&amp;"],
 ""StartingObjects"" : ["&amp;E2&amp;"],
 ""StartingMoney"" : "&amp;G2&amp;"
  }"</f>
        <v>"ACOLYTE":  {
 "Name" : "Acolyte",
 "Skills" : ["Perspicacité", "Religion"],
 "Objects" : [],
 "StartingObjects" : ["Symbole sacré","Livre de prières", "5 bâtons d'encens", "Habits de cérémonie","Vêtements communs"],
 "StartingMoney" : 1500
  }</v>
      </c>
    </row>
    <row r="3" spans="1:8" ht="16.5" customHeight="1">
      <c r="A3" s="183" t="s">
        <v>1274</v>
      </c>
      <c r="B3" s="87" t="s">
        <v>1101</v>
      </c>
      <c r="C3" s="71" t="s">
        <v>1119</v>
      </c>
      <c r="D3" s="225"/>
      <c r="E3" s="225" t="s">
        <v>2952</v>
      </c>
      <c r="F3" s="135" t="s">
        <v>87</v>
      </c>
      <c r="G3">
        <f t="shared" ref="G3:G19" si="0">IF(ISBLANK(F3),0,LEFT(F3,LEN(F3)-3)*IF(RIGHT(F3,2)="po",100,IF(RIGHT(F3,2)="pa",10,1)))</f>
        <v>1500</v>
      </c>
      <c r="H3" t="str">
        <f t="shared" ref="H3:H19" si="1">""""&amp;A3&amp;""":  {
 ""Name"" : """&amp;B3&amp;""",
 ""Skills"" : ["&amp;C3&amp;"],
 ""Objects"" : ["&amp;D3&amp;"],
 ""StartingObjects"" : ["&amp;E3&amp;"],
 ""StartingMoney"" : "&amp;G3&amp;"
  }"</f>
        <v>"GUILD_ARTISAN":  {
 "Name" : "Artisan De Guilde",
 "Skills" : ["Perspicacité", "Persuasion"],
 "Objects" : [],
 "StartingObjects" : ["Lettre de recommandation de votre guilde", "Vêtements de voyage"],
 "StartingMoney" : 1500
  }</v>
      </c>
    </row>
    <row r="4" spans="1:8" ht="14.25" customHeight="1">
      <c r="A4" s="84" t="s">
        <v>1262</v>
      </c>
      <c r="B4" s="27" t="s">
        <v>1102</v>
      </c>
      <c r="C4" s="27" t="s">
        <v>1133</v>
      </c>
      <c r="D4" s="226" t="s">
        <v>2953</v>
      </c>
      <c r="E4" s="226" t="s">
        <v>2954</v>
      </c>
      <c r="F4" s="136" t="s">
        <v>87</v>
      </c>
      <c r="G4">
        <f t="shared" si="0"/>
        <v>1500</v>
      </c>
      <c r="H4" t="str">
        <f t="shared" si="1"/>
        <v>"ARTIST":  {
 "Name" : "Artiste",
 "Skills" : ["Acrobatie", "Représentation"],
 "Objects" : ["Kit de déguisement"],
 "StartingObjects" : ["Cadeau d'un admirateur (une lettre d'amour, une mèche de cheveux, une babiole)", "Costume"],
 "StartingMoney" : 1500
  }</v>
      </c>
    </row>
    <row r="5" spans="1:8" ht="15" customHeight="1">
      <c r="A5" s="79" t="s">
        <v>1097</v>
      </c>
      <c r="B5" s="87" t="s">
        <v>1103</v>
      </c>
      <c r="C5" s="71" t="s">
        <v>1120</v>
      </c>
      <c r="D5" s="225" t="s">
        <v>2955</v>
      </c>
      <c r="E5" s="225" t="s">
        <v>2956</v>
      </c>
      <c r="F5" s="135" t="s">
        <v>87</v>
      </c>
      <c r="G5">
        <f t="shared" si="0"/>
        <v>1500</v>
      </c>
      <c r="H5" t="str">
        <f t="shared" si="1"/>
        <v>"CHARLATAN":  {
 "Name" : "Charlatan",
 "Skills" : ["Escamotage", "Tromperie"],
 "Objects" : ["Kit de déguisement", "Kit de contrefaçon"],
 "StartingObjects" : ["Kit de déguisement", "Vêtements fins"],
 "StartingMoney" : 1500
  }</v>
      </c>
    </row>
    <row r="6" spans="1:8" ht="19.5" customHeight="1">
      <c r="A6" s="84" t="s">
        <v>1263</v>
      </c>
      <c r="B6" s="27" t="s">
        <v>1104</v>
      </c>
      <c r="C6" s="27" t="s">
        <v>1121</v>
      </c>
      <c r="D6" s="226" t="s">
        <v>2948</v>
      </c>
      <c r="E6" s="226" t="s">
        <v>2974</v>
      </c>
      <c r="F6" s="136" t="s">
        <v>87</v>
      </c>
      <c r="G6">
        <f t="shared" si="0"/>
        <v>1500</v>
      </c>
      <c r="H6" t="str">
        <f t="shared" si="1"/>
        <v>"CRIMINAL":  {
 "Name" : "Criminel",
 "Skills" : ["Discrétion", "Tromperie"],
 "Objects" : ["Outils de voleur"],
 "StartingObjects" : ["Pied-de-biche", "Vêtements communs sombres avec une capuche"],
 "StartingMoney" : 1500
  }</v>
      </c>
    </row>
    <row r="7" spans="1:8" ht="18.75" customHeight="1">
      <c r="A7" s="79" t="s">
        <v>1264</v>
      </c>
      <c r="B7" s="87" t="s">
        <v>1105</v>
      </c>
      <c r="C7" s="71" t="s">
        <v>1122</v>
      </c>
      <c r="D7" s="225" t="s">
        <v>2957</v>
      </c>
      <c r="E7" s="225" t="s">
        <v>2958</v>
      </c>
      <c r="F7" s="135" t="s">
        <v>84</v>
      </c>
      <c r="G7">
        <f t="shared" si="0"/>
        <v>1000</v>
      </c>
      <c r="H7" t="str">
        <f t="shared" si="1"/>
        <v>"STREETS_CHILD":  {
 "Name" : "Enfant Des Rues",
 "Skills" : ["Discrétion", "Escamotage"],
 "Objects" : ["Kit de déguisement", "Outils de voleur"],
 "StartingObjects" : ["Petit couteau", "Carte de la ville dans laquelle vous avez grandi", "Souris domestiquée", "Souvenir de vos parents", "Vêtements communs"],
 "StartingMoney" : 1000
  }</v>
      </c>
    </row>
    <row r="8" spans="1:8" ht="18.75" customHeight="1">
      <c r="A8" s="84" t="s">
        <v>1261</v>
      </c>
      <c r="B8" s="27" t="s">
        <v>1106</v>
      </c>
      <c r="C8" s="27" t="s">
        <v>1123</v>
      </c>
      <c r="D8" s="226" t="s">
        <v>2945</v>
      </c>
      <c r="E8" s="226" t="s">
        <v>2959</v>
      </c>
      <c r="F8" s="136" t="s">
        <v>38</v>
      </c>
      <c r="G8">
        <f t="shared" si="0"/>
        <v>500</v>
      </c>
      <c r="H8" t="str">
        <f t="shared" si="1"/>
        <v>"HERMIT":  {
 "Name" : "Ermite",
 "Skills" : ["Médecine", "Religion"],
 "Objects" : ["Kit d'herboriste"],
 "StartingObjects" : ["Kit d'herboriste", "Etui à parchemin remplis de notes sur vos études ou vos prières", "Couverture pour l'hiver", "Vêtements communs"],
 "StartingMoney" : 500
  }</v>
      </c>
    </row>
    <row r="9" spans="1:8" ht="18.75" customHeight="1">
      <c r="A9" s="183" t="s">
        <v>1273</v>
      </c>
      <c r="B9" s="87" t="s">
        <v>1107</v>
      </c>
      <c r="C9" s="71" t="s">
        <v>1124</v>
      </c>
      <c r="D9" s="225" t="s">
        <v>2960</v>
      </c>
      <c r="E9" s="225" t="s">
        <v>2961</v>
      </c>
      <c r="F9" s="135" t="s">
        <v>84</v>
      </c>
      <c r="G9">
        <f t="shared" si="0"/>
        <v>1000</v>
      </c>
      <c r="H9" t="str">
        <f t="shared" si="1"/>
        <v>"PEOPLE_HERO":  {
 "Name" : "Héros Du Peuple",
 "Skills" : ["Dressage", "Survie"],
 "Objects" : ["Véhicules (terrestres)"],
 "StartingObjects" : ["Pelle", "Pot en fer", "Vêtements communs"],
 "StartingMoney" : 1000
  }</v>
      </c>
    </row>
    <row r="10" spans="1:8" ht="14.25" customHeight="1">
      <c r="A10" s="84" t="s">
        <v>1265</v>
      </c>
      <c r="B10" s="27" t="s">
        <v>1108</v>
      </c>
      <c r="C10" s="27" t="s">
        <v>1125</v>
      </c>
      <c r="D10" s="226" t="s">
        <v>2962</v>
      </c>
      <c r="E10" s="226" t="s">
        <v>2963</v>
      </c>
      <c r="F10" s="136" t="s">
        <v>87</v>
      </c>
      <c r="G10">
        <f t="shared" si="0"/>
        <v>1500</v>
      </c>
      <c r="H10" t="str">
        <f t="shared" si="1"/>
        <v>"MARINE":  {
 "Name" : "Marin",
 "Skills" : ["Athlétisme", "Perception"],
 "Objects" : ["Outils de navigateur", "Véhicules (aquatiques)"],
 "StartingObjects" : ["Corde en soie (15 m.)", "Porte bonheur", "Vêtements communs"],
 "StartingMoney" : 1500
  }</v>
      </c>
    </row>
    <row r="11" spans="1:8" ht="16.5" customHeight="1">
      <c r="A11" s="79" t="s">
        <v>1098</v>
      </c>
      <c r="B11" s="87" t="s">
        <v>1109</v>
      </c>
      <c r="C11" s="71" t="s">
        <v>1126</v>
      </c>
      <c r="D11" s="225"/>
      <c r="E11" s="225" t="s">
        <v>2964</v>
      </c>
      <c r="F11" s="135" t="s">
        <v>61</v>
      </c>
      <c r="G11">
        <f t="shared" si="0"/>
        <v>2500</v>
      </c>
      <c r="H11" t="str">
        <f t="shared" si="1"/>
        <v>"NOBLE":  {
 "Name" : "Noble",
 "Skills" : ["Histoire", "Persuasion"],
 "Objects" : [],
 "StartingObjects" : ["Vêtements fins", "Chevalière", "Lettre de noblesse"],
 "StartingMoney" : 2500
  }</v>
      </c>
    </row>
    <row r="12" spans="1:8" ht="15.75" customHeight="1">
      <c r="A12" s="84" t="s">
        <v>1266</v>
      </c>
      <c r="B12" s="27" t="s">
        <v>1110</v>
      </c>
      <c r="C12" s="27" t="s">
        <v>1127</v>
      </c>
      <c r="D12" s="226"/>
      <c r="E12" s="226" t="s">
        <v>2965</v>
      </c>
      <c r="F12" s="136" t="s">
        <v>84</v>
      </c>
      <c r="G12">
        <f t="shared" si="0"/>
        <v>1000</v>
      </c>
      <c r="H12" t="str">
        <f t="shared" si="1"/>
        <v>"WISE":  {
 "Name" : "Sage",
 "Skills" : ["Arcanes", "Histoire"],
 "Objects" : [],
 "StartingObjects" : ["Bouteille d'encre noire", "Plume", "Petit couteau", "Lettre d'un collègue mort posant une question à laquelle vous n'avez pas encore été en mesure de répondre", "Vêtements communs"],
 "StartingMoney" : 1000
  }</v>
      </c>
    </row>
    <row r="13" spans="1:8" ht="18" customHeight="1">
      <c r="A13" s="79" t="s">
        <v>1099</v>
      </c>
      <c r="B13" s="87" t="s">
        <v>1111</v>
      </c>
      <c r="C13" s="71" t="s">
        <v>1128</v>
      </c>
      <c r="D13" s="225"/>
      <c r="E13" s="225" t="s">
        <v>2966</v>
      </c>
      <c r="F13" s="135" t="s">
        <v>84</v>
      </c>
      <c r="G13">
        <f t="shared" si="0"/>
        <v>1000</v>
      </c>
      <c r="H13" t="str">
        <f t="shared" si="1"/>
        <v>"SAUVAGEON":  {
 "Name" : "Sauvageon",
 "Skills" : ["Athlétisme", "Survie"],
 "Objects" : [],
 "StartingObjects" : ["Piège à mâchoires", "Trophée d'animal que vous avez tué", "Vêtements de voyage "],
 "StartingMoney" : 1000
  }</v>
      </c>
    </row>
    <row r="14" spans="1:8">
      <c r="A14" s="84" t="s">
        <v>1267</v>
      </c>
      <c r="B14" s="27" t="s">
        <v>1112</v>
      </c>
      <c r="C14" s="85" t="s">
        <v>1129</v>
      </c>
      <c r="D14" s="227" t="s">
        <v>2976</v>
      </c>
      <c r="E14" s="227" t="s">
        <v>2967</v>
      </c>
      <c r="F14" s="138" t="s">
        <v>84</v>
      </c>
      <c r="G14">
        <f t="shared" si="0"/>
        <v>1000</v>
      </c>
      <c r="H14" t="str">
        <f t="shared" si="1"/>
        <v>"SOLDIER":  {
 "Name" : "Soldat",
 "Skills" : ["Athlétisme", "Intimidation"],
 "Objects" : ["Véhicules (terrestres)", "Barde", "Carrosse", "Char", "Chariot", "Charrette", "Traîneau"],
 "StartingObjects" : ["Insigne de grade", "Trophée pris sur un ennemi mort (une dague, une lame brisée, un morceau de bannière)", "Jjeu de dés en os ou un jeu de cartes", "Vêtements communs"],
 "StartingMoney" : 1000
  }</v>
      </c>
    </row>
    <row r="15" spans="1:8">
      <c r="A15" s="183" t="s">
        <v>1271</v>
      </c>
      <c r="B15" s="87" t="s">
        <v>1116</v>
      </c>
      <c r="C15" s="18"/>
      <c r="D15" s="228"/>
      <c r="E15" s="228" t="s">
        <v>2968</v>
      </c>
      <c r="F15" s="131" t="s">
        <v>77</v>
      </c>
      <c r="G15">
        <f t="shared" si="0"/>
        <v>2000</v>
      </c>
      <c r="H15" t="str">
        <f t="shared" si="1"/>
        <v>"BOUNTY_HUNTER":  {
 "Name" : "Chasseur De Primes",
 "Skills" : [],
 "Objects" : [],
 "StartingObjects" : ["Vêtements appropriés à votre fonction"],
 "StartingMoney" : 2000
  }</v>
      </c>
    </row>
    <row r="16" spans="1:8">
      <c r="A16" s="184" t="s">
        <v>1272</v>
      </c>
      <c r="B16" s="27" t="s">
        <v>1117</v>
      </c>
      <c r="C16" s="85"/>
      <c r="D16" s="227"/>
      <c r="E16" s="227" t="s">
        <v>2969</v>
      </c>
      <c r="F16" s="138" t="s">
        <v>2970</v>
      </c>
      <c r="G16">
        <f t="shared" si="0"/>
        <v>0</v>
      </c>
      <c r="H16" t="str">
        <f t="shared" si="1"/>
        <v>"TORMENTED":  {
 "Name" : "Tourmenté",
 "Skills" : [],
 "Objects" : [],
 "StartingObjects" : ["Vêtements communs", "Babiole ayant une signification particulière pour vous"],
 "StartingMoney" : 0
  }</v>
      </c>
    </row>
    <row r="17" spans="1:8">
      <c r="A17" s="183" t="s">
        <v>1270</v>
      </c>
      <c r="B17" s="87" t="s">
        <v>1113</v>
      </c>
      <c r="C17" s="18" t="s">
        <v>1130</v>
      </c>
      <c r="D17" s="228"/>
      <c r="E17" s="228" t="s">
        <v>2971</v>
      </c>
      <c r="F17" s="131" t="s">
        <v>84</v>
      </c>
      <c r="G17">
        <f t="shared" si="0"/>
        <v>1000</v>
      </c>
      <c r="H17" t="str">
        <f t="shared" si="1"/>
        <v>"TRAVELER":  {
 "Name" : "Voyageur *",
 "Skills" : ["Survie", "Persuasion"],
 "Objects" : [],
 "StartingObjects" : ["Bâton de marche", "Souvenir venu d’un pays lointain", "Livre rempli de notes sur vos périples ou de dessins", "Bouteille d'encre", "Plune", "Vêtements de voyage"],
 "StartingMoney" : 1000
  }</v>
      </c>
    </row>
    <row r="18" spans="1:8">
      <c r="A18" s="84" t="s">
        <v>1268</v>
      </c>
      <c r="B18" s="27" t="s">
        <v>1114</v>
      </c>
      <c r="C18" s="85" t="s">
        <v>1131</v>
      </c>
      <c r="D18" s="227"/>
      <c r="E18" s="227" t="s">
        <v>2972</v>
      </c>
      <c r="F18" s="138" t="s">
        <v>38</v>
      </c>
      <c r="G18">
        <f t="shared" si="0"/>
        <v>500</v>
      </c>
      <c r="H18" t="str">
        <f t="shared" si="1"/>
        <v>"CAPTIVE":  {
 "Name" : "Captif *",
 "Skills" : ["Nature", "Survie"],
 "Objects" : [],
 "StartingObjects" : ["Vêtements communs", "Bougie", "Gamelle", "Couverture"],
 "StartingMoney" : 500
  }</v>
      </c>
    </row>
    <row r="19" spans="1:8">
      <c r="A19" s="82" t="s">
        <v>1269</v>
      </c>
      <c r="B19" s="133" t="s">
        <v>1115</v>
      </c>
      <c r="C19" s="83" t="s">
        <v>1132</v>
      </c>
      <c r="D19" s="229"/>
      <c r="E19" s="229" t="s">
        <v>2973</v>
      </c>
      <c r="F19" s="137" t="s">
        <v>2970</v>
      </c>
      <c r="G19">
        <f t="shared" si="0"/>
        <v>0</v>
      </c>
      <c r="H19" t="str">
        <f t="shared" si="1"/>
        <v>"VILLAGE_IDIOT":  {
 "Name" : "Idiot Du Village *",
 "Skills" : ["Discrétion", "Représentation"],
 "Objects" : [],
 "StartingObjects" : ["Sifflet", "Vêtements communs rapiécés", "Bourse contenant de jolis cailloux et un autre objet au choix"],
 "StartingMoney" : 0
  }</v>
      </c>
    </row>
    <row r="21" spans="1:8">
      <c r="H21" t="str">
        <f>CONCATENATE(H2,",
",H3,",
",H4,",
",H5,",
",H6,",
",H7,",
",H8,",
",H9,",
",H10,",
",H11,",
",H12,",
",H13,",
",H14,",
",H15,",
",H16,",
",H17,",
",H18,",
",H19)</f>
        <v>"ACOLYTE":  {
 "Name" : "Acolyte",
 "Skills" : ["Perspicacité", "Religion"],
 "Objects" : [],
 "StartingObjects" : ["Symbole sacré","Livre de prières", "5 bâtons d'encens", "Habits de cérémonie","Vêtements communs"],
 "StartingMoney" : 1500
  },
"GUILD_ARTISAN":  {
 "Name" : "Artisan De Guilde",
 "Skills" : ["Perspicacité", "Persuasion"],
 "Objects" : [],
 "StartingObjects" : ["Lettre de recommandation de votre guilde", "Vêtements de voyage"],
 "StartingMoney" : 1500
  },
"ARTIST":  {
 "Name" : "Artiste",
 "Skills" : ["Acrobatie", "Représentation"],
 "Objects" : ["Kit de déguisement"],
 "StartingObjects" : ["Cadeau d'un admirateur (une lettre d'amour, une mèche de cheveux, une babiole)", "Costume"],
 "StartingMoney" : 1500
  },
"CHARLATAN":  {
 "Name" : "Charlatan",
 "Skills" : ["Escamotage", "Tromperie"],
 "Objects" : ["Kit de déguisement", "Kit de contrefaçon"],
 "StartingObjects" : ["Kit de déguisement", "Vêtements fins"],
 "StartingMoney" : 1500
  },
"CRIMINAL":  {
 "Name" : "Criminel",
 "Skills" : ["Discrétion", "Tromperie"],
 "Objects" : ["Outils de voleur"],
 "StartingObjects" : ["Pied-de-biche", "Vêtements communs sombres avec une capuche"],
 "StartingMoney" : 1500
  },
"STREETS_CHILD":  {
 "Name" : "Enfant Des Rues",
 "Skills" : ["Discrétion", "Escamotage"],
 "Objects" : ["Kit de déguisement", "Outils de voleur"],
 "StartingObjects" : ["Petit couteau", "Carte de la ville dans laquelle vous avez grandi", "Souris domestiquée", "Souvenir de vos parents", "Vêtements communs"],
 "StartingMoney" : 1000
  },
"HERMIT":  {
 "Name" : "Ermite",
 "Skills" : ["Médecine", "Religion"],
 "Objects" : ["Kit d'herboriste"],
 "StartingObjects" : ["Kit d'herboriste", "Etui à parchemin remplis de notes sur vos études ou vos prières", "Couverture pour l'hiver", "Vêtements communs"],
 "StartingMoney" : 500
  },
"PEOPLE_HERO":  {
 "Name" : "Héros Du Peuple",
 "Skills" : ["Dressage", "Survie"],
 "Objects" : ["Véhicules (terrestres)"],
 "StartingObjects" : ["Pelle", "Pot en fer", "Vêtements communs"],
 "StartingMoney" : 1000
  },
"MARINE":  {
 "Name" : "Marin",
 "Skills" : ["Athlétisme", "Perception"],
 "Objects" : ["Outils de navigateur", "Véhicules (aquatiques)"],
 "StartingObjects" : ["Corde en soie (15 m.)", "Porte bonheur", "Vêtements communs"],
 "StartingMoney" : 1500
  },
"NOBLE":  {
 "Name" : "Noble",
 "Skills" : ["Histoire", "Persuasion"],
 "Objects" : [],
 "StartingObjects" : ["Vêtements fins", "Chevalière", "Lettre de noblesse"],
 "StartingMoney" : 2500
  },
"WISE":  {
 "Name" : "Sage",
 "Skills" : ["Arcanes", "Histoire"],
 "Objects" : [],
 "StartingObjects" : ["Bouteille d'encre noire", "Plume", "Petit couteau", "Lettre d'un collègue mort posant une question à laquelle vous n'avez pas encore été en mesure de répondre", "Vêtements communs"],
 "StartingMoney" : 1000
  },
"SAUVAGEON":  {
 "Name" : "Sauvageon",
 "Skills" : ["Athlétisme", "Survie"],
 "Objects" : [],
 "StartingObjects" : ["Piège à mâchoires", "Trophée d'animal que vous avez tué", "Vêtements de voyage "],
 "StartingMoney" : 1000
  },
"SOLDIER":  {
 "Name" : "Soldat",
 "Skills" : ["Athlétisme", "Intimidation"],
 "Objects" : ["Véhicules (terrestres)", "Barde", "Carrosse", "Char", "Chariot", "Charrette", "Traîneau"],
 "StartingObjects" : ["Insigne de grade", "Trophée pris sur un ennemi mort (une dague, une lame brisée, un morceau de bannière)", "Jjeu de dés en os ou un jeu de cartes", "Vêtements communs"],
 "StartingMoney" : 1000
  },
"BOUNTY_HUNTER":  {
 "Name" : "Chasseur De Primes",
 "Skills" : [],
 "Objects" : [],
 "StartingObjects" : ["Vêtements appropriés à votre fonction"],
 "StartingMoney" : 2000
  },
"TORMENTED":  {
 "Name" : "Tourmenté",
 "Skills" : [],
 "Objects" : [],
 "StartingObjects" : ["Vêtements communs", "Babiole ayant une signification particulière pour vous"],
 "StartingMoney" : 0
  },
"TRAVELER":  {
 "Name" : "Voyageur *",
 "Skills" : ["Survie", "Persuasion"],
 "Objects" : [],
 "StartingObjects" : ["Bâton de marche", "Souvenir venu d’un pays lointain", "Livre rempli de notes sur vos périples ou de dessins", "Bouteille d'encre", "Plune", "Vêtements de voyage"],
 "StartingMoney" : 1000
  },
"CAPTIVE":  {
 "Name" : "Captif *",
 "Skills" : ["Nature", "Survie"],
 "Objects" : [],
 "StartingObjects" : ["Vêtements communs", "Bougie", "Gamelle", "Couverture"],
 "StartingMoney" : 500
  },
"VILLAGE_IDIOT":  {
 "Name" : "Idiot Du Village *",
 "Skills" : ["Discrétion", "Représentation"],
 "Objects" : [],
 "StartingObjects" : ["Sifflet", "Vêtements communs rapiécés", "Bourse contenant de jolis cailloux et un autre objet au choix"],
 "StartingMoney" : 0
  }</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4"/>
  <sheetViews>
    <sheetView workbookViewId="0">
      <selection activeCell="L4" sqref="L4"/>
    </sheetView>
  </sheetViews>
  <sheetFormatPr baseColWidth="10" defaultRowHeight="15"/>
  <cols>
    <col min="1" max="1" width="16.85546875" customWidth="1"/>
    <col min="2" max="2" width="19.28515625" customWidth="1"/>
    <col min="3" max="5" width="15.5703125" customWidth="1"/>
    <col min="7" max="7" width="11.42578125" style="73"/>
    <col min="8" max="8" width="51.7109375" customWidth="1"/>
    <col min="9" max="9" width="5.28515625" customWidth="1"/>
    <col min="10" max="10" width="12" customWidth="1"/>
    <col min="11" max="11" width="8.42578125" style="73" customWidth="1"/>
    <col min="12" max="12" width="7.140625" style="73" customWidth="1"/>
    <col min="13" max="13" width="23" customWidth="1"/>
  </cols>
  <sheetData>
    <row r="1" spans="1:13" ht="15" customHeight="1">
      <c r="A1" s="28" t="s">
        <v>14</v>
      </c>
      <c r="B1" s="29" t="s">
        <v>15</v>
      </c>
      <c r="C1" s="29" t="s">
        <v>16</v>
      </c>
      <c r="D1" s="29" t="s">
        <v>1136</v>
      </c>
      <c r="E1" s="29" t="s">
        <v>2784</v>
      </c>
      <c r="F1" s="29" t="s">
        <v>17</v>
      </c>
      <c r="G1" s="74" t="s">
        <v>18</v>
      </c>
      <c r="H1" s="30" t="s">
        <v>19</v>
      </c>
      <c r="I1" s="100"/>
      <c r="J1" s="100"/>
      <c r="K1" s="101"/>
      <c r="L1" s="101"/>
    </row>
    <row r="2" spans="1:13" ht="15" customHeight="1">
      <c r="A2" s="274" t="s">
        <v>20</v>
      </c>
      <c r="B2" s="275"/>
      <c r="C2" s="275"/>
      <c r="D2" s="275"/>
      <c r="E2" s="275"/>
      <c r="F2" s="275"/>
      <c r="G2" s="275"/>
      <c r="H2" s="276"/>
      <c r="I2" s="102"/>
      <c r="J2" s="102"/>
      <c r="K2" s="103"/>
      <c r="L2" s="103"/>
    </row>
    <row r="3" spans="1:13" ht="15" customHeight="1">
      <c r="A3" s="31" t="s">
        <v>125</v>
      </c>
      <c r="B3" s="32" t="s">
        <v>21</v>
      </c>
      <c r="C3" s="32" t="s">
        <v>22</v>
      </c>
      <c r="D3" s="32" t="str">
        <f>LEFT(C3,FIND(" ",C3))</f>
        <v xml:space="preserve">1d6 </v>
      </c>
      <c r="E3" s="32" t="str">
        <f>PROPER(RIGHT(C3,LEN(C3)-LEN(D3)))</f>
        <v>Contondant</v>
      </c>
      <c r="F3" s="13" t="s">
        <v>23</v>
      </c>
      <c r="G3" s="13" t="s">
        <v>24</v>
      </c>
      <c r="H3" s="33" t="s">
        <v>25</v>
      </c>
      <c r="I3" s="104"/>
      <c r="J3" s="104" t="s">
        <v>2785</v>
      </c>
      <c r="K3" s="105">
        <f>IF(RIGHT(F3,2)="kg",LEFT(F3,LEN(F3)-3)*1000,LEFT(F3,LEN(F3)-2))</f>
        <v>2000</v>
      </c>
      <c r="L3" s="105">
        <f>LEFT(G3,LEN(G3)-3)*IF(RIGHT(G3,2)="po",100,IF(RIGHT(G3,2)="pa",10,1))</f>
        <v>20</v>
      </c>
      <c r="M3" t="str">
        <f>""""&amp;A3&amp;""": {
 ""Name"" : """&amp;A3&amp;""",
 ""OV"" : """&amp;B3&amp;""",
 ""Category"": """&amp;J3&amp;""",
 ""Damage"" : """&amp;D3&amp;""",
 ""DamageType"" : """&amp;E3&amp;""",
 ""Weight"" : "&amp;K3&amp;",
 ""Price"" : "&amp;L3&amp;",
 ""Properties"" : """&amp;H3&amp;"""
  }"</f>
        <v>"Bâton": {
 "Name" : "Bâton",
 "OV" : "Quarterstaff",
 "Category": "C_MEL",
 "Damage" : "1d6 ",
 "DamageType" : "Contondant",
 "Weight" : 2000,
 "Price" : 20,
 "Properties" : "Polyvalente (1d8)"
  }</v>
      </c>
    </row>
    <row r="4" spans="1:13" ht="15" customHeight="1">
      <c r="A4" s="34" t="s">
        <v>126</v>
      </c>
      <c r="B4" s="35" t="s">
        <v>26</v>
      </c>
      <c r="C4" s="35" t="s">
        <v>27</v>
      </c>
      <c r="D4" s="188" t="str">
        <f t="shared" ref="D4:D12" si="0">LEFT(C4,FIND(" ",C4))</f>
        <v xml:space="preserve">1d4 </v>
      </c>
      <c r="E4" s="188" t="str">
        <f t="shared" ref="E4:E12" si="1">PROPER(RIGHT(C4,LEN(C4)-LEN(D4)))</f>
        <v>Perforant</v>
      </c>
      <c r="F4" s="14" t="s">
        <v>28</v>
      </c>
      <c r="G4" s="14" t="s">
        <v>29</v>
      </c>
      <c r="H4" s="36" t="s">
        <v>30</v>
      </c>
      <c r="I4" s="104"/>
      <c r="J4" s="104" t="s">
        <v>2785</v>
      </c>
      <c r="K4" s="105" t="str">
        <f t="shared" ref="K4:K12" si="2">IF(RIGHT(F4,2)="kg",LEFT(F4,LEN(F4)-3)*1000,LEFT(F4,LEN(F4)-2))</f>
        <v>500</v>
      </c>
      <c r="L4" s="105">
        <f t="shared" ref="L4:L12" si="3">LEFT(G4,LEN(G4)-3)*IF(RIGHT(G4,2)="po",100,IF(RIGHT(G4,2)="pa",10,1))</f>
        <v>200</v>
      </c>
      <c r="M4" t="str">
        <f t="shared" ref="M4:M42" si="4">""""&amp;A4&amp;""": {
 ""Name"" : """&amp;A4&amp;""",
 ""OV"" : """&amp;B4&amp;""",
 ""Category"": """&amp;J4&amp;""",
 ""Damage"" : """&amp;D4&amp;""",
 ""DamageType"" : """&amp;E4&amp;""",
 ""Weight"" : "&amp;K4&amp;",
 ""Price"" : "&amp;L4&amp;",
 ""Properties"" : """&amp;H4&amp;"""
  }"</f>
        <v>"Dague": {
 "Name" : "Dague",
 "OV" : "Dagger",
 "Category": "C_MEL",
 "Damage" : "1d4 ",
 "DamageType" : "Perforant",
 "Weight" : 500,
 "Price" : 200,
 "Properties" : "Finesse, légère, lancer (portée 6 m/18 m)"
  }</v>
      </c>
    </row>
    <row r="5" spans="1:13" ht="15" customHeight="1">
      <c r="A5" s="31" t="s">
        <v>159</v>
      </c>
      <c r="B5" s="32" t="s">
        <v>31</v>
      </c>
      <c r="C5" s="32" t="s">
        <v>32</v>
      </c>
      <c r="D5" s="32" t="str">
        <f t="shared" si="0"/>
        <v xml:space="preserve">1d4 </v>
      </c>
      <c r="E5" s="32" t="str">
        <f t="shared" si="1"/>
        <v>Contondant</v>
      </c>
      <c r="F5" s="13" t="s">
        <v>33</v>
      </c>
      <c r="G5" s="13" t="s">
        <v>34</v>
      </c>
      <c r="H5" s="33" t="s">
        <v>35</v>
      </c>
      <c r="I5" s="104"/>
      <c r="J5" s="104" t="s">
        <v>2785</v>
      </c>
      <c r="K5" s="105">
        <f t="shared" si="2"/>
        <v>1000</v>
      </c>
      <c r="L5" s="105">
        <f t="shared" si="3"/>
        <v>10</v>
      </c>
      <c r="M5" t="str">
        <f t="shared" si="4"/>
        <v>"Gourdin": {
 "Name" : "Gourdin",
 "OV" : "Club",
 "Category": "C_MEL",
 "Damage" : "1d4 ",
 "DamageType" : "Contondant",
 "Weight" : 1000,
 "Price" : 10,
 "Properties" : "Légère"
  }</v>
      </c>
    </row>
    <row r="6" spans="1:13" ht="15" customHeight="1">
      <c r="A6" s="34" t="s">
        <v>158</v>
      </c>
      <c r="B6" s="35" t="s">
        <v>36</v>
      </c>
      <c r="C6" s="35" t="s">
        <v>37</v>
      </c>
      <c r="D6" s="188" t="str">
        <f t="shared" si="0"/>
        <v xml:space="preserve">1d6 </v>
      </c>
      <c r="E6" s="188" t="str">
        <f t="shared" si="1"/>
        <v>Tranchant</v>
      </c>
      <c r="F6" s="14" t="s">
        <v>33</v>
      </c>
      <c r="G6" s="14" t="s">
        <v>38</v>
      </c>
      <c r="H6" s="36" t="s">
        <v>39</v>
      </c>
      <c r="I6" s="104"/>
      <c r="J6" s="104" t="s">
        <v>2785</v>
      </c>
      <c r="K6" s="105">
        <f t="shared" si="2"/>
        <v>1000</v>
      </c>
      <c r="L6" s="105">
        <f t="shared" si="3"/>
        <v>500</v>
      </c>
      <c r="M6" t="str">
        <f t="shared" si="4"/>
        <v>"Hachette": {
 "Name" : "Hachette",
 "OV" : "Handaxe",
 "Category": "C_MEL",
 "Damage" : "1d6 ",
 "DamageType" : "Tranchant",
 "Weight" : 1000,
 "Price" : 500,
 "Properties" : "Légère, lancer (portée 6 m/18 m)"
  }</v>
      </c>
    </row>
    <row r="7" spans="1:13" ht="15" customHeight="1">
      <c r="A7" s="31" t="s">
        <v>157</v>
      </c>
      <c r="B7" s="32" t="s">
        <v>40</v>
      </c>
      <c r="C7" s="32" t="s">
        <v>41</v>
      </c>
      <c r="D7" s="32" t="str">
        <f t="shared" si="0"/>
        <v xml:space="preserve">1d6 </v>
      </c>
      <c r="E7" s="32" t="str">
        <f t="shared" si="1"/>
        <v>Perforant</v>
      </c>
      <c r="F7" s="13" t="s">
        <v>33</v>
      </c>
      <c r="G7" s="13" t="s">
        <v>42</v>
      </c>
      <c r="H7" s="33" t="s">
        <v>43</v>
      </c>
      <c r="I7" s="104"/>
      <c r="J7" s="104" t="s">
        <v>2785</v>
      </c>
      <c r="K7" s="105">
        <f t="shared" si="2"/>
        <v>1000</v>
      </c>
      <c r="L7" s="105">
        <f t="shared" si="3"/>
        <v>50</v>
      </c>
      <c r="M7" t="str">
        <f t="shared" si="4"/>
        <v>"Javeline": {
 "Name" : "Javeline",
 "OV" : "Javelin",
 "Category": "C_MEL",
 "Damage" : "1d6 ",
 "DamageType" : "Perforant",
 "Weight" : 1000,
 "Price" : 50,
 "Properties" : "Lancer (portée 9 m/36 m)"
  }</v>
      </c>
    </row>
    <row r="8" spans="1:13" ht="15" customHeight="1">
      <c r="A8" s="34" t="s">
        <v>98</v>
      </c>
      <c r="B8" s="35" t="s">
        <v>44</v>
      </c>
      <c r="C8" s="35" t="s">
        <v>41</v>
      </c>
      <c r="D8" s="188" t="str">
        <f t="shared" si="0"/>
        <v xml:space="preserve">1d6 </v>
      </c>
      <c r="E8" s="188" t="str">
        <f t="shared" si="1"/>
        <v>Perforant</v>
      </c>
      <c r="F8" s="14" t="s">
        <v>45</v>
      </c>
      <c r="G8" s="14" t="s">
        <v>46</v>
      </c>
      <c r="H8" s="36" t="s">
        <v>47</v>
      </c>
      <c r="I8" s="104"/>
      <c r="J8" s="104" t="s">
        <v>2785</v>
      </c>
      <c r="K8" s="105">
        <f t="shared" si="2"/>
        <v>1500</v>
      </c>
      <c r="L8" s="105">
        <f t="shared" si="3"/>
        <v>100</v>
      </c>
      <c r="M8" t="str">
        <f t="shared" si="4"/>
        <v>"Lance": {
 "Name" : "Lance",
 "OV" : "Spear",
 "Category": "C_MEL",
 "Damage" : "1d6 ",
 "DamageType" : "Perforant",
 "Weight" : 1500,
 "Price" : 100,
 "Properties" : "Lancer (portée 6 m/18 m), polyvalente (1d8)"
  }</v>
      </c>
    </row>
    <row r="9" spans="1:13" ht="15" customHeight="1">
      <c r="A9" s="31" t="s">
        <v>156</v>
      </c>
      <c r="B9" s="32" t="s">
        <v>48</v>
      </c>
      <c r="C9" s="32" t="s">
        <v>32</v>
      </c>
      <c r="D9" s="32" t="str">
        <f t="shared" si="0"/>
        <v xml:space="preserve">1d4 </v>
      </c>
      <c r="E9" s="32" t="str">
        <f t="shared" si="1"/>
        <v>Contondant</v>
      </c>
      <c r="F9" s="13" t="s">
        <v>33</v>
      </c>
      <c r="G9" s="13" t="s">
        <v>29</v>
      </c>
      <c r="H9" s="33" t="s">
        <v>39</v>
      </c>
      <c r="I9" s="104"/>
      <c r="J9" s="104" t="s">
        <v>2785</v>
      </c>
      <c r="K9" s="105">
        <f t="shared" si="2"/>
        <v>1000</v>
      </c>
      <c r="L9" s="105">
        <f t="shared" si="3"/>
        <v>200</v>
      </c>
      <c r="M9" t="str">
        <f t="shared" si="4"/>
        <v>"Marteau léger": {
 "Name" : "Marteau léger",
 "OV" : "Light hammer",
 "Category": "C_MEL",
 "Damage" : "1d4 ",
 "DamageType" : "Contondant",
 "Weight" : 1000,
 "Price" : 200,
 "Properties" : "Légère, lancer (portée 6 m/18 m)"
  }</v>
      </c>
    </row>
    <row r="10" spans="1:13" ht="15" customHeight="1">
      <c r="A10" s="34" t="s">
        <v>155</v>
      </c>
      <c r="B10" s="35" t="s">
        <v>49</v>
      </c>
      <c r="C10" s="35" t="s">
        <v>22</v>
      </c>
      <c r="D10" s="188" t="str">
        <f t="shared" si="0"/>
        <v xml:space="preserve">1d6 </v>
      </c>
      <c r="E10" s="188" t="str">
        <f t="shared" si="1"/>
        <v>Contondant</v>
      </c>
      <c r="F10" s="14" t="s">
        <v>23</v>
      </c>
      <c r="G10" s="14" t="s">
        <v>38</v>
      </c>
      <c r="H10" s="36" t="s">
        <v>50</v>
      </c>
      <c r="I10" s="104"/>
      <c r="J10" s="104" t="s">
        <v>2785</v>
      </c>
      <c r="K10" s="105">
        <f t="shared" si="2"/>
        <v>2000</v>
      </c>
      <c r="L10" s="105">
        <f t="shared" si="3"/>
        <v>500</v>
      </c>
      <c r="M10" t="str">
        <f t="shared" si="4"/>
        <v>"Masse d'armes": {
 "Name" : "Masse d'armes",
 "OV" : "Mace",
 "Category": "C_MEL",
 "Damage" : "1d6 ",
 "DamageType" : "Contondant",
 "Weight" : 2000,
 "Price" : 500,
 "Properties" : "-"
  }</v>
      </c>
    </row>
    <row r="11" spans="1:13" ht="15" customHeight="1">
      <c r="A11" s="31" t="s">
        <v>154</v>
      </c>
      <c r="B11" s="32" t="s">
        <v>51</v>
      </c>
      <c r="C11" s="32" t="s">
        <v>52</v>
      </c>
      <c r="D11" s="32" t="str">
        <f t="shared" si="0"/>
        <v xml:space="preserve">1d8 </v>
      </c>
      <c r="E11" s="32" t="str">
        <f t="shared" si="1"/>
        <v>Contondant</v>
      </c>
      <c r="F11" s="13" t="s">
        <v>53</v>
      </c>
      <c r="G11" s="13" t="s">
        <v>24</v>
      </c>
      <c r="H11" s="33" t="s">
        <v>54</v>
      </c>
      <c r="I11" s="104"/>
      <c r="J11" s="104" t="s">
        <v>2785</v>
      </c>
      <c r="K11" s="105">
        <f t="shared" si="2"/>
        <v>5000</v>
      </c>
      <c r="L11" s="105">
        <f t="shared" si="3"/>
        <v>20</v>
      </c>
      <c r="M11" t="str">
        <f t="shared" si="4"/>
        <v>"Massue": {
 "Name" : "Massue",
 "OV" : "Greatclub",
 "Category": "C_MEL",
 "Damage" : "1d8 ",
 "DamageType" : "Contondant",
 "Weight" : 5000,
 "Price" : 20,
 "Properties" : "À deux mains"
  }</v>
      </c>
    </row>
    <row r="12" spans="1:13" ht="15" customHeight="1">
      <c r="A12" s="34" t="s">
        <v>153</v>
      </c>
      <c r="B12" s="35" t="s">
        <v>55</v>
      </c>
      <c r="C12" s="35" t="s">
        <v>56</v>
      </c>
      <c r="D12" s="188" t="str">
        <f t="shared" si="0"/>
        <v xml:space="preserve">1d4 </v>
      </c>
      <c r="E12" s="188" t="str">
        <f t="shared" si="1"/>
        <v>Tranchant</v>
      </c>
      <c r="F12" s="189" t="s">
        <v>33</v>
      </c>
      <c r="G12" s="14" t="s">
        <v>46</v>
      </c>
      <c r="H12" s="36" t="s">
        <v>35</v>
      </c>
      <c r="I12" s="104"/>
      <c r="J12" s="104" t="s">
        <v>2785</v>
      </c>
      <c r="K12" s="105">
        <f t="shared" si="2"/>
        <v>1000</v>
      </c>
      <c r="L12" s="105">
        <f t="shared" si="3"/>
        <v>100</v>
      </c>
      <c r="M12" t="str">
        <f t="shared" si="4"/>
        <v>"Serpe": {
 "Name" : "Serpe",
 "OV" : "Sickle",
 "Category": "C_MEL",
 "Damage" : "1d4 ",
 "DamageType" : "Tranchant",
 "Weight" : 1000,
 "Price" : 100,
 "Properties" : "Légère"
  }</v>
      </c>
    </row>
    <row r="13" spans="1:13" ht="15" customHeight="1">
      <c r="A13" s="277" t="s">
        <v>57</v>
      </c>
      <c r="B13" s="278"/>
      <c r="C13" s="278"/>
      <c r="D13" s="278"/>
      <c r="E13" s="278"/>
      <c r="F13" s="278"/>
      <c r="G13" s="278"/>
      <c r="H13" s="279"/>
      <c r="I13" s="102"/>
      <c r="J13" s="102"/>
      <c r="K13" s="105"/>
      <c r="L13" s="105"/>
    </row>
    <row r="14" spans="1:13" ht="15" customHeight="1">
      <c r="A14" s="34" t="s">
        <v>152</v>
      </c>
      <c r="B14" s="35" t="s">
        <v>58</v>
      </c>
      <c r="C14" s="35" t="s">
        <v>59</v>
      </c>
      <c r="D14" s="188" t="str">
        <f>LEFT(C14,FIND(" ",C14))</f>
        <v xml:space="preserve">1d8 </v>
      </c>
      <c r="E14" s="188" t="str">
        <f>PROPER(RIGHT(C14,LEN(C14)-LEN(D14)))</f>
        <v>Perforant</v>
      </c>
      <c r="F14" s="14" t="s">
        <v>60</v>
      </c>
      <c r="G14" s="14" t="s">
        <v>61</v>
      </c>
      <c r="H14" s="36" t="s">
        <v>62</v>
      </c>
      <c r="I14" s="104"/>
      <c r="J14" s="104" t="s">
        <v>438</v>
      </c>
      <c r="K14" s="105">
        <f>IF(RIGHT(F14,2)="kg",LEFT(F14,LEN(F14)-3)*1000,LEFT(F14,LEN(F14)-2))</f>
        <v>2500</v>
      </c>
      <c r="L14" s="105">
        <f>LEFT(G14,LEN(G14)-3)*IF(RIGHT(G14,2)="po",100,IF(RIGHT(G14,2)="pa",10,1))</f>
        <v>2500</v>
      </c>
      <c r="M14" t="str">
        <f t="shared" si="4"/>
        <v>"Arbalète légère": {
 "Name" : "Arbalète légère",
 "OV" : "Crossbow, light",
 "Category": "C_DIS",
 "Damage" : "1d8 ",
 "DamageType" : "Perforant",
 "Weight" : 2500,
 "Price" : 2500,
 "Properties" : "Munitions (portée 24 m/96 m), chargement, à deux mains"
  }</v>
      </c>
    </row>
    <row r="15" spans="1:13" ht="15" customHeight="1">
      <c r="A15" s="31" t="s">
        <v>151</v>
      </c>
      <c r="B15" s="32" t="s">
        <v>63</v>
      </c>
      <c r="C15" s="32" t="s">
        <v>41</v>
      </c>
      <c r="D15" s="32" t="str">
        <f t="shared" ref="D15:D17" si="5">LEFT(C15,FIND(" ",C15))</f>
        <v xml:space="preserve">1d6 </v>
      </c>
      <c r="E15" s="32" t="str">
        <f t="shared" ref="E15:E17" si="6">PROPER(RIGHT(C15,LEN(C15)-LEN(D15)))</f>
        <v>Perforant</v>
      </c>
      <c r="F15" s="13" t="s">
        <v>33</v>
      </c>
      <c r="G15" s="13" t="s">
        <v>61</v>
      </c>
      <c r="H15" s="33" t="s">
        <v>64</v>
      </c>
      <c r="I15" s="104"/>
      <c r="J15" s="104" t="s">
        <v>438</v>
      </c>
      <c r="K15" s="105">
        <f>IF(RIGHT(F15,2)="kg",LEFT(F15,LEN(F15)-3)*1000,LEFT(F15,LEN(F15)-2))</f>
        <v>1000</v>
      </c>
      <c r="L15" s="105">
        <f>LEFT(G15,LEN(G15)-3)*IF(RIGHT(G15,2)="po",100,IF(RIGHT(G15,2)="pa",10,1))</f>
        <v>2500</v>
      </c>
      <c r="M15" t="str">
        <f t="shared" si="4"/>
        <v>"Arc court": {
 "Name" : "Arc court",
 "OV" : "Shortbow",
 "Category": "C_DIS",
 "Damage" : "1d6 ",
 "DamageType" : "Perforant",
 "Weight" : 1000,
 "Price" : 2500,
 "Properties" : "Munitions (portée 24 m/96 m), à deux mains"
  }</v>
      </c>
    </row>
    <row r="16" spans="1:13" ht="15" customHeight="1">
      <c r="A16" s="34" t="s">
        <v>150</v>
      </c>
      <c r="B16" s="35" t="s">
        <v>65</v>
      </c>
      <c r="C16" s="35" t="s">
        <v>27</v>
      </c>
      <c r="D16" s="188" t="str">
        <f t="shared" si="5"/>
        <v xml:space="preserve">1d4 </v>
      </c>
      <c r="E16" s="188" t="str">
        <f t="shared" si="6"/>
        <v>Perforant</v>
      </c>
      <c r="F16" s="14" t="s">
        <v>66</v>
      </c>
      <c r="G16" s="14" t="s">
        <v>67</v>
      </c>
      <c r="H16" s="36" t="s">
        <v>68</v>
      </c>
      <c r="I16" s="104"/>
      <c r="J16" s="104" t="s">
        <v>438</v>
      </c>
      <c r="K16" s="105" t="str">
        <f>IF(RIGHT(F16,2)="kg",LEFT(F16,LEN(F16)-3)*1000,LEFT(F16,LEN(F16)-2))</f>
        <v>100</v>
      </c>
      <c r="L16" s="105">
        <f>LEFT(G16,LEN(G16)-3)*IF(RIGHT(G16,2)="po",100,IF(RIGHT(G16,2)="pa",10,1))</f>
        <v>5</v>
      </c>
      <c r="M16" t="str">
        <f t="shared" si="4"/>
        <v>"Fléchette": {
 "Name" : "Fléchette",
 "OV" : "Dart",
 "Category": "C_DIS",
 "Damage" : "1d4 ",
 "DamageType" : "Perforant",
 "Weight" : 100,
 "Price" : 5,
 "Properties" : "Finesse, lancer (portée 6 m/18 m)"
  }</v>
      </c>
    </row>
    <row r="17" spans="1:13" ht="15" customHeight="1">
      <c r="A17" s="31" t="s">
        <v>149</v>
      </c>
      <c r="B17" s="32" t="s">
        <v>69</v>
      </c>
      <c r="C17" s="32" t="s">
        <v>32</v>
      </c>
      <c r="D17" s="32" t="str">
        <f t="shared" si="5"/>
        <v xml:space="preserve">1d4 </v>
      </c>
      <c r="E17" s="32" t="str">
        <f t="shared" si="6"/>
        <v>Contondant</v>
      </c>
      <c r="F17" s="4" t="s">
        <v>437</v>
      </c>
      <c r="G17" s="13" t="s">
        <v>34</v>
      </c>
      <c r="H17" s="33" t="s">
        <v>70</v>
      </c>
      <c r="I17" s="104"/>
      <c r="J17" s="104" t="s">
        <v>438</v>
      </c>
      <c r="K17" s="105" t="str">
        <f>IF(RIGHT(F17,2)="kg",LEFT(F17,LEN(F17)-3)*1000,LEFT(F17,LEN(F17)-2))</f>
        <v>0</v>
      </c>
      <c r="L17" s="105">
        <f>LEFT(G17,LEN(G17)-3)*IF(RIGHT(G17,2)="po",100,IF(RIGHT(G17,2)="pa",10,1))</f>
        <v>10</v>
      </c>
      <c r="M17" t="str">
        <f t="shared" si="4"/>
        <v>"Fronde": {
 "Name" : "Fronde",
 "OV" : "Sling",
 "Category": "C_DIS",
 "Damage" : "1d4 ",
 "DamageType" : "Contondant",
 "Weight" : 0,
 "Price" : 10,
 "Properties" : "Munitions (portée 9 m/36 m)"
  }</v>
      </c>
    </row>
    <row r="18" spans="1:13" ht="15" customHeight="1">
      <c r="A18" s="277" t="s">
        <v>71</v>
      </c>
      <c r="B18" s="278"/>
      <c r="C18" s="278"/>
      <c r="D18" s="278"/>
      <c r="E18" s="278"/>
      <c r="F18" s="278"/>
      <c r="G18" s="278"/>
      <c r="H18" s="279"/>
      <c r="I18" s="102"/>
      <c r="J18" s="102"/>
      <c r="K18" s="105"/>
      <c r="L18" s="105"/>
    </row>
    <row r="19" spans="1:13" ht="15" customHeight="1">
      <c r="A19" s="31" t="s">
        <v>148</v>
      </c>
      <c r="B19" s="32" t="s">
        <v>72</v>
      </c>
      <c r="C19" s="32" t="s">
        <v>37</v>
      </c>
      <c r="D19" s="32" t="str">
        <f>LEFT(C19,FIND(" ",C19))</f>
        <v xml:space="preserve">1d6 </v>
      </c>
      <c r="E19" s="32" t="str">
        <f>PROPER(RIGHT(C19,LEN(C19)-LEN(D19)))</f>
        <v>Tranchant</v>
      </c>
      <c r="F19" s="13" t="s">
        <v>45</v>
      </c>
      <c r="G19" s="13" t="s">
        <v>61</v>
      </c>
      <c r="H19" s="33" t="s">
        <v>73</v>
      </c>
      <c r="I19" s="104"/>
      <c r="J19" s="104" t="s">
        <v>2786</v>
      </c>
      <c r="K19" s="105">
        <f t="shared" ref="K19:K36" si="7">IF(RIGHT(F19,2)="kg",LEFT(F19,LEN(F19)-3)*1000,LEFT(F19,LEN(F19)-2))</f>
        <v>1500</v>
      </c>
      <c r="L19" s="105">
        <f t="shared" ref="L19:L36" si="8">LEFT(G19,LEN(G19)-3)*IF(RIGHT(G19,2)="po",100,IF(RIGHT(G19,2)="pa",10,1))</f>
        <v>2500</v>
      </c>
      <c r="M19" t="str">
        <f t="shared" si="4"/>
        <v>"Cimeterre": {
 "Name" : "Cimeterre",
 "OV" : "Scimitar",
 "Category": "W_MEL",
 "Damage" : "1d6 ",
 "DamageType" : "Tranchant",
 "Weight" : 1500,
 "Price" : 2500,
 "Properties" : "Finesse, légère"
  }</v>
      </c>
    </row>
    <row r="20" spans="1:13" ht="15" customHeight="1">
      <c r="A20" s="34" t="s">
        <v>147</v>
      </c>
      <c r="B20" s="35" t="s">
        <v>74</v>
      </c>
      <c r="C20" s="35" t="s">
        <v>75</v>
      </c>
      <c r="D20" s="188" t="str">
        <f t="shared" ref="D20:D36" si="9">LEFT(C20,FIND(" ",C20))</f>
        <v xml:space="preserve">1d10 </v>
      </c>
      <c r="E20" s="188" t="str">
        <f t="shared" ref="E20:E36" si="10">PROPER(RIGHT(C20,LEN(C20)-LEN(D20)))</f>
        <v>Tranchant</v>
      </c>
      <c r="F20" s="14" t="s">
        <v>76</v>
      </c>
      <c r="G20" s="14" t="s">
        <v>77</v>
      </c>
      <c r="H20" s="36" t="s">
        <v>78</v>
      </c>
      <c r="I20" s="104"/>
      <c r="J20" s="104" t="s">
        <v>2786</v>
      </c>
      <c r="K20" s="105">
        <f t="shared" si="7"/>
        <v>3000</v>
      </c>
      <c r="L20" s="105">
        <f t="shared" si="8"/>
        <v>2000</v>
      </c>
      <c r="M20" t="str">
        <f t="shared" si="4"/>
        <v>"Coutille": {
 "Name" : "Coutille",
 "OV" : "Glaive",
 "Category": "W_MEL",
 "Damage" : "1d10 ",
 "DamageType" : "Tranchant",
 "Weight" : 3000,
 "Price" : 2000,
 "Properties" : "Lourde, allonge, à deux mains"
  }</v>
      </c>
    </row>
    <row r="21" spans="1:13" ht="15" customHeight="1">
      <c r="A21" s="31" t="s">
        <v>146</v>
      </c>
      <c r="B21" s="32" t="s">
        <v>79</v>
      </c>
      <c r="C21" s="32" t="s">
        <v>80</v>
      </c>
      <c r="D21" s="32" t="str">
        <f t="shared" si="9"/>
        <v xml:space="preserve">2d6 </v>
      </c>
      <c r="E21" s="32" t="str">
        <f t="shared" si="10"/>
        <v>Tranchant</v>
      </c>
      <c r="F21" s="13" t="s">
        <v>76</v>
      </c>
      <c r="G21" s="13" t="s">
        <v>81</v>
      </c>
      <c r="H21" s="33" t="s">
        <v>82</v>
      </c>
      <c r="I21" s="104"/>
      <c r="J21" s="104" t="s">
        <v>2786</v>
      </c>
      <c r="K21" s="105">
        <f t="shared" si="7"/>
        <v>3000</v>
      </c>
      <c r="L21" s="105">
        <f t="shared" si="8"/>
        <v>5000</v>
      </c>
      <c r="M21" t="str">
        <f t="shared" si="4"/>
        <v>"Épée à deux mains": {
 "Name" : "Épée à deux mains",
 "OV" : "Greatsword",
 "Category": "W_MEL",
 "Damage" : "2d6 ",
 "DamageType" : "Tranchant",
 "Weight" : 3000,
 "Price" : 5000,
 "Properties" : "Lourde, à deux mains"
  }</v>
      </c>
    </row>
    <row r="22" spans="1:13" ht="15" customHeight="1">
      <c r="A22" s="34" t="s">
        <v>145</v>
      </c>
      <c r="B22" s="35" t="s">
        <v>83</v>
      </c>
      <c r="C22" s="35" t="s">
        <v>41</v>
      </c>
      <c r="D22" s="188" t="str">
        <f t="shared" si="9"/>
        <v xml:space="preserve">1d6 </v>
      </c>
      <c r="E22" s="188" t="str">
        <f t="shared" si="10"/>
        <v>Perforant</v>
      </c>
      <c r="F22" s="14" t="s">
        <v>33</v>
      </c>
      <c r="G22" s="14" t="s">
        <v>84</v>
      </c>
      <c r="H22" s="36" t="s">
        <v>73</v>
      </c>
      <c r="I22" s="104"/>
      <c r="J22" s="104" t="s">
        <v>2786</v>
      </c>
      <c r="K22" s="105">
        <f t="shared" si="7"/>
        <v>1000</v>
      </c>
      <c r="L22" s="105">
        <f t="shared" si="8"/>
        <v>1000</v>
      </c>
      <c r="M22" t="str">
        <f t="shared" si="4"/>
        <v>"Épée courte": {
 "Name" : "Épée courte",
 "OV" : "Shortsword",
 "Category": "W_MEL",
 "Damage" : "1d6 ",
 "DamageType" : "Perforant",
 "Weight" : 1000,
 "Price" : 1000,
 "Properties" : "Finesse, légère"
  }</v>
      </c>
    </row>
    <row r="23" spans="1:13" ht="15" customHeight="1">
      <c r="A23" s="31" t="s">
        <v>144</v>
      </c>
      <c r="B23" s="32" t="s">
        <v>85</v>
      </c>
      <c r="C23" s="32" t="s">
        <v>86</v>
      </c>
      <c r="D23" s="32" t="str">
        <f t="shared" si="9"/>
        <v xml:space="preserve">1d8 </v>
      </c>
      <c r="E23" s="32" t="str">
        <f t="shared" si="10"/>
        <v>Tranchant</v>
      </c>
      <c r="F23" s="13" t="s">
        <v>45</v>
      </c>
      <c r="G23" s="13" t="s">
        <v>87</v>
      </c>
      <c r="H23" s="33" t="s">
        <v>88</v>
      </c>
      <c r="I23" s="104"/>
      <c r="J23" s="104" t="s">
        <v>2786</v>
      </c>
      <c r="K23" s="105">
        <f t="shared" si="7"/>
        <v>1500</v>
      </c>
      <c r="L23" s="105">
        <f t="shared" si="8"/>
        <v>1500</v>
      </c>
      <c r="M23" t="str">
        <f t="shared" si="4"/>
        <v>"Épée longue": {
 "Name" : "Épée longue",
 "OV" : "Longsword",
 "Category": "W_MEL",
 "Damage" : "1d8 ",
 "DamageType" : "Tranchant",
 "Weight" : 1500,
 "Price" : 1500,
 "Properties" : "Polyvalente (1d10)"
  }</v>
      </c>
    </row>
    <row r="24" spans="1:13" ht="15" customHeight="1">
      <c r="A24" s="34" t="s">
        <v>143</v>
      </c>
      <c r="B24" s="35" t="s">
        <v>89</v>
      </c>
      <c r="C24" s="35" t="s">
        <v>52</v>
      </c>
      <c r="D24" s="188" t="str">
        <f t="shared" si="9"/>
        <v xml:space="preserve">1d8 </v>
      </c>
      <c r="E24" s="188" t="str">
        <f t="shared" si="10"/>
        <v>Contondant</v>
      </c>
      <c r="F24" s="14" t="s">
        <v>33</v>
      </c>
      <c r="G24" s="14" t="s">
        <v>84</v>
      </c>
      <c r="H24" s="36" t="s">
        <v>50</v>
      </c>
      <c r="I24" s="104"/>
      <c r="J24" s="104" t="s">
        <v>2786</v>
      </c>
      <c r="K24" s="105">
        <f t="shared" si="7"/>
        <v>1000</v>
      </c>
      <c r="L24" s="105">
        <f t="shared" si="8"/>
        <v>1000</v>
      </c>
      <c r="M24" t="str">
        <f t="shared" si="4"/>
        <v>"Fléau d'armes": {
 "Name" : "Fléau d'armes",
 "OV" : "Flail",
 "Category": "W_MEL",
 "Damage" : "1d8 ",
 "DamageType" : "Contondant",
 "Weight" : 1000,
 "Price" : 1000,
 "Properties" : "-"
  }</v>
      </c>
    </row>
    <row r="25" spans="1:13" ht="15" customHeight="1">
      <c r="A25" s="31" t="s">
        <v>142</v>
      </c>
      <c r="B25" s="32" t="s">
        <v>90</v>
      </c>
      <c r="C25" s="32" t="s">
        <v>56</v>
      </c>
      <c r="D25" s="32" t="str">
        <f t="shared" si="9"/>
        <v xml:space="preserve">1d4 </v>
      </c>
      <c r="E25" s="32" t="str">
        <f t="shared" si="10"/>
        <v>Tranchant</v>
      </c>
      <c r="F25" s="13" t="s">
        <v>45</v>
      </c>
      <c r="G25" s="13" t="s">
        <v>29</v>
      </c>
      <c r="H25" s="33" t="s">
        <v>91</v>
      </c>
      <c r="I25" s="104"/>
      <c r="J25" s="104" t="s">
        <v>2786</v>
      </c>
      <c r="K25" s="105">
        <f t="shared" si="7"/>
        <v>1500</v>
      </c>
      <c r="L25" s="105">
        <f t="shared" si="8"/>
        <v>200</v>
      </c>
      <c r="M25" t="str">
        <f t="shared" si="4"/>
        <v>"Fouet": {
 "Name" : "Fouet",
 "OV" : "Whip",
 "Category": "W_MEL",
 "Damage" : "1d4 ",
 "DamageType" : "Tranchant",
 "Weight" : 1500,
 "Price" : 200,
 "Properties" : "Finesse, allonge"
  }</v>
      </c>
    </row>
    <row r="26" spans="1:13" ht="15" customHeight="1">
      <c r="A26" s="34" t="s">
        <v>141</v>
      </c>
      <c r="B26" s="35" t="s">
        <v>92</v>
      </c>
      <c r="C26" s="35" t="s">
        <v>93</v>
      </c>
      <c r="D26" s="188" t="str">
        <f t="shared" si="9"/>
        <v xml:space="preserve">1d12 </v>
      </c>
      <c r="E26" s="188" t="str">
        <f t="shared" si="10"/>
        <v>Tranchant</v>
      </c>
      <c r="F26" s="14" t="s">
        <v>94</v>
      </c>
      <c r="G26" s="14" t="s">
        <v>95</v>
      </c>
      <c r="H26" s="36" t="s">
        <v>82</v>
      </c>
      <c r="I26" s="104"/>
      <c r="J26" s="104" t="s">
        <v>2786</v>
      </c>
      <c r="K26" s="105">
        <f t="shared" si="7"/>
        <v>3500</v>
      </c>
      <c r="L26" s="105">
        <f t="shared" si="8"/>
        <v>3000</v>
      </c>
      <c r="M26" t="str">
        <f t="shared" si="4"/>
        <v>"Hache à deux mains": {
 "Name" : "Hache à deux mains",
 "OV" : "Greataxe",
 "Category": "W_MEL",
 "Damage" : "1d12 ",
 "DamageType" : "Tranchant",
 "Weight" : 3500,
 "Price" : 3000,
 "Properties" : "Lourde, à deux mains"
  }</v>
      </c>
    </row>
    <row r="27" spans="1:13" ht="15" customHeight="1">
      <c r="A27" s="31" t="s">
        <v>140</v>
      </c>
      <c r="B27" s="32" t="s">
        <v>96</v>
      </c>
      <c r="C27" s="32" t="s">
        <v>86</v>
      </c>
      <c r="D27" s="32" t="str">
        <f t="shared" si="9"/>
        <v xml:space="preserve">1d8 </v>
      </c>
      <c r="E27" s="32" t="str">
        <f t="shared" si="10"/>
        <v>Tranchant</v>
      </c>
      <c r="F27" s="13" t="s">
        <v>23</v>
      </c>
      <c r="G27" s="13" t="s">
        <v>84</v>
      </c>
      <c r="H27" s="33" t="s">
        <v>88</v>
      </c>
      <c r="I27" s="104"/>
      <c r="J27" s="104" t="s">
        <v>2786</v>
      </c>
      <c r="K27" s="105">
        <f t="shared" si="7"/>
        <v>2000</v>
      </c>
      <c r="L27" s="105">
        <f t="shared" si="8"/>
        <v>1000</v>
      </c>
      <c r="M27" t="str">
        <f t="shared" si="4"/>
        <v>"Hache d'armes": {
 "Name" : "Hache d'armes",
 "OV" : "Battleaxe",
 "Category": "W_MEL",
 "Damage" : "1d8 ",
 "DamageType" : "Tranchant",
 "Weight" : 2000,
 "Price" : 1000,
 "Properties" : "Polyvalente (1d10)"
  }</v>
      </c>
    </row>
    <row r="28" spans="1:13" ht="15" customHeight="1">
      <c r="A28" s="34" t="s">
        <v>139</v>
      </c>
      <c r="B28" s="35" t="s">
        <v>97</v>
      </c>
      <c r="C28" s="35" t="s">
        <v>75</v>
      </c>
      <c r="D28" s="188" t="str">
        <f t="shared" si="9"/>
        <v xml:space="preserve">1d10 </v>
      </c>
      <c r="E28" s="188" t="str">
        <f t="shared" si="10"/>
        <v>Tranchant</v>
      </c>
      <c r="F28" s="14" t="s">
        <v>76</v>
      </c>
      <c r="G28" s="14" t="s">
        <v>77</v>
      </c>
      <c r="H28" s="36" t="s">
        <v>78</v>
      </c>
      <c r="I28" s="104"/>
      <c r="J28" s="104" t="s">
        <v>2786</v>
      </c>
      <c r="K28" s="105">
        <f t="shared" si="7"/>
        <v>3000</v>
      </c>
      <c r="L28" s="105">
        <f t="shared" si="8"/>
        <v>2000</v>
      </c>
      <c r="M28" t="str">
        <f t="shared" si="4"/>
        <v>"Hallebarde": {
 "Name" : "Hallebarde",
 "OV" : "Halberd",
 "Category": "W_MEL",
 "Damage" : "1d10 ",
 "DamageType" : "Tranchant",
 "Weight" : 3000,
 "Price" : 2000,
 "Properties" : "Lourde, allonge, à deux mains"
  }</v>
      </c>
    </row>
    <row r="29" spans="1:13" ht="15" customHeight="1">
      <c r="A29" s="31" t="s">
        <v>138</v>
      </c>
      <c r="B29" s="32" t="s">
        <v>98</v>
      </c>
      <c r="C29" s="32" t="s">
        <v>99</v>
      </c>
      <c r="D29" s="32" t="str">
        <f t="shared" si="9"/>
        <v xml:space="preserve">1d12 </v>
      </c>
      <c r="E29" s="32" t="str">
        <f t="shared" si="10"/>
        <v>Perforant</v>
      </c>
      <c r="F29" s="13" t="s">
        <v>76</v>
      </c>
      <c r="G29" s="13" t="s">
        <v>84</v>
      </c>
      <c r="H29" s="33" t="s">
        <v>100</v>
      </c>
      <c r="I29" s="104"/>
      <c r="J29" s="104" t="s">
        <v>2786</v>
      </c>
      <c r="K29" s="105">
        <f t="shared" si="7"/>
        <v>3000</v>
      </c>
      <c r="L29" s="105">
        <f t="shared" si="8"/>
        <v>1000</v>
      </c>
      <c r="M29" t="str">
        <f t="shared" si="4"/>
        <v>"Lance d’arçon": {
 "Name" : "Lance d’arçon",
 "OV" : "Lance",
 "Category": "W_MEL",
 "Damage" : "1d12 ",
 "DamageType" : "Perforant",
 "Weight" : 3000,
 "Price" : 1000,
 "Properties" : "Allonge, spécial"
  }</v>
      </c>
    </row>
    <row r="30" spans="1:13" ht="15" customHeight="1">
      <c r="A30" s="34" t="s">
        <v>137</v>
      </c>
      <c r="B30" s="35" t="s">
        <v>101</v>
      </c>
      <c r="C30" s="35" t="s">
        <v>102</v>
      </c>
      <c r="D30" s="188" t="str">
        <f t="shared" si="9"/>
        <v xml:space="preserve">2d6 </v>
      </c>
      <c r="E30" s="188" t="str">
        <f t="shared" si="10"/>
        <v>Contondant</v>
      </c>
      <c r="F30" s="14" t="s">
        <v>53</v>
      </c>
      <c r="G30" s="14" t="s">
        <v>84</v>
      </c>
      <c r="H30" s="36" t="s">
        <v>82</v>
      </c>
      <c r="I30" s="104"/>
      <c r="J30" s="104" t="s">
        <v>2786</v>
      </c>
      <c r="K30" s="105">
        <f t="shared" si="7"/>
        <v>5000</v>
      </c>
      <c r="L30" s="105">
        <f t="shared" si="8"/>
        <v>1000</v>
      </c>
      <c r="M30" t="str">
        <f t="shared" si="4"/>
        <v>"Maillet": {
 "Name" : "Maillet",
 "OV" : "Maul",
 "Category": "W_MEL",
 "Damage" : "2d6 ",
 "DamageType" : "Contondant",
 "Weight" : 5000,
 "Price" : 1000,
 "Properties" : "Lourde, à deux mains"
  }</v>
      </c>
    </row>
    <row r="31" spans="1:13" ht="15" customHeight="1">
      <c r="A31" s="31" t="s">
        <v>136</v>
      </c>
      <c r="B31" s="32" t="s">
        <v>103</v>
      </c>
      <c r="C31" s="32" t="s">
        <v>52</v>
      </c>
      <c r="D31" s="32" t="str">
        <f t="shared" si="9"/>
        <v xml:space="preserve">1d8 </v>
      </c>
      <c r="E31" s="32" t="str">
        <f t="shared" si="10"/>
        <v>Contondant</v>
      </c>
      <c r="F31" s="13" t="s">
        <v>33</v>
      </c>
      <c r="G31" s="13" t="s">
        <v>87</v>
      </c>
      <c r="H31" s="33" t="s">
        <v>88</v>
      </c>
      <c r="I31" s="104"/>
      <c r="J31" s="104" t="s">
        <v>2786</v>
      </c>
      <c r="K31" s="105">
        <f t="shared" si="7"/>
        <v>1000</v>
      </c>
      <c r="L31" s="105">
        <f t="shared" si="8"/>
        <v>1500</v>
      </c>
      <c r="M31" t="str">
        <f t="shared" si="4"/>
        <v>"Marteau de guerre": {
 "Name" : "Marteau de guerre",
 "OV" : "Warhammer",
 "Category": "W_MEL",
 "Damage" : "1d8 ",
 "DamageType" : "Contondant",
 "Weight" : 1000,
 "Price" : 1500,
 "Properties" : "Polyvalente (1d10)"
  }</v>
      </c>
    </row>
    <row r="32" spans="1:13" ht="15" customHeight="1">
      <c r="A32" s="34" t="s">
        <v>135</v>
      </c>
      <c r="B32" s="35" t="s">
        <v>104</v>
      </c>
      <c r="C32" s="35" t="s">
        <v>59</v>
      </c>
      <c r="D32" s="188" t="str">
        <f t="shared" si="9"/>
        <v xml:space="preserve">1d8 </v>
      </c>
      <c r="E32" s="188" t="str">
        <f t="shared" si="10"/>
        <v>Perforant</v>
      </c>
      <c r="F32" s="14" t="s">
        <v>23</v>
      </c>
      <c r="G32" s="14" t="s">
        <v>87</v>
      </c>
      <c r="H32" s="36" t="s">
        <v>50</v>
      </c>
      <c r="I32" s="104"/>
      <c r="J32" s="104" t="s">
        <v>2786</v>
      </c>
      <c r="K32" s="105">
        <f t="shared" si="7"/>
        <v>2000</v>
      </c>
      <c r="L32" s="105">
        <f t="shared" si="8"/>
        <v>1500</v>
      </c>
      <c r="M32" t="str">
        <f t="shared" si="4"/>
        <v>"Morgenstern": {
 "Name" : "Morgenstern",
 "OV" : "Morningstar",
 "Category": "W_MEL",
 "Damage" : "1d8 ",
 "DamageType" : "Perforant",
 "Weight" : 2000,
 "Price" : 1500,
 "Properties" : "-"
  }</v>
      </c>
    </row>
    <row r="33" spans="1:13" ht="15" customHeight="1">
      <c r="A33" s="31" t="s">
        <v>134</v>
      </c>
      <c r="B33" s="32" t="s">
        <v>105</v>
      </c>
      <c r="C33" s="32" t="s">
        <v>59</v>
      </c>
      <c r="D33" s="32" t="str">
        <f t="shared" si="9"/>
        <v xml:space="preserve">1d8 </v>
      </c>
      <c r="E33" s="32" t="str">
        <f t="shared" si="10"/>
        <v>Perforant</v>
      </c>
      <c r="F33" s="13" t="s">
        <v>33</v>
      </c>
      <c r="G33" s="13" t="s">
        <v>38</v>
      </c>
      <c r="H33" s="33" t="s">
        <v>50</v>
      </c>
      <c r="I33" s="104"/>
      <c r="J33" s="104" t="s">
        <v>2786</v>
      </c>
      <c r="K33" s="105">
        <f t="shared" si="7"/>
        <v>1000</v>
      </c>
      <c r="L33" s="105">
        <f t="shared" si="8"/>
        <v>500</v>
      </c>
      <c r="M33" t="str">
        <f t="shared" si="4"/>
        <v>"Pic de guerre": {
 "Name" : "Pic de guerre",
 "OV" : "War pick",
 "Category": "W_MEL",
 "Damage" : "1d8 ",
 "DamageType" : "Perforant",
 "Weight" : 1000,
 "Price" : 500,
 "Properties" : "-"
  }</v>
      </c>
    </row>
    <row r="34" spans="1:13" ht="15" customHeight="1">
      <c r="A34" s="34" t="s">
        <v>133</v>
      </c>
      <c r="B34" s="35" t="s">
        <v>106</v>
      </c>
      <c r="C34" s="35" t="s">
        <v>107</v>
      </c>
      <c r="D34" s="188" t="str">
        <f t="shared" si="9"/>
        <v xml:space="preserve">1d10 </v>
      </c>
      <c r="E34" s="188" t="str">
        <f t="shared" si="10"/>
        <v>Perforant</v>
      </c>
      <c r="F34" s="14" t="s">
        <v>108</v>
      </c>
      <c r="G34" s="14" t="s">
        <v>38</v>
      </c>
      <c r="H34" s="36" t="s">
        <v>78</v>
      </c>
      <c r="I34" s="104"/>
      <c r="J34" s="104" t="s">
        <v>2786</v>
      </c>
      <c r="K34" s="105">
        <f t="shared" si="7"/>
        <v>9000</v>
      </c>
      <c r="L34" s="105">
        <f t="shared" si="8"/>
        <v>500</v>
      </c>
      <c r="M34" t="str">
        <f t="shared" si="4"/>
        <v>"Pique": {
 "Name" : "Pique",
 "OV" : "Pike",
 "Category": "W_MEL",
 "Damage" : "1d10 ",
 "DamageType" : "Perforant",
 "Weight" : 9000,
 "Price" : 500,
 "Properties" : "Lourde, allonge, à deux mains"
  }</v>
      </c>
    </row>
    <row r="35" spans="1:13" ht="15" customHeight="1">
      <c r="A35" s="31" t="s">
        <v>132</v>
      </c>
      <c r="B35" s="32" t="s">
        <v>109</v>
      </c>
      <c r="C35" s="32" t="s">
        <v>59</v>
      </c>
      <c r="D35" s="32" t="str">
        <f t="shared" si="9"/>
        <v xml:space="preserve">1d8 </v>
      </c>
      <c r="E35" s="32" t="str">
        <f t="shared" si="10"/>
        <v>Perforant</v>
      </c>
      <c r="F35" s="13" t="s">
        <v>33</v>
      </c>
      <c r="G35" s="13" t="s">
        <v>61</v>
      </c>
      <c r="H35" s="33" t="s">
        <v>110</v>
      </c>
      <c r="I35" s="104"/>
      <c r="J35" s="104" t="s">
        <v>2786</v>
      </c>
      <c r="K35" s="105">
        <f t="shared" si="7"/>
        <v>1000</v>
      </c>
      <c r="L35" s="105">
        <f t="shared" si="8"/>
        <v>2500</v>
      </c>
      <c r="M35" t="str">
        <f t="shared" si="4"/>
        <v>"Rapière": {
 "Name" : "Rapière",
 "OV" : "Rapier",
 "Category": "W_MEL",
 "Damage" : "1d8 ",
 "DamageType" : "Perforant",
 "Weight" : 1000,
 "Price" : 2500,
 "Properties" : "Finesse"
  }</v>
      </c>
    </row>
    <row r="36" spans="1:13" ht="15" customHeight="1">
      <c r="A36" s="34" t="s">
        <v>111</v>
      </c>
      <c r="B36" s="35" t="s">
        <v>111</v>
      </c>
      <c r="C36" s="35" t="s">
        <v>41</v>
      </c>
      <c r="D36" s="188" t="str">
        <f t="shared" si="9"/>
        <v xml:space="preserve">1d6 </v>
      </c>
      <c r="E36" s="188" t="str">
        <f t="shared" si="10"/>
        <v>Perforant</v>
      </c>
      <c r="F36" s="14" t="s">
        <v>23</v>
      </c>
      <c r="G36" s="14" t="s">
        <v>38</v>
      </c>
      <c r="H36" s="36" t="s">
        <v>47</v>
      </c>
      <c r="I36" s="104"/>
      <c r="J36" s="104" t="s">
        <v>2786</v>
      </c>
      <c r="K36" s="105">
        <f t="shared" si="7"/>
        <v>2000</v>
      </c>
      <c r="L36" s="105">
        <f t="shared" si="8"/>
        <v>500</v>
      </c>
      <c r="M36" t="str">
        <f t="shared" si="4"/>
        <v>"Trident": {
 "Name" : "Trident",
 "OV" : "Trident",
 "Category": "W_MEL",
 "Damage" : "1d6 ",
 "DamageType" : "Perforant",
 "Weight" : 2000,
 "Price" : 500,
 "Properties" : "Lancer (portée 6 m/18 m), polyvalente (1d8)"
  }</v>
      </c>
    </row>
    <row r="37" spans="1:13" ht="15" customHeight="1">
      <c r="A37" s="277" t="s">
        <v>112</v>
      </c>
      <c r="B37" s="278"/>
      <c r="C37" s="278"/>
      <c r="D37" s="278"/>
      <c r="E37" s="278"/>
      <c r="F37" s="278"/>
      <c r="G37" s="278"/>
      <c r="H37" s="279"/>
      <c r="I37" s="102"/>
      <c r="J37" s="102"/>
      <c r="K37" s="105"/>
      <c r="L37" s="105"/>
    </row>
    <row r="38" spans="1:13" ht="15" customHeight="1">
      <c r="A38" s="34" t="s">
        <v>131</v>
      </c>
      <c r="B38" s="35" t="s">
        <v>113</v>
      </c>
      <c r="C38" s="35" t="s">
        <v>41</v>
      </c>
      <c r="D38" s="188" t="str">
        <f>LEFT(C38,FIND(" ",C38))</f>
        <v xml:space="preserve">1d6 </v>
      </c>
      <c r="E38" s="188" t="str">
        <f>PROPER(RIGHT(C38,LEN(C38)-LEN(D38)))</f>
        <v>Perforant</v>
      </c>
      <c r="F38" s="14" t="s">
        <v>45</v>
      </c>
      <c r="G38" s="14" t="s">
        <v>114</v>
      </c>
      <c r="H38" s="36" t="s">
        <v>115</v>
      </c>
      <c r="I38" s="104"/>
      <c r="J38" s="104" t="s">
        <v>2787</v>
      </c>
      <c r="K38" s="105">
        <f>IF(RIGHT(F38,2)="kg",LEFT(F38,LEN(F38)-3)*1000,LEFT(F38,LEN(F38)-2))</f>
        <v>1500</v>
      </c>
      <c r="L38" s="105">
        <f>LEFT(G38,LEN(G38)-3)*IF(RIGHT(G38,2)="po",100,IF(RIGHT(G38,2)="pa",10,1))</f>
        <v>7500</v>
      </c>
      <c r="M38" t="str">
        <f t="shared" si="4"/>
        <v>"Arbalète de poing": {
 "Name" : "Arbalète de poing",
 "OV" : "Crossbow, hand",
 "Category": "W_DIS",
 "Damage" : "1d6 ",
 "DamageType" : "Perforant",
 "Weight" : 1500,
 "Price" : 7500,
 "Properties" : "Munitions (portée 9 m/36 m), légère, chargement"
  }</v>
      </c>
    </row>
    <row r="39" spans="1:13" ht="15" customHeight="1">
      <c r="A39" s="31" t="s">
        <v>130</v>
      </c>
      <c r="B39" s="32" t="s">
        <v>116</v>
      </c>
      <c r="C39" s="32" t="s">
        <v>107</v>
      </c>
      <c r="D39" s="32" t="str">
        <f t="shared" ref="D39:D42" si="11">LEFT(C39,FIND(" ",C39))</f>
        <v xml:space="preserve">1d10 </v>
      </c>
      <c r="E39" s="32" t="str">
        <f t="shared" ref="E39:E42" si="12">PROPER(RIGHT(C39,LEN(C39)-LEN(D39)))</f>
        <v>Perforant</v>
      </c>
      <c r="F39" s="13" t="s">
        <v>108</v>
      </c>
      <c r="G39" s="13" t="s">
        <v>81</v>
      </c>
      <c r="H39" s="33" t="s">
        <v>124</v>
      </c>
      <c r="I39" s="104"/>
      <c r="J39" s="104" t="s">
        <v>2787</v>
      </c>
      <c r="K39" s="105">
        <f>IF(RIGHT(F39,2)="kg",LEFT(F39,LEN(F39)-3)*1000,LEFT(F39,LEN(F39)-2))</f>
        <v>9000</v>
      </c>
      <c r="L39" s="105">
        <f>LEFT(G39,LEN(G39)-3)*IF(RIGHT(G39,2)="po",100,IF(RIGHT(G39,2)="pa",10,1))</f>
        <v>5000</v>
      </c>
      <c r="M39" t="str">
        <f t="shared" si="4"/>
        <v>"Arbalète lourde": {
 "Name" : "Arbalète lourde",
 "OV" : "Crossbow, heavy",
 "Category": "W_DIS",
 "Damage" : "1d10 ",
 "DamageType" : "Perforant",
 "Weight" : 9000,
 "Price" : 5000,
 "Properties" : "Munitions (portée 30 m/120 m), lourde, chargement, à deux mains"
  }</v>
      </c>
    </row>
    <row r="40" spans="1:13" ht="15" customHeight="1">
      <c r="A40" s="34" t="s">
        <v>129</v>
      </c>
      <c r="B40" s="35" t="s">
        <v>117</v>
      </c>
      <c r="C40" s="35" t="s">
        <v>59</v>
      </c>
      <c r="D40" s="188" t="str">
        <f t="shared" si="11"/>
        <v xml:space="preserve">1d8 </v>
      </c>
      <c r="E40" s="188" t="str">
        <f t="shared" si="12"/>
        <v>Perforant</v>
      </c>
      <c r="F40" s="14" t="s">
        <v>33</v>
      </c>
      <c r="G40" s="14" t="s">
        <v>81</v>
      </c>
      <c r="H40" s="36" t="s">
        <v>118</v>
      </c>
      <c r="I40" s="104"/>
      <c r="J40" s="104" t="s">
        <v>2787</v>
      </c>
      <c r="K40" s="105">
        <f>IF(RIGHT(F40,2)="kg",LEFT(F40,LEN(F40)-3)*1000,LEFT(F40,LEN(F40)-2))</f>
        <v>1000</v>
      </c>
      <c r="L40" s="105">
        <f>LEFT(G40,LEN(G40)-3)*IF(RIGHT(G40,2)="po",100,IF(RIGHT(G40,2)="pa",10,1))</f>
        <v>5000</v>
      </c>
      <c r="M40" t="str">
        <f t="shared" si="4"/>
        <v>"Arc long": {
 "Name" : "Arc long",
 "OV" : "Longbow",
 "Category": "W_DIS",
 "Damage" : "1d8 ",
 "DamageType" : "Perforant",
 "Weight" : 1000,
 "Price" : 5000,
 "Properties" : "Munitions (portée 45 m/180 m), lourde, à deux mains"
  }</v>
      </c>
    </row>
    <row r="41" spans="1:13" ht="15" customHeight="1">
      <c r="A41" s="31" t="s">
        <v>128</v>
      </c>
      <c r="B41" s="32" t="s">
        <v>119</v>
      </c>
      <c r="C41" s="32"/>
      <c r="D41" s="32"/>
      <c r="E41" s="32"/>
      <c r="F41" s="13" t="s">
        <v>45</v>
      </c>
      <c r="G41" s="13" t="s">
        <v>46</v>
      </c>
      <c r="H41" s="33" t="s">
        <v>120</v>
      </c>
      <c r="I41" s="104"/>
      <c r="J41" s="104" t="s">
        <v>2787</v>
      </c>
      <c r="K41" s="105">
        <f>IF(RIGHT(F41,2)="kg",LEFT(F41,LEN(F41)-3)*1000,LEFT(F41,LEN(F41)-2))</f>
        <v>1500</v>
      </c>
      <c r="L41" s="105">
        <f>LEFT(G41,LEN(G41)-3)*IF(RIGHT(G41,2)="po",100,IF(RIGHT(G41,2)="pa",10,1))</f>
        <v>100</v>
      </c>
      <c r="M41" t="str">
        <f t="shared" si="4"/>
        <v>"Filet": {
 "Name" : "Filet",
 "OV" : "Net",
 "Category": "W_DIS",
 "Damage" : "",
 "DamageType" : "",
 "Weight" : 1500,
 "Price" : 100,
 "Properties" : "Spécial, lancer (portée 1,50 m/ 4,50 m)"
  }</v>
      </c>
    </row>
    <row r="42" spans="1:13" ht="15" customHeight="1">
      <c r="A42" s="37" t="s">
        <v>127</v>
      </c>
      <c r="B42" s="38" t="s">
        <v>121</v>
      </c>
      <c r="C42" s="38" t="s">
        <v>122</v>
      </c>
      <c r="D42" s="187" t="str">
        <f t="shared" si="11"/>
        <v xml:space="preserve">1 </v>
      </c>
      <c r="E42" s="187" t="str">
        <f t="shared" si="12"/>
        <v>Perforant</v>
      </c>
      <c r="F42" s="39" t="s">
        <v>28</v>
      </c>
      <c r="G42" s="39" t="s">
        <v>84</v>
      </c>
      <c r="H42" s="40" t="s">
        <v>123</v>
      </c>
      <c r="I42" s="104"/>
      <c r="J42" s="104" t="s">
        <v>2787</v>
      </c>
      <c r="K42" s="105" t="str">
        <f>IF(RIGHT(F42,2)="kg",LEFT(F42,LEN(F42)-3)*1000,LEFT(F42,LEN(F42)-2))</f>
        <v>500</v>
      </c>
      <c r="L42" s="105">
        <f>LEFT(G42,LEN(G42)-3)*IF(RIGHT(G42,2)="po",100,IF(RIGHT(G42,2)="pa",10,1))</f>
        <v>1000</v>
      </c>
      <c r="M42" t="str">
        <f t="shared" si="4"/>
        <v>"Sarbacane": {
 "Name" : "Sarbacane",
 "OV" : "Blowgun",
 "Category": "W_DIS",
 "Damage" : "1 ",
 "DamageType" : "Perforant",
 "Weight" : 500,
 "Price" : 1000,
 "Properties" : "Munitions (portée 7,50 m/30 m), chargement"
  }</v>
      </c>
    </row>
    <row r="44" spans="1:13">
      <c r="M44" t="str">
        <f>CONCATENATE(M3,",
",M4,",
",M5,",
",M6,",
",M7,",
",M8,",
",M9,",
",M10,",
",M11,",
",M12,",
",M14,",
",M15,",
",M16,",
",M17,",
",M19,",
",M20,",
",M21,",
",M22,",
",M23,",
",M24,",
",M25,",
",M26,",
",M27,",
",M28,",
",M29,",
",M30,",
",M31,",
",M32,",
",M33,",
",M34,",
",M35,",
",M36,",
",M38,",
",M39,",
",M40,",
",M41,",
",M42)</f>
        <v>"Bâton": {
 "Name" : "Bâton",
 "OV" : "Quarterstaff",
 "Category": "C_MEL",
 "Damage" : "1d6 ",
 "DamageType" : "Contondant",
 "Weight" : 2000,
 "Price" : 20,
 "Properties" : "Polyvalente (1d8)"
  },
"Dague": {
 "Name" : "Dague",
 "OV" : "Dagger",
 "Category": "C_MEL",
 "Damage" : "1d4 ",
 "DamageType" : "Perforant",
 "Weight" : 500,
 "Price" : 200,
 "Properties" : "Finesse, légère, lancer (portée 6 m/18 m)"
  },
"Gourdin": {
 "Name" : "Gourdin",
 "OV" : "Club",
 "Category": "C_MEL",
 "Damage" : "1d4 ",
 "DamageType" : "Contondant",
 "Weight" : 1000,
 "Price" : 10,
 "Properties" : "Légère"
  },
"Hachette": {
 "Name" : "Hachette",
 "OV" : "Handaxe",
 "Category": "C_MEL",
 "Damage" : "1d6 ",
 "DamageType" : "Tranchant",
 "Weight" : 1000,
 "Price" : 500,
 "Properties" : "Légère, lancer (portée 6 m/18 m)"
  },
"Javeline": {
 "Name" : "Javeline",
 "OV" : "Javelin",
 "Category": "C_MEL",
 "Damage" : "1d6 ",
 "DamageType" : "Perforant",
 "Weight" : 1000,
 "Price" : 50,
 "Properties" : "Lancer (portée 9 m/36 m)"
  },
"Lance": {
 "Name" : "Lance",
 "OV" : "Spear",
 "Category": "C_MEL",
 "Damage" : "1d6 ",
 "DamageType" : "Perforant",
 "Weight" : 1500,
 "Price" : 100,
 "Properties" : "Lancer (portée 6 m/18 m), polyvalente (1d8)"
  },
"Marteau léger": {
 "Name" : "Marteau léger",
 "OV" : "Light hammer",
 "Category": "C_MEL",
 "Damage" : "1d4 ",
 "DamageType" : "Contondant",
 "Weight" : 1000,
 "Price" : 200,
 "Properties" : "Légère, lancer (portée 6 m/18 m)"
  },
"Masse d'armes": {
 "Name" : "Masse d'armes",
 "OV" : "Mace",
 "Category": "C_MEL",
 "Damage" : "1d6 ",
 "DamageType" : "Contondant",
 "Weight" : 2000,
 "Price" : 500,
 "Properties" : "-"
  },
"Massue": {
 "Name" : "Massue",
 "OV" : "Greatclub",
 "Category": "C_MEL",
 "Damage" : "1d8 ",
 "DamageType" : "Contondant",
 "Weight" : 5000,
 "Price" : 20,
 "Properties" : "À deux mains"
  },
"Serpe": {
 "Name" : "Serpe",
 "OV" : "Sickle",
 "Category": "C_MEL",
 "Damage" : "1d4 ",
 "DamageType" : "Tranchant",
 "Weight" : 1000,
 "Price" : 100,
 "Properties" : "Légère"
  },
"Arbalète légère": {
 "Name" : "Arbalète légère",
 "OV" : "Crossbow, light",
 "Category": "C_DIS",
 "Damage" : "1d8 ",
 "DamageType" : "Perforant",
 "Weight" : 2500,
 "Price" : 2500,
 "Properties" : "Munitions (portée 24 m/96 m), chargement, à deux mains"
  },
"Arc court": {
 "Name" : "Arc court",
 "OV" : "Shortbow",
 "Category": "C_DIS",
 "Damage" : "1d6 ",
 "DamageType" : "Perforant",
 "Weight" : 1000,
 "Price" : 2500,
 "Properties" : "Munitions (portée 24 m/96 m), à deux mains"
  },
"Fléchette": {
 "Name" : "Fléchette",
 "OV" : "Dart",
 "Category": "C_DIS",
 "Damage" : "1d4 ",
 "DamageType" : "Perforant",
 "Weight" : 100,
 "Price" : 5,
 "Properties" : "Finesse, lancer (portée 6 m/18 m)"
  },
"Fronde": {
 "Name" : "Fronde",
 "OV" : "Sling",
 "Category": "C_DIS",
 "Damage" : "1d4 ",
 "DamageType" : "Contondant",
 "Weight" : 0,
 "Price" : 10,
 "Properties" : "Munitions (portée 9 m/36 m)"
  },
"Cimeterre": {
 "Name" : "Cimeterre",
 "OV" : "Scimitar",
 "Category": "W_MEL",
 "Damage" : "1d6 ",
 "DamageType" : "Tranchant",
 "Weight" : 1500,
 "Price" : 2500,
 "Properties" : "Finesse, légère"
  },
"Coutille": {
 "Name" : "Coutille",
 "OV" : "Glaive",
 "Category": "W_MEL",
 "Damage" : "1d10 ",
 "DamageType" : "Tranchant",
 "Weight" : 3000,
 "Price" : 2000,
 "Properties" : "Lourde, allonge, à deux mains"
  },
"Épée à deux mains": {
 "Name" : "Épée à deux mains",
 "OV" : "Greatsword",
 "Category": "W_MEL",
 "Damage" : "2d6 ",
 "DamageType" : "Tranchant",
 "Weight" : 3000,
 "Price" : 5000,
 "Properties" : "Lourde, à deux mains"
  },
"Épée courte": {
 "Name" : "Épée courte",
 "OV" : "Shortsword",
 "Category": "W_MEL",
 "Damage" : "1d6 ",
 "DamageType" : "Perforant",
 "Weight" : 1000,
 "Price" : 1000,
 "Properties" : "Finesse, légère"
  },
"Épée longue": {
 "Name" : "Épée longue",
 "OV" : "Longsword",
 "Category": "W_MEL",
 "Damage" : "1d8 ",
 "DamageType" : "Tranchant",
 "Weight" : 1500,
 "Price" : 1500,
 "Properties" : "Polyvalente (1d10)"
  },
"Fléau d'armes": {
 "Name" : "Fléau d'armes",
 "OV" : "Flail",
 "Category": "W_MEL",
 "Damage" : "1d8 ",
 "DamageType" : "Contondant",
 "Weight" : 1000,
 "Price" : 1000,
 "Properties" : "-"
  },
"Fouet": {
 "Name" : "Fouet",
 "OV" : "Whip",
 "Category": "W_MEL",
 "Damage" : "1d4 ",
 "DamageType" : "Tranchant",
 "Weight" : 1500,
 "Price" : 200,
 "Properties" : "Finesse, allonge"
  },
"Hache à deux mains": {
 "Name" : "Hache à deux mains",
 "OV" : "Greataxe",
 "Category": "W_MEL",
 "Damage" : "1d12 ",
 "DamageType" : "Tranchant",
 "Weight" : 3500,
 "Price" : 3000,
 "Properties" : "Lourde, à deux mains"
  },
"Hache d'armes": {
 "Name" : "Hache d'armes",
 "OV" : "Battleaxe",
 "Category": "W_MEL",
 "Damage" : "1d8 ",
 "DamageType" : "Tranchant",
 "Weight" : 2000,
 "Price" : 1000,
 "Properties" : "Polyvalente (1d10)"
  },
"Hallebarde": {
 "Name" : "Hallebarde",
 "OV" : "Halberd",
 "Category": "W_MEL",
 "Damage" : "1d10 ",
 "DamageType" : "Tranchant",
 "Weight" : 3000,
 "Price" : 2000,
 "Properties" : "Lourde, allonge, à deux mains"
  },
"Lance d’arçon": {
 "Name" : "Lance d’arçon",
 "OV" : "Lance",
 "Category": "W_MEL",
 "Damage" : "1d12 ",
 "DamageType" : "Perforant",
 "Weight" : 3000,
 "Price" : 1000,
 "Properties" : "Allonge, spécial"
  },
"Maillet": {
 "Name" : "Maillet",
 "OV" : "Maul",
 "Category": "W_MEL",
 "Damage" : "2d6 ",
 "DamageType" : "Contondant",
 "Weight" : 5000,
 "Price" : 1000,
 "Properties" : "Lourde, à deux mains"
  },
"Marteau de guerre": {
 "Name" : "Marteau de guerre",
 "OV" : "Warhammer",
 "Category": "W_MEL",
 "Damage" : "1d8 ",
 "DamageType" : "Contondant",
 "Weight" : 1000,
 "Price" : 1500,
 "Properties" : "Polyvalente (1d10)"
  },
"Morgenstern": {
 "Name" : "Morgenstern",
 "OV" : "Morningstar",
 "Category": "W_MEL",
 "Damage" : "1d8 ",
 "DamageType" : "Perforant",
 "Weight" : 2000,
 "Price" : 1500,
 "Properties" : "-"
  },
"Pic de guerre": {
 "Name" : "Pic de guerre",
 "OV" : "War pick",
 "Category": "W_MEL",
 "Damage" : "1d8 ",
 "DamageType" : "Perforant",
 "Weight" : 1000,
 "Price" : 500,
 "Properties" : "-"
  },
"Pique": {
 "Name" : "Pique",
 "OV" : "Pike",
 "Category": "W_MEL",
 "Damage" : "1d10 ",
 "DamageType" : "Perforant",
 "Weight" : 9000,
 "Price" : 500,
 "Properties" : "Lourde, allonge, à deux mains"
  },
"Rapière": {
 "Name" : "Rapière",
 "OV" : "Rapier",
 "Category": "W_MEL",
 "Damage" : "1d8 ",
 "DamageType" : "Perforant",
 "Weight" : 1000,
 "Price" : 2500,
 "Properties" : "Finesse"
  },
"Trident": {
 "Name" : "Trident",
 "OV" : "Trident",
 "Category": "W_MEL",
 "Damage" : "1d6 ",
 "DamageType" : "Perforant",
 "Weight" : 2000,
 "Price" : 500,
 "Properties" : "Lancer (portée 6 m/18 m), polyvalente (1d8)"
  },
"Arbalète de poing": {
 "Name" : "Arbalète de poing",
 "OV" : "Crossbow, hand",
 "Category": "W_DIS",
 "Damage" : "1d6 ",
 "DamageType" : "Perforant",
 "Weight" : 1500,
 "Price" : 7500,
 "Properties" : "Munitions (portée 9 m/36 m), légère, chargement"
  },
"Arbalète lourde": {
 "Name" : "Arbalète lourde",
 "OV" : "Crossbow, heavy",
 "Category": "W_DIS",
 "Damage" : "1d10 ",
 "DamageType" : "Perforant",
 "Weight" : 9000,
 "Price" : 5000,
 "Properties" : "Munitions (portée 30 m/120 m), lourde, chargement, à deux mains"
  },
"Arc long": {
 "Name" : "Arc long",
 "OV" : "Longbow",
 "Category": "W_DIS",
 "Damage" : "1d8 ",
 "DamageType" : "Perforant",
 "Weight" : 1000,
 "Price" : 5000,
 "Properties" : "Munitions (portée 45 m/180 m), lourde, à deux mains"
  },
"Filet": {
 "Name" : "Filet",
 "OV" : "Net",
 "Category": "W_DIS",
 "Damage" : "",
 "DamageType" : "",
 "Weight" : 1500,
 "Price" : 100,
 "Properties" : "Spécial, lancer (portée 1,50 m/ 4,50 m)"
  },
"Sarbacane": {
 "Name" : "Sarbacane",
 "OV" : "Blowgun",
 "Category": "W_DIS",
 "Damage" : "1 ",
 "DamageType" : "Perforant",
 "Weight" : 500,
 "Price" : 1000,
 "Properties" : "Munitions (portée 7,50 m/30 m), chargement"
  }</v>
      </c>
    </row>
  </sheetData>
  <mergeCells count="4">
    <mergeCell ref="A2:H2"/>
    <mergeCell ref="A13:H13"/>
    <mergeCell ref="A18:H18"/>
    <mergeCell ref="A37:H37"/>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0"/>
  <sheetViews>
    <sheetView workbookViewId="0">
      <selection activeCell="N20" sqref="N20"/>
    </sheetView>
  </sheetViews>
  <sheetFormatPr baseColWidth="10" defaultRowHeight="15"/>
  <cols>
    <col min="3" max="4" width="21.7109375" customWidth="1"/>
    <col min="5" max="5" width="18.28515625" customWidth="1"/>
    <col min="9" max="9" width="34" customWidth="1"/>
    <col min="10" max="10" width="7.28515625" customWidth="1"/>
    <col min="11" max="11" width="10.140625" customWidth="1"/>
    <col min="12" max="12" width="6.42578125" customWidth="1"/>
    <col min="13" max="13" width="9.42578125" customWidth="1"/>
  </cols>
  <sheetData>
    <row r="1" spans="1:14">
      <c r="A1" s="114" t="s">
        <v>480</v>
      </c>
      <c r="B1" s="114" t="s">
        <v>15</v>
      </c>
      <c r="C1" s="114" t="s">
        <v>481</v>
      </c>
      <c r="D1" s="114" t="s">
        <v>1275</v>
      </c>
      <c r="E1" s="114" t="s">
        <v>1276</v>
      </c>
      <c r="F1" s="114" t="s">
        <v>11</v>
      </c>
      <c r="G1" s="114" t="s">
        <v>482</v>
      </c>
      <c r="H1" s="114" t="s">
        <v>17</v>
      </c>
      <c r="I1" s="114" t="s">
        <v>18</v>
      </c>
    </row>
    <row r="2" spans="1:14" s="119" customFormat="1" ht="15" customHeight="1">
      <c r="A2" s="280" t="s">
        <v>483</v>
      </c>
      <c r="B2" s="280"/>
      <c r="C2" s="280"/>
      <c r="D2" s="280"/>
      <c r="E2" s="280"/>
      <c r="F2" s="280"/>
      <c r="G2" s="280"/>
      <c r="H2" s="280"/>
      <c r="I2" s="280"/>
    </row>
    <row r="3" spans="1:14" ht="15" customHeight="1">
      <c r="A3" s="109" t="s">
        <v>484</v>
      </c>
      <c r="B3" s="109" t="s">
        <v>485</v>
      </c>
      <c r="C3" s="109">
        <v>11</v>
      </c>
      <c r="D3" s="109" t="s">
        <v>1307</v>
      </c>
      <c r="E3" s="110" t="s">
        <v>3074</v>
      </c>
      <c r="F3" s="109">
        <v>0</v>
      </c>
      <c r="G3" s="109" t="s">
        <v>486</v>
      </c>
      <c r="H3" s="110" t="s">
        <v>487</v>
      </c>
      <c r="I3" s="110" t="s">
        <v>38</v>
      </c>
      <c r="J3" s="115"/>
      <c r="K3" s="104" t="s">
        <v>2797</v>
      </c>
      <c r="L3" s="105">
        <f>IF(RIGHT(H3,2)="kg",LEFT(H3,LEN(H3)-3)*1000,LEFT(H3,LEN(H3)-2))</f>
        <v>4000</v>
      </c>
      <c r="M3" s="105">
        <f>LEFT(I3,LEN(I3)-3)*IF(RIGHT(I3,2)="po",100,IF(RIGHT(I3,2)="pa",10,1))</f>
        <v>500</v>
      </c>
      <c r="N3" t="str">
        <f>""""&amp;RIGHT(A3,LEN(A3)-2)&amp;""": {
 ""Name"" : """&amp;A3&amp;""",
 ""OV"" : """&amp;B3&amp;""",
 ""Category"": """&amp;K3&amp;""",
 ""AC"" : "&amp;C3&amp;",
 ""BonusAC"" : """&amp;D3&amp;""",
 ""MaxBonusAC"" : "&amp;E3&amp;",
 ""Weight"" : "&amp;L3&amp;",
 ""Price"" : "&amp;M3&amp;",
 ""Discretion"" : """&amp;G3&amp;""",
 ""Strength"" : "&amp;F3&amp;"
  }"</f>
        <v>"Matelassée": {
 "Name" : "  Matelassée",
 "OV" : "Padded",
 "Category": "1_LIGHT",
 "AC" : 11,
 "BonusAC" : "DEX",
 "MaxBonusAC" : null,
 "Weight" : 4000,
 "Price" : 500,
 "Discretion" : "Désavantage",
 "Strength" : 0
  }</v>
      </c>
    </row>
    <row r="4" spans="1:14" ht="15" customHeight="1">
      <c r="A4" s="111" t="s">
        <v>488</v>
      </c>
      <c r="B4" s="111" t="s">
        <v>489</v>
      </c>
      <c r="C4" s="111">
        <v>11</v>
      </c>
      <c r="D4" s="111" t="s">
        <v>1307</v>
      </c>
      <c r="E4" s="112" t="s">
        <v>3074</v>
      </c>
      <c r="F4" s="111">
        <v>0</v>
      </c>
      <c r="G4" s="111" t="s">
        <v>50</v>
      </c>
      <c r="H4" s="112" t="s">
        <v>53</v>
      </c>
      <c r="I4" s="112" t="s">
        <v>84</v>
      </c>
      <c r="J4" s="115"/>
      <c r="K4" s="104" t="s">
        <v>2797</v>
      </c>
      <c r="L4" s="105">
        <f t="shared" ref="L4:L18" si="0">IF(RIGHT(H4,2)="kg",LEFT(H4,LEN(H4)-3)*1000,LEFT(H4,LEN(H4)-2))</f>
        <v>5000</v>
      </c>
      <c r="M4" s="105">
        <f t="shared" ref="M4:M18" si="1">LEFT(I4,LEN(I4)-3)*IF(RIGHT(I4,2)="po",100,IF(RIGHT(I4,2)="pa",10,1))</f>
        <v>1000</v>
      </c>
      <c r="N4" t="str">
        <f t="shared" ref="N4:N18" si="2">""""&amp;RIGHT(A4,LEN(A4)-2)&amp;""": {
 ""Name"" : """&amp;A4&amp;""",
 ""OV"" : """&amp;B4&amp;""",
 ""Category"": """&amp;K4&amp;""",
 ""AC"" : "&amp;C4&amp;",
 ""BonusAC"" : """&amp;D4&amp;""",
 ""MaxBonusAC"" : "&amp;E4&amp;",
 ""Weight"" : "&amp;L4&amp;",
 ""Price"" : "&amp;M4&amp;",
 ""Discretion"" : """&amp;G4&amp;""",
 ""Strength"" : "&amp;F4&amp;"
  }"</f>
        <v>"Cuir": {
 "Name" : "  Cuir",
 "OV" : "Leather",
 "Category": "1_LIGHT",
 "AC" : 11,
 "BonusAC" : "DEX",
 "MaxBonusAC" : null,
 "Weight" : 5000,
 "Price" : 1000,
 "Discretion" : "-",
 "Strength" : 0
  }</v>
      </c>
    </row>
    <row r="5" spans="1:14" ht="15" customHeight="1">
      <c r="A5" s="109" t="s">
        <v>490</v>
      </c>
      <c r="B5" s="109" t="s">
        <v>491</v>
      </c>
      <c r="C5" s="109">
        <v>12</v>
      </c>
      <c r="D5" s="109" t="s">
        <v>1307</v>
      </c>
      <c r="E5" s="110" t="s">
        <v>3074</v>
      </c>
      <c r="F5" s="109">
        <v>0</v>
      </c>
      <c r="G5" s="109" t="s">
        <v>50</v>
      </c>
      <c r="H5" s="110" t="s">
        <v>492</v>
      </c>
      <c r="I5" s="110" t="s">
        <v>493</v>
      </c>
      <c r="J5" s="115"/>
      <c r="K5" s="104" t="s">
        <v>2797</v>
      </c>
      <c r="L5" s="105">
        <f t="shared" si="0"/>
        <v>6500</v>
      </c>
      <c r="M5" s="105">
        <f t="shared" si="1"/>
        <v>4500</v>
      </c>
      <c r="N5" t="str">
        <f t="shared" si="2"/>
        <v>"Cuir clouté": {
 "Name" : "  Cuir clouté",
 "OV" : "Studded leather",
 "Category": "1_LIGHT",
 "AC" : 12,
 "BonusAC" : "DEX",
 "MaxBonusAC" : null,
 "Weight" : 6500,
 "Price" : 4500,
 "Discretion" : "-",
 "Strength" : 0
  }</v>
      </c>
    </row>
    <row r="6" spans="1:14" s="119" customFormat="1" ht="15" customHeight="1">
      <c r="A6" s="280" t="s">
        <v>494</v>
      </c>
      <c r="B6" s="280"/>
      <c r="C6" s="280"/>
      <c r="D6" s="280"/>
      <c r="E6" s="280"/>
      <c r="F6" s="280"/>
      <c r="G6" s="280"/>
      <c r="H6" s="280"/>
      <c r="I6" s="280"/>
      <c r="J6" s="116"/>
      <c r="L6" s="118"/>
      <c r="M6" s="118"/>
      <c r="N6" t="str">
        <f t="shared" si="2"/>
        <v>"mures intermédiaires": {
 "Name" : "Armures intermédiaires",
 "OV" : "",
 "Category": "",
 "AC" : ,
 "BonusAC" : "",
 "MaxBonusAC" : ,
 "Weight" : ,
 "Price" : ,
 "Discretion" : "",
 "Strength" : 
  }</v>
      </c>
    </row>
    <row r="7" spans="1:14" ht="15" customHeight="1">
      <c r="A7" s="109" t="s">
        <v>495</v>
      </c>
      <c r="B7" s="109" t="s">
        <v>496</v>
      </c>
      <c r="C7" s="109">
        <v>12</v>
      </c>
      <c r="D7" s="109" t="s">
        <v>1307</v>
      </c>
      <c r="E7" s="109">
        <v>2</v>
      </c>
      <c r="F7" s="109">
        <v>0</v>
      </c>
      <c r="G7" s="109" t="s">
        <v>50</v>
      </c>
      <c r="H7" s="110" t="s">
        <v>497</v>
      </c>
      <c r="I7" s="110" t="s">
        <v>84</v>
      </c>
      <c r="J7" s="115"/>
      <c r="K7" s="104" t="s">
        <v>2798</v>
      </c>
      <c r="L7" s="105">
        <f t="shared" si="0"/>
        <v>6000</v>
      </c>
      <c r="M7" s="105">
        <f t="shared" si="1"/>
        <v>1000</v>
      </c>
      <c r="N7" t="str">
        <f t="shared" si="2"/>
        <v>"Peau": {
 "Name" : "  Peau",
 "OV" : "Hide",
 "Category": "2_MID",
 "AC" : 12,
 "BonusAC" : "DEX",
 "MaxBonusAC" : 2,
 "Weight" : 6000,
 "Price" : 1000,
 "Discretion" : "-",
 "Strength" : 0
  }</v>
      </c>
    </row>
    <row r="8" spans="1:14" ht="15" customHeight="1">
      <c r="A8" s="111" t="s">
        <v>498</v>
      </c>
      <c r="B8" s="111" t="s">
        <v>499</v>
      </c>
      <c r="C8" s="111">
        <v>13</v>
      </c>
      <c r="D8" s="111" t="s">
        <v>1307</v>
      </c>
      <c r="E8" s="111">
        <v>2</v>
      </c>
      <c r="F8" s="111">
        <v>0</v>
      </c>
      <c r="G8" s="111" t="s">
        <v>50</v>
      </c>
      <c r="H8" s="112" t="s">
        <v>500</v>
      </c>
      <c r="I8" s="112" t="s">
        <v>81</v>
      </c>
      <c r="J8" s="115"/>
      <c r="K8" s="104" t="s">
        <v>2798</v>
      </c>
      <c r="L8" s="105">
        <f t="shared" si="0"/>
        <v>10000</v>
      </c>
      <c r="M8" s="105">
        <f t="shared" si="1"/>
        <v>5000</v>
      </c>
      <c r="N8" t="str">
        <f t="shared" si="2"/>
        <v>"Chemise de mailles": {
 "Name" : "  Chemise de mailles",
 "OV" : "Chain shirt",
 "Category": "2_MID",
 "AC" : 13,
 "BonusAC" : "DEX",
 "MaxBonusAC" : 2,
 "Weight" : 10000,
 "Price" : 5000,
 "Discretion" : "-",
 "Strength" : 0
  }</v>
      </c>
    </row>
    <row r="9" spans="1:14" ht="15" customHeight="1">
      <c r="A9" s="109" t="s">
        <v>501</v>
      </c>
      <c r="B9" s="109" t="s">
        <v>502</v>
      </c>
      <c r="C9" s="109">
        <v>14</v>
      </c>
      <c r="D9" s="109" t="s">
        <v>1307</v>
      </c>
      <c r="E9" s="109">
        <v>2</v>
      </c>
      <c r="F9" s="109">
        <v>0</v>
      </c>
      <c r="G9" s="109" t="s">
        <v>486</v>
      </c>
      <c r="H9" s="110" t="s">
        <v>503</v>
      </c>
      <c r="I9" s="110" t="s">
        <v>81</v>
      </c>
      <c r="J9" s="115"/>
      <c r="K9" s="104" t="s">
        <v>2798</v>
      </c>
      <c r="L9" s="105">
        <f t="shared" si="0"/>
        <v>22500</v>
      </c>
      <c r="M9" s="105">
        <f t="shared" si="1"/>
        <v>5000</v>
      </c>
      <c r="N9" t="str">
        <f t="shared" si="2"/>
        <v>"Écailles": {
 "Name" : "  Écailles",
 "OV" : "Scale mail",
 "Category": "2_MID",
 "AC" : 14,
 "BonusAC" : "DEX",
 "MaxBonusAC" : 2,
 "Weight" : 22500,
 "Price" : 5000,
 "Discretion" : "Désavantage",
 "Strength" : 0
  }</v>
      </c>
    </row>
    <row r="10" spans="1:14" ht="15" customHeight="1">
      <c r="A10" s="111" t="s">
        <v>504</v>
      </c>
      <c r="B10" s="111" t="s">
        <v>505</v>
      </c>
      <c r="C10" s="111">
        <v>14</v>
      </c>
      <c r="D10" s="111" t="s">
        <v>1307</v>
      </c>
      <c r="E10" s="111">
        <v>2</v>
      </c>
      <c r="F10" s="111">
        <v>0</v>
      </c>
      <c r="G10" s="111" t="s">
        <v>50</v>
      </c>
      <c r="H10" s="112" t="s">
        <v>500</v>
      </c>
      <c r="I10" s="112" t="s">
        <v>506</v>
      </c>
      <c r="J10" s="115"/>
      <c r="K10" s="104" t="s">
        <v>2798</v>
      </c>
      <c r="L10" s="105">
        <f t="shared" si="0"/>
        <v>10000</v>
      </c>
      <c r="M10" s="105">
        <f t="shared" si="1"/>
        <v>40000</v>
      </c>
      <c r="N10" t="str">
        <f t="shared" si="2"/>
        <v>"Cuirasse": {
 "Name" : "  Cuirasse",
 "OV" : "Breastplate",
 "Category": "2_MID",
 "AC" : 14,
 "BonusAC" : "DEX",
 "MaxBonusAC" : 2,
 "Weight" : 10000,
 "Price" : 40000,
 "Discretion" : "-",
 "Strength" : 0
  }</v>
      </c>
    </row>
    <row r="11" spans="1:14" ht="15" customHeight="1">
      <c r="A11" s="109" t="s">
        <v>507</v>
      </c>
      <c r="B11" s="109" t="s">
        <v>508</v>
      </c>
      <c r="C11" s="109">
        <v>15</v>
      </c>
      <c r="D11" s="109" t="s">
        <v>1307</v>
      </c>
      <c r="E11" s="109">
        <v>2</v>
      </c>
      <c r="F11" s="109">
        <v>0</v>
      </c>
      <c r="G11" s="109" t="s">
        <v>486</v>
      </c>
      <c r="H11" s="110" t="s">
        <v>509</v>
      </c>
      <c r="I11" s="110" t="s">
        <v>510</v>
      </c>
      <c r="J11" s="115"/>
      <c r="K11" s="104" t="s">
        <v>2798</v>
      </c>
      <c r="L11" s="105">
        <f t="shared" si="0"/>
        <v>20000</v>
      </c>
      <c r="M11" s="105">
        <f t="shared" si="1"/>
        <v>75000</v>
      </c>
      <c r="N11" t="str">
        <f t="shared" si="2"/>
        <v>"Demi-plate": {
 "Name" : "  Demi-plate",
 "OV" : "Half plate",
 "Category": "2_MID",
 "AC" : 15,
 "BonusAC" : "DEX",
 "MaxBonusAC" : 2,
 "Weight" : 20000,
 "Price" : 75000,
 "Discretion" : "Désavantage",
 "Strength" : 0
  }</v>
      </c>
    </row>
    <row r="12" spans="1:14" s="119" customFormat="1" ht="15" customHeight="1">
      <c r="A12" s="280" t="s">
        <v>511</v>
      </c>
      <c r="B12" s="280"/>
      <c r="C12" s="280"/>
      <c r="D12" s="280"/>
      <c r="E12" s="280"/>
      <c r="F12" s="280"/>
      <c r="G12" s="280"/>
      <c r="H12" s="280"/>
      <c r="I12" s="280"/>
      <c r="J12" s="116"/>
      <c r="L12" s="118"/>
      <c r="M12" s="118"/>
      <c r="N12" t="str">
        <f t="shared" si="2"/>
        <v>"mures lourdes": {
 "Name" : "Armures lourdes",
 "OV" : "",
 "Category": "",
 "AC" : ,
 "BonusAC" : "",
 "MaxBonusAC" : ,
 "Weight" : ,
 "Price" : ,
 "Discretion" : "",
 "Strength" : 
  }</v>
      </c>
    </row>
    <row r="13" spans="1:14" ht="15" customHeight="1">
      <c r="A13" s="109" t="s">
        <v>512</v>
      </c>
      <c r="B13" s="109" t="s">
        <v>513</v>
      </c>
      <c r="C13" s="109">
        <v>14</v>
      </c>
      <c r="D13" s="109"/>
      <c r="E13" s="110" t="s">
        <v>3074</v>
      </c>
      <c r="F13" s="109">
        <v>0</v>
      </c>
      <c r="G13" s="109" t="s">
        <v>486</v>
      </c>
      <c r="H13" s="110" t="s">
        <v>509</v>
      </c>
      <c r="I13" s="110" t="s">
        <v>95</v>
      </c>
      <c r="J13" s="115"/>
      <c r="K13" s="104" t="s">
        <v>2799</v>
      </c>
      <c r="L13" s="105">
        <f t="shared" si="0"/>
        <v>20000</v>
      </c>
      <c r="M13" s="105">
        <f t="shared" si="1"/>
        <v>3000</v>
      </c>
      <c r="N13" t="str">
        <f t="shared" si="2"/>
        <v>"Broigne": {
 "Name" : "  Broigne",
 "OV" : "Ring mail",
 "Category": "3_HEAVY",
 "AC" : 14,
 "BonusAC" : "",
 "MaxBonusAC" : null,
 "Weight" : 20000,
 "Price" : 3000,
 "Discretion" : "Désavantage",
 "Strength" : 0
  }</v>
      </c>
    </row>
    <row r="14" spans="1:14" ht="15" customHeight="1">
      <c r="A14" s="111" t="s">
        <v>514</v>
      </c>
      <c r="B14" s="111" t="s">
        <v>515</v>
      </c>
      <c r="C14" s="111">
        <v>16</v>
      </c>
      <c r="D14" s="111"/>
      <c r="E14" s="112" t="s">
        <v>3074</v>
      </c>
      <c r="F14" s="111">
        <v>13</v>
      </c>
      <c r="G14" s="111" t="s">
        <v>486</v>
      </c>
      <c r="H14" s="112" t="s">
        <v>516</v>
      </c>
      <c r="I14" s="112" t="s">
        <v>114</v>
      </c>
      <c r="J14" s="115"/>
      <c r="K14" s="104" t="s">
        <v>2799</v>
      </c>
      <c r="L14" s="105">
        <f t="shared" si="0"/>
        <v>27500</v>
      </c>
      <c r="M14" s="105">
        <f t="shared" si="1"/>
        <v>7500</v>
      </c>
      <c r="N14" t="str">
        <f t="shared" si="2"/>
        <v>"Cotte de mailles": {
 "Name" : "  Cotte de mailles",
 "OV" : "Chain mail",
 "Category": "3_HEAVY",
 "AC" : 16,
 "BonusAC" : "",
 "MaxBonusAC" : null,
 "Weight" : 27500,
 "Price" : 7500,
 "Discretion" : "Désavantage",
 "Strength" : 13
  }</v>
      </c>
    </row>
    <row r="15" spans="1:14" ht="15" customHeight="1">
      <c r="A15" s="109" t="s">
        <v>517</v>
      </c>
      <c r="B15" s="109" t="s">
        <v>518</v>
      </c>
      <c r="C15" s="109">
        <v>17</v>
      </c>
      <c r="D15" s="109"/>
      <c r="E15" s="110" t="s">
        <v>3074</v>
      </c>
      <c r="F15" s="109">
        <v>15</v>
      </c>
      <c r="G15" s="109" t="s">
        <v>486</v>
      </c>
      <c r="H15" s="110" t="s">
        <v>519</v>
      </c>
      <c r="I15" s="110" t="s">
        <v>520</v>
      </c>
      <c r="J15" s="115"/>
      <c r="K15" s="104" t="s">
        <v>2799</v>
      </c>
      <c r="L15" s="105">
        <f t="shared" si="0"/>
        <v>30000</v>
      </c>
      <c r="M15" s="105">
        <f t="shared" si="1"/>
        <v>20000</v>
      </c>
      <c r="N15" t="str">
        <f t="shared" si="2"/>
        <v>"Clibanion": {
 "Name" : "  Clibanion",
 "OV" : "Splint",
 "Category": "3_HEAVY",
 "AC" : 17,
 "BonusAC" : "",
 "MaxBonusAC" : null,
 "Weight" : 30000,
 "Price" : 20000,
 "Discretion" : "Désavantage",
 "Strength" : 15
  }</v>
      </c>
    </row>
    <row r="16" spans="1:14" ht="15" customHeight="1">
      <c r="A16" s="111" t="s">
        <v>521</v>
      </c>
      <c r="B16" s="111" t="s">
        <v>522</v>
      </c>
      <c r="C16" s="111">
        <v>18</v>
      </c>
      <c r="D16" s="111"/>
      <c r="E16" s="112" t="s">
        <v>3074</v>
      </c>
      <c r="F16" s="111">
        <v>15</v>
      </c>
      <c r="G16" s="111" t="s">
        <v>486</v>
      </c>
      <c r="H16" s="112" t="s">
        <v>523</v>
      </c>
      <c r="I16" s="112" t="s">
        <v>524</v>
      </c>
      <c r="J16" s="115"/>
      <c r="K16" s="104" t="s">
        <v>2799</v>
      </c>
      <c r="L16" s="105">
        <f t="shared" si="0"/>
        <v>32500</v>
      </c>
      <c r="M16" s="105">
        <f t="shared" si="1"/>
        <v>150000</v>
      </c>
      <c r="N16" t="str">
        <f t="shared" si="2"/>
        <v>"Harnois": {
 "Name" : "  Harnois",
 "OV" : "Plate",
 "Category": "3_HEAVY",
 "AC" : 18,
 "BonusAC" : "",
 "MaxBonusAC" : null,
 "Weight" : 32500,
 "Price" : 150000,
 "Discretion" : "Désavantage",
 "Strength" : 15
  }</v>
      </c>
    </row>
    <row r="17" spans="1:14" s="119" customFormat="1" ht="15" customHeight="1">
      <c r="A17" s="281" t="s">
        <v>525</v>
      </c>
      <c r="B17" s="281"/>
      <c r="C17" s="281"/>
      <c r="D17" s="281"/>
      <c r="E17" s="281"/>
      <c r="F17" s="281"/>
      <c r="G17" s="281"/>
      <c r="H17" s="281"/>
      <c r="I17" s="281"/>
      <c r="J17" s="116"/>
      <c r="K17" s="117"/>
      <c r="L17" s="118"/>
      <c r="M17" s="118"/>
      <c r="N17" t="str">
        <f t="shared" si="2"/>
        <v>"uclier": {
 "Name" : "Bouclier",
 "OV" : "",
 "Category": "",
 "AC" : ,
 "BonusAC" : "",
 "MaxBonusAC" : ,
 "Weight" : ,
 "Price" : ,
 "Discretion" : "",
 "Strength" : 
  }</v>
      </c>
    </row>
    <row r="18" spans="1:14" ht="15" customHeight="1">
      <c r="A18" s="111" t="s">
        <v>526</v>
      </c>
      <c r="B18" s="111" t="s">
        <v>527</v>
      </c>
      <c r="C18" s="111">
        <v>2</v>
      </c>
      <c r="D18" s="111"/>
      <c r="E18" s="112" t="s">
        <v>3074</v>
      </c>
      <c r="F18" s="111">
        <v>0</v>
      </c>
      <c r="G18" s="111" t="s">
        <v>50</v>
      </c>
      <c r="H18" s="112" t="s">
        <v>76</v>
      </c>
      <c r="I18" s="112" t="s">
        <v>84</v>
      </c>
      <c r="J18" s="115"/>
      <c r="K18" s="104" t="s">
        <v>2800</v>
      </c>
      <c r="L18" s="105">
        <f t="shared" si="0"/>
        <v>3000</v>
      </c>
      <c r="M18" s="105">
        <f t="shared" si="1"/>
        <v>1000</v>
      </c>
      <c r="N18" t="str">
        <f t="shared" si="2"/>
        <v>"Bouclier": {
 "Name" : "  Bouclier",
 "OV" : "Shield",
 "Category": "0_SHIELD",
 "AC" : 2,
 "BonusAC" : "",
 "MaxBonusAC" : null,
 "Weight" : 3000,
 "Price" : 1000,
 "Discretion" : "-",
 "Strength" : 0
  }</v>
      </c>
    </row>
    <row r="20" spans="1:14">
      <c r="N20" t="str">
        <f>CONCATENATE(N3,",
",N4,",
",N5,",
",N7,",
",N8,",
",N9,",
",N10,",
",N11,",
",N13,",
",N14,",
",N15,",
",N16,",
",N18)</f>
        <v>"Matelassée": {
 "Name" : "  Matelassée",
 "OV" : "Padded",
 "Category": "1_LIGHT",
 "AC" : 11,
 "BonusAC" : "DEX",
 "MaxBonusAC" : null,
 "Weight" : 4000,
 "Price" : 500,
 "Discretion" : "Désavantage",
 "Strength" : 0
  },
"Cuir": {
 "Name" : "  Cuir",
 "OV" : "Leather",
 "Category": "1_LIGHT",
 "AC" : 11,
 "BonusAC" : "DEX",
 "MaxBonusAC" : null,
 "Weight" : 5000,
 "Price" : 1000,
 "Discretion" : "-",
 "Strength" : 0
  },
"Cuir clouté": {
 "Name" : "  Cuir clouté",
 "OV" : "Studded leather",
 "Category": "1_LIGHT",
 "AC" : 12,
 "BonusAC" : "DEX",
 "MaxBonusAC" : null,
 "Weight" : 6500,
 "Price" : 4500,
 "Discretion" : "-",
 "Strength" : 0
  },
"Peau": {
 "Name" : "  Peau",
 "OV" : "Hide",
 "Category": "2_MID",
 "AC" : 12,
 "BonusAC" : "DEX",
 "MaxBonusAC" : 2,
 "Weight" : 6000,
 "Price" : 1000,
 "Discretion" : "-",
 "Strength" : 0
  },
"Chemise de mailles": {
 "Name" : "  Chemise de mailles",
 "OV" : "Chain shirt",
 "Category": "2_MID",
 "AC" : 13,
 "BonusAC" : "DEX",
 "MaxBonusAC" : 2,
 "Weight" : 10000,
 "Price" : 5000,
 "Discretion" : "-",
 "Strength" : 0
  },
"Écailles": {
 "Name" : "  Écailles",
 "OV" : "Scale mail",
 "Category": "2_MID",
 "AC" : 14,
 "BonusAC" : "DEX",
 "MaxBonusAC" : 2,
 "Weight" : 22500,
 "Price" : 5000,
 "Discretion" : "Désavantage",
 "Strength" : 0
  },
"Cuirasse": {
 "Name" : "  Cuirasse",
 "OV" : "Breastplate",
 "Category": "2_MID",
 "AC" : 14,
 "BonusAC" : "DEX",
 "MaxBonusAC" : 2,
 "Weight" : 10000,
 "Price" : 40000,
 "Discretion" : "-",
 "Strength" : 0
  },
"Demi-plate": {
 "Name" : "  Demi-plate",
 "OV" : "Half plate",
 "Category": "2_MID",
 "AC" : 15,
 "BonusAC" : "DEX",
 "MaxBonusAC" : 2,
 "Weight" : 20000,
 "Price" : 75000,
 "Discretion" : "Désavantage",
 "Strength" : 0
  },
"Broigne": {
 "Name" : "  Broigne",
 "OV" : "Ring mail",
 "Category": "3_HEAVY",
 "AC" : 14,
 "BonusAC" : "",
 "MaxBonusAC" : null,
 "Weight" : 20000,
 "Price" : 3000,
 "Discretion" : "Désavantage",
 "Strength" : 0
  },
"Cotte de mailles": {
 "Name" : "  Cotte de mailles",
 "OV" : "Chain mail",
 "Category": "3_HEAVY",
 "AC" : 16,
 "BonusAC" : "",
 "MaxBonusAC" : null,
 "Weight" : 27500,
 "Price" : 7500,
 "Discretion" : "Désavantage",
 "Strength" : 13
  },
"Clibanion": {
 "Name" : "  Clibanion",
 "OV" : "Splint",
 "Category": "3_HEAVY",
 "AC" : 17,
 "BonusAC" : "",
 "MaxBonusAC" : null,
 "Weight" : 30000,
 "Price" : 20000,
 "Discretion" : "Désavantage",
 "Strength" : 15
  },
"Harnois": {
 "Name" : "  Harnois",
 "OV" : "Plate",
 "Category": "3_HEAVY",
 "AC" : 18,
 "BonusAC" : "",
 "MaxBonusAC" : null,
 "Weight" : 32500,
 "Price" : 150000,
 "Discretion" : "Désavantage",
 "Strength" : 15
  },
"Bouclier": {
 "Name" : "  Bouclier",
 "OV" : "Shield",
 "Category": "0_SHIELD",
 "AC" : 2,
 "BonusAC" : "",
 "MaxBonusAC" : null,
 "Weight" : 3000,
 "Price" : 1000,
 "Discretion" : "-",
 "Strength" : 0
  }</v>
      </c>
    </row>
  </sheetData>
  <mergeCells count="4">
    <mergeCell ref="A2:I2"/>
    <mergeCell ref="A6:I6"/>
    <mergeCell ref="A12:I12"/>
    <mergeCell ref="A17:I17"/>
  </mergeCell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6"/>
  <sheetViews>
    <sheetView workbookViewId="0">
      <selection activeCell="A51" sqref="A51"/>
    </sheetView>
  </sheetViews>
  <sheetFormatPr baseColWidth="10" defaultRowHeight="15"/>
  <cols>
    <col min="1" max="1" width="27.28515625" customWidth="1"/>
    <col min="2" max="2" width="19.42578125" customWidth="1"/>
    <col min="5" max="5" width="16.7109375" customWidth="1"/>
    <col min="6" max="6" width="8.28515625" customWidth="1"/>
    <col min="7" max="7" width="10.42578125" customWidth="1"/>
  </cols>
  <sheetData>
    <row r="1" spans="1:14">
      <c r="A1" s="114" t="s">
        <v>528</v>
      </c>
      <c r="B1" s="114" t="s">
        <v>15</v>
      </c>
      <c r="C1" s="114" t="s">
        <v>18</v>
      </c>
      <c r="D1" s="114" t="s">
        <v>17</v>
      </c>
    </row>
    <row r="2" spans="1:14" s="119" customFormat="1">
      <c r="A2" s="108" t="s">
        <v>529</v>
      </c>
      <c r="B2" s="108" t="s">
        <v>530</v>
      </c>
      <c r="C2" s="123"/>
      <c r="D2" s="123"/>
      <c r="E2" s="119" t="s">
        <v>615</v>
      </c>
      <c r="H2" s="119" t="str">
        <f>""""&amp;E2&amp;""":  {""Code"": """&amp;E2&amp;""", ""Name"": """&amp;A2&amp;""", ""OV"": """&amp;B2&amp;"""}"</f>
        <v>"MUSIC":  {"Code": "MUSIC", "Name": "Instruments de musique", "OV": "Musical instrument"}</v>
      </c>
    </row>
    <row r="3" spans="1:14">
      <c r="A3" s="109" t="s">
        <v>531</v>
      </c>
      <c r="B3" s="109" t="s">
        <v>532</v>
      </c>
      <c r="C3" s="110" t="s">
        <v>29</v>
      </c>
      <c r="D3" s="110" t="s">
        <v>28</v>
      </c>
      <c r="E3" s="56" t="s">
        <v>615</v>
      </c>
      <c r="F3" s="105">
        <f t="shared" ref="F3:F12" si="0">LEFT(C3,LEN(C3)-3)*IF(RIGHT(C3,2)="po",100,IF(RIGHT(C3,2)="pa",10,1))</f>
        <v>200</v>
      </c>
      <c r="G3" s="105" t="str">
        <f t="shared" ref="G3:G12" si="1">IF(RIGHT(D3,2)="kg",LEFT(D3,LEN(D3)-3)*1000,LEFT(D3,LEN(D3)-2))</f>
        <v>500</v>
      </c>
      <c r="H3" s="119"/>
      <c r="I3" t="str">
        <f>""""&amp;RIGHT(A3,LEN(A3)-2)&amp;""": {
 ""Name"" : """&amp;RIGHT(A3,LEN(A3)-2)&amp;""",
 ""OV"" : """&amp;B3&amp;""",
 ""Category"": """&amp;E3&amp;""",
 ""Weight"" : "&amp;G3&amp;",
 ""Price"" : "&amp;F3&amp;"
  },"</f>
        <v>"Chalemie": {
 "Name" : "Chalemie",
 "OV" : "  Shawm",
 "Category": "MUSIC",
 "Weight" : 500,
 "Price" : 200
  },</v>
      </c>
      <c r="J3" s="56"/>
      <c r="K3" s="56"/>
      <c r="L3" s="56"/>
      <c r="M3" s="56"/>
      <c r="N3" s="56"/>
    </row>
    <row r="4" spans="1:14">
      <c r="A4" s="111" t="s">
        <v>533</v>
      </c>
      <c r="B4" s="111" t="s">
        <v>534</v>
      </c>
      <c r="C4" s="112" t="s">
        <v>535</v>
      </c>
      <c r="D4" s="112" t="s">
        <v>33</v>
      </c>
      <c r="E4" s="56" t="s">
        <v>615</v>
      </c>
      <c r="F4" s="105">
        <f t="shared" si="0"/>
        <v>300</v>
      </c>
      <c r="G4" s="105">
        <f t="shared" si="1"/>
        <v>1000</v>
      </c>
      <c r="H4" s="119"/>
      <c r="I4" t="str">
        <f t="shared" ref="I4:I45" si="2">""""&amp;RIGHT(A4,LEN(A4)-2)&amp;""": {
 ""Name"" : """&amp;RIGHT(A4,LEN(A4)-2)&amp;""",
 ""OV"" : """&amp;B4&amp;""",
 ""Category"": """&amp;E4&amp;""",
 ""Weight"" : "&amp;G4&amp;",
 ""Price"" : "&amp;F4&amp;"
  },"</f>
        <v>"Cor": {
 "Name" : "Cor",
 "OV" : "  Horn",
 "Category": "MUSIC",
 "Weight" : 1000,
 "Price" : 300
  },</v>
      </c>
      <c r="J4" s="56"/>
      <c r="K4" s="56"/>
      <c r="L4" s="56"/>
      <c r="M4" s="56"/>
      <c r="N4" s="56"/>
    </row>
    <row r="5" spans="1:14">
      <c r="A5" s="109" t="s">
        <v>536</v>
      </c>
      <c r="B5" s="109" t="s">
        <v>537</v>
      </c>
      <c r="C5" s="110" t="s">
        <v>95</v>
      </c>
      <c r="D5" s="110" t="s">
        <v>76</v>
      </c>
      <c r="E5" s="56" t="s">
        <v>615</v>
      </c>
      <c r="F5" s="105">
        <f t="shared" si="0"/>
        <v>3000</v>
      </c>
      <c r="G5" s="105">
        <f t="shared" si="1"/>
        <v>3000</v>
      </c>
      <c r="H5" s="119"/>
      <c r="I5" t="str">
        <f t="shared" si="2"/>
        <v>"Cornemuse": {
 "Name" : "Cornemuse",
 "OV" : "  Bagpipes",
 "Category": "MUSIC",
 "Weight" : 3000,
 "Price" : 3000
  },</v>
      </c>
      <c r="J5" s="56"/>
      <c r="K5" s="56"/>
      <c r="L5" s="56"/>
      <c r="M5" s="56"/>
      <c r="N5" s="56"/>
    </row>
    <row r="6" spans="1:14">
      <c r="A6" s="111" t="s">
        <v>538</v>
      </c>
      <c r="B6" s="111" t="s">
        <v>539</v>
      </c>
      <c r="C6" s="112" t="s">
        <v>29</v>
      </c>
      <c r="D6" s="112" t="s">
        <v>28</v>
      </c>
      <c r="E6" s="56" t="s">
        <v>615</v>
      </c>
      <c r="F6" s="105">
        <f t="shared" si="0"/>
        <v>200</v>
      </c>
      <c r="G6" s="105" t="str">
        <f t="shared" si="1"/>
        <v>500</v>
      </c>
      <c r="H6" s="119"/>
      <c r="I6" t="str">
        <f t="shared" si="2"/>
        <v>"Flûte": {
 "Name" : "Flûte",
 "OV" : "  Flute ",
 "Category": "MUSIC",
 "Weight" : 500,
 "Price" : 200
  },</v>
      </c>
      <c r="J6" s="56"/>
      <c r="K6" s="56"/>
      <c r="L6" s="56"/>
      <c r="M6" s="56"/>
      <c r="N6" s="56"/>
    </row>
    <row r="7" spans="1:14">
      <c r="A7" s="109" t="s">
        <v>540</v>
      </c>
      <c r="B7" s="109" t="s">
        <v>541</v>
      </c>
      <c r="C7" s="110" t="s">
        <v>542</v>
      </c>
      <c r="D7" s="110" t="s">
        <v>33</v>
      </c>
      <c r="E7" s="56" t="s">
        <v>615</v>
      </c>
      <c r="F7" s="105">
        <f t="shared" si="0"/>
        <v>1200</v>
      </c>
      <c r="G7" s="105">
        <f t="shared" si="1"/>
        <v>1000</v>
      </c>
      <c r="H7" s="119"/>
      <c r="I7" t="str">
        <f t="shared" si="2"/>
        <v>"Flûte de pan": {
 "Name" : "Flûte de pan",
 "OV" : "  Pan flute",
 "Category": "MUSIC",
 "Weight" : 1000,
 "Price" : 1200
  },</v>
      </c>
      <c r="J7" s="56"/>
      <c r="K7" s="56"/>
      <c r="L7" s="56"/>
      <c r="M7" s="56"/>
      <c r="N7" s="56"/>
    </row>
    <row r="8" spans="1:14">
      <c r="A8" s="111" t="s">
        <v>543</v>
      </c>
      <c r="B8" s="111" t="s">
        <v>544</v>
      </c>
      <c r="C8" s="112" t="s">
        <v>545</v>
      </c>
      <c r="D8" s="112" t="s">
        <v>33</v>
      </c>
      <c r="E8" s="56" t="s">
        <v>615</v>
      </c>
      <c r="F8" s="105">
        <f t="shared" si="0"/>
        <v>3500</v>
      </c>
      <c r="G8" s="105">
        <f t="shared" si="1"/>
        <v>1000</v>
      </c>
      <c r="H8" s="119"/>
      <c r="I8" t="str">
        <f t="shared" si="2"/>
        <v>"Luth": {
 "Name" : "Luth",
 "OV" : "  Lute",
 "Category": "MUSIC",
 "Weight" : 1000,
 "Price" : 3500
  },</v>
      </c>
      <c r="J8" s="56"/>
      <c r="K8" s="56"/>
      <c r="L8" s="56"/>
      <c r="M8" s="56"/>
      <c r="N8" s="56"/>
    </row>
    <row r="9" spans="1:14">
      <c r="A9" s="109" t="s">
        <v>546</v>
      </c>
      <c r="B9" s="109" t="s">
        <v>546</v>
      </c>
      <c r="C9" s="110" t="s">
        <v>95</v>
      </c>
      <c r="D9" s="110" t="s">
        <v>33</v>
      </c>
      <c r="E9" s="56" t="s">
        <v>615</v>
      </c>
      <c r="F9" s="105">
        <f t="shared" si="0"/>
        <v>3000</v>
      </c>
      <c r="G9" s="105">
        <f t="shared" si="1"/>
        <v>1000</v>
      </c>
      <c r="H9" s="119"/>
      <c r="I9" t="str">
        <f t="shared" si="2"/>
        <v>"Lyre": {
 "Name" : "Lyre",
 "OV" : "  Lyre",
 "Category": "MUSIC",
 "Weight" : 1000,
 "Price" : 3000
  },</v>
      </c>
      <c r="J9" s="56"/>
      <c r="K9" s="56"/>
      <c r="L9" s="56"/>
      <c r="M9" s="56"/>
      <c r="N9" s="56"/>
    </row>
    <row r="10" spans="1:14">
      <c r="A10" s="111" t="s">
        <v>547</v>
      </c>
      <c r="B10" s="111" t="s">
        <v>548</v>
      </c>
      <c r="C10" s="112" t="s">
        <v>549</v>
      </c>
      <c r="D10" s="112" t="s">
        <v>45</v>
      </c>
      <c r="E10" s="56" t="s">
        <v>615</v>
      </c>
      <c r="F10" s="105">
        <f t="shared" si="0"/>
        <v>600</v>
      </c>
      <c r="G10" s="105">
        <f t="shared" si="1"/>
        <v>1500</v>
      </c>
      <c r="H10" s="119"/>
      <c r="I10" t="str">
        <f t="shared" si="2"/>
        <v>"Tambour": {
 "Name" : "Tambour",
 "OV" : "  Drum",
 "Category": "MUSIC",
 "Weight" : 1500,
 "Price" : 600
  },</v>
      </c>
      <c r="J10" s="56"/>
      <c r="K10" s="56"/>
      <c r="L10" s="56"/>
      <c r="M10" s="56"/>
      <c r="N10" s="56"/>
    </row>
    <row r="11" spans="1:14">
      <c r="A11" s="109" t="s">
        <v>550</v>
      </c>
      <c r="B11" s="109" t="s">
        <v>551</v>
      </c>
      <c r="C11" s="110" t="s">
        <v>61</v>
      </c>
      <c r="D11" s="110" t="s">
        <v>53</v>
      </c>
      <c r="E11" s="56" t="s">
        <v>615</v>
      </c>
      <c r="F11" s="105">
        <f t="shared" si="0"/>
        <v>2500</v>
      </c>
      <c r="G11" s="105">
        <f t="shared" si="1"/>
        <v>5000</v>
      </c>
      <c r="H11" s="119"/>
      <c r="I11" t="str">
        <f t="shared" si="2"/>
        <v>"Tympanon": {
 "Name" : "Tympanon",
 "OV" : "  Dulcimer",
 "Category": "MUSIC",
 "Weight" : 5000,
 "Price" : 2500
  },</v>
      </c>
      <c r="J11" s="56"/>
      <c r="K11" s="56"/>
      <c r="L11" s="56"/>
      <c r="M11" s="56"/>
      <c r="N11" s="56"/>
    </row>
    <row r="12" spans="1:14">
      <c r="A12" s="111" t="s">
        <v>552</v>
      </c>
      <c r="B12" s="111" t="s">
        <v>553</v>
      </c>
      <c r="C12" s="112" t="s">
        <v>95</v>
      </c>
      <c r="D12" s="112" t="s">
        <v>28</v>
      </c>
      <c r="E12" s="56" t="s">
        <v>615</v>
      </c>
      <c r="F12" s="105">
        <f t="shared" si="0"/>
        <v>3000</v>
      </c>
      <c r="G12" s="105" t="str">
        <f t="shared" si="1"/>
        <v>500</v>
      </c>
      <c r="H12" s="119"/>
      <c r="I12" t="str">
        <f t="shared" si="2"/>
        <v>"Viole": {
 "Name" : "Viole",
 "OV" : "  Viol",
 "Category": "MUSIC",
 "Weight" : 500,
 "Price" : 3000
  },</v>
      </c>
      <c r="J12" s="56"/>
      <c r="K12" s="56"/>
      <c r="L12" s="56"/>
      <c r="M12" s="56"/>
      <c r="N12" s="56"/>
    </row>
    <row r="13" spans="1:14" s="119" customFormat="1">
      <c r="A13" s="113" t="s">
        <v>554</v>
      </c>
      <c r="B13" s="113" t="s">
        <v>555</v>
      </c>
      <c r="C13" s="107"/>
      <c r="D13" s="107"/>
      <c r="E13" s="119" t="s">
        <v>616</v>
      </c>
      <c r="F13" s="105"/>
      <c r="G13" s="105"/>
      <c r="H13" s="119" t="str">
        <f>""""&amp;E13&amp;""":  {""Code"": """&amp;E13&amp;""", ""Name"": """&amp;A13&amp;""", ""OV"": """&amp;B13&amp;"""}"</f>
        <v>"GAME":  {"Code": "GAME", "Name": "Jeux", "OV": "Gaming set"}</v>
      </c>
      <c r="I13"/>
    </row>
    <row r="14" spans="1:14">
      <c r="A14" s="111" t="s">
        <v>556</v>
      </c>
      <c r="B14" s="111" t="s">
        <v>557</v>
      </c>
      <c r="C14" s="112" t="s">
        <v>34</v>
      </c>
      <c r="D14" s="121" t="s">
        <v>437</v>
      </c>
      <c r="E14" s="56" t="s">
        <v>616</v>
      </c>
      <c r="F14" s="105">
        <f>LEFT(C14,LEN(C14)-3)*IF(RIGHT(C14,2)="po",100,IF(RIGHT(C14,2)="pa",10,1))</f>
        <v>10</v>
      </c>
      <c r="G14" s="105" t="str">
        <f>IF(RIGHT(D14,2)="kg",LEFT(D14,LEN(D14)-3)*1000,LEFT(D14,LEN(D14)-2))</f>
        <v>0</v>
      </c>
      <c r="H14" s="119"/>
      <c r="I14" t="str">
        <f t="shared" si="2"/>
        <v>"Dés": {
 "Name" : "Dés",
 "OV" : "  Dice set",
 "Category": "GAME",
 "Weight" : 0,
 "Price" : 10
  },</v>
      </c>
      <c r="J14" s="56"/>
      <c r="K14" s="56"/>
      <c r="L14" s="56"/>
      <c r="M14" s="56"/>
      <c r="N14" s="56"/>
    </row>
    <row r="15" spans="1:14">
      <c r="A15" s="109" t="s">
        <v>558</v>
      </c>
      <c r="B15" s="109" t="s">
        <v>559</v>
      </c>
      <c r="C15" s="110" t="s">
        <v>46</v>
      </c>
      <c r="D15" s="110" t="s">
        <v>560</v>
      </c>
      <c r="E15" s="56" t="s">
        <v>616</v>
      </c>
      <c r="F15" s="105">
        <f>LEFT(C15,LEN(C15)-3)*IF(RIGHT(C15,2)="po",100,IF(RIGHT(C15,2)="pa",10,1))</f>
        <v>100</v>
      </c>
      <c r="G15" s="105" t="str">
        <f>IF(RIGHT(D15,2)="kg",LEFT(D15,LEN(D15)-3)*1000,LEFT(D15,LEN(D15)-2))</f>
        <v>250</v>
      </c>
      <c r="H15" s="119"/>
      <c r="I15" t="str">
        <f t="shared" si="2"/>
        <v>"Jeu d'échecs draconiques": {
 "Name" : "Jeu d'échecs draconiques",
 "OV" : "  Dragonchess set ",
 "Category": "GAME",
 "Weight" : 250,
 "Price" : 100
  },</v>
      </c>
      <c r="J15" s="56"/>
      <c r="K15" s="56"/>
      <c r="L15" s="56"/>
      <c r="M15" s="56"/>
      <c r="N15" s="56"/>
    </row>
    <row r="16" spans="1:14">
      <c r="A16" s="111" t="s">
        <v>561</v>
      </c>
      <c r="B16" s="111" t="s">
        <v>562</v>
      </c>
      <c r="C16" s="112" t="s">
        <v>42</v>
      </c>
      <c r="D16" s="121" t="s">
        <v>437</v>
      </c>
      <c r="E16" s="56" t="s">
        <v>616</v>
      </c>
      <c r="F16" s="105">
        <f>LEFT(C16,LEN(C16)-3)*IF(RIGHT(C16,2)="po",100,IF(RIGHT(C16,2)="pa",10,1))</f>
        <v>50</v>
      </c>
      <c r="G16" s="105" t="str">
        <f>IF(RIGHT(D16,2)="kg",LEFT(D16,LEN(D16)-3)*1000,LEFT(D16,LEN(D16)-2))</f>
        <v>0</v>
      </c>
      <c r="H16" s="119"/>
      <c r="I16" t="str">
        <f>""""&amp;RIGHT(A16,LEN(A16)-2)&amp;""": {
 ""Name"" : """&amp;RIGHT(A16,LEN(A16)-2)&amp;""",
 ""OV"" : """&amp;B16&amp;""",
 ""Category"": """&amp;E16&amp;""",
 ""Weight"" : "&amp;G16&amp;",
 ""Price"" : "&amp;F16&amp;"
  },"</f>
        <v>"Jeu de cartes": {
 "Name" : "Jeu de cartes",
 "OV" : "  Playing card set",
 "Category": "GAME",
 "Weight" : 0,
 "Price" : 50
  },</v>
      </c>
      <c r="J16" s="56"/>
      <c r="K16" s="56"/>
      <c r="L16" s="56"/>
      <c r="M16" s="56"/>
      <c r="N16" s="56"/>
    </row>
    <row r="17" spans="1:14" ht="25.5">
      <c r="A17" s="109" t="s">
        <v>563</v>
      </c>
      <c r="B17" s="109" t="s">
        <v>564</v>
      </c>
      <c r="C17" s="110" t="s">
        <v>46</v>
      </c>
      <c r="D17" s="122" t="s">
        <v>437</v>
      </c>
      <c r="E17" s="56" t="s">
        <v>616</v>
      </c>
      <c r="F17" s="105">
        <f>LEFT(C17,LEN(C17)-3)*IF(RIGHT(C17,2)="po",100,IF(RIGHT(C17,2)="pa",10,1))</f>
        <v>100</v>
      </c>
      <c r="G17" s="105" t="str">
        <f>IF(RIGHT(D17,2)="kg",LEFT(D17,LEN(D17)-3)*1000,LEFT(D17,LEN(D17)-2))</f>
        <v>0</v>
      </c>
      <c r="H17" s="119"/>
      <c r="I17" t="str">
        <f t="shared" si="2"/>
        <v>"Jeu des Dragons": {
 "Name" : "Jeu des Dragons",
 "OV" : "  Three-Dragon Ante set",
 "Category": "GAME",
 "Weight" : 0,
 "Price" : 100
  },</v>
      </c>
      <c r="J17" s="56"/>
      <c r="K17" s="56"/>
      <c r="L17" s="56"/>
      <c r="M17" s="56"/>
      <c r="N17" s="56"/>
    </row>
    <row r="18" spans="1:14" s="119" customFormat="1">
      <c r="A18" s="107" t="s">
        <v>612</v>
      </c>
      <c r="B18" s="107" t="s">
        <v>612</v>
      </c>
      <c r="C18" s="124"/>
      <c r="D18" s="125"/>
      <c r="E18" s="119" t="s">
        <v>617</v>
      </c>
      <c r="F18" s="105"/>
      <c r="G18" s="105"/>
      <c r="H18" s="119" t="str">
        <f>""""&amp;E18&amp;""":  {""Code"": """&amp;E18&amp;""", ""Name"": """&amp;A18&amp;""", ""OV"": """&amp;B18&amp;"""}"</f>
        <v>"KIT":  {"Code": "KIT", "Name": "Kits", "OV": "Kits"}</v>
      </c>
      <c r="I18"/>
    </row>
    <row r="19" spans="1:14">
      <c r="A19" s="111" t="s">
        <v>627</v>
      </c>
      <c r="B19" s="111" t="s">
        <v>565</v>
      </c>
      <c r="C19" s="112" t="s">
        <v>81</v>
      </c>
      <c r="D19" s="112" t="s">
        <v>33</v>
      </c>
      <c r="E19" s="56" t="s">
        <v>617</v>
      </c>
      <c r="F19" s="105">
        <f>LEFT(C19,LEN(C19)-3)*IF(RIGHT(C19,2)="po",100,IF(RIGHT(C19,2)="pa",10,1))</f>
        <v>5000</v>
      </c>
      <c r="G19" s="105">
        <f>IF(RIGHT(D19,2)="kg",LEFT(D19,LEN(D19)-3)*1000,LEFT(D19,LEN(D19)-2))</f>
        <v>1000</v>
      </c>
      <c r="H19" s="119"/>
      <c r="I19" t="str">
        <f t="shared" si="2"/>
        <v>"Kit d'empoisonneur": {
 "Name" : "Kit d'empoisonneur",
 "OV" : "Poisoner's kit ",
 "Category": "KIT",
 "Weight" : 1000,
 "Price" : 5000
  },</v>
      </c>
      <c r="J19" s="56"/>
      <c r="K19" s="56"/>
      <c r="L19" s="56"/>
      <c r="M19" s="56"/>
      <c r="N19" s="56"/>
    </row>
    <row r="20" spans="1:14">
      <c r="A20" s="109" t="s">
        <v>626</v>
      </c>
      <c r="B20" s="109" t="s">
        <v>566</v>
      </c>
      <c r="C20" s="110" t="s">
        <v>38</v>
      </c>
      <c r="D20" s="110" t="s">
        <v>45</v>
      </c>
      <c r="E20" s="56" t="s">
        <v>617</v>
      </c>
      <c r="F20" s="105">
        <f>LEFT(C20,LEN(C20)-3)*IF(RIGHT(C20,2)="po",100,IF(RIGHT(C20,2)="pa",10,1))</f>
        <v>500</v>
      </c>
      <c r="G20" s="105">
        <f>IF(RIGHT(D20,2)="kg",LEFT(D20,LEN(D20)-3)*1000,LEFT(D20,LEN(D20)-2))</f>
        <v>1500</v>
      </c>
      <c r="H20" s="119"/>
      <c r="I20" t="str">
        <f t="shared" si="2"/>
        <v>"Kit d'herboriste": {
 "Name" : "Kit d'herboriste",
 "OV" : "Herbalism kit ",
 "Category": "KIT",
 "Weight" : 1500,
 "Price" : 500
  },</v>
      </c>
      <c r="J20" s="56"/>
      <c r="K20" s="56"/>
      <c r="L20" s="56"/>
      <c r="M20" s="56"/>
      <c r="N20" s="56"/>
    </row>
    <row r="21" spans="1:14">
      <c r="A21" s="111" t="s">
        <v>625</v>
      </c>
      <c r="B21" s="111" t="s">
        <v>567</v>
      </c>
      <c r="C21" s="112" t="s">
        <v>87</v>
      </c>
      <c r="D21" s="112" t="s">
        <v>60</v>
      </c>
      <c r="E21" s="56" t="s">
        <v>617</v>
      </c>
      <c r="F21" s="105">
        <f>LEFT(C21,LEN(C21)-3)*IF(RIGHT(C21,2)="po",100,IF(RIGHT(C21,2)="pa",10,1))</f>
        <v>1500</v>
      </c>
      <c r="G21" s="105">
        <f>IF(RIGHT(D21,2)="kg",LEFT(D21,LEN(D21)-3)*1000,LEFT(D21,LEN(D21)-2))</f>
        <v>2500</v>
      </c>
      <c r="H21" s="119"/>
      <c r="I21" t="str">
        <f t="shared" si="2"/>
        <v>"Kit de contrefaçon": {
 "Name" : "Kit de contrefaçon",
 "OV" : "Forgery kit ",
 "Category": "KIT",
 "Weight" : 2500,
 "Price" : 1500
  },</v>
      </c>
      <c r="J21" s="56"/>
      <c r="K21" s="56"/>
      <c r="L21" s="56"/>
      <c r="M21" s="56"/>
      <c r="N21" s="56"/>
    </row>
    <row r="22" spans="1:14">
      <c r="A22" s="109" t="s">
        <v>624</v>
      </c>
      <c r="B22" s="109" t="s">
        <v>568</v>
      </c>
      <c r="C22" s="110" t="s">
        <v>61</v>
      </c>
      <c r="D22" s="110" t="s">
        <v>45</v>
      </c>
      <c r="E22" s="56" t="s">
        <v>617</v>
      </c>
      <c r="F22" s="105">
        <f>LEFT(C22,LEN(C22)-3)*IF(RIGHT(C22,2)="po",100,IF(RIGHT(C22,2)="pa",10,1))</f>
        <v>2500</v>
      </c>
      <c r="G22" s="105">
        <f>IF(RIGHT(D22,2)="kg",LEFT(D22,LEN(D22)-3)*1000,LEFT(D22,LEN(D22)-2))</f>
        <v>1500</v>
      </c>
      <c r="H22" s="119"/>
      <c r="I22" t="str">
        <f t="shared" si="2"/>
        <v>"Kit de déguisement": {
 "Name" : "Kit de déguisement",
 "OV" : "Disguise kit ",
 "Category": "KIT",
 "Weight" : 1500,
 "Price" : 2500
  },</v>
      </c>
      <c r="J22" s="56"/>
      <c r="K22" s="56"/>
      <c r="L22" s="56"/>
      <c r="M22" s="56"/>
      <c r="N22" s="56"/>
    </row>
    <row r="23" spans="1:14" s="119" customFormat="1">
      <c r="A23" s="108" t="s">
        <v>569</v>
      </c>
      <c r="B23" s="108" t="s">
        <v>570</v>
      </c>
      <c r="C23" s="123"/>
      <c r="D23" s="123"/>
      <c r="E23" s="119" t="s">
        <v>618</v>
      </c>
      <c r="F23" s="105"/>
      <c r="G23" s="105"/>
      <c r="H23" s="119" t="str">
        <f>""""&amp;E23&amp;""":  {""Code"": """&amp;E23&amp;""", ""Name"": """&amp;A23&amp;""", ""OV"": """&amp;B23&amp;"""}"</f>
        <v>"ARTISAN":  {"Code": "ARTISAN", "Name": "Outils d'artisan", "OV": "Artisan's tools"}</v>
      </c>
      <c r="I23"/>
    </row>
    <row r="24" spans="1:14">
      <c r="A24" s="109" t="s">
        <v>571</v>
      </c>
      <c r="B24" s="109" t="s">
        <v>572</v>
      </c>
      <c r="C24" s="110" t="s">
        <v>81</v>
      </c>
      <c r="D24" s="110" t="s">
        <v>487</v>
      </c>
      <c r="E24" s="56" t="s">
        <v>618</v>
      </c>
      <c r="F24" s="105">
        <f t="shared" ref="F24:F42" si="3">LEFT(C24,LEN(C24)-3)*IF(RIGHT(C24,2)="po",100,IF(RIGHT(C24,2)="pa",10,1))</f>
        <v>5000</v>
      </c>
      <c r="G24" s="105">
        <f t="shared" ref="G24:G42" si="4">IF(RIGHT(D24,2)="kg",LEFT(D24,LEN(D24)-3)*1000,LEFT(D24,LEN(D24)-2))</f>
        <v>4000</v>
      </c>
      <c r="H24" s="119"/>
      <c r="I24" t="str">
        <f t="shared" si="2"/>
        <v>"Matériel d'alchimiste": {
 "Name" : "Matériel d'alchimiste",
 "OV" : "  Alchemist's supplies",
 "Category": "ARTISAN",
 "Weight" : 4000,
 "Price" : 5000
  },</v>
      </c>
      <c r="J24" s="56"/>
      <c r="K24" s="56"/>
      <c r="L24" s="56"/>
      <c r="M24" s="56"/>
      <c r="N24" s="56"/>
    </row>
    <row r="25" spans="1:14">
      <c r="A25" s="111" t="s">
        <v>573</v>
      </c>
      <c r="B25" s="111" t="s">
        <v>574</v>
      </c>
      <c r="C25" s="112" t="s">
        <v>77</v>
      </c>
      <c r="D25" s="112" t="s">
        <v>575</v>
      </c>
      <c r="E25" s="56" t="s">
        <v>618</v>
      </c>
      <c r="F25" s="105">
        <f t="shared" si="3"/>
        <v>2000</v>
      </c>
      <c r="G25" s="105">
        <f t="shared" si="4"/>
        <v>4500</v>
      </c>
      <c r="H25" s="119"/>
      <c r="I25" t="str">
        <f t="shared" si="2"/>
        <v>"Matériel de brasseur": {
 "Name" : "Matériel de brasseur",
 "OV" : "  Brewer's supplies",
 "Category": "ARTISAN",
 "Weight" : 4500,
 "Price" : 2000
  },</v>
      </c>
      <c r="J25" s="56"/>
      <c r="K25" s="56"/>
      <c r="L25" s="56"/>
      <c r="M25" s="56"/>
      <c r="N25" s="56"/>
    </row>
    <row r="26" spans="1:14" ht="25.5">
      <c r="A26" s="109" t="s">
        <v>576</v>
      </c>
      <c r="B26" s="109" t="s">
        <v>577</v>
      </c>
      <c r="C26" s="110" t="s">
        <v>84</v>
      </c>
      <c r="D26" s="110" t="s">
        <v>60</v>
      </c>
      <c r="E26" s="56" t="s">
        <v>618</v>
      </c>
      <c r="F26" s="105">
        <f t="shared" si="3"/>
        <v>1000</v>
      </c>
      <c r="G26" s="105">
        <f t="shared" si="4"/>
        <v>2500</v>
      </c>
      <c r="H26" s="119"/>
      <c r="I26" t="str">
        <f t="shared" si="2"/>
        <v>"Matériel de calligraphe": {
 "Name" : "Matériel de calligraphe",
 "OV" : "  Calligrapher's supplies",
 "Category": "ARTISAN",
 "Weight" : 2500,
 "Price" : 1000
  },</v>
      </c>
      <c r="J26" s="56"/>
      <c r="K26" s="56"/>
      <c r="L26" s="56"/>
      <c r="M26" s="56"/>
      <c r="N26" s="56"/>
    </row>
    <row r="27" spans="1:14">
      <c r="A27" s="111" t="s">
        <v>578</v>
      </c>
      <c r="B27" s="111" t="s">
        <v>579</v>
      </c>
      <c r="C27" s="112" t="s">
        <v>84</v>
      </c>
      <c r="D27" s="112" t="s">
        <v>60</v>
      </c>
      <c r="E27" s="56" t="s">
        <v>618</v>
      </c>
      <c r="F27" s="105">
        <f t="shared" si="3"/>
        <v>1000</v>
      </c>
      <c r="G27" s="105">
        <f t="shared" si="4"/>
        <v>2500</v>
      </c>
      <c r="H27" s="119"/>
      <c r="I27" t="str">
        <f t="shared" si="2"/>
        <v>"Matériel de peintre": {
 "Name" : "Matériel de peintre",
 "OV" : "  Painter's supplies",
 "Category": "ARTISAN",
 "Weight" : 2500,
 "Price" : 1000
  },</v>
      </c>
      <c r="J27" s="56"/>
      <c r="K27" s="56"/>
      <c r="L27" s="56"/>
      <c r="M27" s="56"/>
      <c r="N27" s="56"/>
    </row>
    <row r="28" spans="1:14">
      <c r="A28" s="109" t="s">
        <v>580</v>
      </c>
      <c r="B28" s="109" t="s">
        <v>581</v>
      </c>
      <c r="C28" s="110" t="s">
        <v>61</v>
      </c>
      <c r="D28" s="110" t="s">
        <v>33</v>
      </c>
      <c r="E28" s="56" t="s">
        <v>618</v>
      </c>
      <c r="F28" s="105">
        <f t="shared" si="3"/>
        <v>2500</v>
      </c>
      <c r="G28" s="105">
        <f t="shared" si="4"/>
        <v>1000</v>
      </c>
      <c r="H28" s="119"/>
      <c r="I28" t="str">
        <f t="shared" si="2"/>
        <v>"Outils de bijoutier": {
 "Name" : "Outils de bijoutier",
 "OV" : "  Jeweler's tools",
 "Category": "ARTISAN",
 "Weight" : 1000,
 "Price" : 2500
  },</v>
      </c>
      <c r="J28" s="56"/>
      <c r="K28" s="56"/>
      <c r="L28" s="56"/>
      <c r="M28" s="56"/>
      <c r="N28" s="56"/>
    </row>
    <row r="29" spans="1:14">
      <c r="A29" s="111" t="s">
        <v>582</v>
      </c>
      <c r="B29" s="111" t="s">
        <v>583</v>
      </c>
      <c r="C29" s="112" t="s">
        <v>81</v>
      </c>
      <c r="D29" s="112" t="s">
        <v>53</v>
      </c>
      <c r="E29" s="56" t="s">
        <v>618</v>
      </c>
      <c r="F29" s="105">
        <f t="shared" si="3"/>
        <v>5000</v>
      </c>
      <c r="G29" s="105">
        <f t="shared" si="4"/>
        <v>5000</v>
      </c>
      <c r="H29" s="119"/>
      <c r="I29" t="str">
        <f t="shared" si="2"/>
        <v>"Outils de bricoleur": {
 "Name" : "Outils de bricoleur",
 "OV" : "  Tinker's tools",
 "Category": "ARTISAN",
 "Weight" : 5000,
 "Price" : 5000
  },</v>
      </c>
      <c r="J29" s="56"/>
      <c r="K29" s="56"/>
      <c r="L29" s="56"/>
      <c r="M29" s="56"/>
      <c r="N29" s="56"/>
    </row>
    <row r="30" spans="1:14">
      <c r="A30" s="109" t="s">
        <v>584</v>
      </c>
      <c r="B30" s="109" t="s">
        <v>585</v>
      </c>
      <c r="C30" s="110" t="s">
        <v>87</v>
      </c>
      <c r="D30" s="110" t="s">
        <v>76</v>
      </c>
      <c r="E30" s="56" t="s">
        <v>618</v>
      </c>
      <c r="F30" s="105">
        <f t="shared" si="3"/>
        <v>1500</v>
      </c>
      <c r="G30" s="105">
        <f t="shared" si="4"/>
        <v>3000</v>
      </c>
      <c r="H30" s="119"/>
      <c r="I30" t="str">
        <f t="shared" si="2"/>
        <v>"Outils de cartographe": {
 "Name" : "Outils de cartographe",
 "OV" : "  Cartographer's tools",
 "Category": "ARTISAN",
 "Weight" : 3000,
 "Price" : 1500
  },</v>
      </c>
      <c r="J30" s="56"/>
      <c r="K30" s="56"/>
      <c r="L30" s="56"/>
      <c r="M30" s="56"/>
      <c r="N30" s="56"/>
    </row>
    <row r="31" spans="1:14">
      <c r="A31" s="111" t="s">
        <v>586</v>
      </c>
      <c r="B31" s="111" t="s">
        <v>587</v>
      </c>
      <c r="C31" s="112" t="s">
        <v>588</v>
      </c>
      <c r="D31" s="112" t="s">
        <v>76</v>
      </c>
      <c r="E31" s="56" t="s">
        <v>618</v>
      </c>
      <c r="F31" s="105">
        <f t="shared" si="3"/>
        <v>800</v>
      </c>
      <c r="G31" s="105">
        <f t="shared" si="4"/>
        <v>3000</v>
      </c>
      <c r="H31" s="119"/>
      <c r="I31" t="str">
        <f t="shared" si="2"/>
        <v>"Outils de charpentier": {
 "Name" : "Outils de charpentier",
 "OV" : "  Carpenter's tools",
 "Category": "ARTISAN",
 "Weight" : 3000,
 "Price" : 800
  },</v>
      </c>
      <c r="J31" s="56"/>
      <c r="K31" s="56"/>
      <c r="L31" s="56"/>
      <c r="M31" s="56"/>
      <c r="N31" s="56"/>
    </row>
    <row r="32" spans="1:14">
      <c r="A32" s="109" t="s">
        <v>589</v>
      </c>
      <c r="B32" s="109" t="s">
        <v>590</v>
      </c>
      <c r="C32" s="110" t="s">
        <v>38</v>
      </c>
      <c r="D32" s="110" t="s">
        <v>60</v>
      </c>
      <c r="E32" s="56" t="s">
        <v>618</v>
      </c>
      <c r="F32" s="105">
        <f t="shared" si="3"/>
        <v>500</v>
      </c>
      <c r="G32" s="105">
        <f t="shared" si="4"/>
        <v>2500</v>
      </c>
      <c r="H32" s="119"/>
      <c r="I32" t="str">
        <f t="shared" si="2"/>
        <v>"Outils de cordonnier": {
 "Name" : "Outils de cordonnier",
 "OV" : "  Cobblers' tools",
 "Category": "ARTISAN",
 "Weight" : 2500,
 "Price" : 500
  },</v>
      </c>
      <c r="J32" s="56"/>
      <c r="K32" s="56"/>
      <c r="L32" s="56"/>
      <c r="M32" s="56"/>
      <c r="N32" s="56"/>
    </row>
    <row r="33" spans="1:14">
      <c r="A33" s="111" t="s">
        <v>591</v>
      </c>
      <c r="B33" s="111" t="s">
        <v>592</v>
      </c>
      <c r="C33" s="112" t="s">
        <v>77</v>
      </c>
      <c r="D33" s="112" t="s">
        <v>487</v>
      </c>
      <c r="E33" s="56" t="s">
        <v>618</v>
      </c>
      <c r="F33" s="105">
        <f t="shared" si="3"/>
        <v>2000</v>
      </c>
      <c r="G33" s="105">
        <f t="shared" si="4"/>
        <v>4000</v>
      </c>
      <c r="H33" s="119"/>
      <c r="I33" t="str">
        <f t="shared" si="2"/>
        <v>"Outils de forgeron": {
 "Name" : "Outils de forgeron",
 "OV" : "  Smith's tools",
 "Category": "ARTISAN",
 "Weight" : 4000,
 "Price" : 2000
  },</v>
      </c>
      <c r="J33" s="56"/>
      <c r="K33" s="56"/>
      <c r="L33" s="56"/>
      <c r="M33" s="56"/>
      <c r="N33" s="56"/>
    </row>
    <row r="34" spans="1:14">
      <c r="A34" s="109" t="s">
        <v>593</v>
      </c>
      <c r="B34" s="109" t="s">
        <v>594</v>
      </c>
      <c r="C34" s="110" t="s">
        <v>84</v>
      </c>
      <c r="D34" s="110" t="s">
        <v>487</v>
      </c>
      <c r="E34" s="56" t="s">
        <v>618</v>
      </c>
      <c r="F34" s="105">
        <f t="shared" si="3"/>
        <v>1000</v>
      </c>
      <c r="G34" s="105">
        <f t="shared" si="4"/>
        <v>4000</v>
      </c>
      <c r="H34" s="119"/>
      <c r="I34" t="str">
        <f t="shared" si="2"/>
        <v>"Outils de maçon": {
 "Name" : "Outils de maçon",
 "OV" : "  Mason's tools",
 "Category": "ARTISAN",
 "Weight" : 4000,
 "Price" : 1000
  },</v>
      </c>
      <c r="J34" s="56"/>
      <c r="K34" s="56"/>
      <c r="L34" s="56"/>
      <c r="M34" s="56"/>
      <c r="N34" s="56"/>
    </row>
    <row r="35" spans="1:14">
      <c r="A35" s="111" t="s">
        <v>595</v>
      </c>
      <c r="B35" s="111" t="s">
        <v>596</v>
      </c>
      <c r="C35" s="112" t="s">
        <v>46</v>
      </c>
      <c r="D35" s="112" t="s">
        <v>60</v>
      </c>
      <c r="E35" s="56" t="s">
        <v>618</v>
      </c>
      <c r="F35" s="105">
        <f t="shared" si="3"/>
        <v>100</v>
      </c>
      <c r="G35" s="105">
        <f t="shared" si="4"/>
        <v>2500</v>
      </c>
      <c r="H35" s="119"/>
      <c r="I35" t="str">
        <f t="shared" si="2"/>
        <v>"Outils de menuisier": {
 "Name" : "Outils de menuisier",
 "OV" : "  Woodcarver's tools",
 "Category": "ARTISAN",
 "Weight" : 2500,
 "Price" : 100
  },</v>
      </c>
      <c r="J35" s="56"/>
      <c r="K35" s="56"/>
      <c r="L35" s="56"/>
      <c r="M35" s="56"/>
      <c r="N35" s="56"/>
    </row>
    <row r="36" spans="1:14">
      <c r="A36" s="109" t="s">
        <v>597</v>
      </c>
      <c r="B36" s="109" t="s">
        <v>598</v>
      </c>
      <c r="C36" s="110" t="s">
        <v>84</v>
      </c>
      <c r="D36" s="110" t="s">
        <v>33</v>
      </c>
      <c r="E36" s="56" t="s">
        <v>618</v>
      </c>
      <c r="F36" s="105">
        <f t="shared" si="3"/>
        <v>1000</v>
      </c>
      <c r="G36" s="105">
        <f t="shared" si="4"/>
        <v>1000</v>
      </c>
      <c r="H36" s="119"/>
      <c r="I36" t="str">
        <f t="shared" si="2"/>
        <v>"Outils de potier": {
 "Name" : "Outils de potier",
 "OV" : "  Potter's tools",
 "Category": "ARTISAN",
 "Weight" : 1000,
 "Price" : 1000
  },</v>
      </c>
      <c r="J36" s="56"/>
      <c r="K36" s="56"/>
      <c r="L36" s="56"/>
      <c r="M36" s="56"/>
      <c r="N36" s="56"/>
    </row>
    <row r="37" spans="1:14">
      <c r="A37" s="111" t="s">
        <v>599</v>
      </c>
      <c r="B37" s="111" t="s">
        <v>600</v>
      </c>
      <c r="C37" s="112" t="s">
        <v>95</v>
      </c>
      <c r="D37" s="112" t="s">
        <v>60</v>
      </c>
      <c r="E37" s="56" t="s">
        <v>618</v>
      </c>
      <c r="F37" s="105">
        <f t="shared" si="3"/>
        <v>3000</v>
      </c>
      <c r="G37" s="105">
        <f t="shared" si="4"/>
        <v>2500</v>
      </c>
      <c r="H37" s="119"/>
      <c r="I37" t="str">
        <f t="shared" si="2"/>
        <v>"Outils de souffleur de verre": {
 "Name" : "Outils de souffleur de verre",
 "OV" : "  Glassblower's tools",
 "Category": "ARTISAN",
 "Weight" : 2500,
 "Price" : 3000
  },</v>
      </c>
      <c r="J37" s="56"/>
      <c r="K37" s="56"/>
      <c r="L37" s="56"/>
      <c r="M37" s="56"/>
      <c r="N37" s="56"/>
    </row>
    <row r="38" spans="1:14" ht="25.5">
      <c r="A38" s="109" t="s">
        <v>601</v>
      </c>
      <c r="B38" s="109" t="s">
        <v>602</v>
      </c>
      <c r="C38" s="110" t="s">
        <v>38</v>
      </c>
      <c r="D38" s="110" t="s">
        <v>60</v>
      </c>
      <c r="E38" s="56" t="s">
        <v>618</v>
      </c>
      <c r="F38" s="105">
        <f t="shared" si="3"/>
        <v>500</v>
      </c>
      <c r="G38" s="105">
        <f t="shared" si="4"/>
        <v>2500</v>
      </c>
      <c r="H38" s="119"/>
      <c r="I38" t="str">
        <f t="shared" si="2"/>
        <v>"Outils de tanneur": {
 "Name" : "Outils de tanneur",
 "OV" : "  Leatherworker's tools ",
 "Category": "ARTISAN",
 "Weight" : 2500,
 "Price" : 500
  },</v>
      </c>
      <c r="J38" s="56"/>
      <c r="K38" s="56"/>
      <c r="L38" s="56"/>
      <c r="M38" s="56"/>
      <c r="N38" s="56"/>
    </row>
    <row r="39" spans="1:14">
      <c r="A39" s="111" t="s">
        <v>603</v>
      </c>
      <c r="B39" s="111" t="s">
        <v>604</v>
      </c>
      <c r="C39" s="112" t="s">
        <v>46</v>
      </c>
      <c r="D39" s="112" t="s">
        <v>60</v>
      </c>
      <c r="E39" s="56" t="s">
        <v>618</v>
      </c>
      <c r="F39" s="105">
        <f t="shared" si="3"/>
        <v>100</v>
      </c>
      <c r="G39" s="105">
        <f t="shared" si="4"/>
        <v>2500</v>
      </c>
      <c r="H39" s="119"/>
      <c r="I39" t="str">
        <f t="shared" si="2"/>
        <v>"Outils de tisserand": {
 "Name" : "Outils de tisserand",
 "OV" : "  Weaver's tools",
 "Category": "ARTISAN",
 "Weight" : 2500,
 "Price" : 100
  },</v>
      </c>
      <c r="J39" s="56"/>
      <c r="K39" s="56"/>
      <c r="L39" s="56"/>
      <c r="M39" s="56"/>
      <c r="N39" s="56"/>
    </row>
    <row r="40" spans="1:14">
      <c r="A40" s="109" t="s">
        <v>605</v>
      </c>
      <c r="B40" s="109" t="s">
        <v>606</v>
      </c>
      <c r="C40" s="110" t="s">
        <v>46</v>
      </c>
      <c r="D40" s="110" t="s">
        <v>487</v>
      </c>
      <c r="E40" s="56" t="s">
        <v>618</v>
      </c>
      <c r="F40" s="105">
        <f t="shared" si="3"/>
        <v>100</v>
      </c>
      <c r="G40" s="105">
        <f t="shared" si="4"/>
        <v>4000</v>
      </c>
      <c r="H40" s="119"/>
      <c r="I40" t="str">
        <f t="shared" si="2"/>
        <v>"Ustensiles de cuisinier": {
 "Name" : "Ustensiles de cuisinier",
 "OV" : "  Cook's utensils",
 "Category": "ARTISAN",
 "Weight" : 4000,
 "Price" : 100
  },</v>
      </c>
      <c r="J40" s="56"/>
      <c r="K40" s="56"/>
      <c r="L40" s="56"/>
      <c r="M40" s="56"/>
      <c r="N40" s="56"/>
    </row>
    <row r="41" spans="1:14">
      <c r="A41" s="111" t="s">
        <v>620</v>
      </c>
      <c r="B41" s="111" t="s">
        <v>607</v>
      </c>
      <c r="C41" s="112" t="s">
        <v>61</v>
      </c>
      <c r="D41" s="112" t="s">
        <v>33</v>
      </c>
      <c r="E41" s="56" t="s">
        <v>618</v>
      </c>
      <c r="F41" s="105">
        <f t="shared" si="3"/>
        <v>2500</v>
      </c>
      <c r="G41" s="105">
        <f t="shared" si="4"/>
        <v>1000</v>
      </c>
      <c r="H41" s="119"/>
      <c r="I41" t="str">
        <f t="shared" si="2"/>
        <v>"Outils de navigateur": {
 "Name" : "Outils de navigateur",
 "OV" : "Navigator's tools ",
 "Category": "ARTISAN",
 "Weight" : 1000,
 "Price" : 2500
  },</v>
      </c>
      <c r="J41" s="56"/>
      <c r="K41" s="56"/>
      <c r="L41" s="56"/>
      <c r="M41" s="56"/>
      <c r="N41" s="56"/>
    </row>
    <row r="42" spans="1:14">
      <c r="A42" s="109" t="s">
        <v>621</v>
      </c>
      <c r="B42" s="109" t="s">
        <v>608</v>
      </c>
      <c r="C42" s="110" t="s">
        <v>61</v>
      </c>
      <c r="D42" s="110" t="s">
        <v>28</v>
      </c>
      <c r="E42" s="56" t="s">
        <v>618</v>
      </c>
      <c r="F42" s="105">
        <f t="shared" si="3"/>
        <v>2500</v>
      </c>
      <c r="G42" s="105" t="str">
        <f t="shared" si="4"/>
        <v>500</v>
      </c>
      <c r="H42" s="119"/>
      <c r="I42" t="str">
        <f t="shared" si="2"/>
        <v>"Outils de voleur": {
 "Name" : "Outils de voleur",
 "OV" : "Thieves' tools ",
 "Category": "ARTISAN",
 "Weight" : 500,
 "Price" : 2500
  },</v>
      </c>
      <c r="J42" s="56"/>
      <c r="K42" s="56"/>
      <c r="L42" s="56"/>
      <c r="M42" s="56"/>
      <c r="N42" s="56"/>
    </row>
    <row r="43" spans="1:14" s="119" customFormat="1">
      <c r="A43" s="107" t="s">
        <v>613</v>
      </c>
      <c r="B43" s="107" t="s">
        <v>614</v>
      </c>
      <c r="C43" s="124"/>
      <c r="D43" s="124"/>
      <c r="E43" s="119" t="s">
        <v>619</v>
      </c>
      <c r="F43" s="105"/>
      <c r="G43" s="105"/>
      <c r="H43" s="119" t="str">
        <f>""""&amp;E43&amp;""":  {""Code"": """&amp;E43&amp;""", ""Name"": """&amp;A43&amp;""", ""OV"": """&amp;B43&amp;"""}"</f>
        <v>"VEHICLE":  {"Code": "VEHICLE", "Name": "Véhicules", "OV": "Vehicles"}</v>
      </c>
      <c r="I43"/>
    </row>
    <row r="44" spans="1:14">
      <c r="A44" s="111" t="s">
        <v>622</v>
      </c>
      <c r="B44" s="111" t="s">
        <v>609</v>
      </c>
      <c r="C44" s="121" t="s">
        <v>610</v>
      </c>
      <c r="D44" s="121" t="s">
        <v>610</v>
      </c>
      <c r="E44" s="56" t="s">
        <v>619</v>
      </c>
      <c r="F44" s="105">
        <v>0</v>
      </c>
      <c r="G44" s="105">
        <v>0</v>
      </c>
      <c r="H44" s="119"/>
      <c r="I44" t="str">
        <f t="shared" si="2"/>
        <v>"Véhicules (terrestres)": {
 "Name" : "Véhicules (terrestres)",
 "OV" : "Vehicles (land)",
 "Category": "VEHICLE",
 "Weight" : 0,
 "Price" : 0
  },</v>
      </c>
      <c r="J44" s="56"/>
      <c r="K44" s="56"/>
      <c r="L44" s="56"/>
      <c r="M44" s="56"/>
      <c r="N44" s="56"/>
    </row>
    <row r="45" spans="1:14">
      <c r="A45" s="109" t="s">
        <v>623</v>
      </c>
      <c r="B45" s="109" t="s">
        <v>611</v>
      </c>
      <c r="C45" s="122" t="s">
        <v>610</v>
      </c>
      <c r="D45" s="122" t="s">
        <v>610</v>
      </c>
      <c r="E45" s="56" t="s">
        <v>619</v>
      </c>
      <c r="F45" s="105">
        <v>0</v>
      </c>
      <c r="G45" s="105">
        <v>0</v>
      </c>
      <c r="H45" s="119"/>
      <c r="I45" t="str">
        <f t="shared" si="2"/>
        <v>"Véhicules (aquatiques)": {
 "Name" : "Véhicules (aquatiques)",
 "OV" : "Vehicles (water)",
 "Category": "VEHICLE",
 "Weight" : 0,
 "Price" : 0
  },</v>
      </c>
      <c r="J45" s="56"/>
      <c r="K45" s="56"/>
      <c r="L45" s="56"/>
      <c r="M45" s="56"/>
      <c r="N45" s="56"/>
    </row>
    <row r="46" spans="1:14" s="119" customFormat="1">
      <c r="A46" s="113" t="s">
        <v>861</v>
      </c>
      <c r="B46" s="107" t="s">
        <v>868</v>
      </c>
      <c r="C46" s="124"/>
      <c r="D46" s="124"/>
      <c r="E46" s="119" t="s">
        <v>867</v>
      </c>
      <c r="F46" s="118"/>
      <c r="G46" s="118"/>
      <c r="H46" s="119" t="str">
        <f>""""&amp;E46&amp;""":  {""Code"": """&amp;E46&amp;""", ""Name"": """&amp;A46&amp;""", ""OV"": """&amp;B46&amp;"""}"</f>
        <v>"SADDLE":  {"Code": "SADDLE", "Name": "Selle", "OV": "Saddle"}</v>
      </c>
    </row>
    <row r="47" spans="1:14">
      <c r="A47" s="111" t="s">
        <v>879</v>
      </c>
      <c r="B47" s="111" t="s">
        <v>883</v>
      </c>
      <c r="C47" s="112" t="s">
        <v>84</v>
      </c>
      <c r="D47" s="112" t="s">
        <v>665</v>
      </c>
      <c r="E47" s="56" t="s">
        <v>867</v>
      </c>
      <c r="F47" s="105">
        <f>LEFT(C47,LEN(C47)-3)*IF(RIGHT(C47,2)="po",100,IF(RIGHT(C47,2)="pa",10,1))</f>
        <v>1000</v>
      </c>
      <c r="G47" s="105">
        <f>IF(RIGHT(D47,2)="kg",LEFT(D47,LEN(D47)-3)*1000,LEFT(D47,LEN(D47)-2))</f>
        <v>12500</v>
      </c>
      <c r="I47" t="str">
        <f t="shared" ref="I47:I61" si="5">""""&amp;RIGHT(A47,LEN(A47)-2)&amp;""": {
 ""Name"" : """&amp;RIGHT(A47,LEN(A47)-2)&amp;""",
 ""OV"" : """&amp;B47&amp;""",
 ""Category"": """&amp;E47&amp;""",
 ""Weight"" : "&amp;G47&amp;",
 ""Price"" : "&amp;F47&amp;"
  },"</f>
        <v>"Selle d'équitation": {
 "Name" : "Selle d'équitation",
 "OV" : "Riding saddle",
 "Category": "SADDLE",
 "Weight" : 12500,
 "Price" : 1000
  },</v>
      </c>
    </row>
    <row r="48" spans="1:14">
      <c r="A48" s="109" t="s">
        <v>880</v>
      </c>
      <c r="B48" s="109" t="s">
        <v>884</v>
      </c>
      <c r="C48" s="110" t="s">
        <v>38</v>
      </c>
      <c r="D48" s="110" t="s">
        <v>862</v>
      </c>
      <c r="E48" s="56" t="s">
        <v>867</v>
      </c>
      <c r="F48" s="105">
        <f>LEFT(C48,LEN(C48)-3)*IF(RIGHT(C48,2)="po",100,IF(RIGHT(C48,2)="pa",10,1))</f>
        <v>500</v>
      </c>
      <c r="G48" s="105">
        <f>IF(RIGHT(D48,2)="kg",LEFT(D48,LEN(D48)-3)*1000,LEFT(D48,LEN(D48)-2))</f>
        <v>7500</v>
      </c>
      <c r="I48" t="str">
        <f t="shared" si="5"/>
        <v>"Selle de bât": {
 "Name" : "Selle de bât",
 "OV" : "Pack saddle",
 "Category": "SADDLE",
 "Weight" : 7500,
 "Price" : 500
  },</v>
      </c>
    </row>
    <row r="49" spans="1:9">
      <c r="A49" s="111" t="s">
        <v>882</v>
      </c>
      <c r="B49" s="111" t="s">
        <v>885</v>
      </c>
      <c r="C49" s="112" t="s">
        <v>863</v>
      </c>
      <c r="D49" s="112" t="s">
        <v>509</v>
      </c>
      <c r="E49" s="56" t="s">
        <v>867</v>
      </c>
      <c r="F49" s="105">
        <f>LEFT(C49,LEN(C49)-3)*IF(RIGHT(C49,2)="po",100,IF(RIGHT(C49,2)="pa",10,1))</f>
        <v>6000</v>
      </c>
      <c r="G49" s="105">
        <f>IF(RIGHT(D49,2)="kg",LEFT(D49,LEN(D49)-3)*1000,LEFT(D49,LEN(D49)-2))</f>
        <v>20000</v>
      </c>
      <c r="I49" t="str">
        <f t="shared" si="5"/>
        <v>"Selle exotique": {
 "Name" : "Selle exotique",
 "OV" : "Exotic saddle",
 "Category": "SADDLE",
 "Weight" : 20000,
 "Price" : 6000
  },</v>
      </c>
    </row>
    <row r="50" spans="1:9">
      <c r="A50" s="109" t="s">
        <v>881</v>
      </c>
      <c r="B50" s="109" t="s">
        <v>886</v>
      </c>
      <c r="C50" s="110" t="s">
        <v>77</v>
      </c>
      <c r="D50" s="110" t="s">
        <v>864</v>
      </c>
      <c r="E50" s="56" t="s">
        <v>867</v>
      </c>
      <c r="F50" s="105">
        <f>LEFT(C50,LEN(C50)-3)*IF(RIGHT(C50,2)="po",100,IF(RIGHT(C50,2)="pa",10,1))</f>
        <v>2000</v>
      </c>
      <c r="G50" s="105">
        <f>IF(RIGHT(D50,2)="kg",LEFT(D50,LEN(D50)-3)*1000,LEFT(D50,LEN(D50)-2))</f>
        <v>15000</v>
      </c>
      <c r="I50" t="str">
        <f t="shared" si="5"/>
        <v>"Selle militaire": {
 "Name" : "Selle militaire",
 "OV" : "Military saddle",
 "Category": "SADDLE",
 "Weight" : 15000,
 "Price" : 2000
  },</v>
      </c>
    </row>
    <row r="51" spans="1:9">
      <c r="A51" s="111" t="s">
        <v>869</v>
      </c>
      <c r="B51" s="111" t="s">
        <v>845</v>
      </c>
      <c r="C51" s="112" t="s">
        <v>846</v>
      </c>
      <c r="D51" s="112" t="s">
        <v>847</v>
      </c>
      <c r="E51" s="56" t="s">
        <v>619</v>
      </c>
      <c r="F51">
        <v>0</v>
      </c>
      <c r="G51">
        <v>0</v>
      </c>
      <c r="I51" t="str">
        <f t="shared" si="5"/>
        <v>"Barde": {
 "Name" : "Barde",
 "OV" : "Barding",
 "Category": "VEHICLE",
 "Weight" : 0,
 "Price" : 0
  },</v>
      </c>
    </row>
    <row r="52" spans="1:9">
      <c r="A52" s="109" t="s">
        <v>870</v>
      </c>
      <c r="B52" s="109" t="s">
        <v>848</v>
      </c>
      <c r="C52" s="110" t="s">
        <v>729</v>
      </c>
      <c r="D52" s="110" t="s">
        <v>849</v>
      </c>
      <c r="E52" s="56" t="s">
        <v>619</v>
      </c>
      <c r="F52" s="105">
        <f>LEFT(C52,LEN(C52)-3)*IF(RIGHT(C52,2)="po",100,IF(RIGHT(C52,2)="pa",10,1))</f>
        <v>10000</v>
      </c>
      <c r="G52" s="105">
        <f>IF(RIGHT(D52,2)="kg",LEFT(D52,LEN(D52)-3)*1000,LEFT(D52,LEN(D52)-2))</f>
        <v>300000</v>
      </c>
      <c r="I52" t="str">
        <f t="shared" si="5"/>
        <v>"Carrosse": {
 "Name" : "Carrosse",
 "OV" : "Carriage",
 "Category": "VEHICLE",
 "Weight" : 300000,
 "Price" : 10000
  },</v>
      </c>
    </row>
    <row r="53" spans="1:9">
      <c r="A53" s="111" t="s">
        <v>871</v>
      </c>
      <c r="B53" s="111" t="s">
        <v>850</v>
      </c>
      <c r="C53" s="112" t="s">
        <v>851</v>
      </c>
      <c r="D53" s="112" t="s">
        <v>852</v>
      </c>
      <c r="E53" s="56" t="s">
        <v>619</v>
      </c>
      <c r="F53" s="105">
        <f t="shared" ref="F53:F61" si="6">LEFT(C53,LEN(C53)-3)*IF(RIGHT(C53,2)="po",100,IF(RIGHT(C53,2)="pa",10,1))</f>
        <v>25000</v>
      </c>
      <c r="G53" s="105">
        <f t="shared" ref="G53:G61" si="7">IF(RIGHT(D53,2)="kg",LEFT(D53,LEN(D53)-3)*1000,LEFT(D53,LEN(D53)-2))</f>
        <v>50000</v>
      </c>
      <c r="I53" t="str">
        <f t="shared" si="5"/>
        <v>"Char": {
 "Name" : "Char",
 "OV" : "Chariot",
 "Category": "VEHICLE",
 "Weight" : 50000,
 "Price" : 25000
  },</v>
      </c>
    </row>
    <row r="54" spans="1:9">
      <c r="A54" s="109" t="s">
        <v>872</v>
      </c>
      <c r="B54" s="109" t="s">
        <v>853</v>
      </c>
      <c r="C54" s="110" t="s">
        <v>545</v>
      </c>
      <c r="D54" s="110" t="s">
        <v>854</v>
      </c>
      <c r="E54" s="56" t="s">
        <v>619</v>
      </c>
      <c r="F54" s="105">
        <f t="shared" si="6"/>
        <v>3500</v>
      </c>
      <c r="G54" s="105">
        <f t="shared" si="7"/>
        <v>200000</v>
      </c>
      <c r="I54" t="str">
        <f t="shared" si="5"/>
        <v>"Chariot": {
 "Name" : "Chariot",
 "OV" : "Wagon",
 "Category": "VEHICLE",
 "Weight" : 200000,
 "Price" : 3500
  },</v>
      </c>
    </row>
    <row r="55" spans="1:9">
      <c r="A55" s="111" t="s">
        <v>873</v>
      </c>
      <c r="B55" s="111" t="s">
        <v>855</v>
      </c>
      <c r="C55" s="112" t="s">
        <v>87</v>
      </c>
      <c r="D55" s="112" t="s">
        <v>856</v>
      </c>
      <c r="E55" s="56" t="s">
        <v>619</v>
      </c>
      <c r="F55" s="105">
        <f t="shared" si="6"/>
        <v>1500</v>
      </c>
      <c r="G55" s="105">
        <f t="shared" si="7"/>
        <v>100000</v>
      </c>
      <c r="I55" t="str">
        <f t="shared" si="5"/>
        <v>"Charrette": {
 "Name" : "Charrette",
 "OV" : "Cart",
 "Category": "VEHICLE",
 "Weight" : 100000,
 "Price" : 1500
  },</v>
      </c>
    </row>
    <row r="56" spans="1:9">
      <c r="A56" s="111"/>
      <c r="B56" s="111"/>
      <c r="C56" s="112"/>
      <c r="D56" s="112"/>
      <c r="E56" s="119" t="s">
        <v>2975</v>
      </c>
      <c r="F56" s="105"/>
      <c r="G56" s="105"/>
      <c r="H56" s="119" t="str">
        <f>""""&amp;E56&amp;""":  {""Code"": """&amp;E56&amp;""", ""Name"": """&amp;A56&amp;""", ""OV"": """&amp;B56&amp;"""}"</f>
        <v>"VEHICLE_RELATIVE":  {"Code": "VEHICLE_RELATIVE", "Name": "", "OV": ""}</v>
      </c>
    </row>
    <row r="57" spans="1:9">
      <c r="A57" s="109" t="s">
        <v>874</v>
      </c>
      <c r="B57" s="109" t="s">
        <v>857</v>
      </c>
      <c r="C57" s="110" t="s">
        <v>42</v>
      </c>
      <c r="D57" s="110" t="s">
        <v>437</v>
      </c>
      <c r="E57" s="56" t="s">
        <v>2975</v>
      </c>
      <c r="F57" s="105">
        <f t="shared" si="6"/>
        <v>50</v>
      </c>
      <c r="G57" s="105" t="str">
        <f t="shared" si="7"/>
        <v>0</v>
      </c>
      <c r="I57" t="str">
        <f t="shared" si="5"/>
        <v>"Écurie (par jour)": {
 "Name" : "Écurie (par jour)",
 "OV" : "Stabling",
 "Category": "VEHICLE_RELATIVE",
 "Weight" : 0,
 "Price" : 50
  },</v>
      </c>
    </row>
    <row r="58" spans="1:9">
      <c r="A58" s="111" t="s">
        <v>875</v>
      </c>
      <c r="B58" s="111" t="s">
        <v>858</v>
      </c>
      <c r="C58" s="112" t="s">
        <v>636</v>
      </c>
      <c r="D58" s="112" t="s">
        <v>487</v>
      </c>
      <c r="E58" s="56" t="s">
        <v>2975</v>
      </c>
      <c r="F58" s="105">
        <f t="shared" si="6"/>
        <v>400</v>
      </c>
      <c r="G58" s="105">
        <f t="shared" si="7"/>
        <v>4000</v>
      </c>
      <c r="I58" t="str">
        <f t="shared" si="5"/>
        <v>"Fontes": {
 "Name" : "Fontes",
 "OV" : "Saddlebags",
 "Category": "VEHICLE_RELATIVE",
 "Weight" : 4000,
 "Price" : 400
  },</v>
      </c>
    </row>
    <row r="59" spans="1:9">
      <c r="A59" s="109" t="s">
        <v>876</v>
      </c>
      <c r="B59" s="109" t="s">
        <v>859</v>
      </c>
      <c r="C59" s="110" t="s">
        <v>67</v>
      </c>
      <c r="D59" s="110" t="s">
        <v>53</v>
      </c>
      <c r="E59" s="56" t="s">
        <v>2975</v>
      </c>
      <c r="F59" s="105">
        <f t="shared" si="6"/>
        <v>5</v>
      </c>
      <c r="G59" s="105">
        <f t="shared" si="7"/>
        <v>5000</v>
      </c>
      <c r="I59" t="str">
        <f t="shared" si="5"/>
        <v>"Fourrage (par jour)": {
 "Name" : "Fourrage (par jour)",
 "OV" : "Feed",
 "Category": "VEHICLE_RELATIVE",
 "Weight" : 5000,
 "Price" : 5
  },</v>
      </c>
    </row>
    <row r="60" spans="1:9">
      <c r="A60" s="111" t="s">
        <v>877</v>
      </c>
      <c r="B60" s="111" t="s">
        <v>860</v>
      </c>
      <c r="C60" s="112" t="s">
        <v>29</v>
      </c>
      <c r="D60" s="112" t="s">
        <v>28</v>
      </c>
      <c r="E60" s="56" t="s">
        <v>2975</v>
      </c>
      <c r="F60" s="105">
        <f t="shared" si="6"/>
        <v>200</v>
      </c>
      <c r="G60" s="105" t="str">
        <f t="shared" si="7"/>
        <v>500</v>
      </c>
      <c r="I60" t="str">
        <f t="shared" si="5"/>
        <v>"Mors et bride": {
 "Name" : "Mors et bride",
 "OV" : "Bit and bridle",
 "Category": "VEHICLE_RELATIVE",
 "Weight" : 500,
 "Price" : 200
  },</v>
      </c>
    </row>
    <row r="61" spans="1:9">
      <c r="A61" s="230" t="s">
        <v>878</v>
      </c>
      <c r="B61" s="230" t="s">
        <v>865</v>
      </c>
      <c r="C61" s="231" t="s">
        <v>77</v>
      </c>
      <c r="D61" s="231" t="s">
        <v>866</v>
      </c>
      <c r="E61" s="56" t="s">
        <v>619</v>
      </c>
      <c r="F61" s="105">
        <f t="shared" si="6"/>
        <v>2000</v>
      </c>
      <c r="G61" s="105">
        <f t="shared" si="7"/>
        <v>150000</v>
      </c>
      <c r="I61" t="str">
        <f t="shared" si="5"/>
        <v>"Traîneau": {
 "Name" : "Traîneau",
 "OV" : "Sled",
 "Category": "VEHICLE",
 "Weight" : 150000,
 "Price" : 2000
  },</v>
      </c>
    </row>
    <row r="63" spans="1:9">
      <c r="H63" t="str">
        <f>CONCATENATE(H2,",
",H13,",
",H18,",
",H23,",
",H43,",
",H46,",
",H56)</f>
        <v>"MUSIC":  {"Code": "MUSIC", "Name": "Instruments de musique", "OV": "Musical instrument"},
"GAME":  {"Code": "GAME", "Name": "Jeux", "OV": "Gaming set"},
"KIT":  {"Code": "KIT", "Name": "Kits", "OV": "Kits"},
"ARTISAN":  {"Code": "ARTISAN", "Name": "Outils d'artisan", "OV": "Artisan's tools"},
"VEHICLE":  {"Code": "VEHICLE", "Name": "Véhicules", "OV": "Vehicles"},
"SADDLE":  {"Code": "SADDLE", "Name": "Selle", "OV": "Saddle"},
"VEHICLE_RELATIVE":  {"Code": "VEHICLE_RELATIVE", "Name": "", "OV": ""}</v>
      </c>
      <c r="I63" t="str">
        <f>CONCATENATE(I3,",
",I4,",
",I5,",
",I6,",
",I7,",
",I8,",
",I9,",
",I10,",
",I11,",
",I12,",
",I14,",
",I15,",
",I16,",
",I17,",
",I19,",
",I20,",
",I21,",
",I22,",
",I24,",
",I25,",
",I26,",
",I27,",
",I28,",
",I29,",
",I30,",
",I31,",
",I32,",
",I33,",
",I34,",
",I35,",
",I36,",
",I37,",
",I38,",
",I39,",
",I40,",
",I41,",
",I42,",
",I44,",
",I45,",
",I47,",
",I48,",
",I49,",
",I50,",
",I51,",
",I52,",
",I53,",
",I54,",
",I55,",
",I57,",
",I58,",
",I59,",
",I60,",
",I61)</f>
        <v>"Chalemie": {
 "Name" : "Chalemie",
 "OV" : "  Shawm",
 "Category": "MUSIC",
 "Weight" : 500,
 "Price" : 200
  },,
"Cor": {
 "Name" : "Cor",
 "OV" : "  Horn",
 "Category": "MUSIC",
 "Weight" : 1000,
 "Price" : 300
  },,
"Cornemuse": {
 "Name" : "Cornemuse",
 "OV" : "  Bagpipes",
 "Category": "MUSIC",
 "Weight" : 3000,
 "Price" : 3000
  },,
"Flûte": {
 "Name" : "Flûte",
 "OV" : "  Flute ",
 "Category": "MUSIC",
 "Weight" : 500,
 "Price" : 200
  },,
"Flûte de pan": {
 "Name" : "Flûte de pan",
 "OV" : "  Pan flute",
 "Category": "MUSIC",
 "Weight" : 1000,
 "Price" : 1200
  },,
"Luth": {
 "Name" : "Luth",
 "OV" : "  Lute",
 "Category": "MUSIC",
 "Weight" : 1000,
 "Price" : 3500
  },,
"Lyre": {
 "Name" : "Lyre",
 "OV" : "  Lyre",
 "Category": "MUSIC",
 "Weight" : 1000,
 "Price" : 3000
  },,
"Tambour": {
 "Name" : "Tambour",
 "OV" : "  Drum",
 "Category": "MUSIC",
 "Weight" : 1500,
 "Price" : 600
  },,
"Tympanon": {
 "Name" : "Tympanon",
 "OV" : "  Dulcimer",
 "Category": "MUSIC",
 "Weight" : 5000,
 "Price" : 2500
  },,
"Viole": {
 "Name" : "Viole",
 "OV" : "  Viol",
 "Category": "MUSIC",
 "Weight" : 500,
 "Price" : 3000
  },,
"Dés": {
 "Name" : "Dés",
 "OV" : "  Dice set",
 "Category": "GAME",
 "Weight" : 0,
 "Price" : 10
  },,
"Jeu d'échecs draconiques": {
 "Name" : "Jeu d'échecs draconiques",
 "OV" : "  Dragonchess set ",
 "Category": "GAME",
 "Weight" : 250,
 "Price" : 100
  },,
"Jeu de cartes": {
 "Name" : "Jeu de cartes",
 "OV" : "  Playing card set",
 "Category": "GAME",
 "Weight" : 0,
 "Price" : 50
  },,
"Jeu des Dragons": {
 "Name" : "Jeu des Dragons",
 "OV" : "  Three-Dragon Ante set",
 "Category": "GAME",
 "Weight" : 0,
 "Price" : 100
  },,
"Kit d'empoisonneur": {
 "Name" : "Kit d'empoisonneur",
 "OV" : "Poisoner's kit ",
 "Category": "KIT",
 "Weight" : 1000,
 "Price" : 5000
  },,
"Kit d'herboriste": {
 "Name" : "Kit d'herboriste",
 "OV" : "Herbalism kit ",
 "Category": "KIT",
 "Weight" : 1500,
 "Price" : 500
  },,
"Kit de contrefaçon": {
 "Name" : "Kit de contrefaçon",
 "OV" : "Forgery kit ",
 "Category": "KIT",
 "Weight" : 2500,
 "Price" : 1500
  },,
"Kit de déguisement": {
 "Name" : "Kit de déguisement",
 "OV" : "Disguise kit ",
 "Category": "KIT",
 "Weight" : 1500,
 "Price" : 2500
  },,
"Matériel d'alchimiste": {
 "Name" : "Matériel d'alchimiste",
 "OV" : "  Alchemist's supplies",
 "Category": "ARTISAN",
 "Weight" : 4000,
 "Price" : 5000
  },,
"Matériel de brasseur": {
 "Name" : "Matériel de brasseur",
 "OV" : "  Brewer's supplies",
 "Category": "ARTISAN",
 "Weight" : 4500,
 "Price" : 2000
  },,
"Matériel de calligraphe": {
 "Name" : "Matériel de calligraphe",
 "OV" : "  Calligrapher's supplies",
 "Category": "ARTISAN",
 "Weight" : 2500,
 "Price" : 1000
  },,
"Matériel de peintre": {
 "Name" : "Matériel de peintre",
 "OV" : "  Painter's supplies",
 "Category": "ARTISAN",
 "Weight" : 2500,
 "Price" : 1000
  },,
"Outils de bijoutier": {
 "Name" : "Outils de bijoutier",
 "OV" : "  Jeweler's tools",
 "Category": "ARTISAN",
 "Weight" : 1000,
 "Price" : 2500
  },,
"Outils de bricoleur": {
 "Name" : "Outils de bricoleur",
 "OV" : "  Tinker's tools",
 "Category": "ARTISAN",
 "Weight" : 5000,
 "Price" : 5000
  },,
"Outils de cartographe": {
 "Name" : "Outils de cartographe",
 "OV" : "  Cartographer's tools",
 "Category": "ARTISAN",
 "Weight" : 3000,
 "Price" : 1500
  },,
"Outils de charpentier": {
 "Name" : "Outils de charpentier",
 "OV" : "  Carpenter's tools",
 "Category": "ARTISAN",
 "Weight" : 3000,
 "Price" : 800
  },,
"Outils de cordonnier": {
 "Name" : "Outils de cordonnier",
 "OV" : "  Cobblers' tools",
 "Category": "ARTISAN",
 "Weight" : 2500,
 "Price" : 500
  },,
"Outils de forgeron": {
 "Name" : "Outils de forgeron",
 "OV" : "  Smith's tools",
 "Category": "ARTISAN",
 "Weight" : 4000,
 "Price" : 2000
  },,
"Outils de maçon": {
 "Name" : "Outils de maçon",
 "OV" : "  Mason's tools",
 "Category": "ARTISAN",
 "Weight" : 4000,
 "Price" : 1000
  },,
"Outils de menuisier": {
 "Name" : "Outils de menuisier",
 "OV" : "  Woodcarver's tools",
 "Category": "ARTISAN",
 "Weight" : 2500,
 "Price" : 100
  },,
"Outils de potier": {
 "Name" : "Outils de potier",
 "OV" : "  Potter's tools",
 "Category": "ARTISAN",
 "Weight" : 1000,
 "Price" : 1000
  },,
"Outils de souffleur de verre": {
 "Name" : "Outils de souffleur de verre",
 "OV" : "  Glassblower's tools",
 "Category": "ARTISAN",
 "Weight" : 2500,
 "Price" : 3000
  },,
"Outils de tanneur": {
 "Name" : "Outils de tanneur",
 "OV" : "  Leatherworker's tools ",
 "Category": "ARTISAN",
 "Weight" : 2500,
 "Price" : 500
  },,
"Outils de tisserand": {
 "Name" : "Outils de tisserand",
 "OV" : "  Weaver's tools",
 "Category": "ARTISAN",
 "Weight" : 2500,
 "Price" : 100
  },,
"Ustensiles de cuisinier": {
 "Name" : "Ustensiles de cuisinier",
 "OV" : "  Cook's utensils",
 "Category": "ARTISAN",
 "Weight" : 4000,
 "Price" : 100
  },,
"Outils de navigateur": {
 "Name" : "Outils de navigateur",
 "OV" : "Navigator's tools ",
 "Category": "ARTISAN",
 "Weight" : 1000,
 "Price" : 2500
  },,
"Outils de voleur": {
 "Name" : "Outils de voleur",
 "OV" : "Thieves' tools ",
 "Category": "ARTISAN",
 "Weight" : 500,
 "Price" : 2500
  },,
"Véhicules (terrestres)": {
 "Name" : "Véhicules (terrestres)",
 "OV" : "Vehicles (land)",
 "Category": "VEHICLE",
 "Weight" : 0,
 "Price" : 0
  },,
"Véhicules (aquatiques)": {
 "Name" : "Véhicules (aquatiques)",
 "OV" : "Vehicles (water)",
 "Category": "VEHICLE",
 "Weight" : 0,
 "Price" : 0
  },,
"Selle d'équitation": {
 "Name" : "Selle d'équitation",
 "OV" : "Riding saddle",
 "Category": "SADDLE",
 "Weight" : 12500,
 "Price" : 1000
  },,
"Selle de bât": {
 "Name" : "Selle de bât",
 "OV" : "Pack saddle",
 "Category": "SADDLE",
 "Weight" : 7500,
 "Price" : 500
  },,
"Selle exotique": {
 "Name" : "Selle exotique",
 "OV" : "Exotic saddle",
 "Category": "SADDLE",
 "Weight" : 20000,
 "Price" : 6000
  },,
"Selle militaire": {
 "Name" : "Selle militaire",
 "OV" : "Military saddle",
 "Category": "SADDLE",
 "Weight" : 15000,
 "Price" : 2000
  },,
"Barde": {
 "Name" : "Barde",
 "OV" : "Barding",
 "Category": "VEHICLE",
 "Weight" : 0,
 "Price" : 0
  },,
"Carrosse": {
 "Name" : "Carrosse",
 "OV" : "Carriage",
 "Category": "VEHICLE",
 "Weight" : 300000,
 "Price" : 10000
  },,
"Char": {
 "Name" : "Char",
 "OV" : "Chariot",
 "Category": "VEHICLE",
 "Weight" : 50000,
 "Price" : 25000
  },,
"Chariot": {
 "Name" : "Chariot",
 "OV" : "Wagon",
 "Category": "VEHICLE",
 "Weight" : 200000,
 "Price" : 3500
  },,
"Charrette": {
 "Name" : "Charrette",
 "OV" : "Cart",
 "Category": "VEHICLE",
 "Weight" : 100000,
 "Price" : 1500
  },,
"Écurie (par jour)": {
 "Name" : "Écurie (par jour)",
 "OV" : "Stabling",
 "Category": "VEHICLE_RELATIVE",
 "Weight" : 0,
 "Price" : 50
  },,
"Fontes": {
 "Name" : "Fontes",
 "OV" : "Saddlebags",
 "Category": "VEHICLE_RELATIVE",
 "Weight" : 4000,
 "Price" : 400
  },,
"Fourrage (par jour)": {
 "Name" : "Fourrage (par jour)",
 "OV" : "Feed",
 "Category": "VEHICLE_RELATIVE",
 "Weight" : 5000,
 "Price" : 5
  },,
"Mors et bride": {
 "Name" : "Mors et bride",
 "OV" : "Bit and bridle",
 "Category": "VEHICLE_RELATIVE",
 "Weight" : 500,
 "Price" : 200
  },,
"Traîneau": {
 "Name" : "Traîneau",
 "OV" : "Sled",
 "Category": "VEHICLE",
 "Weight" : 150000,
 "Price" : 2000
  },</v>
      </c>
    </row>
    <row r="65" spans="1:1">
      <c r="A65" s="92"/>
    </row>
    <row r="66" spans="1:1">
      <c r="A66" s="92"/>
    </row>
    <row r="67" spans="1:1">
      <c r="A67" s="92"/>
    </row>
    <row r="68" spans="1:1">
      <c r="A68" s="92"/>
    </row>
    <row r="69" spans="1:1">
      <c r="A69" s="92"/>
    </row>
    <row r="70" spans="1:1">
      <c r="A70" s="230"/>
    </row>
    <row r="71" spans="1:1">
      <c r="A71" s="230"/>
    </row>
    <row r="72" spans="1:1">
      <c r="A72" s="230"/>
    </row>
    <row r="73" spans="1:1">
      <c r="A73" s="230"/>
    </row>
    <row r="74" spans="1:1">
      <c r="A74" s="230"/>
    </row>
    <row r="75" spans="1:1">
      <c r="A75" s="92"/>
    </row>
    <row r="76" spans="1:1">
      <c r="A76" s="92"/>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23</vt:i4>
      </vt:variant>
    </vt:vector>
  </HeadingPairs>
  <TitlesOfParts>
    <vt:vector size="23" baseType="lpstr">
      <vt:lpstr>Niveaux</vt:lpstr>
      <vt:lpstr>Races</vt:lpstr>
      <vt:lpstr>Sous-races</vt:lpstr>
      <vt:lpstr>Classes</vt:lpstr>
      <vt:lpstr>Capacities</vt:lpstr>
      <vt:lpstr>Historiques</vt:lpstr>
      <vt:lpstr>Armes</vt:lpstr>
      <vt:lpstr>Armures</vt:lpstr>
      <vt:lpstr>Objets</vt:lpstr>
      <vt:lpstr>Montures</vt:lpstr>
      <vt:lpstr>Bâteaux</vt:lpstr>
      <vt:lpstr>Marchandises</vt:lpstr>
      <vt:lpstr>Services</vt:lpstr>
      <vt:lpstr>Babioles</vt:lpstr>
      <vt:lpstr>Equipements</vt:lpstr>
      <vt:lpstr>Sorts</vt:lpstr>
      <vt:lpstr>Alignements</vt:lpstr>
      <vt:lpstr>Langues</vt:lpstr>
      <vt:lpstr>Altérations</vt:lpstr>
      <vt:lpstr>Export global</vt:lpstr>
      <vt:lpstr>Génasis</vt:lpstr>
      <vt:lpstr>Moine</vt:lpstr>
      <vt:lpstr>Feuil2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2020-02-18T10:05:44Z</dcterms:modified>
</cp:coreProperties>
</file>