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8A618699-2252-4024-8419-83DDDC1E2073}" xr6:coauthVersionLast="45" xr6:coauthVersionMax="45" xr10:uidLastSave="{00000000-0000-0000-0000-000000000000}"/>
  <bookViews>
    <workbookView xWindow="-120" yWindow="-120" windowWidth="20730" windowHeight="11160" firstSheet="12" activeTab="18" xr2:uid="{00000000-000D-0000-FFFF-FFFF00000000}"/>
  </bookViews>
  <sheets>
    <sheet name="Niveaux" sheetId="1" r:id="rId1"/>
    <sheet name="Races" sheetId="4" r:id="rId2"/>
    <sheet name="Sous-races" sheetId="9" r:id="rId3"/>
    <sheet name="Classes" sheetId="5" r:id="rId4"/>
    <sheet name="Capacities" sheetId="19" r:id="rId5"/>
    <sheet name="Specialisation-capacities" sheetId="28" r:id="rId6"/>
    <sheet name="Compétences" sheetId="29" r:id="rId7"/>
    <sheet name="Compétences de race" sheetId="30" r:id="rId8"/>
    <sheet name="Historiques" sheetId="18" r:id="rId9"/>
    <sheet name="Armes" sheetId="6" r:id="rId10"/>
    <sheet name="Armures" sheetId="10" r:id="rId11"/>
    <sheet name="Montures" sheetId="13" r:id="rId12"/>
    <sheet name="Bâteaux" sheetId="14" r:id="rId13"/>
    <sheet name="Objets" sheetId="11" r:id="rId14"/>
    <sheet name="Babioles" sheetId="17" r:id="rId15"/>
    <sheet name="Services" sheetId="16" r:id="rId16"/>
    <sheet name="Equipements" sheetId="12" r:id="rId17"/>
    <sheet name="Sorts" sheetId="21" r:id="rId18"/>
    <sheet name="Compléments de sort" sheetId="34" r:id="rId19"/>
    <sheet name="Alignements" sheetId="22" r:id="rId20"/>
    <sheet name="Langues" sheetId="23" r:id="rId21"/>
    <sheet name="Altérations" sheetId="24" r:id="rId22"/>
    <sheet name="Monstres" sheetId="32" r:id="rId23"/>
    <sheet name="Export global" sheetId="20" r:id="rId2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 i="34" l="1"/>
  <c r="I4" i="34"/>
  <c r="I5" i="34"/>
  <c r="I6" i="34"/>
  <c r="I7" i="34"/>
  <c r="I8" i="34"/>
  <c r="I9" i="34"/>
  <c r="I10" i="34"/>
  <c r="I11" i="34"/>
  <c r="I12" i="34"/>
  <c r="I2" i="34"/>
  <c r="M439" i="21" l="1"/>
  <c r="I14" i="34" l="1"/>
  <c r="B29" i="20" s="1"/>
  <c r="C29" i="20" s="1"/>
  <c r="I80" i="11"/>
  <c r="I81" i="11"/>
  <c r="I82" i="11"/>
  <c r="I83" i="11"/>
  <c r="I84" i="11"/>
  <c r="I85" i="11"/>
  <c r="I86" i="11"/>
  <c r="I87" i="11"/>
  <c r="I88" i="11"/>
  <c r="I89" i="11"/>
  <c r="I90" i="11"/>
  <c r="I91" i="11"/>
  <c r="I92" i="11"/>
  <c r="I93" i="11"/>
  <c r="I94" i="11"/>
  <c r="I95" i="11"/>
  <c r="I96" i="11"/>
  <c r="I97" i="11"/>
  <c r="I98" i="11"/>
  <c r="I99" i="11"/>
  <c r="I100" i="11"/>
  <c r="I101" i="11"/>
  <c r="I102" i="11"/>
  <c r="I103" i="11"/>
  <c r="H181" i="11" s="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79" i="11"/>
  <c r="I66" i="11"/>
  <c r="I67" i="11"/>
  <c r="I68" i="11"/>
  <c r="I69" i="11"/>
  <c r="I70" i="11"/>
  <c r="I71" i="11"/>
  <c r="I72" i="11"/>
  <c r="I73" i="11"/>
  <c r="I74" i="11"/>
  <c r="I75" i="11"/>
  <c r="I76" i="11"/>
  <c r="I77" i="11"/>
  <c r="I65" i="11"/>
  <c r="H182" i="11"/>
  <c r="I58" i="11"/>
  <c r="I59" i="11"/>
  <c r="I60" i="11"/>
  <c r="I61" i="11"/>
  <c r="I57" i="11"/>
  <c r="I48" i="11"/>
  <c r="I49" i="11"/>
  <c r="I50" i="11"/>
  <c r="I51" i="11"/>
  <c r="I52" i="11"/>
  <c r="I53" i="11"/>
  <c r="I54" i="11"/>
  <c r="I55" i="11"/>
  <c r="I47" i="11"/>
  <c r="I45" i="11"/>
  <c r="I44" i="11"/>
  <c r="I25" i="11"/>
  <c r="I26" i="11"/>
  <c r="I27" i="11"/>
  <c r="I28" i="11"/>
  <c r="I29" i="11"/>
  <c r="I30" i="11"/>
  <c r="I31" i="11"/>
  <c r="I32" i="11"/>
  <c r="I33" i="11"/>
  <c r="I34" i="11"/>
  <c r="I35" i="11"/>
  <c r="I36" i="11"/>
  <c r="I37" i="11"/>
  <c r="I38" i="11"/>
  <c r="I39" i="11"/>
  <c r="I40" i="11"/>
  <c r="I41" i="11"/>
  <c r="I42" i="11"/>
  <c r="I24" i="11"/>
  <c r="I20" i="11"/>
  <c r="I21" i="11"/>
  <c r="I22" i="11"/>
  <c r="I19" i="11"/>
  <c r="I15" i="11"/>
  <c r="I16" i="11"/>
  <c r="I17" i="11"/>
  <c r="I14" i="11"/>
  <c r="I4" i="11"/>
  <c r="I5" i="11"/>
  <c r="I6" i="11"/>
  <c r="I7" i="11"/>
  <c r="I8" i="11"/>
  <c r="I9" i="11"/>
  <c r="I10" i="11"/>
  <c r="I11" i="11"/>
  <c r="I12" i="11"/>
  <c r="I3" i="11"/>
  <c r="F80" i="11"/>
  <c r="G80" i="11"/>
  <c r="F81" i="11"/>
  <c r="G81" i="11"/>
  <c r="F82" i="11"/>
  <c r="G82" i="11"/>
  <c r="F83" i="11"/>
  <c r="G83" i="11"/>
  <c r="F84" i="11"/>
  <c r="G84" i="11"/>
  <c r="F85" i="11"/>
  <c r="G85" i="11"/>
  <c r="F86" i="11"/>
  <c r="G86" i="11"/>
  <c r="F87" i="11"/>
  <c r="G87" i="11"/>
  <c r="F88" i="11"/>
  <c r="G88" i="11"/>
  <c r="F89" i="11"/>
  <c r="G89" i="11"/>
  <c r="F90" i="11"/>
  <c r="G90" i="11"/>
  <c r="F91" i="11"/>
  <c r="G91" i="11"/>
  <c r="F92" i="11"/>
  <c r="G92" i="11"/>
  <c r="F93" i="11"/>
  <c r="G93" i="11"/>
  <c r="F94" i="11"/>
  <c r="G94" i="11"/>
  <c r="F95" i="11"/>
  <c r="G95" i="11"/>
  <c r="F96" i="11"/>
  <c r="G96" i="11"/>
  <c r="F97" i="11"/>
  <c r="G97" i="11"/>
  <c r="F98" i="11"/>
  <c r="G98" i="11"/>
  <c r="F99" i="11"/>
  <c r="G99" i="11"/>
  <c r="F100" i="11"/>
  <c r="G100" i="11"/>
  <c r="F101" i="11"/>
  <c r="G101" i="11"/>
  <c r="F102" i="11"/>
  <c r="G102" i="11"/>
  <c r="F103" i="11"/>
  <c r="G103" i="11"/>
  <c r="F104" i="11"/>
  <c r="G104" i="11"/>
  <c r="F105" i="11"/>
  <c r="G105" i="11"/>
  <c r="F106" i="11"/>
  <c r="G106" i="11"/>
  <c r="F107" i="11"/>
  <c r="G107" i="11"/>
  <c r="F108" i="11"/>
  <c r="G108" i="11"/>
  <c r="F109" i="11"/>
  <c r="G109" i="11"/>
  <c r="F110" i="11"/>
  <c r="G110" i="11"/>
  <c r="F111" i="11"/>
  <c r="G111" i="11"/>
  <c r="F112" i="11"/>
  <c r="G112" i="11"/>
  <c r="F113" i="11"/>
  <c r="G113" i="11"/>
  <c r="F114" i="11"/>
  <c r="G114" i="11"/>
  <c r="F115" i="11"/>
  <c r="G115" i="11"/>
  <c r="F116" i="11"/>
  <c r="G116" i="11"/>
  <c r="F117" i="11"/>
  <c r="G117" i="11"/>
  <c r="F118" i="11"/>
  <c r="G118" i="11"/>
  <c r="F119" i="11"/>
  <c r="G119" i="11"/>
  <c r="F120" i="11"/>
  <c r="G120" i="11"/>
  <c r="F121" i="11"/>
  <c r="G121" i="11"/>
  <c r="F122" i="11"/>
  <c r="G122" i="11"/>
  <c r="F123" i="11"/>
  <c r="G123" i="11"/>
  <c r="F124" i="11"/>
  <c r="G124" i="11"/>
  <c r="F125" i="11"/>
  <c r="G125" i="11"/>
  <c r="F126" i="11"/>
  <c r="G126" i="11"/>
  <c r="F127" i="11"/>
  <c r="G127" i="11"/>
  <c r="F128" i="11"/>
  <c r="G128" i="11"/>
  <c r="F129" i="11"/>
  <c r="G129" i="11"/>
  <c r="F130" i="11"/>
  <c r="G130" i="11"/>
  <c r="F131" i="11"/>
  <c r="G131" i="11"/>
  <c r="F132" i="11"/>
  <c r="G132" i="11"/>
  <c r="F133" i="11"/>
  <c r="G133" i="11"/>
  <c r="F134" i="11"/>
  <c r="G134" i="11"/>
  <c r="F135" i="11"/>
  <c r="G135" i="11"/>
  <c r="F136" i="11"/>
  <c r="G136" i="11"/>
  <c r="F137" i="11"/>
  <c r="G137" i="11"/>
  <c r="F138" i="11"/>
  <c r="G138" i="11"/>
  <c r="F139" i="11"/>
  <c r="G139" i="11"/>
  <c r="F140" i="11"/>
  <c r="G140" i="11"/>
  <c r="F141" i="11"/>
  <c r="G141" i="11"/>
  <c r="F142" i="11"/>
  <c r="G142" i="11"/>
  <c r="F143" i="11"/>
  <c r="G143" i="11"/>
  <c r="F144" i="11"/>
  <c r="G144" i="11"/>
  <c r="F145" i="11"/>
  <c r="G145" i="11"/>
  <c r="F146" i="11"/>
  <c r="G146" i="11"/>
  <c r="F147" i="11"/>
  <c r="G147" i="11"/>
  <c r="F148" i="11"/>
  <c r="G148" i="11"/>
  <c r="F149" i="11"/>
  <c r="G149" i="11"/>
  <c r="F150" i="11"/>
  <c r="G150" i="11"/>
  <c r="F151" i="11"/>
  <c r="G151" i="11"/>
  <c r="F152" i="11"/>
  <c r="G152" i="11"/>
  <c r="F153" i="11"/>
  <c r="G153" i="11"/>
  <c r="F154" i="11"/>
  <c r="G154" i="11"/>
  <c r="F155" i="11"/>
  <c r="G155" i="11"/>
  <c r="F156" i="11"/>
  <c r="G156" i="11"/>
  <c r="F157" i="11"/>
  <c r="G157" i="11"/>
  <c r="F158" i="11"/>
  <c r="G158" i="11"/>
  <c r="F159" i="11"/>
  <c r="G159" i="11"/>
  <c r="F160" i="11"/>
  <c r="G160" i="11"/>
  <c r="F161" i="11"/>
  <c r="G161" i="11"/>
  <c r="F162" i="11"/>
  <c r="G162" i="11"/>
  <c r="F163" i="11"/>
  <c r="G163" i="11"/>
  <c r="F164" i="11"/>
  <c r="G164" i="11"/>
  <c r="F165" i="11"/>
  <c r="G165" i="11"/>
  <c r="F166" i="11"/>
  <c r="G166" i="11"/>
  <c r="F167" i="11"/>
  <c r="G167" i="11"/>
  <c r="F168" i="11"/>
  <c r="G168" i="11"/>
  <c r="F169" i="11"/>
  <c r="G169" i="11"/>
  <c r="F170" i="11"/>
  <c r="G170" i="11"/>
  <c r="F171" i="11"/>
  <c r="G171" i="11"/>
  <c r="F172" i="11"/>
  <c r="G172" i="11"/>
  <c r="F173" i="11"/>
  <c r="G173" i="11"/>
  <c r="F174" i="11"/>
  <c r="G174" i="11"/>
  <c r="F175" i="11"/>
  <c r="G175" i="11"/>
  <c r="F176" i="11"/>
  <c r="G176" i="11"/>
  <c r="F177" i="11"/>
  <c r="G177" i="11"/>
  <c r="F178" i="11"/>
  <c r="G178" i="11"/>
  <c r="G79" i="11"/>
  <c r="F79" i="11"/>
  <c r="H78" i="11"/>
  <c r="F65" i="11"/>
  <c r="G65" i="11"/>
  <c r="F66" i="11"/>
  <c r="G66" i="11"/>
  <c r="F67" i="11"/>
  <c r="G67" i="11"/>
  <c r="F68" i="11"/>
  <c r="G68" i="11"/>
  <c r="F69" i="11"/>
  <c r="G69" i="11"/>
  <c r="F70" i="11"/>
  <c r="G70" i="11"/>
  <c r="F71" i="11"/>
  <c r="G71" i="11"/>
  <c r="F72" i="11"/>
  <c r="G72" i="11"/>
  <c r="F73" i="11"/>
  <c r="G73" i="11"/>
  <c r="F74" i="11"/>
  <c r="G74" i="11"/>
  <c r="F75" i="11"/>
  <c r="G75" i="11"/>
  <c r="F76" i="11"/>
  <c r="G76" i="11"/>
  <c r="F77" i="11"/>
  <c r="G77" i="11"/>
  <c r="H64" i="11"/>
  <c r="D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D59" i="17"/>
  <c r="D58" i="17"/>
  <c r="D57" i="17"/>
  <c r="D56" i="17"/>
  <c r="D55" i="17"/>
  <c r="D54" i="17"/>
  <c r="D53" i="17"/>
  <c r="D52" i="17"/>
  <c r="D51" i="17"/>
  <c r="D50" i="17"/>
  <c r="D49" i="17"/>
  <c r="D48" i="17"/>
  <c r="D47" i="17"/>
  <c r="D46" i="17"/>
  <c r="D45" i="17"/>
  <c r="D44" i="17"/>
  <c r="D43" i="17"/>
  <c r="D42" i="17"/>
  <c r="D41" i="17"/>
  <c r="D40" i="17"/>
  <c r="D39" i="17"/>
  <c r="D38" i="17"/>
  <c r="D37" i="17"/>
  <c r="D36" i="17"/>
  <c r="D35" i="17"/>
  <c r="D34" i="17"/>
  <c r="D33" i="17"/>
  <c r="D32" i="17"/>
  <c r="D31" i="17"/>
  <c r="D30" i="17"/>
  <c r="D29" i="17"/>
  <c r="D28" i="17"/>
  <c r="D27" i="17"/>
  <c r="D26" i="17"/>
  <c r="D25" i="17"/>
  <c r="D24" i="17"/>
  <c r="D23" i="17"/>
  <c r="D22" i="17"/>
  <c r="D21" i="17"/>
  <c r="D20" i="17"/>
  <c r="D19" i="17"/>
  <c r="D18" i="17"/>
  <c r="D17" i="17"/>
  <c r="D16" i="17"/>
  <c r="D15" i="17"/>
  <c r="D14" i="17"/>
  <c r="D13" i="17"/>
  <c r="D12" i="17"/>
  <c r="D11" i="17"/>
  <c r="D10" i="17"/>
  <c r="D9" i="17"/>
  <c r="D8" i="17"/>
  <c r="D7" i="17"/>
  <c r="D6" i="17"/>
  <c r="D5" i="17"/>
  <c r="D4" i="17"/>
  <c r="D3" i="17"/>
  <c r="CN4" i="19"/>
  <c r="CN5" i="19"/>
  <c r="CN6" i="19"/>
  <c r="CN7" i="19"/>
  <c r="CN8" i="19"/>
  <c r="CN9" i="19"/>
  <c r="CN10" i="19"/>
  <c r="CN11" i="19"/>
  <c r="CN12" i="19"/>
  <c r="CN13" i="19"/>
  <c r="CN14" i="19"/>
  <c r="CN15" i="19"/>
  <c r="CN16" i="19"/>
  <c r="CN17" i="19"/>
  <c r="CN18" i="19"/>
  <c r="CN19" i="19"/>
  <c r="CN20" i="19"/>
  <c r="CN21" i="19"/>
  <c r="CN22" i="19"/>
  <c r="CN3" i="19"/>
  <c r="H3" i="19"/>
  <c r="H4" i="19"/>
  <c r="H5" i="19"/>
  <c r="H6" i="19"/>
  <c r="H7" i="19"/>
  <c r="H8" i="19"/>
  <c r="H9" i="19"/>
  <c r="H10" i="19"/>
  <c r="H11" i="19"/>
  <c r="H12" i="19"/>
  <c r="H13" i="19"/>
  <c r="H14" i="19"/>
  <c r="H15" i="19"/>
  <c r="H16" i="19"/>
  <c r="H17" i="19"/>
  <c r="H18" i="19"/>
  <c r="H19" i="19"/>
  <c r="H20" i="19"/>
  <c r="H21" i="19"/>
  <c r="H22" i="19"/>
  <c r="H180" i="11" l="1"/>
  <c r="D39" i="6"/>
  <c r="D40" i="6"/>
  <c r="D42" i="6"/>
  <c r="D38" i="6"/>
  <c r="D20" i="6"/>
  <c r="D21" i="6"/>
  <c r="D22" i="6"/>
  <c r="D23" i="6"/>
  <c r="D24" i="6"/>
  <c r="D25" i="6"/>
  <c r="D26" i="6"/>
  <c r="D27" i="6"/>
  <c r="D28" i="6"/>
  <c r="D29" i="6"/>
  <c r="D30" i="6"/>
  <c r="D31" i="6"/>
  <c r="D32" i="6"/>
  <c r="D33" i="6"/>
  <c r="D34" i="6"/>
  <c r="D35" i="6"/>
  <c r="D36" i="6"/>
  <c r="D19" i="6"/>
  <c r="D15" i="6"/>
  <c r="D16" i="6"/>
  <c r="D17" i="6"/>
  <c r="D14" i="6"/>
  <c r="D4" i="6"/>
  <c r="D5" i="6"/>
  <c r="D6" i="6"/>
  <c r="D7" i="6"/>
  <c r="D8" i="6"/>
  <c r="D9" i="6"/>
  <c r="D10" i="6"/>
  <c r="D11" i="6"/>
  <c r="D12" i="6"/>
  <c r="D3" i="6"/>
  <c r="Z3" i="5" l="1"/>
  <c r="Z4" i="5"/>
  <c r="Z5" i="5"/>
  <c r="Z6" i="5"/>
  <c r="Z7" i="5"/>
  <c r="Z8" i="5"/>
  <c r="Z9" i="5"/>
  <c r="Z10" i="5"/>
  <c r="Z11" i="5"/>
  <c r="Z12" i="5"/>
  <c r="Z13" i="5"/>
  <c r="Z2" i="5"/>
  <c r="CX22" i="19" l="1"/>
  <c r="CX21" i="19"/>
  <c r="CX20" i="19"/>
  <c r="CX19" i="19"/>
  <c r="CX18" i="19"/>
  <c r="CX17" i="19"/>
  <c r="CX16" i="19"/>
  <c r="CX15" i="19"/>
  <c r="CX14" i="19"/>
  <c r="CX13" i="19"/>
  <c r="CX12" i="19"/>
  <c r="CX11" i="19"/>
  <c r="CX10" i="19"/>
  <c r="CX9" i="19"/>
  <c r="CX8" i="19"/>
  <c r="CX7" i="19"/>
  <c r="CX6" i="19"/>
  <c r="CX5" i="19"/>
  <c r="CX4" i="19"/>
  <c r="CX3" i="19"/>
  <c r="N18" i="10"/>
  <c r="N16" i="10"/>
  <c r="N20" i="10" s="1"/>
  <c r="B5" i="20" s="1"/>
  <c r="C5" i="20" s="1"/>
  <c r="N15" i="10"/>
  <c r="N14" i="10"/>
  <c r="N13" i="10"/>
  <c r="N11" i="10"/>
  <c r="N10" i="10"/>
  <c r="N9" i="10"/>
  <c r="N8" i="10"/>
  <c r="N7" i="10"/>
  <c r="N5" i="10"/>
  <c r="N4" i="10"/>
  <c r="N3" i="10"/>
  <c r="R8" i="9"/>
  <c r="R2" i="9"/>
  <c r="H3" i="18"/>
  <c r="H4" i="18"/>
  <c r="H5" i="18"/>
  <c r="H6" i="18"/>
  <c r="H7" i="18"/>
  <c r="H8" i="18"/>
  <c r="H9" i="18"/>
  <c r="H10" i="18"/>
  <c r="H11" i="18"/>
  <c r="H12" i="18"/>
  <c r="H13" i="18"/>
  <c r="H14" i="18"/>
  <c r="H15" i="18"/>
  <c r="H16" i="18"/>
  <c r="H17" i="18"/>
  <c r="H18" i="18"/>
  <c r="H19" i="18"/>
  <c r="H2" i="18"/>
  <c r="Z15" i="5"/>
  <c r="B9" i="20" s="1"/>
  <c r="C9" i="20" s="1"/>
  <c r="M452" i="21"/>
  <c r="I371" i="29"/>
  <c r="I370" i="29"/>
  <c r="I369" i="29"/>
  <c r="I368" i="29"/>
  <c r="I3" i="29"/>
  <c r="I4" i="29"/>
  <c r="I5" i="29"/>
  <c r="I6" i="29"/>
  <c r="I7" i="29"/>
  <c r="I8" i="29"/>
  <c r="I9" i="29"/>
  <c r="I10" i="29"/>
  <c r="I11" i="29"/>
  <c r="I12" i="29"/>
  <c r="I13" i="29"/>
  <c r="I14" i="29"/>
  <c r="I15" i="29"/>
  <c r="I16" i="29"/>
  <c r="I17" i="29"/>
  <c r="I18" i="29"/>
  <c r="I19" i="29"/>
  <c r="I20" i="29"/>
  <c r="I21" i="29"/>
  <c r="I22" i="29"/>
  <c r="I23" i="29"/>
  <c r="I24" i="29"/>
  <c r="I25" i="29"/>
  <c r="I26" i="29"/>
  <c r="I27" i="29"/>
  <c r="I28" i="29"/>
  <c r="I29" i="29"/>
  <c r="I30" i="29"/>
  <c r="I31" i="29"/>
  <c r="I32" i="29"/>
  <c r="I33" i="29"/>
  <c r="I34" i="29"/>
  <c r="I35" i="29"/>
  <c r="I36" i="29"/>
  <c r="I37" i="29"/>
  <c r="I38" i="29"/>
  <c r="I39" i="29"/>
  <c r="I40" i="29"/>
  <c r="I41" i="29"/>
  <c r="I42" i="29"/>
  <c r="I43" i="29"/>
  <c r="I44" i="29"/>
  <c r="I45" i="29"/>
  <c r="I46" i="29"/>
  <c r="I47" i="29"/>
  <c r="I48" i="29"/>
  <c r="I49" i="29"/>
  <c r="I50" i="29"/>
  <c r="I51" i="29"/>
  <c r="I52" i="29"/>
  <c r="I53" i="29"/>
  <c r="I54" i="29"/>
  <c r="I55" i="29"/>
  <c r="I56" i="29"/>
  <c r="I57" i="29"/>
  <c r="I58" i="29"/>
  <c r="I59" i="29"/>
  <c r="I60" i="29"/>
  <c r="I61" i="29"/>
  <c r="I62" i="29"/>
  <c r="I63" i="29"/>
  <c r="I64" i="29"/>
  <c r="I65" i="29"/>
  <c r="I66" i="29"/>
  <c r="I67" i="29"/>
  <c r="I68" i="29"/>
  <c r="I69" i="29"/>
  <c r="I70" i="29"/>
  <c r="I71" i="29"/>
  <c r="I72" i="29"/>
  <c r="I73" i="29"/>
  <c r="I74" i="29"/>
  <c r="I75" i="29"/>
  <c r="I76" i="29"/>
  <c r="I77" i="29"/>
  <c r="I78" i="29"/>
  <c r="I79" i="29"/>
  <c r="I80" i="29"/>
  <c r="I81" i="29"/>
  <c r="I82" i="29"/>
  <c r="I83" i="29"/>
  <c r="I84" i="29"/>
  <c r="I85" i="29"/>
  <c r="I86" i="29"/>
  <c r="I87" i="29"/>
  <c r="I88" i="29"/>
  <c r="I89" i="29"/>
  <c r="I90" i="29"/>
  <c r="I91" i="29"/>
  <c r="I92" i="29"/>
  <c r="I93" i="29"/>
  <c r="I94" i="29"/>
  <c r="I95" i="29"/>
  <c r="I96" i="29"/>
  <c r="I97" i="29"/>
  <c r="I98" i="29"/>
  <c r="I99" i="29"/>
  <c r="I100" i="29"/>
  <c r="I101" i="29"/>
  <c r="I102" i="29"/>
  <c r="I103" i="29"/>
  <c r="I104" i="29"/>
  <c r="I105" i="29"/>
  <c r="I106" i="29"/>
  <c r="I107" i="29"/>
  <c r="I108" i="29"/>
  <c r="I109" i="29"/>
  <c r="I110" i="29"/>
  <c r="I111" i="29"/>
  <c r="I112" i="29"/>
  <c r="I113" i="29"/>
  <c r="I114" i="29"/>
  <c r="I115" i="29"/>
  <c r="I116" i="29"/>
  <c r="I117" i="29"/>
  <c r="I118" i="29"/>
  <c r="I119" i="29"/>
  <c r="I120" i="29"/>
  <c r="I121" i="29"/>
  <c r="I122" i="29"/>
  <c r="I123" i="29"/>
  <c r="I124" i="29"/>
  <c r="I125" i="29"/>
  <c r="I126" i="29"/>
  <c r="I127" i="29"/>
  <c r="I128" i="29"/>
  <c r="I129" i="29"/>
  <c r="I130" i="29"/>
  <c r="I131" i="29"/>
  <c r="I132" i="29"/>
  <c r="I133" i="29"/>
  <c r="I134" i="29"/>
  <c r="I135" i="29"/>
  <c r="I136" i="29"/>
  <c r="I137" i="29"/>
  <c r="I138" i="29"/>
  <c r="I139" i="29"/>
  <c r="I140" i="29"/>
  <c r="I141" i="29"/>
  <c r="I142" i="29"/>
  <c r="I143" i="29"/>
  <c r="I144" i="29"/>
  <c r="I145" i="29"/>
  <c r="I146" i="29"/>
  <c r="I147" i="29"/>
  <c r="I148" i="29"/>
  <c r="I149" i="29"/>
  <c r="I150" i="29"/>
  <c r="I151" i="29"/>
  <c r="I152" i="29"/>
  <c r="I153" i="29"/>
  <c r="I154" i="29"/>
  <c r="I155" i="29"/>
  <c r="I156" i="29"/>
  <c r="I157" i="29"/>
  <c r="I158" i="29"/>
  <c r="I159" i="29"/>
  <c r="I160" i="29"/>
  <c r="I161" i="29"/>
  <c r="I162" i="29"/>
  <c r="I163" i="29"/>
  <c r="I164" i="29"/>
  <c r="I165" i="29"/>
  <c r="I166" i="29"/>
  <c r="I167" i="29"/>
  <c r="I168" i="29"/>
  <c r="I169" i="29"/>
  <c r="I170" i="29"/>
  <c r="I171" i="29"/>
  <c r="I172" i="29"/>
  <c r="I173" i="29"/>
  <c r="I174" i="29"/>
  <c r="I175" i="29"/>
  <c r="I176" i="29"/>
  <c r="I177" i="29"/>
  <c r="I178" i="29"/>
  <c r="I179" i="29"/>
  <c r="I180" i="29"/>
  <c r="I181" i="29"/>
  <c r="I182" i="29"/>
  <c r="I183" i="29"/>
  <c r="I184" i="29"/>
  <c r="I185" i="29"/>
  <c r="I186" i="29"/>
  <c r="I187" i="29"/>
  <c r="I188" i="29"/>
  <c r="I189" i="29"/>
  <c r="I190" i="29"/>
  <c r="I191" i="29"/>
  <c r="I192" i="29"/>
  <c r="I193" i="29"/>
  <c r="I194" i="29"/>
  <c r="I195" i="29"/>
  <c r="I196" i="29"/>
  <c r="I197" i="29"/>
  <c r="I198" i="29"/>
  <c r="I199" i="29"/>
  <c r="I200" i="29"/>
  <c r="I201" i="29"/>
  <c r="I202" i="29"/>
  <c r="I203" i="29"/>
  <c r="I204" i="29"/>
  <c r="I205" i="29"/>
  <c r="I206" i="29"/>
  <c r="I207" i="29"/>
  <c r="I208" i="29"/>
  <c r="I209" i="29"/>
  <c r="I210" i="29"/>
  <c r="I211" i="29"/>
  <c r="I212" i="29"/>
  <c r="I213" i="29"/>
  <c r="I214" i="29"/>
  <c r="I215" i="29"/>
  <c r="I216" i="29"/>
  <c r="I217" i="29"/>
  <c r="I218" i="29"/>
  <c r="I219" i="29"/>
  <c r="I220" i="29"/>
  <c r="I221" i="29"/>
  <c r="I222" i="29"/>
  <c r="I223" i="29"/>
  <c r="I224" i="29"/>
  <c r="I225" i="29"/>
  <c r="I226" i="29"/>
  <c r="I227" i="29"/>
  <c r="I228" i="29"/>
  <c r="I229" i="29"/>
  <c r="I230" i="29"/>
  <c r="I231" i="29"/>
  <c r="I232" i="29"/>
  <c r="I233" i="29"/>
  <c r="I234" i="29"/>
  <c r="I235" i="29"/>
  <c r="I236" i="29"/>
  <c r="I237" i="29"/>
  <c r="I238" i="29"/>
  <c r="I239" i="29"/>
  <c r="I240" i="29"/>
  <c r="I241" i="29"/>
  <c r="I242" i="29"/>
  <c r="I243" i="29"/>
  <c r="I244" i="29"/>
  <c r="I245" i="29"/>
  <c r="I246" i="29"/>
  <c r="I247" i="29"/>
  <c r="I248" i="29"/>
  <c r="I249" i="29"/>
  <c r="I250" i="29"/>
  <c r="I251" i="29"/>
  <c r="I252" i="29"/>
  <c r="I253" i="29"/>
  <c r="I254" i="29"/>
  <c r="I255" i="29"/>
  <c r="I256" i="29"/>
  <c r="I257" i="29"/>
  <c r="I258" i="29"/>
  <c r="I259" i="29"/>
  <c r="I260" i="29"/>
  <c r="I261" i="29"/>
  <c r="I262" i="29"/>
  <c r="I263" i="29"/>
  <c r="I264" i="29"/>
  <c r="I265" i="29"/>
  <c r="I266" i="29"/>
  <c r="I267" i="29"/>
  <c r="I268" i="29"/>
  <c r="I269" i="29"/>
  <c r="I270" i="29"/>
  <c r="I271" i="29"/>
  <c r="I272" i="29"/>
  <c r="I273" i="29"/>
  <c r="I274" i="29"/>
  <c r="I275" i="29"/>
  <c r="I276" i="29"/>
  <c r="I277" i="29"/>
  <c r="I278" i="29"/>
  <c r="I279" i="29"/>
  <c r="I280" i="29"/>
  <c r="I281" i="29"/>
  <c r="I282" i="29"/>
  <c r="I283" i="29"/>
  <c r="I284" i="29"/>
  <c r="I285" i="29"/>
  <c r="I286" i="29"/>
  <c r="I287" i="29"/>
  <c r="I288" i="29"/>
  <c r="I289" i="29"/>
  <c r="I290" i="29"/>
  <c r="I291" i="29"/>
  <c r="I292" i="29"/>
  <c r="I293" i="29"/>
  <c r="I294" i="29"/>
  <c r="I295" i="29"/>
  <c r="I296" i="29"/>
  <c r="I297" i="29"/>
  <c r="I298" i="29"/>
  <c r="I299" i="29"/>
  <c r="I300" i="29"/>
  <c r="I301" i="29"/>
  <c r="I302" i="29"/>
  <c r="I303" i="29"/>
  <c r="I304" i="29"/>
  <c r="I305" i="29"/>
  <c r="I306" i="29"/>
  <c r="I307" i="29"/>
  <c r="I308" i="29"/>
  <c r="I309" i="29"/>
  <c r="I310" i="29"/>
  <c r="I311" i="29"/>
  <c r="I312" i="29"/>
  <c r="I313" i="29"/>
  <c r="I314" i="29"/>
  <c r="I315" i="29"/>
  <c r="I316" i="29"/>
  <c r="I317" i="29"/>
  <c r="I318" i="29"/>
  <c r="I319" i="29"/>
  <c r="I320" i="29"/>
  <c r="I321" i="29"/>
  <c r="I322" i="29"/>
  <c r="I323" i="29"/>
  <c r="I324" i="29"/>
  <c r="I325" i="29"/>
  <c r="I326" i="29"/>
  <c r="I327" i="29"/>
  <c r="I328" i="29"/>
  <c r="I329" i="29"/>
  <c r="I330" i="29"/>
  <c r="I331" i="29"/>
  <c r="I332" i="29"/>
  <c r="I333" i="29"/>
  <c r="I334" i="29"/>
  <c r="I335" i="29"/>
  <c r="I336" i="29"/>
  <c r="I337" i="29"/>
  <c r="I338" i="29"/>
  <c r="I339" i="29"/>
  <c r="I340" i="29"/>
  <c r="I341" i="29"/>
  <c r="I342" i="29"/>
  <c r="I343" i="29"/>
  <c r="I344" i="29"/>
  <c r="I345" i="29"/>
  <c r="I346" i="29"/>
  <c r="I347" i="29"/>
  <c r="I348" i="29"/>
  <c r="I349" i="29"/>
  <c r="I350" i="29"/>
  <c r="I351" i="29"/>
  <c r="I352" i="29"/>
  <c r="I353" i="29"/>
  <c r="I354" i="29"/>
  <c r="I355" i="29"/>
  <c r="I356" i="29"/>
  <c r="I357" i="29"/>
  <c r="I358" i="29"/>
  <c r="I359" i="29"/>
  <c r="I360" i="29"/>
  <c r="I2" i="30"/>
  <c r="I3" i="30"/>
  <c r="I4" i="30"/>
  <c r="I5" i="30"/>
  <c r="I6" i="30"/>
  <c r="I7" i="30"/>
  <c r="I8" i="30"/>
  <c r="I9" i="30"/>
  <c r="I10" i="30"/>
  <c r="I11" i="30"/>
  <c r="I12" i="30"/>
  <c r="I13" i="30"/>
  <c r="I14" i="30"/>
  <c r="I15" i="30"/>
  <c r="I16" i="30"/>
  <c r="I17" i="30"/>
  <c r="I18" i="30"/>
  <c r="I19" i="30"/>
  <c r="I20" i="30"/>
  <c r="I21" i="30"/>
  <c r="I22" i="30"/>
  <c r="I23" i="30"/>
  <c r="I24" i="30"/>
  <c r="I25" i="30"/>
  <c r="I26" i="30"/>
  <c r="I27" i="30"/>
  <c r="I28" i="30"/>
  <c r="I29" i="30"/>
  <c r="I30" i="30"/>
  <c r="I31" i="30"/>
  <c r="I32" i="30"/>
  <c r="I33" i="30"/>
  <c r="I34" i="30"/>
  <c r="I35" i="30"/>
  <c r="I36" i="30"/>
  <c r="I37" i="30"/>
  <c r="I38" i="30"/>
  <c r="I39" i="30"/>
  <c r="I40" i="30"/>
  <c r="I41" i="30"/>
  <c r="I42" i="30"/>
  <c r="I43" i="30"/>
  <c r="I44" i="30"/>
  <c r="I45" i="30"/>
  <c r="I46" i="30"/>
  <c r="I47" i="30"/>
  <c r="I48" i="30"/>
  <c r="I49" i="30"/>
  <c r="I50" i="30"/>
  <c r="I51" i="30"/>
  <c r="I52" i="30"/>
  <c r="I53" i="30"/>
  <c r="I54" i="30"/>
  <c r="I55" i="30"/>
  <c r="I56" i="30"/>
  <c r="I57" i="30"/>
  <c r="I58" i="30"/>
  <c r="I59" i="30"/>
  <c r="I60" i="30"/>
  <c r="I61" i="30"/>
  <c r="I64" i="30"/>
  <c r="P3" i="4"/>
  <c r="P4" i="4"/>
  <c r="P5" i="4"/>
  <c r="P6" i="4"/>
  <c r="P7" i="4"/>
  <c r="P8" i="4"/>
  <c r="P9" i="4"/>
  <c r="P10" i="4"/>
  <c r="P11" i="4"/>
  <c r="P12" i="4"/>
  <c r="P13" i="4"/>
  <c r="P2" i="4"/>
  <c r="R3" i="9"/>
  <c r="R4" i="9"/>
  <c r="R5" i="9"/>
  <c r="R6" i="9"/>
  <c r="R7" i="9"/>
  <c r="R9" i="9"/>
  <c r="R10" i="9"/>
  <c r="R11" i="9"/>
  <c r="R12" i="9"/>
  <c r="R13" i="9"/>
  <c r="R14" i="9"/>
  <c r="R15" i="9"/>
  <c r="R16" i="9"/>
  <c r="R17" i="9"/>
  <c r="R18" i="9"/>
  <c r="R19" i="9"/>
  <c r="R20" i="9"/>
  <c r="R21" i="9"/>
  <c r="R22" i="9"/>
  <c r="R23" i="9"/>
  <c r="R24" i="9"/>
  <c r="R25" i="9"/>
  <c r="R26" i="9"/>
  <c r="R27" i="9"/>
  <c r="R28" i="9"/>
  <c r="R29" i="9"/>
  <c r="R30" i="9"/>
  <c r="R31" i="9"/>
  <c r="C45" i="28"/>
  <c r="D45" i="28"/>
  <c r="E45" i="28"/>
  <c r="F45" i="28"/>
  <c r="G45" i="28"/>
  <c r="H45" i="28"/>
  <c r="I45" i="28"/>
  <c r="J45" i="28"/>
  <c r="K45" i="28"/>
  <c r="L45" i="28"/>
  <c r="M45" i="28"/>
  <c r="N45" i="28"/>
  <c r="O45" i="28"/>
  <c r="P45" i="28"/>
  <c r="Q45" i="28"/>
  <c r="R45" i="28"/>
  <c r="S45" i="28"/>
  <c r="T45" i="28"/>
  <c r="U45" i="28"/>
  <c r="B48" i="28"/>
  <c r="B47" i="28"/>
  <c r="B45" i="28"/>
  <c r="I367" i="29"/>
  <c r="M420" i="21"/>
  <c r="BK3" i="19"/>
  <c r="BT4" i="19"/>
  <c r="BT5" i="19"/>
  <c r="BT6" i="19"/>
  <c r="BT7" i="19"/>
  <c r="BT8" i="19"/>
  <c r="BT9" i="19"/>
  <c r="BT10" i="19"/>
  <c r="BT11" i="19"/>
  <c r="BT12" i="19"/>
  <c r="BT13" i="19"/>
  <c r="BT14" i="19"/>
  <c r="BT15" i="19"/>
  <c r="BT16" i="19"/>
  <c r="BT17" i="19"/>
  <c r="BT18" i="19"/>
  <c r="BT19" i="19"/>
  <c r="BT20" i="19"/>
  <c r="BT21" i="19"/>
  <c r="BT22" i="19"/>
  <c r="BT3" i="19"/>
  <c r="I366" i="29"/>
  <c r="I365" i="29"/>
  <c r="I2" i="29"/>
  <c r="I364" i="29"/>
  <c r="B31" i="19"/>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K64" i="5"/>
  <c r="K65" i="5"/>
  <c r="K66" i="5"/>
  <c r="I78" i="5" s="1"/>
  <c r="B12" i="20" s="1"/>
  <c r="C12" i="20" s="1"/>
  <c r="K67" i="5"/>
  <c r="K68" i="5"/>
  <c r="K69" i="5"/>
  <c r="K70" i="5"/>
  <c r="K71" i="5"/>
  <c r="K72" i="5"/>
  <c r="K73" i="5"/>
  <c r="K74" i="5"/>
  <c r="K75" i="5"/>
  <c r="K76" i="5"/>
  <c r="K63" i="5"/>
  <c r="CG3" i="19"/>
  <c r="DQ4" i="19"/>
  <c r="DQ5" i="19"/>
  <c r="DQ6" i="19"/>
  <c r="DQ7" i="19"/>
  <c r="DQ8" i="19"/>
  <c r="DQ9" i="19"/>
  <c r="DQ10" i="19"/>
  <c r="DQ11" i="19"/>
  <c r="DQ12" i="19"/>
  <c r="DQ13" i="19"/>
  <c r="DQ14" i="19"/>
  <c r="DQ15" i="19"/>
  <c r="DQ16" i="19"/>
  <c r="DQ17" i="19"/>
  <c r="DQ18" i="19"/>
  <c r="DQ19" i="19"/>
  <c r="DQ20" i="19"/>
  <c r="DQ21" i="19"/>
  <c r="DQ22" i="19"/>
  <c r="DQ3" i="19"/>
  <c r="DG3" i="19"/>
  <c r="H21" i="18"/>
  <c r="B13" i="20"/>
  <c r="C13" i="20" s="1"/>
  <c r="B26" i="20"/>
  <c r="C26" i="20" s="1"/>
  <c r="DY4" i="19"/>
  <c r="DY5" i="19"/>
  <c r="DY6" i="19"/>
  <c r="DY7" i="19"/>
  <c r="DY8" i="19"/>
  <c r="DY9" i="19"/>
  <c r="DY10" i="19"/>
  <c r="DY11" i="19"/>
  <c r="DY12" i="19"/>
  <c r="DY13" i="19"/>
  <c r="DY14" i="19"/>
  <c r="DY15" i="19"/>
  <c r="DY16" i="19"/>
  <c r="DY17" i="19"/>
  <c r="DY18" i="19"/>
  <c r="DY19" i="19"/>
  <c r="DY20" i="19"/>
  <c r="DY21" i="19"/>
  <c r="DY22" i="19"/>
  <c r="DY3" i="19"/>
  <c r="DG4" i="19"/>
  <c r="DG5" i="19"/>
  <c r="DG6" i="19"/>
  <c r="DG7" i="19"/>
  <c r="DG8" i="19"/>
  <c r="DG9" i="19"/>
  <c r="DG10" i="19"/>
  <c r="DG11" i="19"/>
  <c r="DG12" i="19"/>
  <c r="DG13" i="19"/>
  <c r="DG14" i="19"/>
  <c r="DG15" i="19"/>
  <c r="DG16" i="19"/>
  <c r="DG17" i="19"/>
  <c r="DG18" i="19"/>
  <c r="DG19" i="19"/>
  <c r="DG20" i="19"/>
  <c r="DG21" i="19"/>
  <c r="DG22" i="19"/>
  <c r="CG4" i="19"/>
  <c r="CG5" i="19"/>
  <c r="CG6" i="19"/>
  <c r="CG7" i="19"/>
  <c r="CG8" i="19"/>
  <c r="CG9" i="19"/>
  <c r="CG10" i="19"/>
  <c r="CG11" i="19"/>
  <c r="CG12" i="19"/>
  <c r="CG13" i="19"/>
  <c r="CG14" i="19"/>
  <c r="CG15" i="19"/>
  <c r="CG16" i="19"/>
  <c r="CG17" i="19"/>
  <c r="CG18" i="19"/>
  <c r="CG19" i="19"/>
  <c r="CG20" i="19"/>
  <c r="CG21" i="19"/>
  <c r="CG22" i="19"/>
  <c r="BK4" i="19"/>
  <c r="BK5" i="19"/>
  <c r="BK6" i="19"/>
  <c r="BK7" i="19"/>
  <c r="BK8" i="19"/>
  <c r="BK9" i="19"/>
  <c r="BK10" i="19"/>
  <c r="BK11" i="19"/>
  <c r="BK12" i="19"/>
  <c r="BK13" i="19"/>
  <c r="BK14" i="19"/>
  <c r="BK15" i="19"/>
  <c r="BK16" i="19"/>
  <c r="BK17" i="19"/>
  <c r="BK18" i="19"/>
  <c r="BK19" i="19"/>
  <c r="BK20" i="19"/>
  <c r="BK21" i="19"/>
  <c r="BK22" i="19"/>
  <c r="AV4" i="19"/>
  <c r="AV5" i="19"/>
  <c r="AV6" i="19"/>
  <c r="AV7" i="19"/>
  <c r="AV8" i="19"/>
  <c r="AV9" i="19"/>
  <c r="AV10" i="19"/>
  <c r="AV11" i="19"/>
  <c r="AV12" i="19"/>
  <c r="AV13" i="19"/>
  <c r="AV14" i="19"/>
  <c r="AV15" i="19"/>
  <c r="AV16" i="19"/>
  <c r="AV17" i="19"/>
  <c r="AV18" i="19"/>
  <c r="AV19" i="19"/>
  <c r="AV20" i="19"/>
  <c r="AV21" i="19"/>
  <c r="AV22" i="19"/>
  <c r="AV3" i="19"/>
  <c r="AI4" i="19"/>
  <c r="AI5" i="19"/>
  <c r="AI6" i="19"/>
  <c r="AI7" i="19"/>
  <c r="AI8" i="19"/>
  <c r="AI9" i="19"/>
  <c r="AI10" i="19"/>
  <c r="AI11" i="19"/>
  <c r="AI12" i="19"/>
  <c r="AI13" i="19"/>
  <c r="AI14" i="19"/>
  <c r="AI15" i="19"/>
  <c r="AI16" i="19"/>
  <c r="AI17" i="19"/>
  <c r="AI18" i="19"/>
  <c r="AI19" i="19"/>
  <c r="AI20" i="19"/>
  <c r="AI21" i="19"/>
  <c r="AI22" i="19"/>
  <c r="AI3" i="19"/>
  <c r="V4" i="19"/>
  <c r="V5" i="19"/>
  <c r="V6" i="19"/>
  <c r="V7" i="19"/>
  <c r="V8" i="19"/>
  <c r="V9" i="19"/>
  <c r="V10" i="19"/>
  <c r="V11" i="19"/>
  <c r="V12" i="19"/>
  <c r="V13" i="19"/>
  <c r="V14" i="19"/>
  <c r="V15" i="19"/>
  <c r="V16" i="19"/>
  <c r="V17" i="19"/>
  <c r="V18" i="19"/>
  <c r="V19" i="19"/>
  <c r="V20" i="19"/>
  <c r="V21" i="19"/>
  <c r="V22" i="19"/>
  <c r="V3" i="19"/>
  <c r="B24" i="19"/>
  <c r="H63" i="11"/>
  <c r="G3" i="11"/>
  <c r="F3" i="11"/>
  <c r="G4" i="11"/>
  <c r="F4" i="11"/>
  <c r="G5" i="11"/>
  <c r="F5" i="11"/>
  <c r="G6" i="11"/>
  <c r="F6" i="11"/>
  <c r="G7" i="11"/>
  <c r="F7" i="11"/>
  <c r="G8" i="11"/>
  <c r="F8" i="11"/>
  <c r="G9" i="11"/>
  <c r="F9" i="11"/>
  <c r="G10" i="11"/>
  <c r="F10" i="11"/>
  <c r="G11" i="11"/>
  <c r="F11" i="11"/>
  <c r="G12" i="11"/>
  <c r="F12" i="11"/>
  <c r="G14" i="11"/>
  <c r="F14" i="11"/>
  <c r="G15" i="11"/>
  <c r="F15" i="11"/>
  <c r="G16" i="11"/>
  <c r="F16" i="11"/>
  <c r="G17" i="11"/>
  <c r="F17" i="11"/>
  <c r="G19" i="11"/>
  <c r="F19" i="11"/>
  <c r="G20" i="11"/>
  <c r="F20" i="11"/>
  <c r="G21" i="11"/>
  <c r="F21" i="11"/>
  <c r="G22" i="11"/>
  <c r="F22" i="11"/>
  <c r="G24" i="11"/>
  <c r="F24" i="11"/>
  <c r="G25" i="11"/>
  <c r="F25" i="11"/>
  <c r="G26" i="11"/>
  <c r="F26" i="11"/>
  <c r="G27" i="11"/>
  <c r="F27" i="11"/>
  <c r="G28" i="11"/>
  <c r="F28" i="11"/>
  <c r="G29" i="11"/>
  <c r="F29" i="11"/>
  <c r="G30" i="11"/>
  <c r="F30" i="11"/>
  <c r="G31" i="11"/>
  <c r="F31" i="11"/>
  <c r="G32" i="11"/>
  <c r="F32" i="11"/>
  <c r="G33" i="11"/>
  <c r="F33" i="11"/>
  <c r="G34" i="11"/>
  <c r="F34" i="11"/>
  <c r="G35" i="11"/>
  <c r="F35" i="11"/>
  <c r="G36" i="11"/>
  <c r="F36" i="11"/>
  <c r="G37" i="11"/>
  <c r="F37" i="11"/>
  <c r="G38" i="11"/>
  <c r="F38" i="11"/>
  <c r="G39" i="11"/>
  <c r="F39" i="11"/>
  <c r="G40" i="11"/>
  <c r="F40" i="11"/>
  <c r="G41" i="11"/>
  <c r="F41" i="11"/>
  <c r="G42" i="11"/>
  <c r="F42" i="11"/>
  <c r="G47" i="11"/>
  <c r="F47" i="11"/>
  <c r="G48" i="11"/>
  <c r="F48" i="11"/>
  <c r="G49" i="11"/>
  <c r="F49" i="11"/>
  <c r="G50" i="11"/>
  <c r="F50" i="11"/>
  <c r="G52" i="11"/>
  <c r="F52" i="11"/>
  <c r="G53" i="11"/>
  <c r="F53" i="11"/>
  <c r="G54" i="11"/>
  <c r="F54" i="11"/>
  <c r="G55" i="11"/>
  <c r="F55" i="11"/>
  <c r="G57" i="11"/>
  <c r="F57" i="11"/>
  <c r="G58" i="11"/>
  <c r="F58" i="11"/>
  <c r="G59" i="11"/>
  <c r="F59" i="11"/>
  <c r="G60" i="11"/>
  <c r="F60" i="11"/>
  <c r="G61" i="11"/>
  <c r="B20" i="20" s="1"/>
  <c r="C20" i="20" s="1"/>
  <c r="F61" i="11"/>
  <c r="H2" i="11"/>
  <c r="H13" i="11"/>
  <c r="H18" i="11"/>
  <c r="H23" i="11"/>
  <c r="H43" i="11"/>
  <c r="H46" i="11"/>
  <c r="H56" i="11"/>
  <c r="H62" i="11"/>
  <c r="M3" i="21"/>
  <c r="M4" i="21"/>
  <c r="M5" i="21"/>
  <c r="M6" i="21"/>
  <c r="M7" i="21"/>
  <c r="M8" i="21"/>
  <c r="M9" i="21"/>
  <c r="M10" i="21"/>
  <c r="M11" i="21"/>
  <c r="M12" i="21"/>
  <c r="M13" i="21"/>
  <c r="M14" i="21"/>
  <c r="M15" i="21"/>
  <c r="M16" i="21"/>
  <c r="M17" i="21"/>
  <c r="M18" i="21"/>
  <c r="M19" i="21"/>
  <c r="M20" i="21"/>
  <c r="M21" i="21"/>
  <c r="M22" i="21"/>
  <c r="M23" i="21"/>
  <c r="M24" i="21"/>
  <c r="M25" i="21"/>
  <c r="M26" i="21"/>
  <c r="M27" i="21"/>
  <c r="M28" i="21"/>
  <c r="M29" i="21"/>
  <c r="M30" i="21"/>
  <c r="M31" i="21"/>
  <c r="M32" i="21"/>
  <c r="M33" i="21"/>
  <c r="M34" i="21"/>
  <c r="M35" i="21"/>
  <c r="M36" i="21"/>
  <c r="M37" i="21"/>
  <c r="M38" i="21"/>
  <c r="M39" i="21"/>
  <c r="M40" i="21"/>
  <c r="M41" i="21"/>
  <c r="M42" i="21"/>
  <c r="M43" i="21"/>
  <c r="M44" i="21"/>
  <c r="M45" i="21"/>
  <c r="M46" i="21"/>
  <c r="M47" i="21"/>
  <c r="M48" i="21"/>
  <c r="M49" i="21"/>
  <c r="M50" i="21"/>
  <c r="M51" i="21"/>
  <c r="M52" i="21"/>
  <c r="M53" i="21"/>
  <c r="M54" i="21"/>
  <c r="M55" i="21"/>
  <c r="M56" i="21"/>
  <c r="M57" i="21"/>
  <c r="M58" i="21"/>
  <c r="M59" i="21"/>
  <c r="M60" i="21"/>
  <c r="M61" i="21"/>
  <c r="M62" i="21"/>
  <c r="M63" i="21"/>
  <c r="M64" i="21"/>
  <c r="M65" i="21"/>
  <c r="M66" i="21"/>
  <c r="M67" i="21"/>
  <c r="M68" i="21"/>
  <c r="M69" i="21"/>
  <c r="M70" i="21"/>
  <c r="M71" i="21"/>
  <c r="M72" i="21"/>
  <c r="M73" i="21"/>
  <c r="M74" i="21"/>
  <c r="M75" i="21"/>
  <c r="M76" i="21"/>
  <c r="M77" i="21"/>
  <c r="M78" i="21"/>
  <c r="M79" i="21"/>
  <c r="M80" i="21"/>
  <c r="M81" i="21"/>
  <c r="M82" i="21"/>
  <c r="M83" i="21"/>
  <c r="M84" i="21"/>
  <c r="M85" i="21"/>
  <c r="M86" i="21"/>
  <c r="M87" i="21"/>
  <c r="M88" i="21"/>
  <c r="M89" i="21"/>
  <c r="M90" i="21"/>
  <c r="M91" i="21"/>
  <c r="M92" i="21"/>
  <c r="M93" i="21"/>
  <c r="M94" i="21"/>
  <c r="M95" i="21"/>
  <c r="M96" i="21"/>
  <c r="M97" i="21"/>
  <c r="M98" i="21"/>
  <c r="M99" i="21"/>
  <c r="M100" i="21"/>
  <c r="M101" i="21"/>
  <c r="M102" i="21"/>
  <c r="M103" i="21"/>
  <c r="M104" i="21"/>
  <c r="M105" i="21"/>
  <c r="M106" i="21"/>
  <c r="M107" i="21"/>
  <c r="M108" i="21"/>
  <c r="M109" i="21"/>
  <c r="M110" i="21"/>
  <c r="M111" i="21"/>
  <c r="M112" i="21"/>
  <c r="M113" i="21"/>
  <c r="M114" i="21"/>
  <c r="M115" i="21"/>
  <c r="M116" i="21"/>
  <c r="M117" i="21"/>
  <c r="M118" i="21"/>
  <c r="M119" i="21"/>
  <c r="M120" i="21"/>
  <c r="M121" i="21"/>
  <c r="M122" i="21"/>
  <c r="M123" i="21"/>
  <c r="M124" i="21"/>
  <c r="M125" i="21"/>
  <c r="M126" i="21"/>
  <c r="M127" i="21"/>
  <c r="M128" i="21"/>
  <c r="M129" i="21"/>
  <c r="M130" i="21"/>
  <c r="M131" i="21"/>
  <c r="M132" i="21"/>
  <c r="M133" i="21"/>
  <c r="M134" i="21"/>
  <c r="M135" i="21"/>
  <c r="M136" i="21"/>
  <c r="M137" i="21"/>
  <c r="M138" i="21"/>
  <c r="M139" i="21"/>
  <c r="M140" i="21"/>
  <c r="M141" i="21"/>
  <c r="M142" i="21"/>
  <c r="M143" i="21"/>
  <c r="M144" i="21"/>
  <c r="M145" i="21"/>
  <c r="M146" i="21"/>
  <c r="M147" i="21"/>
  <c r="M148" i="21"/>
  <c r="M149" i="21"/>
  <c r="M150" i="21"/>
  <c r="M151" i="21"/>
  <c r="M152" i="21"/>
  <c r="M153" i="21"/>
  <c r="M154" i="21"/>
  <c r="M155" i="21"/>
  <c r="M156" i="21"/>
  <c r="M157" i="21"/>
  <c r="M158" i="21"/>
  <c r="M159" i="21"/>
  <c r="M160" i="21"/>
  <c r="M161" i="21"/>
  <c r="M162" i="21"/>
  <c r="M163" i="21"/>
  <c r="M164" i="21"/>
  <c r="M165" i="21"/>
  <c r="M166" i="21"/>
  <c r="M167" i="21"/>
  <c r="M168" i="21"/>
  <c r="M169" i="21"/>
  <c r="M170" i="21"/>
  <c r="M171" i="21"/>
  <c r="M172" i="21"/>
  <c r="M173" i="21"/>
  <c r="M174" i="21"/>
  <c r="M175" i="21"/>
  <c r="M176" i="21"/>
  <c r="M177" i="21"/>
  <c r="M178" i="21"/>
  <c r="M179" i="21"/>
  <c r="M180" i="21"/>
  <c r="M181" i="21"/>
  <c r="M182" i="21"/>
  <c r="M183" i="21"/>
  <c r="M184" i="21"/>
  <c r="M185" i="21"/>
  <c r="M186" i="21"/>
  <c r="M187" i="21"/>
  <c r="M188" i="21"/>
  <c r="M189" i="21"/>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294" i="21"/>
  <c r="M295" i="21"/>
  <c r="M296" i="21"/>
  <c r="M297" i="21"/>
  <c r="M298" i="21"/>
  <c r="M299" i="21"/>
  <c r="M300" i="21"/>
  <c r="M301" i="21"/>
  <c r="M302" i="21"/>
  <c r="M303" i="21"/>
  <c r="M304" i="21"/>
  <c r="M305" i="21"/>
  <c r="M306" i="21"/>
  <c r="M307" i="21"/>
  <c r="M308" i="21"/>
  <c r="M309" i="21"/>
  <c r="M310" i="21"/>
  <c r="M311" i="21"/>
  <c r="M312" i="21"/>
  <c r="M313" i="21"/>
  <c r="M314" i="21"/>
  <c r="M315" i="21"/>
  <c r="M316" i="21"/>
  <c r="M317" i="21"/>
  <c r="M318" i="21"/>
  <c r="M319" i="21"/>
  <c r="M320" i="21"/>
  <c r="M321" i="21"/>
  <c r="M322" i="21"/>
  <c r="M323" i="21"/>
  <c r="M324" i="21"/>
  <c r="M325" i="21"/>
  <c r="M326" i="21"/>
  <c r="M327" i="21"/>
  <c r="M328" i="21"/>
  <c r="M329" i="21"/>
  <c r="M330" i="21"/>
  <c r="M331" i="21"/>
  <c r="M332" i="21"/>
  <c r="M333" i="21"/>
  <c r="M334" i="21"/>
  <c r="M335" i="21"/>
  <c r="M336" i="21"/>
  <c r="M337" i="21"/>
  <c r="M338" i="21"/>
  <c r="M339" i="21"/>
  <c r="M340" i="21"/>
  <c r="M341" i="21"/>
  <c r="M342" i="21"/>
  <c r="M343" i="21"/>
  <c r="M344" i="21"/>
  <c r="M345" i="21"/>
  <c r="M346" i="21"/>
  <c r="M347" i="21"/>
  <c r="M348" i="21"/>
  <c r="M349" i="21"/>
  <c r="M350" i="21"/>
  <c r="M351" i="21"/>
  <c r="M352" i="21"/>
  <c r="M353" i="21"/>
  <c r="M354" i="21"/>
  <c r="M355" i="21"/>
  <c r="M356" i="21"/>
  <c r="M357" i="21"/>
  <c r="M358" i="21"/>
  <c r="M359" i="21"/>
  <c r="M360" i="21"/>
  <c r="M361" i="21"/>
  <c r="M362" i="21"/>
  <c r="M363" i="21"/>
  <c r="M364" i="21"/>
  <c r="M365" i="21"/>
  <c r="M366" i="21"/>
  <c r="M367" i="21"/>
  <c r="M368" i="21"/>
  <c r="M369" i="21"/>
  <c r="M370" i="21"/>
  <c r="M371" i="21"/>
  <c r="M372" i="21"/>
  <c r="M373" i="21"/>
  <c r="M374" i="21"/>
  <c r="M375" i="21"/>
  <c r="M376" i="21"/>
  <c r="M377" i="21"/>
  <c r="M378" i="21"/>
  <c r="M379" i="21"/>
  <c r="M380" i="21"/>
  <c r="M381" i="21"/>
  <c r="M382" i="21"/>
  <c r="M383" i="21"/>
  <c r="M384" i="21"/>
  <c r="M385" i="21"/>
  <c r="M386" i="21"/>
  <c r="M387" i="21"/>
  <c r="M388" i="21"/>
  <c r="M389" i="21"/>
  <c r="M390" i="21"/>
  <c r="M391" i="21"/>
  <c r="M392" i="21"/>
  <c r="M393" i="21"/>
  <c r="M394" i="21"/>
  <c r="M395" i="21"/>
  <c r="M396" i="21"/>
  <c r="M397" i="21"/>
  <c r="M398" i="21"/>
  <c r="M399" i="21"/>
  <c r="M400" i="21"/>
  <c r="M401" i="21"/>
  <c r="M402" i="21"/>
  <c r="M403" i="21"/>
  <c r="M404" i="21"/>
  <c r="M405" i="21"/>
  <c r="M406" i="21"/>
  <c r="M407" i="21"/>
  <c r="M408" i="21"/>
  <c r="M409" i="21"/>
  <c r="M410" i="21"/>
  <c r="M411" i="21"/>
  <c r="M412" i="21"/>
  <c r="M413" i="21"/>
  <c r="M414" i="21"/>
  <c r="M415" i="21"/>
  <c r="M416" i="21"/>
  <c r="M417" i="21"/>
  <c r="M418" i="21"/>
  <c r="M419" i="21"/>
  <c r="M421" i="21"/>
  <c r="M422" i="21"/>
  <c r="M423" i="21"/>
  <c r="M424" i="21"/>
  <c r="M425" i="21"/>
  <c r="M426" i="21"/>
  <c r="M427" i="21"/>
  <c r="M428" i="21"/>
  <c r="M429" i="21"/>
  <c r="M430" i="21"/>
  <c r="M431" i="21"/>
  <c r="M432" i="21"/>
  <c r="M433" i="21"/>
  <c r="M434" i="21"/>
  <c r="M435" i="21"/>
  <c r="M436" i="21"/>
  <c r="M437" i="21"/>
  <c r="M438" i="21"/>
  <c r="M440" i="21"/>
  <c r="M441" i="21"/>
  <c r="M442" i="21"/>
  <c r="M443" i="21"/>
  <c r="M444" i="21"/>
  <c r="M445" i="21"/>
  <c r="M446" i="21"/>
  <c r="M447" i="21"/>
  <c r="M448" i="21"/>
  <c r="M449" i="21"/>
  <c r="M450" i="21"/>
  <c r="M451" i="21"/>
  <c r="M453" i="21"/>
  <c r="M454" i="21"/>
  <c r="M455" i="21"/>
  <c r="M456" i="21"/>
  <c r="M457" i="21"/>
  <c r="M458" i="21"/>
  <c r="M459" i="21"/>
  <c r="M460" i="21"/>
  <c r="L468" i="21" s="1"/>
  <c r="M461" i="21"/>
  <c r="M2" i="21"/>
  <c r="L463" i="21" s="1"/>
  <c r="B25" i="19"/>
  <c r="B26" i="19"/>
  <c r="B27" i="19"/>
  <c r="B28" i="19"/>
  <c r="B30" i="19"/>
  <c r="B33" i="19"/>
  <c r="B35" i="19"/>
  <c r="B29" i="19"/>
  <c r="B32" i="19"/>
  <c r="B34" i="19"/>
  <c r="E2" i="22"/>
  <c r="E3" i="22"/>
  <c r="E4" i="22"/>
  <c r="E5" i="22"/>
  <c r="E6" i="22"/>
  <c r="E7" i="22"/>
  <c r="E8" i="22"/>
  <c r="E9" i="22"/>
  <c r="E10" i="22"/>
  <c r="E12" i="22"/>
  <c r="B1" i="20"/>
  <c r="C1" i="20" s="1"/>
  <c r="G2" i="24"/>
  <c r="G13" i="24"/>
  <c r="G10" i="24"/>
  <c r="G11" i="24"/>
  <c r="G12" i="24"/>
  <c r="G9" i="24"/>
  <c r="G5" i="24"/>
  <c r="G6" i="24"/>
  <c r="G7" i="24"/>
  <c r="G8" i="24"/>
  <c r="G3" i="24"/>
  <c r="G17" i="24"/>
  <c r="G18" i="24"/>
  <c r="G15" i="24"/>
  <c r="G16" i="24"/>
  <c r="G19" i="24"/>
  <c r="G21" i="24"/>
  <c r="G23" i="24"/>
  <c r="G22" i="24"/>
  <c r="G14" i="24"/>
  <c r="G20" i="24"/>
  <c r="G4" i="24"/>
  <c r="E27" i="24"/>
  <c r="E28" i="24"/>
  <c r="E32" i="24"/>
  <c r="E29" i="24"/>
  <c r="E30" i="24"/>
  <c r="E31" i="24"/>
  <c r="E34" i="24"/>
  <c r="B3" i="20"/>
  <c r="C3" i="20"/>
  <c r="C4" i="20"/>
  <c r="L3" i="10"/>
  <c r="M3" i="10"/>
  <c r="L4" i="10"/>
  <c r="M4" i="10"/>
  <c r="L5" i="10"/>
  <c r="M5" i="10"/>
  <c r="L7" i="10"/>
  <c r="M7" i="10"/>
  <c r="L8" i="10"/>
  <c r="M8" i="10"/>
  <c r="L9" i="10"/>
  <c r="M9" i="10"/>
  <c r="L10" i="10"/>
  <c r="M10" i="10"/>
  <c r="L11" i="10"/>
  <c r="M11" i="10"/>
  <c r="L13" i="10"/>
  <c r="M13" i="10"/>
  <c r="L14" i="10"/>
  <c r="M14" i="10"/>
  <c r="L15" i="10"/>
  <c r="M15" i="10"/>
  <c r="L16" i="10"/>
  <c r="M16" i="10"/>
  <c r="L18" i="10"/>
  <c r="M18" i="10"/>
  <c r="C7" i="20"/>
  <c r="C8" i="20"/>
  <c r="H2" i="12"/>
  <c r="H8" i="12"/>
  <c r="H13" i="12"/>
  <c r="H18" i="12"/>
  <c r="H22" i="12"/>
  <c r="H27" i="12"/>
  <c r="H108" i="12"/>
  <c r="B10" i="20"/>
  <c r="C10" i="20" s="1"/>
  <c r="G3" i="12"/>
  <c r="F3" i="12"/>
  <c r="I3" i="12"/>
  <c r="G4" i="12"/>
  <c r="F4" i="12"/>
  <c r="I4" i="12"/>
  <c r="G5" i="12"/>
  <c r="F5" i="12"/>
  <c r="I5" i="12"/>
  <c r="G6" i="12"/>
  <c r="F6" i="12"/>
  <c r="I6" i="12"/>
  <c r="G7" i="12"/>
  <c r="F7" i="12"/>
  <c r="I7" i="12"/>
  <c r="G9" i="12"/>
  <c r="F9" i="12"/>
  <c r="I9" i="12"/>
  <c r="G10" i="12"/>
  <c r="F10" i="12"/>
  <c r="I10" i="12"/>
  <c r="G11" i="12"/>
  <c r="F11" i="12"/>
  <c r="I11" i="12"/>
  <c r="G12" i="12"/>
  <c r="F12" i="12"/>
  <c r="I12" i="12"/>
  <c r="G14" i="12"/>
  <c r="F14" i="12"/>
  <c r="I14" i="12"/>
  <c r="G15" i="12"/>
  <c r="F15" i="12"/>
  <c r="I15" i="12"/>
  <c r="G16" i="12"/>
  <c r="F16" i="12"/>
  <c r="I16" i="12"/>
  <c r="G17" i="12"/>
  <c r="F17" i="12"/>
  <c r="I17" i="12"/>
  <c r="G19" i="12"/>
  <c r="F19" i="12"/>
  <c r="I19" i="12"/>
  <c r="G20" i="12"/>
  <c r="F20" i="12"/>
  <c r="I20" i="12"/>
  <c r="G21" i="12"/>
  <c r="F21" i="12"/>
  <c r="I21" i="12"/>
  <c r="G23" i="12"/>
  <c r="F23" i="12"/>
  <c r="I23" i="12"/>
  <c r="G24" i="12"/>
  <c r="F24" i="12"/>
  <c r="I24" i="12"/>
  <c r="G25" i="12"/>
  <c r="F25" i="12"/>
  <c r="I25" i="12"/>
  <c r="G26" i="12"/>
  <c r="F26" i="12"/>
  <c r="I26" i="12"/>
  <c r="G28" i="12"/>
  <c r="F28" i="12"/>
  <c r="I28" i="12"/>
  <c r="G29" i="12"/>
  <c r="F29" i="12"/>
  <c r="I29" i="12"/>
  <c r="G30" i="12"/>
  <c r="F30" i="12"/>
  <c r="I30" i="12"/>
  <c r="G31" i="12"/>
  <c r="F31" i="12"/>
  <c r="I31" i="12"/>
  <c r="G32" i="12"/>
  <c r="F32" i="12"/>
  <c r="I32" i="12"/>
  <c r="G33" i="12"/>
  <c r="F33" i="12"/>
  <c r="I33" i="12"/>
  <c r="G34" i="12"/>
  <c r="F34" i="12"/>
  <c r="I34" i="12"/>
  <c r="G35" i="12"/>
  <c r="F35" i="12"/>
  <c r="I35" i="12"/>
  <c r="G36" i="12"/>
  <c r="F36" i="12"/>
  <c r="I36" i="12"/>
  <c r="G37" i="12"/>
  <c r="F37" i="12"/>
  <c r="I37" i="12"/>
  <c r="G38" i="12"/>
  <c r="F38" i="12"/>
  <c r="I38" i="12"/>
  <c r="G39" i="12"/>
  <c r="F39" i="12"/>
  <c r="I39" i="12"/>
  <c r="G40" i="12"/>
  <c r="F40" i="12"/>
  <c r="I40" i="12"/>
  <c r="G41" i="12"/>
  <c r="F41" i="12"/>
  <c r="I41" i="12"/>
  <c r="G42" i="12"/>
  <c r="F42" i="12"/>
  <c r="I42" i="12"/>
  <c r="G43" i="12"/>
  <c r="F43" i="12"/>
  <c r="I43" i="12"/>
  <c r="G44" i="12"/>
  <c r="F44" i="12"/>
  <c r="I44" i="12"/>
  <c r="G45" i="12"/>
  <c r="F45" i="12"/>
  <c r="I45" i="12"/>
  <c r="G46" i="12"/>
  <c r="F46" i="12"/>
  <c r="I46" i="12"/>
  <c r="G47" i="12"/>
  <c r="F47" i="12"/>
  <c r="I47" i="12"/>
  <c r="G48" i="12"/>
  <c r="F48" i="12"/>
  <c r="I48" i="12"/>
  <c r="G49" i="12"/>
  <c r="F49" i="12"/>
  <c r="I49" i="12"/>
  <c r="G50" i="12"/>
  <c r="F50" i="12"/>
  <c r="I50" i="12"/>
  <c r="G51" i="12"/>
  <c r="F51" i="12"/>
  <c r="I51" i="12"/>
  <c r="G52" i="12"/>
  <c r="F52" i="12"/>
  <c r="I52" i="12"/>
  <c r="G53" i="12"/>
  <c r="F53" i="12"/>
  <c r="I53" i="12"/>
  <c r="G54" i="12"/>
  <c r="F54" i="12"/>
  <c r="I54" i="12"/>
  <c r="G55" i="12"/>
  <c r="F55" i="12"/>
  <c r="I55" i="12"/>
  <c r="G56" i="12"/>
  <c r="F56" i="12"/>
  <c r="I56" i="12"/>
  <c r="G57" i="12"/>
  <c r="F57" i="12"/>
  <c r="I57" i="12"/>
  <c r="G58" i="12"/>
  <c r="F58" i="12"/>
  <c r="I58" i="12"/>
  <c r="G59" i="12"/>
  <c r="F59" i="12"/>
  <c r="I59" i="12"/>
  <c r="G60" i="12"/>
  <c r="F60" i="12"/>
  <c r="I60" i="12"/>
  <c r="G61" i="12"/>
  <c r="F61" i="12"/>
  <c r="I61" i="12"/>
  <c r="G62" i="12"/>
  <c r="F62" i="12"/>
  <c r="I62" i="12"/>
  <c r="G63" i="12"/>
  <c r="F63" i="12"/>
  <c r="I63" i="12"/>
  <c r="G64" i="12"/>
  <c r="F64" i="12"/>
  <c r="I64" i="12"/>
  <c r="G65" i="12"/>
  <c r="F65" i="12"/>
  <c r="I65" i="12"/>
  <c r="G66" i="12"/>
  <c r="F66" i="12"/>
  <c r="I66" i="12"/>
  <c r="G67" i="12"/>
  <c r="F67" i="12"/>
  <c r="I67" i="12"/>
  <c r="G68" i="12"/>
  <c r="F68" i="12"/>
  <c r="I68" i="12"/>
  <c r="G69" i="12"/>
  <c r="F69" i="12"/>
  <c r="I69" i="12"/>
  <c r="G70" i="12"/>
  <c r="F70" i="12"/>
  <c r="I70" i="12"/>
  <c r="G71" i="12"/>
  <c r="F71" i="12"/>
  <c r="I71" i="12"/>
  <c r="G72" i="12"/>
  <c r="F72" i="12"/>
  <c r="I72" i="12"/>
  <c r="G73" i="12"/>
  <c r="F73" i="12"/>
  <c r="I73" i="12"/>
  <c r="G74" i="12"/>
  <c r="F74" i="12"/>
  <c r="I74" i="12"/>
  <c r="G75" i="12"/>
  <c r="F75" i="12"/>
  <c r="I75" i="12"/>
  <c r="G76" i="12"/>
  <c r="F76" i="12"/>
  <c r="I76" i="12"/>
  <c r="G77" i="12"/>
  <c r="F77" i="12"/>
  <c r="I77" i="12"/>
  <c r="G78" i="12"/>
  <c r="F78" i="12"/>
  <c r="I78" i="12"/>
  <c r="G79" i="12"/>
  <c r="F79" i="12"/>
  <c r="I79" i="12"/>
  <c r="G80" i="12"/>
  <c r="F80" i="12"/>
  <c r="I80" i="12"/>
  <c r="G81" i="12"/>
  <c r="F81" i="12"/>
  <c r="I81" i="12"/>
  <c r="G82" i="12"/>
  <c r="F82" i="12"/>
  <c r="I82" i="12"/>
  <c r="G83" i="12"/>
  <c r="F83" i="12"/>
  <c r="I83" i="12"/>
  <c r="G84" i="12"/>
  <c r="F84" i="12"/>
  <c r="I84" i="12"/>
  <c r="G85" i="12"/>
  <c r="F85" i="12"/>
  <c r="I85" i="12"/>
  <c r="G86" i="12"/>
  <c r="F86" i="12"/>
  <c r="I86" i="12"/>
  <c r="G87" i="12"/>
  <c r="F87" i="12"/>
  <c r="I87" i="12"/>
  <c r="G88" i="12"/>
  <c r="F88" i="12"/>
  <c r="I88" i="12"/>
  <c r="G89" i="12"/>
  <c r="F89" i="12"/>
  <c r="I89" i="12"/>
  <c r="G90" i="12"/>
  <c r="F90" i="12"/>
  <c r="I90" i="12"/>
  <c r="G91" i="12"/>
  <c r="F91" i="12"/>
  <c r="I91" i="12"/>
  <c r="G92" i="12"/>
  <c r="F92" i="12"/>
  <c r="I92" i="12"/>
  <c r="G93" i="12"/>
  <c r="F93" i="12"/>
  <c r="I93" i="12"/>
  <c r="G94" i="12"/>
  <c r="F94" i="12"/>
  <c r="I94" i="12"/>
  <c r="G95" i="12"/>
  <c r="F95" i="12"/>
  <c r="I95" i="12"/>
  <c r="G96" i="12"/>
  <c r="F96" i="12"/>
  <c r="I96" i="12"/>
  <c r="G97" i="12"/>
  <c r="F97" i="12"/>
  <c r="I97" i="12"/>
  <c r="G98" i="12"/>
  <c r="F98" i="12"/>
  <c r="I98" i="12"/>
  <c r="G99" i="12"/>
  <c r="F99" i="12"/>
  <c r="I99" i="12"/>
  <c r="G100" i="12"/>
  <c r="F100" i="12"/>
  <c r="I100" i="12"/>
  <c r="G101" i="12"/>
  <c r="F101" i="12"/>
  <c r="I101" i="12"/>
  <c r="G102" i="12"/>
  <c r="F102" i="12"/>
  <c r="I102" i="12"/>
  <c r="G103" i="12"/>
  <c r="F103" i="12"/>
  <c r="I103" i="12"/>
  <c r="G104" i="12"/>
  <c r="F104" i="12"/>
  <c r="I104" i="12"/>
  <c r="G105" i="12"/>
  <c r="F105" i="12"/>
  <c r="I105" i="12"/>
  <c r="G106" i="12"/>
  <c r="F106" i="12"/>
  <c r="I106" i="12"/>
  <c r="I108" i="12"/>
  <c r="B11" i="20"/>
  <c r="C11" i="20" s="1"/>
  <c r="G2" i="18"/>
  <c r="G3" i="18"/>
  <c r="G4" i="18"/>
  <c r="G5" i="18"/>
  <c r="G6" i="18"/>
  <c r="G7" i="18"/>
  <c r="G8" i="18"/>
  <c r="G9" i="18"/>
  <c r="G10" i="18"/>
  <c r="G11" i="18"/>
  <c r="G12" i="18"/>
  <c r="G13" i="18"/>
  <c r="G14" i="18"/>
  <c r="G15" i="18"/>
  <c r="G16" i="18"/>
  <c r="G17" i="18"/>
  <c r="G18" i="18"/>
  <c r="G19" i="18"/>
  <c r="C14" i="20"/>
  <c r="E2" i="16"/>
  <c r="F2" i="16"/>
  <c r="E3" i="16"/>
  <c r="F3" i="16"/>
  <c r="E4" i="16"/>
  <c r="F4" i="16"/>
  <c r="E5" i="16"/>
  <c r="F5" i="16"/>
  <c r="E6" i="16"/>
  <c r="F6" i="16"/>
  <c r="E7" i="16"/>
  <c r="F7" i="16"/>
  <c r="E8" i="16"/>
  <c r="F8" i="16"/>
  <c r="E9" i="16"/>
  <c r="F9" i="16"/>
  <c r="E10" i="16"/>
  <c r="F10" i="16"/>
  <c r="E11" i="16"/>
  <c r="F11" i="16"/>
  <c r="E12" i="16"/>
  <c r="F12" i="16"/>
  <c r="E13" i="16"/>
  <c r="F13" i="16"/>
  <c r="E14" i="16"/>
  <c r="F14" i="16"/>
  <c r="E15" i="16"/>
  <c r="F15" i="16"/>
  <c r="E16" i="16"/>
  <c r="F16" i="16"/>
  <c r="E17" i="16"/>
  <c r="F17" i="16"/>
  <c r="E18" i="16"/>
  <c r="F18" i="16"/>
  <c r="E19" i="16"/>
  <c r="F19" i="16"/>
  <c r="E20" i="16"/>
  <c r="F20" i="16"/>
  <c r="E21" i="16"/>
  <c r="F21" i="16"/>
  <c r="F22" i="16"/>
  <c r="B15" i="20"/>
  <c r="C15" i="20"/>
  <c r="G2" i="23"/>
  <c r="G3" i="23"/>
  <c r="G4" i="23"/>
  <c r="G5" i="23"/>
  <c r="G6" i="23"/>
  <c r="G7" i="23"/>
  <c r="G8" i="23"/>
  <c r="G9" i="23"/>
  <c r="G10" i="23"/>
  <c r="G11" i="23"/>
  <c r="G12" i="23"/>
  <c r="G13" i="23"/>
  <c r="G14" i="23"/>
  <c r="G15" i="23"/>
  <c r="G16" i="23"/>
  <c r="G17" i="23"/>
  <c r="G18" i="23"/>
  <c r="G20" i="23"/>
  <c r="B16" i="20"/>
  <c r="C16" i="20"/>
  <c r="E2" i="1"/>
  <c r="E3" i="1"/>
  <c r="E4" i="1"/>
  <c r="E5" i="1"/>
  <c r="E6" i="1"/>
  <c r="E7" i="1"/>
  <c r="E8" i="1"/>
  <c r="E9" i="1"/>
  <c r="E10" i="1"/>
  <c r="E11" i="1"/>
  <c r="E12" i="1"/>
  <c r="E13" i="1"/>
  <c r="E14" i="1"/>
  <c r="E15" i="1"/>
  <c r="E16" i="1"/>
  <c r="E17" i="1"/>
  <c r="E18" i="1"/>
  <c r="E19" i="1"/>
  <c r="E20" i="1"/>
  <c r="E21" i="1"/>
  <c r="E23" i="1"/>
  <c r="B17" i="20"/>
  <c r="C17" i="20" s="1"/>
  <c r="G2" i="13"/>
  <c r="F2" i="13"/>
  <c r="H2" i="13"/>
  <c r="G3" i="13"/>
  <c r="F3" i="13"/>
  <c r="H3" i="13"/>
  <c r="G4" i="13"/>
  <c r="F4" i="13"/>
  <c r="H4" i="13"/>
  <c r="G5" i="13"/>
  <c r="F5" i="13"/>
  <c r="H5" i="13"/>
  <c r="G6" i="13"/>
  <c r="F6" i="13"/>
  <c r="H6" i="13"/>
  <c r="G7" i="13"/>
  <c r="F7" i="13"/>
  <c r="H7" i="13"/>
  <c r="G8" i="13"/>
  <c r="F8" i="13"/>
  <c r="H8" i="13"/>
  <c r="H10" i="13"/>
  <c r="B18" i="20"/>
  <c r="C18" i="20" s="1"/>
  <c r="B19" i="20"/>
  <c r="C19" i="20" s="1"/>
  <c r="P15" i="4"/>
  <c r="B21" i="20"/>
  <c r="C21" i="20" s="1"/>
  <c r="C22" i="20"/>
  <c r="F24" i="16"/>
  <c r="F25" i="16"/>
  <c r="F26" i="16"/>
  <c r="F27" i="16"/>
  <c r="F28" i="16"/>
  <c r="F29" i="16"/>
  <c r="F30" i="16"/>
  <c r="F32" i="16"/>
  <c r="B23" i="20"/>
  <c r="C23" i="20" s="1"/>
  <c r="F2" i="14"/>
  <c r="H2" i="14"/>
  <c r="F3" i="14"/>
  <c r="H3" i="14"/>
  <c r="F4" i="14"/>
  <c r="H4" i="14"/>
  <c r="F5" i="14"/>
  <c r="H5" i="14"/>
  <c r="F6" i="14"/>
  <c r="H6" i="14"/>
  <c r="F7" i="14"/>
  <c r="H7" i="14"/>
  <c r="H9" i="14"/>
  <c r="B24" i="20"/>
  <c r="C24" i="20" s="1"/>
  <c r="C25" i="20"/>
  <c r="R33" i="9"/>
  <c r="B30" i="20"/>
  <c r="C30" i="20" s="1"/>
  <c r="D103" i="17"/>
  <c r="B31" i="20" s="1"/>
  <c r="C31" i="20" s="1"/>
  <c r="C32" i="20"/>
  <c r="E3" i="6"/>
  <c r="K3" i="6"/>
  <c r="L3" i="6"/>
  <c r="E4" i="6"/>
  <c r="K4" i="6"/>
  <c r="L4" i="6"/>
  <c r="E5" i="6"/>
  <c r="M5" i="6" s="1"/>
  <c r="K5" i="6"/>
  <c r="L5" i="6"/>
  <c r="E6" i="6"/>
  <c r="K6" i="6"/>
  <c r="L6" i="6"/>
  <c r="E7" i="6"/>
  <c r="K7" i="6"/>
  <c r="L7" i="6"/>
  <c r="E8" i="6"/>
  <c r="K8" i="6"/>
  <c r="L8" i="6"/>
  <c r="E9" i="6"/>
  <c r="M9" i="6" s="1"/>
  <c r="K9" i="6"/>
  <c r="L9" i="6"/>
  <c r="E10" i="6"/>
  <c r="K10" i="6"/>
  <c r="L10" i="6"/>
  <c r="E11" i="6"/>
  <c r="K11" i="6"/>
  <c r="L11" i="6"/>
  <c r="E12" i="6"/>
  <c r="K12" i="6"/>
  <c r="L12" i="6"/>
  <c r="E14" i="6"/>
  <c r="M14" i="6" s="1"/>
  <c r="K14" i="6"/>
  <c r="L14" i="6"/>
  <c r="E15" i="6"/>
  <c r="K15" i="6"/>
  <c r="L15" i="6"/>
  <c r="E16" i="6"/>
  <c r="K16" i="6"/>
  <c r="L16" i="6"/>
  <c r="E17" i="6"/>
  <c r="K17" i="6"/>
  <c r="L17" i="6"/>
  <c r="E19" i="6"/>
  <c r="M19" i="6" s="1"/>
  <c r="K19" i="6"/>
  <c r="L19" i="6"/>
  <c r="E20" i="6"/>
  <c r="K20" i="6"/>
  <c r="L20" i="6"/>
  <c r="E21" i="6"/>
  <c r="K21" i="6"/>
  <c r="L21" i="6"/>
  <c r="E22" i="6"/>
  <c r="K22" i="6"/>
  <c r="L22" i="6"/>
  <c r="E23" i="6"/>
  <c r="M23" i="6" s="1"/>
  <c r="K23" i="6"/>
  <c r="L23" i="6"/>
  <c r="E24" i="6"/>
  <c r="K24" i="6"/>
  <c r="L24" i="6"/>
  <c r="E25" i="6"/>
  <c r="K25" i="6"/>
  <c r="L25" i="6"/>
  <c r="E26" i="6"/>
  <c r="K26" i="6"/>
  <c r="L26" i="6"/>
  <c r="E27" i="6"/>
  <c r="M27" i="6" s="1"/>
  <c r="K27" i="6"/>
  <c r="L27" i="6"/>
  <c r="E28" i="6"/>
  <c r="K28" i="6"/>
  <c r="L28" i="6"/>
  <c r="E29" i="6"/>
  <c r="K29" i="6"/>
  <c r="L29" i="6"/>
  <c r="E30" i="6"/>
  <c r="K30" i="6"/>
  <c r="L30" i="6"/>
  <c r="E31" i="6"/>
  <c r="M31" i="6" s="1"/>
  <c r="K31" i="6"/>
  <c r="L31" i="6"/>
  <c r="E32" i="6"/>
  <c r="K32" i="6"/>
  <c r="L32" i="6"/>
  <c r="E33" i="6"/>
  <c r="K33" i="6"/>
  <c r="L33" i="6"/>
  <c r="E34" i="6"/>
  <c r="K34" i="6"/>
  <c r="L34" i="6"/>
  <c r="E35" i="6"/>
  <c r="M35" i="6" s="1"/>
  <c r="K35" i="6"/>
  <c r="L35" i="6"/>
  <c r="E36" i="6"/>
  <c r="K36" i="6"/>
  <c r="L36" i="6"/>
  <c r="E38" i="6"/>
  <c r="K38" i="6"/>
  <c r="M38" i="6" s="1"/>
  <c r="L38" i="6"/>
  <c r="E39" i="6"/>
  <c r="M39" i="6" s="1"/>
  <c r="K39" i="6"/>
  <c r="L39" i="6"/>
  <c r="E40" i="6"/>
  <c r="M40" i="6" s="1"/>
  <c r="K40" i="6"/>
  <c r="L40" i="6"/>
  <c r="K41" i="6"/>
  <c r="M41" i="6" s="1"/>
  <c r="L41" i="6"/>
  <c r="E42" i="6"/>
  <c r="M42" i="6" s="1"/>
  <c r="K42" i="6"/>
  <c r="L42" i="6"/>
  <c r="G3" i="14"/>
  <c r="G4" i="14"/>
  <c r="G5" i="14"/>
  <c r="G6" i="14"/>
  <c r="G7" i="14"/>
  <c r="G2" i="14"/>
  <c r="I60" i="5" l="1"/>
  <c r="B27" i="20" s="1"/>
  <c r="C27" i="20" s="1"/>
  <c r="L467" i="21"/>
  <c r="L466" i="21"/>
  <c r="L465" i="21"/>
  <c r="L464" i="21"/>
  <c r="B37" i="19"/>
  <c r="B6" i="20" s="1"/>
  <c r="C6" i="20" s="1"/>
  <c r="G25" i="24"/>
  <c r="B2" i="20" s="1"/>
  <c r="C2" i="20" s="1"/>
  <c r="M36" i="6"/>
  <c r="M34" i="6"/>
  <c r="M30" i="6"/>
  <c r="M26" i="6"/>
  <c r="M22" i="6"/>
  <c r="M17" i="6"/>
  <c r="M12" i="6"/>
  <c r="M8" i="6"/>
  <c r="M4" i="6"/>
  <c r="M28" i="6"/>
  <c r="M24" i="6"/>
  <c r="M20" i="6"/>
  <c r="M15" i="6"/>
  <c r="M10" i="6"/>
  <c r="M6" i="6"/>
  <c r="M32" i="6"/>
  <c r="M33" i="6"/>
  <c r="M29" i="6"/>
  <c r="M25" i="6"/>
  <c r="M21" i="6"/>
  <c r="M16" i="6"/>
  <c r="M11" i="6"/>
  <c r="M7" i="6"/>
  <c r="M3" i="6"/>
  <c r="M44" i="6" s="1"/>
  <c r="B33" i="20" s="1"/>
  <c r="C33" i="20" s="1"/>
  <c r="L470" i="21" l="1"/>
  <c r="B28" i="20" s="1"/>
  <c r="C28" i="20" s="1"/>
  <c r="C35" i="20" s="1"/>
  <c r="E51" i="28"/>
  <c r="E51" i="28"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<sst xmlns="http://schemas.openxmlformats.org/spreadsheetml/2006/main" count="13224" uniqueCount="5680">
  <si>
    <t>Niveau</t>
  </si>
  <si>
    <t>Points d'expérience</t>
  </si>
  <si>
    <t>Bonus de maîtrise</t>
  </si>
  <si>
    <t>Races</t>
  </si>
  <si>
    <t>HALFELIN</t>
  </si>
  <si>
    <t>GNOME</t>
  </si>
  <si>
    <t>Dextérité</t>
  </si>
  <si>
    <t>Intelligence</t>
  </si>
  <si>
    <t>Sagesse</t>
  </si>
  <si>
    <t>Charisme</t>
  </si>
  <si>
    <t>Constitution</t>
  </si>
  <si>
    <t>Force</t>
  </si>
  <si>
    <t>PALADIN</t>
  </si>
  <si>
    <t>Classes</t>
  </si>
  <si>
    <t>Arme</t>
  </si>
  <si>
    <t>VO</t>
  </si>
  <si>
    <t>Dégât</t>
  </si>
  <si>
    <t>Poids</t>
  </si>
  <si>
    <t>Prix</t>
  </si>
  <si>
    <t>Propriétés</t>
  </si>
  <si>
    <t>Armes courantes de corps à corps</t>
  </si>
  <si>
    <t>Quarterstaff</t>
  </si>
  <si>
    <t>1d6 contondant</t>
  </si>
  <si>
    <t>2 kg</t>
  </si>
  <si>
    <t>2 pa</t>
  </si>
  <si>
    <t>Polyvalente (1d8)</t>
  </si>
  <si>
    <t>Dagger</t>
  </si>
  <si>
    <t>1d4 perforant</t>
  </si>
  <si>
    <t>500 g</t>
  </si>
  <si>
    <t>2 po</t>
  </si>
  <si>
    <t>Finesse, légère, lancer (portée 6 m/18 m)</t>
  </si>
  <si>
    <t>Club</t>
  </si>
  <si>
    <t>1d4 contondant</t>
  </si>
  <si>
    <t>1 kg</t>
  </si>
  <si>
    <t>1 pa</t>
  </si>
  <si>
    <t>Légère</t>
  </si>
  <si>
    <t>Handaxe</t>
  </si>
  <si>
    <t>1d6 tranchant</t>
  </si>
  <si>
    <t>5 po</t>
  </si>
  <si>
    <t>Légère, lancer (portée 6 m/18 m)</t>
  </si>
  <si>
    <t>Javelin</t>
  </si>
  <si>
    <t>1d6 perforant</t>
  </si>
  <si>
    <t>5 pa</t>
  </si>
  <si>
    <t>Lancer (portée 9 m/36 m)</t>
  </si>
  <si>
    <t>Spear</t>
  </si>
  <si>
    <t>1,5 kg</t>
  </si>
  <si>
    <t>1 po</t>
  </si>
  <si>
    <t>Lancer (portée 6 m/18 m), polyvalente (1d8)</t>
  </si>
  <si>
    <t>Light hammer</t>
  </si>
  <si>
    <t>Mace</t>
  </si>
  <si>
    <t>-</t>
  </si>
  <si>
    <t>Greatclub</t>
  </si>
  <si>
    <t>1d8 contondant</t>
  </si>
  <si>
    <t>5 kg</t>
  </si>
  <si>
    <t>À deux mains</t>
  </si>
  <si>
    <t>Sickle</t>
  </si>
  <si>
    <t>1d4 tranchant</t>
  </si>
  <si>
    <t>Armes courantes à distance</t>
  </si>
  <si>
    <t>Crossbow, light</t>
  </si>
  <si>
    <t>1d8 perforant</t>
  </si>
  <si>
    <t>2,5 kg</t>
  </si>
  <si>
    <t>25 po</t>
  </si>
  <si>
    <t>Munitions (portée 24 m/96 m), chargement, à deux mains</t>
  </si>
  <si>
    <t>Shortbow</t>
  </si>
  <si>
    <t>Munitions (portée 24 m/96 m), à deux mains</t>
  </si>
  <si>
    <t>Dart</t>
  </si>
  <si>
    <t>100 g</t>
  </si>
  <si>
    <t>5 pc</t>
  </si>
  <si>
    <t>Finesse, lancer (portée 6 m/18 m)</t>
  </si>
  <si>
    <t>Sling</t>
  </si>
  <si>
    <t>Munitions (portée 9 m/36 m)</t>
  </si>
  <si>
    <t>Armes de guerre de corps à corps</t>
  </si>
  <si>
    <t>Scimitar</t>
  </si>
  <si>
    <t>Finesse, légère</t>
  </si>
  <si>
    <t>Glaive</t>
  </si>
  <si>
    <t>1d10 tranchant</t>
  </si>
  <si>
    <t>3 kg</t>
  </si>
  <si>
    <t>20 po</t>
  </si>
  <si>
    <t>Lourde, allonge, à deux mains</t>
  </si>
  <si>
    <t>Greatsword</t>
  </si>
  <si>
    <t>2d6 tranchant</t>
  </si>
  <si>
    <t>50 po</t>
  </si>
  <si>
    <t>Lourde, à deux mains</t>
  </si>
  <si>
    <t>Shortsword</t>
  </si>
  <si>
    <t>10 po</t>
  </si>
  <si>
    <t>Longsword</t>
  </si>
  <si>
    <t>1d8 tranchant</t>
  </si>
  <si>
    <t>15 po</t>
  </si>
  <si>
    <t>Polyvalente (1d10)</t>
  </si>
  <si>
    <t>Flail</t>
  </si>
  <si>
    <t>Whip</t>
  </si>
  <si>
    <t>Finesse, allonge</t>
  </si>
  <si>
    <t>Greataxe</t>
  </si>
  <si>
    <t>1d12 tranchant</t>
  </si>
  <si>
    <t>3,5 kg</t>
  </si>
  <si>
    <t>30 po</t>
  </si>
  <si>
    <t>Battleaxe</t>
  </si>
  <si>
    <t>Halberd</t>
  </si>
  <si>
    <t>Lance</t>
  </si>
  <si>
    <t>1d12 perforant</t>
  </si>
  <si>
    <t>Allonge, spécial</t>
  </si>
  <si>
    <t>Maul</t>
  </si>
  <si>
    <t>2d6 contondant</t>
  </si>
  <si>
    <t>Warhammer</t>
  </si>
  <si>
    <t>Morningstar</t>
  </si>
  <si>
    <t>War pick</t>
  </si>
  <si>
    <t>Pike</t>
  </si>
  <si>
    <t>1d10 perforant</t>
  </si>
  <si>
    <t>9 kg</t>
  </si>
  <si>
    <t>Rapier</t>
  </si>
  <si>
    <t>Finesse</t>
  </si>
  <si>
    <t>Trident</t>
  </si>
  <si>
    <t>Armes de guerre à distance</t>
  </si>
  <si>
    <t>Crossbow, hand</t>
  </si>
  <si>
    <t>75 po</t>
  </si>
  <si>
    <t>Munitions (portée 9 m/36 m), légère, chargement</t>
  </si>
  <si>
    <t>Crossbow, heavy</t>
  </si>
  <si>
    <t>Longbow</t>
  </si>
  <si>
    <t>Munitions (portée 45 m/180 m), lourde, à deux mains</t>
  </si>
  <si>
    <t>Net</t>
  </si>
  <si>
    <t>Spécial, lancer (portée 1,50 m/ 4,50 m)</t>
  </si>
  <si>
    <t>Blowgun</t>
  </si>
  <si>
    <t>1 perforant</t>
  </si>
  <si>
    <t>Munitions (portée 7,50 m/30 m), chargement</t>
  </si>
  <si>
    <t>Munitions (portée 30 m/120 m), lourde, chargement, à deux mains</t>
  </si>
  <si>
    <t>Bâton</t>
  </si>
  <si>
    <t>Dague</t>
  </si>
  <si>
    <t>Sarbacane</t>
  </si>
  <si>
    <t>Filet</t>
  </si>
  <si>
    <t>Arc long</t>
  </si>
  <si>
    <t>Arbalète lourde</t>
  </si>
  <si>
    <t>Arbalète de poing</t>
  </si>
  <si>
    <t>Rapière</t>
  </si>
  <si>
    <t>Pique</t>
  </si>
  <si>
    <t>Pic de guerre</t>
  </si>
  <si>
    <t>Morgenstern</t>
  </si>
  <si>
    <t>Marteau de guerre</t>
  </si>
  <si>
    <t>Maillet</t>
  </si>
  <si>
    <t>Lance d’arçon</t>
  </si>
  <si>
    <t>Hallebarde</t>
  </si>
  <si>
    <t>Hache d'armes</t>
  </si>
  <si>
    <t>Hache à deux mains</t>
  </si>
  <si>
    <t>Fouet</t>
  </si>
  <si>
    <t>Fléau d'armes</t>
  </si>
  <si>
    <t>Épée longue</t>
  </si>
  <si>
    <t>Épée courte</t>
  </si>
  <si>
    <t>Épée à deux mains</t>
  </si>
  <si>
    <t>Coutille</t>
  </si>
  <si>
    <t>Cimeterre</t>
  </si>
  <si>
    <t>Fronde</t>
  </si>
  <si>
    <t>Fléchette</t>
  </si>
  <si>
    <t>Arc court</t>
  </si>
  <si>
    <t>Arbalète légère</t>
  </si>
  <si>
    <t>Serpe</t>
  </si>
  <si>
    <t>Massue</t>
  </si>
  <si>
    <t>Masse d'armes</t>
  </si>
  <si>
    <t>Marteau léger</t>
  </si>
  <si>
    <t>Javeline</t>
  </si>
  <si>
    <t>Hachette</t>
  </si>
  <si>
    <t>Gourdin</t>
  </si>
  <si>
    <t>Génasi de la terre</t>
  </si>
  <si>
    <t>Génasi du feu</t>
  </si>
  <si>
    <t>Moine</t>
  </si>
  <si>
    <t>Ki</t>
  </si>
  <si>
    <t>Capacités</t>
  </si>
  <si>
    <t>1d4</t>
  </si>
  <si>
    <t>1d6</t>
  </si>
  <si>
    <t>Amélioration de caractéristiques</t>
  </si>
  <si>
    <t>Pureté du corps</t>
  </si>
  <si>
    <t>1d8</t>
  </si>
  <si>
    <t>Langage du soleil et de la lune</t>
  </si>
  <si>
    <t>Âme de diamant</t>
  </si>
  <si>
    <t>Jeunesse éternelle</t>
  </si>
  <si>
    <t>1d10</t>
  </si>
  <si>
    <t>Corps vide</t>
  </si>
  <si>
    <t>Perfection de l'être</t>
  </si>
  <si>
    <t>Défense sans armure</t>
  </si>
  <si>
    <t>Dès le niveau 1, tant que vous n'êtes équipé ni d'une armure, ni d'un bouclier, votre CA est égale à 10 + votre modificateur de Dextérité + votre modificateur de Sagesse.</t>
  </si>
  <si>
    <t>Arts martiaux</t>
  </si>
  <si>
    <t>Défense patiente</t>
  </si>
  <si>
    <t>Vous pouvez dépenser 1 point ki pour utiliser l'action Esquiver via une action bonus au cours de votre tour.</t>
  </si>
  <si>
    <t>Déluge de coups</t>
  </si>
  <si>
    <t>Immédiatement après avoir utilisé une action Attaquer au cours de votre tour, vous pouvez dépenser 1 point ki pour effectuer deux attaques à mains nues via une action bonus.</t>
  </si>
  <si>
    <t>Déplacement aérien</t>
  </si>
  <si>
    <t>Vous pouvez dépenser 1 point ki pour utiliser l'action Se Désengager ou l'action Foncer via une action bonus au cours de votre tour, de plus votre distance de saut est doublée pour le tour.</t>
  </si>
  <si>
    <t>Déplacement sans armure</t>
  </si>
  <si>
    <t>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t>
  </si>
  <si>
    <t>Tradition monastique</t>
  </si>
  <si>
    <t>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t>
  </si>
  <si>
    <t>Parade de projectiles</t>
  </si>
  <si>
    <t>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t>
  </si>
  <si>
    <t>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</si>
  <si>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Chute ralentie</t>
  </si>
  <si>
    <t>Dès le niveau 4, vous pouvez utiliser votre réaction lorsque vous tombez pour réduire les dégâts consécutifs à une chute d'un montant égal à cinq fois votre niveau de moine.</t>
  </si>
  <si>
    <t>Attaque supplémentaire</t>
  </si>
  <si>
    <t>À partir du niveau 5, vous pouvez attaquer deux fois, au lieu d'une, lorsque vous utiliser une action Attaquer lors de votre tour.</t>
  </si>
  <si>
    <t>Frappe étourdissante</t>
  </si>
  <si>
    <t>Frappes de ki</t>
  </si>
  <si>
    <t>À partir du niveau 6, vos attaques à mains nues sont considérées comme des attaques magiques pour ce qui est de vaincre la résistance et l'immunité aux attaques et dégâts non-magiques.</t>
  </si>
  <si>
    <t>Dérobade</t>
  </si>
  <si>
    <t>Tranquillité de l'esprit</t>
  </si>
  <si>
    <t>À partir du niveau 7, vous pouvez utiliser votre action pour mettre fin à un effet qui vous affecte et vous inflige la condition charmé ou effrayé.</t>
  </si>
  <si>
    <t>Au niveau 10, votre maîtrise du flux de ki qui vous parcourt vous immunise aux maladies et aux poisons.</t>
  </si>
  <si>
    <t>À partir du niveau 13, vous apprenez à entrer en contact avec le ki d'autres consciences, ce qui vous permet de comprendre toutes les langues parlées. De plus, toute créature qui peut comprendre un langage peut comprendre ce que vous dites.</t>
  </si>
  <si>
    <t>Dès le niveau 14, votre maîtrise du ki vous confère la maîtrise de tous les jets de sauvegarde. De plus, lorsque vous effectuez un jet de sauvegarde et l'échouez, vous pouvez dépenser 1 point ki pour le retenter ; vous devez prendre ce second résultat.</t>
  </si>
  <si>
    <t>Au niveau 15, votre ki vous sustente, ce qui fait que vous ne souffrez plus des affres de la vieillesse, et vous ne pouvez plus être vieilli par magie. Vous pouvez cependant toujours mourir de vieillesse. Enfin, vous n'avez plus besoin de manger ni de boire.</t>
  </si>
  <si>
    <t>Au niveau 20, lorsque vous lancez l'initiative et n'avez plus de points de ki disponibles, vous regagnez 4 points ki.</t>
  </si>
  <si>
    <t>Voie de la main ouverte</t>
  </si>
  <si>
    <t>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t>
  </si>
  <si>
    <t>Technique de la main ouverte</t>
  </si>
  <si>
    <t>Intégrité physique</t>
  </si>
  <si>
    <t>Au niveau 6, vous gagnez la capacité de vous soigner vous-même. Par une action, vous pouvez récupérer un nombre de points de vie égal à trois fois votre niveau de moine. Vous devez terminer un repos long avant de pouvoir utiliser de nouveau cette capacité.</t>
  </si>
  <si>
    <t>Tranquillité</t>
  </si>
  <si>
    <t>Paume frémissante</t>
  </si>
  <si>
    <t>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t>
  </si>
  <si>
    <t>Voie de l'ombre</t>
  </si>
  <si>
    <t>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t>
  </si>
  <si>
    <t>Arts de l'ombre</t>
  </si>
  <si>
    <t>Pas de l'ombre</t>
  </si>
  <si>
    <t>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t>
  </si>
  <si>
    <t>Linceul d'ombre</t>
  </si>
  <si>
    <t>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t>
  </si>
  <si>
    <t>Opportuniste</t>
  </si>
  <si>
    <t>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t>
  </si>
  <si>
    <t>Voie des quatre éléments</t>
  </si>
  <si>
    <t>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t>
  </si>
  <si>
    <t>Disciple des éléments</t>
  </si>
  <si>
    <t>Bonus de maitrise</t>
  </si>
  <si>
    <t>Arts Martiaux</t>
  </si>
  <si>
    <t>Mouvement sans armure</t>
  </si>
  <si>
    <t>ELF</t>
  </si>
  <si>
    <t>HUMAN</t>
  </si>
  <si>
    <t>DWARF</t>
  </si>
  <si>
    <t>HALF_ELF</t>
  </si>
  <si>
    <t>HALF_ORC</t>
  </si>
  <si>
    <t>DRAGON_BORN</t>
  </si>
  <si>
    <t>TIEFFLING</t>
  </si>
  <si>
    <t>AARAKOCRA</t>
  </si>
  <si>
    <t>GENASI</t>
  </si>
  <si>
    <t>DEPTH_GNOME</t>
  </si>
  <si>
    <t>GOLIATH</t>
  </si>
  <si>
    <t>BARBARIAN</t>
  </si>
  <si>
    <t>BARD</t>
  </si>
  <si>
    <t>CLERK</t>
  </si>
  <si>
    <t>DRUID</t>
  </si>
  <si>
    <t>SORCERER</t>
  </si>
  <si>
    <t>WARRIOR</t>
  </si>
  <si>
    <t>MAGICIAN</t>
  </si>
  <si>
    <t>WIZARD</t>
  </si>
  <si>
    <t>MONK</t>
  </si>
  <si>
    <t>PROWLER</t>
  </si>
  <si>
    <t>WILY</t>
  </si>
  <si>
    <t>Elf</t>
  </si>
  <si>
    <t>Halfelin</t>
  </si>
  <si>
    <t>Human</t>
  </si>
  <si>
    <t>Dwarf</t>
  </si>
  <si>
    <t>Half-Elf</t>
  </si>
  <si>
    <t>Half-Orc</t>
  </si>
  <si>
    <t>Dragon Born</t>
  </si>
  <si>
    <t>Gnome</t>
  </si>
  <si>
    <t>Tieffling</t>
  </si>
  <si>
    <t>Aarakocra</t>
  </si>
  <si>
    <t>Genasi</t>
  </si>
  <si>
    <t>Depth Gnome</t>
  </si>
  <si>
    <t>Goliath</t>
  </si>
  <si>
    <t>Humain</t>
  </si>
  <si>
    <t>Nain</t>
  </si>
  <si>
    <t>Demi-Elfe</t>
  </si>
  <si>
    <t>Demi-Orque</t>
  </si>
  <si>
    <t>Drakéide</t>
  </si>
  <si>
    <t>Tieffelin</t>
  </si>
  <si>
    <t>Aarakocra *</t>
  </si>
  <si>
    <t>Génasi *</t>
  </si>
  <si>
    <t>Gnome des profondeurs *</t>
  </si>
  <si>
    <t>Goliath *</t>
  </si>
  <si>
    <t>Barbarian</t>
  </si>
  <si>
    <t>Bard</t>
  </si>
  <si>
    <t>Clerk</t>
  </si>
  <si>
    <t>Druid</t>
  </si>
  <si>
    <t>Sorcerer</t>
  </si>
  <si>
    <t>Warrior</t>
  </si>
  <si>
    <t>Magician</t>
  </si>
  <si>
    <t>Monk</t>
  </si>
  <si>
    <t>Paladin</t>
  </si>
  <si>
    <t>Prowler</t>
  </si>
  <si>
    <t>Wily</t>
  </si>
  <si>
    <t>Wizard</t>
  </si>
  <si>
    <t>Barbare</t>
  </si>
  <si>
    <t>Barde</t>
  </si>
  <si>
    <t>Clerc</t>
  </si>
  <si>
    <t>Druide</t>
  </si>
  <si>
    <t>Ensorceleur</t>
  </si>
  <si>
    <t>Guerrier</t>
  </si>
  <si>
    <t>Magicien</t>
  </si>
  <si>
    <t>Rôdeur</t>
  </si>
  <si>
    <t>Roublard</t>
  </si>
  <si>
    <t>Sorcier</t>
  </si>
  <si>
    <t>Elfe</t>
  </si>
  <si>
    <t>0 g</t>
  </si>
  <si>
    <t>C_DIS</t>
  </si>
  <si>
    <t>Vitesse</t>
  </si>
  <si>
    <t>Sous-Races</t>
  </si>
  <si>
    <t>Race</t>
  </si>
  <si>
    <t>Haut-Elfe</t>
  </si>
  <si>
    <t>High-Elf</t>
  </si>
  <si>
    <t>HIGH_ELF</t>
  </si>
  <si>
    <t>Elfe des bois</t>
  </si>
  <si>
    <t>Wooden Elf</t>
  </si>
  <si>
    <t>WOODEN_ELF</t>
  </si>
  <si>
    <t>Drow</t>
  </si>
  <si>
    <t>Elfe noir</t>
  </si>
  <si>
    <t>DROW</t>
  </si>
  <si>
    <t>Id</t>
  </si>
  <si>
    <t>Halfelin pied-léger</t>
  </si>
  <si>
    <t>Light-foot Halfelin</t>
  </si>
  <si>
    <t>LIGHT_FOOT_HALFELIN</t>
  </si>
  <si>
    <t>ROBUST_HALFELIN</t>
  </si>
  <si>
    <t>Halfelin Robuste</t>
  </si>
  <si>
    <t>Robust Halfelin</t>
  </si>
  <si>
    <t>Nain des collines</t>
  </si>
  <si>
    <t>Nain des montagnes</t>
  </si>
  <si>
    <t>Gnome des forêts</t>
  </si>
  <si>
    <t>Forests Gnome</t>
  </si>
  <si>
    <t>Hills Dwarf</t>
  </si>
  <si>
    <t>Mountains Dwarf</t>
  </si>
  <si>
    <t>MONTAINS_DWARF</t>
  </si>
  <si>
    <t>HILLS_DWARF</t>
  </si>
  <si>
    <t>FORESTS_GNOME</t>
  </si>
  <si>
    <t>Gnome des roches</t>
  </si>
  <si>
    <t>Rocks Gnome</t>
  </si>
  <si>
    <t>ROCKS_GNOME</t>
  </si>
  <si>
    <t>AIR_GENASI</t>
  </si>
  <si>
    <t>Génasi de l'air</t>
  </si>
  <si>
    <t>Air Genasi</t>
  </si>
  <si>
    <t>EARTH_GENASI</t>
  </si>
  <si>
    <t>Earth Genasi</t>
  </si>
  <si>
    <t>FIRE_GENASI</t>
  </si>
  <si>
    <t>Fire Genasi</t>
  </si>
  <si>
    <t>WATER_GENASI</t>
  </si>
  <si>
    <t>Génasi de l'eau</t>
  </si>
  <si>
    <t>Water Genasi</t>
  </si>
  <si>
    <t>Armure</t>
  </si>
  <si>
    <t>CA</t>
  </si>
  <si>
    <t>Discrétion</t>
  </si>
  <si>
    <t>Armures légères</t>
  </si>
  <si>
    <t>  Matelassée</t>
  </si>
  <si>
    <t>Padded</t>
  </si>
  <si>
    <t>Désavantage</t>
  </si>
  <si>
    <t>4 kg</t>
  </si>
  <si>
    <t>  Cuir</t>
  </si>
  <si>
    <t>Leather</t>
  </si>
  <si>
    <t>  Cuir clouté</t>
  </si>
  <si>
    <t>Studded leather</t>
  </si>
  <si>
    <t>6,5 kg</t>
  </si>
  <si>
    <t>45 po</t>
  </si>
  <si>
    <t>Armures intermédiaires</t>
  </si>
  <si>
    <t>  Peau</t>
  </si>
  <si>
    <t>Hide</t>
  </si>
  <si>
    <t>6 kg</t>
  </si>
  <si>
    <t>  Chemise de mailles</t>
  </si>
  <si>
    <t>Chain shirt</t>
  </si>
  <si>
    <t>10 kg</t>
  </si>
  <si>
    <t>  Écailles</t>
  </si>
  <si>
    <t>Scale mail</t>
  </si>
  <si>
    <t>22,5 kg</t>
  </si>
  <si>
    <t>  Cuirasse</t>
  </si>
  <si>
    <t>Breastplate</t>
  </si>
  <si>
    <t>400 po</t>
  </si>
  <si>
    <t>  Demi-plate</t>
  </si>
  <si>
    <t>Half plate</t>
  </si>
  <si>
    <t>20 kg</t>
  </si>
  <si>
    <t>750 po</t>
  </si>
  <si>
    <t>Armures lourdes</t>
  </si>
  <si>
    <t>  Broigne</t>
  </si>
  <si>
    <t>Ring mail</t>
  </si>
  <si>
    <t>  Cotte de mailles</t>
  </si>
  <si>
    <t>Chain mail</t>
  </si>
  <si>
    <t>27,5 kg</t>
  </si>
  <si>
    <t>  Clibanion</t>
  </si>
  <si>
    <t>Splint</t>
  </si>
  <si>
    <t>30 kg</t>
  </si>
  <si>
    <t>200 po</t>
  </si>
  <si>
    <t>  Harnois</t>
  </si>
  <si>
    <t>Plate</t>
  </si>
  <si>
    <t>32,5 kg</t>
  </si>
  <si>
    <t>1500 po</t>
  </si>
  <si>
    <t>Bouclier</t>
  </si>
  <si>
    <t>  Bouclier</t>
  </si>
  <si>
    <t>Shield</t>
  </si>
  <si>
    <t>Objet</t>
  </si>
  <si>
    <t>Instruments de musique</t>
  </si>
  <si>
    <t>Musical instrument</t>
  </si>
  <si>
    <t>  Chalemie</t>
  </si>
  <si>
    <t>  Shawm</t>
  </si>
  <si>
    <t>  Cor</t>
  </si>
  <si>
    <t>  Horn</t>
  </si>
  <si>
    <t>3 po</t>
  </si>
  <si>
    <t>  Cornemuse</t>
  </si>
  <si>
    <t>  Bagpipes</t>
  </si>
  <si>
    <t>  Flûte</t>
  </si>
  <si>
    <t>  Flute </t>
  </si>
  <si>
    <t>  Flûte de pan</t>
  </si>
  <si>
    <t>  Pan flute</t>
  </si>
  <si>
    <t>12 po</t>
  </si>
  <si>
    <t>  Luth</t>
  </si>
  <si>
    <t>  Lute</t>
  </si>
  <si>
    <t>35 po</t>
  </si>
  <si>
    <t>  Lyre</t>
  </si>
  <si>
    <t>  Tambour</t>
  </si>
  <si>
    <t>  Drum</t>
  </si>
  <si>
    <t>6 po</t>
  </si>
  <si>
    <t>  Tympanon</t>
  </si>
  <si>
    <t>  Dulcimer</t>
  </si>
  <si>
    <t>  Viole</t>
  </si>
  <si>
    <t>  Viol</t>
  </si>
  <si>
    <t>Jeux</t>
  </si>
  <si>
    <t>Gaming set</t>
  </si>
  <si>
    <t>  Dés</t>
  </si>
  <si>
    <t>  Dice set</t>
  </si>
  <si>
    <t>  Jeu d'échecs draconiques</t>
  </si>
  <si>
    <t>  Dragonchess set </t>
  </si>
  <si>
    <t>250 g</t>
  </si>
  <si>
    <t>  Jeu de cartes</t>
  </si>
  <si>
    <t>  Playing card set</t>
  </si>
  <si>
    <t>  Jeu des Dragons</t>
  </si>
  <si>
    <t>  Three-Dragon Ante set</t>
  </si>
  <si>
    <t>Poisoner's kit </t>
  </si>
  <si>
    <t>Herbalism kit </t>
  </si>
  <si>
    <t>Forgery kit </t>
  </si>
  <si>
    <t>Disguise kit </t>
  </si>
  <si>
    <t>Outils d'artisan</t>
  </si>
  <si>
    <t>Artisan's tools</t>
  </si>
  <si>
    <t>  Matériel d'alchimiste</t>
  </si>
  <si>
    <t>  Alchemist's supplies</t>
  </si>
  <si>
    <t>  Matériel de brasseur</t>
  </si>
  <si>
    <t>  Brewer's supplies</t>
  </si>
  <si>
    <t>4,5 kg</t>
  </si>
  <si>
    <t>  Matériel de calligraphe</t>
  </si>
  <si>
    <t>  Calligrapher's supplies</t>
  </si>
  <si>
    <t>  Matériel de peintre</t>
  </si>
  <si>
    <t>  Painter's supplies</t>
  </si>
  <si>
    <t>  Outils de bijoutier</t>
  </si>
  <si>
    <t>  Jeweler's tools</t>
  </si>
  <si>
    <t>  Outils de bricoleur</t>
  </si>
  <si>
    <t>  Tinker's tools</t>
  </si>
  <si>
    <t>  Outils de cartographe</t>
  </si>
  <si>
    <t>  Cartographer's tools</t>
  </si>
  <si>
    <t>  Outils de charpentier</t>
  </si>
  <si>
    <t>  Carpenter's tools</t>
  </si>
  <si>
    <t>8 po</t>
  </si>
  <si>
    <t>  Outils de cordonnier</t>
  </si>
  <si>
    <t>  Cobblers' tools</t>
  </si>
  <si>
    <t>  Outils de forgeron</t>
  </si>
  <si>
    <t>  Smith's tools</t>
  </si>
  <si>
    <t>  Outils de maçon</t>
  </si>
  <si>
    <t>  Mason's tools</t>
  </si>
  <si>
    <t>  Outils de menuisier</t>
  </si>
  <si>
    <t>  Woodcarver's tools</t>
  </si>
  <si>
    <t>  Outils de potier</t>
  </si>
  <si>
    <t>  Potter's tools</t>
  </si>
  <si>
    <t>  Outils de souffleur de verre</t>
  </si>
  <si>
    <t>  Glassblower's tools</t>
  </si>
  <si>
    <t>  Outils de tanneur</t>
  </si>
  <si>
    <t>  Leatherworker's tools </t>
  </si>
  <si>
    <t>  Outils de tisserand</t>
  </si>
  <si>
    <t>  Weaver's tools</t>
  </si>
  <si>
    <t>  Ustensiles de cuisinier</t>
  </si>
  <si>
    <t>  Cook's utensils</t>
  </si>
  <si>
    <t>Navigator's tools </t>
  </si>
  <si>
    <t>Thieves' tools </t>
  </si>
  <si>
    <t>Vehicles (land)</t>
  </si>
  <si>
    <t>*</t>
  </si>
  <si>
    <t>Vehicles (water)</t>
  </si>
  <si>
    <t>Kits</t>
  </si>
  <si>
    <t>Véhicules</t>
  </si>
  <si>
    <t>Vehicles</t>
  </si>
  <si>
    <t>MUSIC</t>
  </si>
  <si>
    <t>GAME</t>
  </si>
  <si>
    <t>KIT</t>
  </si>
  <si>
    <t>ARTISAN</t>
  </si>
  <si>
    <t>VEHICLE</t>
  </si>
  <si>
    <t xml:space="preserve">  Outils de navigateur</t>
  </si>
  <si>
    <t xml:space="preserve">  Outils de voleur</t>
  </si>
  <si>
    <t xml:space="preserve">  Véhicules (terrestres)</t>
  </si>
  <si>
    <t xml:space="preserve">  Véhicules (aquatiques)</t>
  </si>
  <si>
    <t xml:space="preserve">  Kit de déguisement</t>
  </si>
  <si>
    <t xml:space="preserve">  Kit de contrefaçon</t>
  </si>
  <si>
    <t xml:space="preserve">  Kit d'herboriste</t>
  </si>
  <si>
    <t xml:space="preserve">  Kit d'empoisonneur</t>
  </si>
  <si>
    <t>Acide (fiole)</t>
  </si>
  <si>
    <t>Acid</t>
  </si>
  <si>
    <t>Antidote (fiole)</t>
  </si>
  <si>
    <t>Antitoxin</t>
  </si>
  <si>
    <t>Balance de marchand</t>
  </si>
  <si>
    <t>Scale, Merchant’s</t>
  </si>
  <si>
    <t>Bélier portatif</t>
  </si>
  <si>
    <t>Ram, Portable</t>
  </si>
  <si>
    <t>4 po</t>
  </si>
  <si>
    <t>17,5 kg</t>
  </si>
  <si>
    <t>Billes (sac de 1000)</t>
  </si>
  <si>
    <t>Ball Bearings</t>
  </si>
  <si>
    <t>Boite d'allume-feu</t>
  </si>
  <si>
    <t>Tinderbox</t>
  </si>
  <si>
    <t>Bougie</t>
  </si>
  <si>
    <t>Candle</t>
  </si>
  <si>
    <t>1 pc</t>
  </si>
  <si>
    <t>Boulier</t>
  </si>
  <si>
    <t>Abacus</t>
  </si>
  <si>
    <t>Bouteille en verre</t>
  </si>
  <si>
    <t>Bottle, glass</t>
  </si>
  <si>
    <t>Cadenas</t>
  </si>
  <si>
    <t>Lock</t>
  </si>
  <si>
    <t>Carquois</t>
  </si>
  <si>
    <t>Quiver</t>
  </si>
  <si>
    <t>Chaîne (3 m)</t>
  </si>
  <si>
    <t>Chain</t>
  </si>
  <si>
    <t>Chevalière</t>
  </si>
  <si>
    <t>Signet ring</t>
  </si>
  <si>
    <t>Chausse-trappes (sac de 20)</t>
  </si>
  <si>
    <t>Caltrops</t>
  </si>
  <si>
    <t>Cire à cacheter</t>
  </si>
  <si>
    <t>Sealing wax</t>
  </si>
  <si>
    <t>Cloche</t>
  </si>
  <si>
    <t>Bell</t>
  </si>
  <si>
    <t>Coffre</t>
  </si>
  <si>
    <t>Chest</t>
  </si>
  <si>
    <t>12,5 kg</t>
  </si>
  <si>
    <t>Corde en chanvre (15 m)</t>
  </si>
  <si>
    <t>Rope, hempen</t>
  </si>
  <si>
    <t>Corde en soie (15 m)</t>
  </si>
  <si>
    <t>Rope, silk</t>
  </si>
  <si>
    <t>Couverture</t>
  </si>
  <si>
    <t>Blanket</t>
  </si>
  <si>
    <t>Craie (un morceau)</t>
  </si>
  <si>
    <t>Chalk</t>
  </si>
  <si>
    <t>Cruche ou pichet</t>
  </si>
  <si>
    <t>Jug or pitcher</t>
  </si>
  <si>
    <t>2 pc</t>
  </si>
  <si>
    <t>Eau bénite (flasque)</t>
  </si>
  <si>
    <t>Holy Water</t>
  </si>
  <si>
    <t>Échelle (3 m)</t>
  </si>
  <si>
    <t>Ladder</t>
  </si>
  <si>
    <t>Encre (bouteille de 30 ml)</t>
  </si>
  <si>
    <t>Ink</t>
  </si>
  <si>
    <t>Équipement d’escalade</t>
  </si>
  <si>
    <t>Climber’s Kit</t>
  </si>
  <si>
    <t>Étui à carreaux</t>
  </si>
  <si>
    <t>Case, Crossbow Bolt</t>
  </si>
  <si>
    <t>Étui à cartes ou parchemins</t>
  </si>
  <si>
    <t>Case, Map or Scroll</t>
  </si>
  <si>
    <t>Feu grégeois (flasque)</t>
  </si>
  <si>
    <t>Alchemist’s Fire</t>
  </si>
  <si>
    <t>Fiole (10 cl)</t>
  </si>
  <si>
    <t>Vial</t>
  </si>
  <si>
    <t>Flasque ou chope (50 cl)</t>
  </si>
  <si>
    <t>Flask</t>
  </si>
  <si>
    <t>Focaliseur arcanique</t>
  </si>
  <si>
    <t>Wand</t>
  </si>
  <si>
    <t>Staff</t>
  </si>
  <si>
    <t>Crystal</t>
  </si>
  <si>
    <t>Orb</t>
  </si>
  <si>
    <t>Rod</t>
  </si>
  <si>
    <t>Focaliseur druidique</t>
  </si>
  <si>
    <t>Yew wand</t>
  </si>
  <si>
    <t>Wooden staff</t>
  </si>
  <si>
    <t>Sprig of mistletoe</t>
  </si>
  <si>
    <t>Totem</t>
  </si>
  <si>
    <t>Gamelle</t>
  </si>
  <si>
    <t>Mess Kit</t>
  </si>
  <si>
    <t>Gourde (pleine)</t>
  </si>
  <si>
    <t>Waterskin</t>
  </si>
  <si>
    <t>Grappin</t>
  </si>
  <si>
    <t>Grappling hook</t>
  </si>
  <si>
    <t>Grimoire</t>
  </si>
  <si>
    <t>Spellbook</t>
  </si>
  <si>
    <t>Huile (flasque)</t>
  </si>
  <si>
    <t>Oil</t>
  </si>
  <si>
    <t>Lampe</t>
  </si>
  <si>
    <t>Lamp</t>
  </si>
  <si>
    <t>Lanterne à capote</t>
  </si>
  <si>
    <t>Lantern, hooded</t>
  </si>
  <si>
    <t>Lanterne sourde</t>
  </si>
  <si>
    <t>Lantern, bullseye</t>
  </si>
  <si>
    <t>Livre</t>
  </si>
  <si>
    <t>Book</t>
  </si>
  <si>
    <t>Longue-vue</t>
  </si>
  <si>
    <t>Spyglass</t>
  </si>
  <si>
    <t>1000 po</t>
  </si>
  <si>
    <t>Loupe</t>
  </si>
  <si>
    <t>Magnifying Glass</t>
  </si>
  <si>
    <t>100 po</t>
  </si>
  <si>
    <t>Marteau</t>
  </si>
  <si>
    <t>Hammer</t>
  </si>
  <si>
    <t>Marteau de forgeron</t>
  </si>
  <si>
    <t>Hammer, sledge</t>
  </si>
  <si>
    <t>Matériel de pêche</t>
  </si>
  <si>
    <t>Fishing Tackle</t>
  </si>
  <si>
    <t>Menottes</t>
  </si>
  <si>
    <t>Manacles</t>
  </si>
  <si>
    <t>Miroir en acier</t>
  </si>
  <si>
    <t>Mirror, steel</t>
  </si>
  <si>
    <t>Munitions</t>
  </si>
  <si>
    <t>Blowgun needles</t>
  </si>
  <si>
    <t>Sling bullets</t>
  </si>
  <si>
    <t>4 pc</t>
  </si>
  <si>
    <t>750 g</t>
  </si>
  <si>
    <t>Crossbow bolts</t>
  </si>
  <si>
    <t>Arrows</t>
  </si>
  <si>
    <t>Palan</t>
  </si>
  <si>
    <t>Block and tackle</t>
  </si>
  <si>
    <t>Panier</t>
  </si>
  <si>
    <t>Basket</t>
  </si>
  <si>
    <t>4 pa</t>
  </si>
  <si>
    <t>Papier (une feuille)</t>
  </si>
  <si>
    <t>Paper</t>
  </si>
  <si>
    <t>Parchemin (une feuille)</t>
  </si>
  <si>
    <t>Parchment</t>
  </si>
  <si>
    <t>Parfum (fiole)</t>
  </si>
  <si>
    <t>Perfum</t>
  </si>
  <si>
    <t>Pelle</t>
  </si>
  <si>
    <t>Shovel</t>
  </si>
  <si>
    <t>Perche (3 m)</t>
  </si>
  <si>
    <t>Pole</t>
  </si>
  <si>
    <t>Pied-de-biche</t>
  </si>
  <si>
    <t>Crowbar</t>
  </si>
  <si>
    <t>Piège à mâchoires</t>
  </si>
  <si>
    <t>Hunting Trap</t>
  </si>
  <si>
    <t>Pierre à aiguiser</t>
  </si>
  <si>
    <t>Whetstone</t>
  </si>
  <si>
    <t>Pioche de mineur</t>
  </si>
  <si>
    <t>Pick, miner's</t>
  </si>
  <si>
    <t>Piton</t>
  </si>
  <si>
    <t>Plume d’écriture</t>
  </si>
  <si>
    <t>Ink pen</t>
  </si>
  <si>
    <t>Pointes en fer (10)</t>
  </si>
  <si>
    <t>Spikes, iron</t>
  </si>
  <si>
    <t>Poison (fiole)</t>
  </si>
  <si>
    <t>Poison</t>
  </si>
  <si>
    <t>Pot en fer</t>
  </si>
  <si>
    <t>Pot, iron</t>
  </si>
  <si>
    <t>Potion de soins</t>
  </si>
  <si>
    <t>Potion of Healing</t>
  </si>
  <si>
    <t>Rations (1 jour)</t>
  </si>
  <si>
    <t>Rations</t>
  </si>
  <si>
    <t>Robes</t>
  </si>
  <si>
    <t>Sablier</t>
  </si>
  <si>
    <t>Hourglass</t>
  </si>
  <si>
    <t>Sac</t>
  </si>
  <si>
    <t>Sack</t>
  </si>
  <si>
    <t>Sac à dos</t>
  </si>
  <si>
    <t>Backpack</t>
  </si>
  <si>
    <t>Sac de couchage</t>
  </si>
  <si>
    <t>Bedroll</t>
  </si>
  <si>
    <t>Sacoche</t>
  </si>
  <si>
    <t>Pouch</t>
  </si>
  <si>
    <t>Sacoche à composantes</t>
  </si>
  <si>
    <t>Component Pouch</t>
  </si>
  <si>
    <t>Savon</t>
  </si>
  <si>
    <t>Soap</t>
  </si>
  <si>
    <t>Seau</t>
  </si>
  <si>
    <t>Bucket</t>
  </si>
  <si>
    <t>Sifflet</t>
  </si>
  <si>
    <t>Signal whistle</t>
  </si>
  <si>
    <t>Symbole sacré</t>
  </si>
  <si>
    <t>Amulet</t>
  </si>
  <si>
    <t>Emblem</t>
  </si>
  <si>
    <t>Reliquary</t>
  </si>
  <si>
    <t>Tente</t>
  </si>
  <si>
    <t>Tent</t>
  </si>
  <si>
    <t>Tonneau</t>
  </si>
  <si>
    <t>Barrel</t>
  </si>
  <si>
    <t>35 kg</t>
  </si>
  <si>
    <t>Torche</t>
  </si>
  <si>
    <t>Torch</t>
  </si>
  <si>
    <t>Trousse de soins</t>
  </si>
  <si>
    <t>Healer’s Kit</t>
  </si>
  <si>
    <t>Vêtements, communs</t>
  </si>
  <si>
    <t>Clothes, common</t>
  </si>
  <si>
    <t>Vêtements, costume</t>
  </si>
  <si>
    <t>Clothes, costume</t>
  </si>
  <si>
    <t>Vêtements, fins</t>
  </si>
  <si>
    <t>Clothes, fine</t>
  </si>
  <si>
    <t>Vêtements, voyage</t>
  </si>
  <si>
    <t>Clothes, traveler’s</t>
  </si>
  <si>
    <t>Divers</t>
  </si>
  <si>
    <t>Branche de gui</t>
  </si>
  <si>
    <t>Baguette d'if</t>
  </si>
  <si>
    <t>Baguette</t>
  </si>
  <si>
    <t>Boule de cristal</t>
  </si>
  <si>
    <t>Orbe</t>
  </si>
  <si>
    <t>Sceptre</t>
  </si>
  <si>
    <t>Flèches (20)</t>
  </si>
  <si>
    <t>Carreaux d'arbalète (20)</t>
  </si>
  <si>
    <t>Billes de fronde (20)</t>
  </si>
  <si>
    <t>Aiguilles de sarbacane (50)</t>
  </si>
  <si>
    <t>Reliquaire</t>
  </si>
  <si>
    <t>Emblème</t>
  </si>
  <si>
    <t>Amulette</t>
  </si>
  <si>
    <t>Vêtements</t>
  </si>
  <si>
    <t>Clothes</t>
  </si>
  <si>
    <t>ARCANE_FOCUSER</t>
  </si>
  <si>
    <t>DRUIDIC_FOCUSER</t>
  </si>
  <si>
    <t>AMMUNITION</t>
  </si>
  <si>
    <t>SACRED_SYMBOL</t>
  </si>
  <si>
    <t>CLOTHES</t>
  </si>
  <si>
    <t>VARIOUS</t>
  </si>
  <si>
    <t>Barding</t>
  </si>
  <si>
    <t>x4</t>
  </si>
  <si>
    <t>x2</t>
  </si>
  <si>
    <t>Carriage</t>
  </si>
  <si>
    <t>300 kg</t>
  </si>
  <si>
    <t>Chariot</t>
  </si>
  <si>
    <t>250 po</t>
  </si>
  <si>
    <t>50 kg</t>
  </si>
  <si>
    <t>Wagon</t>
  </si>
  <si>
    <t>200 kg</t>
  </si>
  <si>
    <t>Cart</t>
  </si>
  <si>
    <t>100 kg</t>
  </si>
  <si>
    <t>Stabling</t>
  </si>
  <si>
    <t>Saddlebags</t>
  </si>
  <si>
    <t>Feed</t>
  </si>
  <si>
    <t>Bit and bridle</t>
  </si>
  <si>
    <t>Selle</t>
  </si>
  <si>
    <t>7,5 kg</t>
  </si>
  <si>
    <t>60 po</t>
  </si>
  <si>
    <t>15 kg</t>
  </si>
  <si>
    <t>Sled</t>
  </si>
  <si>
    <t>150 kg</t>
  </si>
  <si>
    <t>SADDLE</t>
  </si>
  <si>
    <t>Saddle</t>
  </si>
  <si>
    <t xml:space="preserve">  Barde</t>
  </si>
  <si>
    <t xml:space="preserve">  Carrosse</t>
  </si>
  <si>
    <t xml:space="preserve">  Char</t>
  </si>
  <si>
    <t xml:space="preserve">  Chariot</t>
  </si>
  <si>
    <t xml:space="preserve">  Charrette</t>
  </si>
  <si>
    <t xml:space="preserve">  Écurie (par jour)</t>
  </si>
  <si>
    <t xml:space="preserve">  Fontes</t>
  </si>
  <si>
    <t xml:space="preserve">  Fourrage (par jour)</t>
  </si>
  <si>
    <t xml:space="preserve">  Mors et bride</t>
  </si>
  <si>
    <t xml:space="preserve">  Traîneau</t>
  </si>
  <si>
    <t>  Selle d'équitation</t>
  </si>
  <si>
    <t>  Selle de bât</t>
  </si>
  <si>
    <t>  Selle militaire</t>
  </si>
  <si>
    <t>  Selle exotique</t>
  </si>
  <si>
    <t>Riding saddle</t>
  </si>
  <si>
    <t>Pack saddle</t>
  </si>
  <si>
    <t>Exotic saddle</t>
  </si>
  <si>
    <t>Military saddle</t>
  </si>
  <si>
    <t>Montures</t>
  </si>
  <si>
    <t>Coût</t>
  </si>
  <si>
    <t>Âne ou mule</t>
  </si>
  <si>
    <t>12 m</t>
  </si>
  <si>
    <t>210 kg</t>
  </si>
  <si>
    <t>Chameau</t>
  </si>
  <si>
    <t>15 m</t>
  </si>
  <si>
    <t>240 kg</t>
  </si>
  <si>
    <t>Cheval de guerre</t>
  </si>
  <si>
    <t>18 m</t>
  </si>
  <si>
    <t>270 kg</t>
  </si>
  <si>
    <t>Cheval de selle</t>
  </si>
  <si>
    <t>Cheval de trait</t>
  </si>
  <si>
    <t>Éléphant</t>
  </si>
  <si>
    <t>660 kg</t>
  </si>
  <si>
    <t>Molosse</t>
  </si>
  <si>
    <t>95 kg</t>
  </si>
  <si>
    <t>Poney</t>
  </si>
  <si>
    <t>115 kg</t>
  </si>
  <si>
    <t>Capacitéde charge</t>
  </si>
  <si>
    <t>Bateaux</t>
  </si>
  <si>
    <t>Barque</t>
  </si>
  <si>
    <t>Rowboat</t>
  </si>
  <si>
    <t>2,25 km/h</t>
  </si>
  <si>
    <t>Bateau à fond plat</t>
  </si>
  <si>
    <t>Keelboat</t>
  </si>
  <si>
    <t>3 000 po</t>
  </si>
  <si>
    <t>1,5 km/h</t>
  </si>
  <si>
    <t>Bateau à voiles</t>
  </si>
  <si>
    <t>Sailing ship</t>
  </si>
  <si>
    <t>10 000 po</t>
  </si>
  <si>
    <t>3 km/h</t>
  </si>
  <si>
    <t>Drakkar</t>
  </si>
  <si>
    <t>Longship</t>
  </si>
  <si>
    <t>4,5 km/h</t>
  </si>
  <si>
    <t>Galère</t>
  </si>
  <si>
    <t>Galley</t>
  </si>
  <si>
    <t>30 000 po</t>
  </si>
  <si>
    <t>6 km/h</t>
  </si>
  <si>
    <t>Navire de guerre</t>
  </si>
  <si>
    <t>Warship</t>
  </si>
  <si>
    <t>25 000 po</t>
  </si>
  <si>
    <t>3,75 km/h</t>
  </si>
  <si>
    <t>500 g de blé</t>
  </si>
  <si>
    <t>500 g de farine ou 1 poulet</t>
  </si>
  <si>
    <t>500 g de sel</t>
  </si>
  <si>
    <t>500 g de fer ou 1 m² de toile</t>
  </si>
  <si>
    <t>500 g de cuivre ou 1 m² de tissu en coton</t>
  </si>
  <si>
    <t>500 g de gingembre ou 1 chèvre</t>
  </si>
  <si>
    <t>500 g de cannelle ou de poivre, ou 1 mouton</t>
  </si>
  <si>
    <t>500 g de clous de girofle ou 1 cochon</t>
  </si>
  <si>
    <t>500 g d'argent ou 1 m² de lin</t>
  </si>
  <si>
    <t>1 m² de soie ou 1 vache</t>
  </si>
  <si>
    <t>500 g de safran ou 1 boeuf</t>
  </si>
  <si>
    <t>500 g d'or</t>
  </si>
  <si>
    <t>500 po</t>
  </si>
  <si>
    <t>500 g de platine</t>
  </si>
  <si>
    <t>7 pc</t>
  </si>
  <si>
    <t>8 pa</t>
  </si>
  <si>
    <t>3 pc</t>
  </si>
  <si>
    <t>6 pc</t>
  </si>
  <si>
    <t>3 pa</t>
  </si>
  <si>
    <t>  Fin (bouteille)</t>
  </si>
  <si>
    <t>HOSTEL</t>
  </si>
  <si>
    <t>MEAL</t>
  </si>
  <si>
    <t xml:space="preserve">  Banquet (par personne)</t>
  </si>
  <si>
    <t>FOOD</t>
  </si>
  <si>
    <t>DRINK</t>
  </si>
  <si>
    <t>  Vin Ordinaire (pichet)</t>
  </si>
  <si>
    <t xml:space="preserve">  Pain, miche</t>
  </si>
  <si>
    <t xml:space="preserve">  Fromage, gros morceau</t>
  </si>
  <si>
    <t xml:space="preserve">  Viande, gros morceau</t>
  </si>
  <si>
    <t>  Chope de bière</t>
  </si>
  <si>
    <t>  Cruche de bière</t>
  </si>
  <si>
    <t>  Repas Sordide</t>
  </si>
  <si>
    <t>  Repas Aristocratique</t>
  </si>
  <si>
    <t>  Repas Riche</t>
  </si>
  <si>
    <t>  Repas Confortable</t>
  </si>
  <si>
    <t>  Repas Modeste</t>
  </si>
  <si>
    <t>  Repas Pauvre</t>
  </si>
  <si>
    <t>  Auberge Sordide</t>
  </si>
  <si>
    <t>  Auberge Pauvre</t>
  </si>
  <si>
    <t>  Auberge Modeste</t>
  </si>
  <si>
    <t>  Auberge Confortable</t>
  </si>
  <si>
    <t>  Auberge Riche</t>
  </si>
  <si>
    <t>  Auberge Aristocratique</t>
  </si>
  <si>
    <t>  Non qualifié</t>
  </si>
  <si>
    <t>2 pa par jour</t>
  </si>
  <si>
    <t>  Qualifié</t>
  </si>
  <si>
    <t>2 po par jour</t>
  </si>
  <si>
    <t>2 pc par 1,5 kilomètre</t>
  </si>
  <si>
    <t>  En ville</t>
  </si>
  <si>
    <t>  Entre deux villes</t>
  </si>
  <si>
    <t>3 pc par 1,5 kilomètre</t>
  </si>
  <si>
    <t>1 pa par 1,5 kilomètre</t>
  </si>
  <si>
    <t>HIRING</t>
  </si>
  <si>
    <t xml:space="preserve">  Messager</t>
  </si>
  <si>
    <t>TRANSPORT</t>
  </si>
  <si>
    <t xml:space="preserve">  Péage routier ou porte</t>
  </si>
  <si>
    <t xml:space="preserve">  Voyage en bateau</t>
  </si>
  <si>
    <t>Service</t>
  </si>
  <si>
    <t>d100</t>
  </si>
  <si>
    <t>Babiole</t>
  </si>
  <si>
    <t>Une main de gobelin momifiée</t>
  </si>
  <si>
    <t>Un morceau de cristal qui brille faiblement au clair de lune</t>
  </si>
  <si>
    <t>Une pièce d'or d'une terre inconnue</t>
  </si>
  <si>
    <t>Un journal écrit dans une langue que vous ne connaissez pas</t>
  </si>
  <si>
    <t>Un anneau de cuivre qui ne ternit pas</t>
  </si>
  <si>
    <t>Une vieille pièce d'échecs en verre</t>
  </si>
  <si>
    <t>Une paire de dés en osselet, chacun portant le symbole d'un crâne sur la face qui montrerait normalement le 6</t>
  </si>
  <si>
    <t>Une petite idole représentant une créature cauchemardesque qui vous donne des rêves troublants quand vous dormez près d'elle</t>
  </si>
  <si>
    <t>Un collier en corde duquel pendent quatre doigts elfes momifiés</t>
  </si>
  <si>
    <t>L'acte d'une parcelle de terrain d'un domaine que vous ne connaissez pas</t>
  </si>
  <si>
    <t>Un bloc de 30 grammes d'un matériau inconnu</t>
  </si>
  <si>
    <t>Une petite poupée de chiffon piquée avec des aiguilles</t>
  </si>
  <si>
    <t>Une dent d'une bête inconnue</t>
  </si>
  <si>
    <t>Une énorme écaille, peut-être d'un dragon</t>
  </si>
  <si>
    <t>Une plume vert clair</t>
  </si>
  <si>
    <t>Une vieille carte de divination portant votre portrait</t>
  </si>
  <si>
    <t>Un orbe en verre rempli de fumée qui se déplace</t>
  </si>
  <si>
    <t>Un oeuf de 30 grammes avec une coque rouge vif</t>
  </si>
  <si>
    <t>Une pipe qui fait des bulles</t>
  </si>
  <si>
    <t>Un pot en verre contenant un morceau de chair bizarre qui flotte dans un liquide salé</t>
  </si>
  <si>
    <t>Une petite boîte à musique de gnome qui joue une chanson qui vous rappelle vaguement votre enfance</t>
  </si>
  <si>
    <t>Une petite statuette en bois d'un halfelin béat</t>
  </si>
  <si>
    <t>Un orbe en cuivre gravé de runes étranges</t>
  </si>
  <si>
    <t>Un disque de pierre multicolore</t>
  </si>
  <si>
    <t>Une petite icône d'argent représentant un corbeau</t>
  </si>
  <si>
    <t>Un sac contenant quarante-sept dents humanoïdes, dont l'une est cariée</t>
  </si>
  <si>
    <t>Un fragment d'obsidienne qui se sent toujours chaud au toucher</t>
  </si>
  <si>
    <t>Une griffe osseuse d'un dragon suspendue à un collier de cuir lisse</t>
  </si>
  <si>
    <t>Une paire de vieilles chaussettes</t>
  </si>
  <si>
    <t>Un livre blanc dont les pages refusent de retenir l'encre, la craie, la graphite ou toute autre substance ou marquage</t>
  </si>
  <si>
    <t>Un badge en argent qui représente une étoile à cinq branches</t>
  </si>
  <si>
    <t>Un couteau qui appartenait à un parent</t>
  </si>
  <si>
    <t>Un flacon de verre rempli de rognures d'ongles</t>
  </si>
  <si>
    <t>Un dispositif métallique et rectangulaire avec deux petites coupes en métal à une extrémité et qui jette des étincelles lorsqu'il est mouillé</t>
  </si>
  <si>
    <t>Un gant blanc pailleté aux dimensions d'un humain</t>
  </si>
  <si>
    <t>Une veste avec une centaine de minuscules poches</t>
  </si>
  <si>
    <t>Un petit bloc de pierre léger</t>
  </si>
  <si>
    <t>Un petit dessin qui représente le portrait d'un gobelin</t>
  </si>
  <si>
    <t>Un flacon de verre vide qui sent le parfum lorsqu'il est ouvert</t>
  </si>
  <si>
    <t>Une pierre précieuse qui ressemble à un morceau de charbon pour tout le monde, sauf pour vous</t>
  </si>
  <si>
    <t>Un morceau de tissu d'une vieille bannière</t>
  </si>
  <si>
    <t>Un insigne de grade d'un légionnaire perdu</t>
  </si>
  <si>
    <t>Une cloche en argent minuscule et sans battant</t>
  </si>
  <si>
    <t>Un canari mécanique à l'intérieur d'une lampe de gnome</t>
  </si>
  <si>
    <t>Un petit coffre avec de nombreux pieds sculptés sur le fond</t>
  </si>
  <si>
    <t>Une pixie morte à l'intérieur d'une bouteille en verre transparent</t>
  </si>
  <si>
    <t>Une boîte métallique qui n'a pas d'ouverture mais qui sonne comme si elle était remplie de liquide, de sable, d'araignées ou de verre brisé (au choix)</t>
  </si>
  <si>
    <t>Un orbe de verre rempli d'eau, dans lequel nage un poisson rouge mécanique</t>
  </si>
  <si>
    <t>Une cuillère d'argent avec un M gravé sur le manche</t>
  </si>
  <si>
    <t>Un sifflet en bois de couleur or</t>
  </si>
  <si>
    <t>Un scarabée mort de la taille de votre main</t>
  </si>
  <si>
    <t>Deux soldats de plomb, l'un avec la tête manquante</t>
  </si>
  <si>
    <t>Une petite boîte remplie de boutons de différentes tailles</t>
  </si>
  <si>
    <t>Une bougie qui ne peut pas être allumée</t>
  </si>
  <si>
    <t>Une petite cage sans porte</t>
  </si>
  <si>
    <t>Une vieille clé</t>
  </si>
  <si>
    <t>Une carte au trésor indéchiffrable</t>
  </si>
  <si>
    <t>Une poigne d'épée brisée</t>
  </si>
  <si>
    <t>Une patte de lapin</t>
  </si>
  <si>
    <t>Un œil de verre</t>
  </si>
  <si>
    <t>Un camée (pendentif) sculpté à l'image d'une personne hideuse</t>
  </si>
  <si>
    <t>Un crâne en argent de la taille d'une pièce de monnaie</t>
  </si>
  <si>
    <t>Un masque d'albâtre</t>
  </si>
  <si>
    <t>Une pyramide de bâtonnets d'encens noir qui sent très mauvais</t>
  </si>
  <si>
    <t>Un bonnet de nuit qui, lorsqu'il est porté, vous donne des rêves agréables</t>
  </si>
  <si>
    <t>Une chausse-trappe unique fabriquée à partir d'un os</t>
  </si>
  <si>
    <t>Un cadre de monocle en or sans la lentille</t>
  </si>
  <si>
    <t>Un cube de 2 centimètres de côté, avec chaque face peinte d'une couleur différente</t>
  </si>
  <si>
    <t>Un bouton de porte en cristal</t>
  </si>
  <si>
    <t>Un petit paquet rempli de poussière rose</t>
  </si>
  <si>
    <t>Un fragment d'une belle chanson, écrite avec des notes de musique sur deux morceaux de parchemin</t>
  </si>
  <si>
    <t>Une boucle d'oreille en forme de goutte d'argent faite à partir d'une vraie larme</t>
  </si>
  <si>
    <t>La coquille d'un oeuf peint avec des scènes de misère humaine d'un détail troublant</t>
  </si>
  <si>
    <t>Un éventail qui, une fois déplié, montre un chat endormi</t>
  </si>
  <si>
    <t>Un ensemble de tubes d'os</t>
  </si>
  <si>
    <t>Un trèfle à quatre feuilles à l'intérieur d'un livre qui traite des bonnes manières et de l'étiquette</t>
  </si>
  <si>
    <t>Une feuille de parchemin sur laquelle est dessiné un engin mécanique complexe</t>
  </si>
  <si>
    <t>Un fourreau orné dans lequel à ce jour aucune lame ne rentre</t>
  </si>
  <si>
    <t>Une invitation à une fête où un assassinat a eu lieu</t>
  </si>
  <si>
    <t>Un pentacle de bronze avec la gravure d'une tête de rat au centre</t>
  </si>
  <si>
    <t>Un mouchoir violet brodé avec le nom d'un puissant archimage</t>
  </si>
  <si>
    <t>La moitié du plan d'un temple, d'un château, ou d'une autre structure</t>
  </si>
  <si>
    <t>Un peu de tissu plié qui, une fois déplié, se transforme en un élégant chapeau</t>
  </si>
  <si>
    <t>Un récépissé de dépôt dans une banque d'une ville très éloignée</t>
  </si>
  <si>
    <t>Un journal avec sept pages manquantes</t>
  </si>
  <si>
    <t>Une tabatière en argent vide et portant une inscription sur le dessus qui dit « rêves »</t>
  </si>
  <si>
    <t>Un symbole sacré en fer et consacré à un dieu inconnu</t>
  </si>
  <si>
    <t>Un livre qui raconte l'histoire de l'ascension et la chute d'un héros légendaire, avec le dernier chapitre manquant</t>
  </si>
  <si>
    <t>Un flacon de sang de dragon</t>
  </si>
  <si>
    <t>Une ancienne flèche de conception elfique</t>
  </si>
  <si>
    <t>Une aiguille qui ne se plie pas</t>
  </si>
  <si>
    <t>Une broche ornée de conception naine</t>
  </si>
  <si>
    <t>Une bouteille de vin vide portant une jolie étiquette qui dit « Le magicien des vins, Cuvée du Dragon Rouge, 331422-W »</t>
  </si>
  <si>
    <t>Un couvercle avec une mosaïque multicolore en surface</t>
  </si>
  <si>
    <t>Une souris pétrifiée</t>
  </si>
  <si>
    <t>Un drapeau de pirate noir orné d'un crâne et des os croisés d'un dragon</t>
  </si>
  <si>
    <t>Un petit crabe ou araignée mécanique qui se déplace quand il n'est pas observé</t>
  </si>
  <si>
    <t>Un pot de verre contenant du lard avec une étiquette qui dit « Graisse de griffon »</t>
  </si>
  <si>
    <t>Une boîte en bois avec un fond en céramique qui contient un ver vivant avec une tête à chaque extrémité de son corps</t>
  </si>
  <si>
    <t>Une urne en métal contenant les cendres d'un héros</t>
  </si>
  <si>
    <t>Bâton d'arcane</t>
  </si>
  <si>
    <t>Bâton druidique</t>
  </si>
  <si>
    <t>ACOLYTE</t>
  </si>
  <si>
    <t>Nom</t>
  </si>
  <si>
    <t>Compétences</t>
  </si>
  <si>
    <t>Objets</t>
  </si>
  <si>
    <t>CHARLATAN</t>
  </si>
  <si>
    <t>NOBLE</t>
  </si>
  <si>
    <t>SAUVAGEON</t>
  </si>
  <si>
    <t>Acolyte</t>
  </si>
  <si>
    <t>Artisan De Guilde</t>
  </si>
  <si>
    <t>Artiste</t>
  </si>
  <si>
    <t>Charlatan</t>
  </si>
  <si>
    <t>Criminel</t>
  </si>
  <si>
    <t>Enfant Des Rues</t>
  </si>
  <si>
    <t>Ermite</t>
  </si>
  <si>
    <t>Héros Du Peuple</t>
  </si>
  <si>
    <t>Marin</t>
  </si>
  <si>
    <t>Noble</t>
  </si>
  <si>
    <t>Sage</t>
  </si>
  <si>
    <t>Sauvageon</t>
  </si>
  <si>
    <t>Soldat</t>
  </si>
  <si>
    <t>Voyageur *</t>
  </si>
  <si>
    <t>Captif *</t>
  </si>
  <si>
    <t>Idiot Du Village *</t>
  </si>
  <si>
    <t>Chasseur De Primes</t>
  </si>
  <si>
    <t>Tourmenté</t>
  </si>
  <si>
    <t>"Perspicacité", "Religion"</t>
  </si>
  <si>
    <t>"Perspicacité", "Persuasion"</t>
  </si>
  <si>
    <t>"Escamotage", "Tromperie"</t>
  </si>
  <si>
    <t>"Discrétion", "Tromperie"</t>
  </si>
  <si>
    <t>"Discrétion", "Escamotage"</t>
  </si>
  <si>
    <t>"Médecine", "Religion"</t>
  </si>
  <si>
    <t>"Dressage", "Survie"</t>
  </si>
  <si>
    <t>"Athlétisme", "Perception"</t>
  </si>
  <si>
    <t>"Histoire", "Persuasion"</t>
  </si>
  <si>
    <t>"Arcanes", "Histoire"</t>
  </si>
  <si>
    <t>"Athlétisme", "Survie"</t>
  </si>
  <si>
    <t>"Athlétisme", "Intimidation"</t>
  </si>
  <si>
    <t>"Survie", "Persuasion"</t>
  </si>
  <si>
    <t>"Nature", "Survie"</t>
  </si>
  <si>
    <t>"Discrétion", "Représentation"</t>
  </si>
  <si>
    <t>"Acrobatie", "Représentation"</t>
  </si>
  <si>
    <t>DV</t>
  </si>
  <si>
    <t>Rages</t>
  </si>
  <si>
    <t>Dégâts</t>
  </si>
  <si>
    <t>Voie primitive</t>
  </si>
  <si>
    <t>Points de sorcellerie</t>
  </si>
  <si>
    <t>2d6</t>
  </si>
  <si>
    <t>Archétype de roublard</t>
  </si>
  <si>
    <t>3d6</t>
  </si>
  <si>
    <t>4d6</t>
  </si>
  <si>
    <t>5d6</t>
  </si>
  <si>
    <t>6d6</t>
  </si>
  <si>
    <t>7d6</t>
  </si>
  <si>
    <t>8d6</t>
  </si>
  <si>
    <t>Esprit impénétrable</t>
  </si>
  <si>
    <t>9d6</t>
  </si>
  <si>
    <t>10d6</t>
  </si>
  <si>
    <t>Attaque sournoise</t>
  </si>
  <si>
    <t>Niveau d'emplacement</t>
  </si>
  <si>
    <t>Invocations connues</t>
  </si>
  <si>
    <t>Emplacements de sort</t>
  </si>
  <si>
    <t>Sorts connus</t>
  </si>
  <si>
    <t>Sorts mineurs connus</t>
  </si>
  <si>
    <t>Sorts mineur connus</t>
  </si>
  <si>
    <t>Points Spéciaux</t>
  </si>
  <si>
    <t>Attaque bonus</t>
  </si>
  <si>
    <t>Sorcellerie</t>
  </si>
  <si>
    <t>Rage</t>
  </si>
  <si>
    <t>Arts-Martiaux</t>
  </si>
  <si>
    <t>HERMIT</t>
  </si>
  <si>
    <t>ARTIST</t>
  </si>
  <si>
    <t>CRIMINAL</t>
  </si>
  <si>
    <t>STREETS_CHILD</t>
  </si>
  <si>
    <t>MARINE</t>
  </si>
  <si>
    <t>WISE</t>
  </si>
  <si>
    <t>SOLDIER</t>
  </si>
  <si>
    <t>CAPTIVE</t>
  </si>
  <si>
    <t>VILLAGE_IDIOT</t>
  </si>
  <si>
    <t>TRAVELER</t>
  </si>
  <si>
    <t>BOUNTY_HUNTER</t>
  </si>
  <si>
    <t>TORMENTED</t>
  </si>
  <si>
    <t>PEOPLE_HERO</t>
  </si>
  <si>
    <t>GUILD_ARTISAN</t>
  </si>
  <si>
    <t>Bonus CA</t>
  </si>
  <si>
    <t>Max bonus CA</t>
  </si>
  <si>
    <t>SubRaces</t>
  </si>
  <si>
    <t>Historics</t>
  </si>
  <si>
    <t>WeaponCategories</t>
  </si>
  <si>
    <t>ArmorCategories</t>
  </si>
  <si>
    <t>ObjectCategories</t>
  </si>
  <si>
    <t>EquipmentCategories</t>
  </si>
  <si>
    <t>HostelCategories</t>
  </si>
  <si>
    <t>ServiceCategories</t>
  </si>
  <si>
    <t>Weapons</t>
  </si>
  <si>
    <t>Armors</t>
  </si>
  <si>
    <t>Objects</t>
  </si>
  <si>
    <t>Equipments</t>
  </si>
  <si>
    <t>Mounts</t>
  </si>
  <si>
    <t>Ships</t>
  </si>
  <si>
    <t>Wares</t>
  </si>
  <si>
    <t>HostelServices</t>
  </si>
  <si>
    <t>Services</t>
  </si>
  <si>
    <t>Trinkets</t>
  </si>
  <si>
    <t>Levels</t>
  </si>
  <si>
    <t>Caracteristics</t>
  </si>
  <si>
    <t>Skills</t>
  </si>
  <si>
    <t>Capacities</t>
  </si>
  <si>
    <t>"Ash":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t>
  </si>
  <si>
    <t>Characters</t>
  </si>
  <si>
    <t>"C_MEL": {"Code": "C_MEL", "Name": "Armes courantes de corps à corps"},
   "C_DIS": {"Code": "C_DIS","Name": "Armes courantes à distance"},
   "W_MEL": {"Code": "W_MEL","Name": "Armes de guerre de corps à corps"},
   "W_DIS": {"Code": "W_DIS","Name": "Armes de guerre à distance"}</t>
  </si>
  <si>
    <t>"LIGHT": {"Code": "LIGHT", "Name": "Armures légères"},
   "MID": {"Code": "MID","Name": "Armures intermédiaires"},
   "HEAVY": {"Code": "HEAVY","Name": "Armures lourdes"},
   "SHIELD": {"Code": "SHIELD","Name": "Boucliers"}</t>
  </si>
  <si>
    <t>"HOSTEL": {"Code": "HOSTEL", "Name": "Auberge"},
   "MEAL": {"Code": "MEAL", "Name": "Repas (par jour)"},
   "FOOD": {"Code": "FOOD", "Name": "Nourriture"},
   "DRINK": {"Code": "DRINK", "Name": "Boisson"}</t>
  </si>
  <si>
    <t>"HIRING": {"Code": "HIRING", "Name": "Embauche"},
   "TRANSPORT": {"Code": "TRANSPORT", "Name": "Transport"}</t>
  </si>
  <si>
    <t>"FOR": {
    "Code": "FOR",
    "Name": "Force",
    "OV": "Strength"
   },
   "CON": {
    "Code": "CON",
    "Name": "Constitution",
    "OV": "Constitution"
   },
   "DEX": {
    "Code": "DEX",
    "Name": "Dextérité",
    "OV": "Dexterity"
   },
   "INT": {
    "Code": "INT",
    "Name": "Intelligence",
    "OV": "Intelligence"
   },
   "SAG": {
    "Code": "SAG",
    "Name": "Sagesse",
    "OV": "Wisdom"
   },
   "CHA": {
    "Code": "CHA",
    "Name": "Charisme",
    "OV": "Charisma"
   }</t>
  </si>
  <si>
    <t>"Acrobatie":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t>
  </si>
  <si>
    <t>DEX</t>
  </si>
  <si>
    <t>Sort</t>
  </si>
  <si>
    <t>BBE</t>
  </si>
  <si>
    <t>Niv</t>
  </si>
  <si>
    <t>École</t>
  </si>
  <si>
    <t>Incantation</t>
  </si>
  <si>
    <t>Concentration</t>
  </si>
  <si>
    <t>Rituel</t>
  </si>
  <si>
    <t>Description</t>
  </si>
  <si>
    <t>Source</t>
  </si>
  <si>
    <t>Absorption des éléments</t>
  </si>
  <si>
    <t>Absorb Elements</t>
  </si>
  <si>
    <t>abjuration</t>
  </si>
  <si>
    <t>1 réaction</t>
  </si>
  <si>
    <t>Le lanceur a la résistance aux dégâts reçus et inflige 1d6 dégâts extra du même type à sa prochaine attaque (dégâts/niv).</t>
  </si>
  <si>
    <t>Xanathar´s Guide to Everything</t>
  </si>
  <si>
    <t>Agrandir/Rétrécir</t>
  </si>
  <si>
    <t>Enlarge/Reduce</t>
  </si>
  <si>
    <t>transmutation</t>
  </si>
  <si>
    <t>1 action</t>
  </si>
  <si>
    <t>Double ou réduit de moitié la taille d'une créature (JdS de Con) ou d'un objet.</t>
  </si>
  <si>
    <t>Player´s Handbook (SRD)</t>
  </si>
  <si>
    <t>Aide</t>
  </si>
  <si>
    <t>Aid</t>
  </si>
  <si>
    <t>Jusqu'à 3 créatures augmentent leurs pv actuels et pv max de 5 (+5 pv/niv).</t>
  </si>
  <si>
    <t>Alarme</t>
  </si>
  <si>
    <t>Alarm</t>
  </si>
  <si>
    <t>1 minute</t>
  </si>
  <si>
    <t>Alerte le lanceur ou active une alarme si une créature de taille TP ou supérieure pénètre dans un cube surveillé de 6 m.</t>
  </si>
  <si>
    <t>Allié planaire</t>
  </si>
  <si>
    <t>Planar Ally</t>
  </si>
  <si>
    <t>invocation</t>
  </si>
  <si>
    <t>10 minutes</t>
  </si>
  <si>
    <t>Invoque un céleste, un élémentaire ou un fiélon qui aidera le lanceur contre paiement (1000 po/h, sacrifice, quête, etc).</t>
  </si>
  <si>
    <t>Amélioration de caractéristique</t>
  </si>
  <si>
    <t>Enhance Ability</t>
  </si>
  <si>
    <t>La cible gagne l'avantage aux jets d'une caractéristique prédéfinie, plus d'éventuels autres bonus (+1 créature/niv).</t>
  </si>
  <si>
    <t>Amélioration de compétences</t>
  </si>
  <si>
    <t>Skill Empowerment</t>
  </si>
  <si>
    <t>La cible double son bonus de maîtrise pour une compétence.</t>
  </si>
  <si>
    <t>Amis</t>
  </si>
  <si>
    <t>Friends</t>
  </si>
  <si>
    <t>enchantement</t>
  </si>
  <si>
    <t>Le lanceur obtient l'avantage aux jets de Charisme contre une créature choisie qui ne lui est pas hostile.</t>
  </si>
  <si>
    <t>Player´s Handbook (BR)</t>
  </si>
  <si>
    <t>Amitié avec les animaux</t>
  </si>
  <si>
    <t>Animal Friendship</t>
  </si>
  <si>
    <t>Une bête d'Intelligence 3 ou moins doit réussir un JdS de Sag. ou être charmée (+1 bête/niv).</t>
  </si>
  <si>
    <t>Animation d'objets</t>
  </si>
  <si>
    <t>Animation des objets</t>
  </si>
  <si>
    <t>Animate Objects</t>
  </si>
  <si>
    <t>Anime jusqu'à 10 objets non magiques et contrôle leurs actions jusqu'à 150 m (+2 objets/niv).</t>
  </si>
  <si>
    <t>Animation des morts</t>
  </si>
  <si>
    <t>Animate Dead</t>
  </si>
  <si>
    <t>nécromancie</t>
  </si>
  <si>
    <t>Crée un squelette à partir d'os ou un zombi à partir d'un cadavre, qui est sous le contrôle du lanceur (+2 créatures/niv).</t>
  </si>
  <si>
    <t>Apaisement des émotions</t>
  </si>
  <si>
    <t>Calm Emotions</t>
  </si>
  <si>
    <t>Les créatures dans un rayon de 6 m doivent réussir un JdS de Cha. ou ne plus être charmées/effrayées, ou être indifférentes.</t>
  </si>
  <si>
    <t>Apparence trompeuse</t>
  </si>
  <si>
    <t>Seeming</t>
  </si>
  <si>
    <t>illusion</t>
  </si>
  <si>
    <t>Change l'apparence physique et vestimentaire de cibles (JdS si non consentante).</t>
  </si>
  <si>
    <t>Appel de familier</t>
  </si>
  <si>
    <t>Find Familiar</t>
  </si>
  <si>
    <t>1 heure</t>
  </si>
  <si>
    <t>Invoque un petit animal qui obéit au lanceur du sort et qui partage ses sens avec lui par télépathie.</t>
  </si>
  <si>
    <t>Appel de la foudre</t>
  </si>
  <si>
    <t>Call Lightning</t>
  </si>
  <si>
    <t>Les créatures dans un rayon de 1,50 m doivent réussir un JdS de Dex. ou subir 3d10 dégâts de foudre (dégâts/niv) à chaque tour.</t>
  </si>
  <si>
    <t>Appel de monture</t>
  </si>
  <si>
    <t>Trouver une monture</t>
  </si>
  <si>
    <t>Find Steed</t>
  </si>
  <si>
    <t>Invoque un esprit sous la forme d'un destrier (cheval, élan, etc) lié par télépathie au lanceur.</t>
  </si>
  <si>
    <t>Appel de monture supérieure</t>
  </si>
  <si>
    <t>Trouver une monture supérieure</t>
  </si>
  <si>
    <t>Find Greater Steed</t>
  </si>
  <si>
    <t>Invoque un esprit sous la forme d'un destrier (griffon, pégase, etc) lié par télépathie au lanceur.</t>
  </si>
  <si>
    <t>Arme élémentaire</t>
  </si>
  <si>
    <t>Elemental Weapon</t>
  </si>
  <si>
    <t>Une arme devient magique avec +1 aux jets d'attaque et +1d4 de dégâts extra d'un type à choisir (bonus et dégâts/niv).</t>
  </si>
  <si>
    <t>Player´s Handbook</t>
  </si>
  <si>
    <t>Arme magique</t>
  </si>
  <si>
    <t>Magic Weapon</t>
  </si>
  <si>
    <t>1 action bonus</t>
  </si>
  <si>
    <t>Transforme une arme en arme magique +1 à l'attaque et aux dégâts (bonus de +2 ou +3/niv).</t>
  </si>
  <si>
    <t>Arme sacrée</t>
  </si>
  <si>
    <t>Holy Weapon</t>
  </si>
  <si>
    <t>évocation</t>
  </si>
  <si>
    <t>L'arme cible brille, inflige 2d8 dégâts radiants supplémentaires et peut exploser sur un rayon de 9 m (JdS ou 4d8 radiants).</t>
  </si>
  <si>
    <t>Arme spirituelle</t>
  </si>
  <si>
    <t>Spiritual Weapon</t>
  </si>
  <si>
    <t>Si l'attaque avec un sort touche, inflige 1d8+Mod.Carac dégâts de force (dégâts/niv). Une action bonus permet une autre attaque.</t>
  </si>
  <si>
    <t>Armure d'Agathys</t>
  </si>
  <si>
    <t>Armor of Agathys</t>
  </si>
  <si>
    <t>Le lanceur gagne 5pv temporaires et une créature qui le touche au corps à corps subit 5 dégâts de froid à (+5 pv et dégâts/niv).</t>
  </si>
  <si>
    <t>Armure de mage</t>
  </si>
  <si>
    <t>Armure du mage</t>
  </si>
  <si>
    <t>Mage Armor</t>
  </si>
  <si>
    <t>La cible, si elle est consentante et ne porte pas d'armure, obtient une CA de 13+Mod.Dex.</t>
  </si>
  <si>
    <t>Arrêt du temps</t>
  </si>
  <si>
    <t>Time Stop</t>
  </si>
  <si>
    <t>Arrête le temps durant 1d4+1 tours pour tout le monde sauf pour le lanceur.</t>
  </si>
  <si>
    <t>Aspersion d'acide</t>
  </si>
  <si>
    <t>Aspersion acide</t>
  </si>
  <si>
    <t>Acid Splash</t>
  </si>
  <si>
    <t>1 ou 2 créatures dans un rayon de 1,50 m doivent réussir un JdS de Dex. ou subir 1d6 dégâts d'acide (dégâts/niv).</t>
  </si>
  <si>
    <t>Assassin imaginaire</t>
  </si>
  <si>
    <t>Phantasmal Killer</t>
  </si>
  <si>
    <t>La cible doit réussir un JdS de Sag. ou être effrayée puis subir 4d10 dégâts psychiques (dégâts/niv) à chacun de ses tours.</t>
  </si>
  <si>
    <t>Assistance</t>
  </si>
  <si>
    <t>Guidance</t>
  </si>
  <si>
    <t>divination</t>
  </si>
  <si>
    <t>La cible peut ajouter 1d4 à un jet de caractéristique de son choix.</t>
  </si>
  <si>
    <t>Attraction terrestre</t>
  </si>
  <si>
    <t>Earthbind</t>
  </si>
  <si>
    <t>La cible à 90 m doit réussir un JdS de For. ou sa vitesse de vol est réduite à 0 (descend à 18 m/round).</t>
  </si>
  <si>
    <t>Aube</t>
  </si>
  <si>
    <t>Dawn</t>
  </si>
  <si>
    <t>Les créatures dans un cylindre de 9 x 12 m doivent réussir un JdS de Con. ou subir 4d10 dégâts radiants.</t>
  </si>
  <si>
    <t>Augure</t>
  </si>
  <si>
    <t>Augury</t>
  </si>
  <si>
    <t>Le lanceur obtient un présage concernant le résultat d'une action dans les 30 prochaines min (fortune, péril, les deux ou rien).</t>
  </si>
  <si>
    <t>Aura de pureté</t>
  </si>
  <si>
    <t>Aura of Purity</t>
  </si>
  <si>
    <t>Les créatures dans un rayon de 9 m ne peuvent tomber malade, ont la résistance au poison et l'avantage à certains JdS.</t>
  </si>
  <si>
    <t>Aura de vie</t>
  </si>
  <si>
    <t>Aura of Life</t>
  </si>
  <si>
    <t>Les créatures dans un rayon de 9 m ont la résistance aux dégâts nécrotiques et regagnent automatiquement 1 pv une fois à 0 pv.</t>
  </si>
  <si>
    <t>Aura de vitalité</t>
  </si>
  <si>
    <t>Aura of Vitality</t>
  </si>
  <si>
    <t>La cible dans un rayon de 9 m récupère 2d6 pv.</t>
  </si>
  <si>
    <t>Aura du croisé</t>
  </si>
  <si>
    <t>Crusader's Mantle</t>
  </si>
  <si>
    <t>Les créatures non hostiles dans un rayon de 9 m infligent 1d4 dégâts radiants extra lorsqu'ils touchent avec une arme.</t>
  </si>
  <si>
    <t>Aura magique de Nystul</t>
  </si>
  <si>
    <t>Nystul's Magic Aura</t>
  </si>
  <si>
    <t>Révèle de fausses informations au sujet d'une créature ou d'un objet qui serait la cible d'un sort de divination.</t>
  </si>
  <si>
    <t>Aura sacrée</t>
  </si>
  <si>
    <t>Holy Aura</t>
  </si>
  <si>
    <t>Les cibles dans un rayon de 9 m ont l'avantage aux JdS. Les autres créatures ont un désavantage à l'attaque contre ces cibles.</t>
  </si>
  <si>
    <t>Bagou</t>
  </si>
  <si>
    <t>Glibness</t>
  </si>
  <si>
    <t>Donne 15 à un jet de Charisme et masque les mensonges lors d'une détection magique.</t>
  </si>
  <si>
    <t>Baies nourricières</t>
  </si>
  <si>
    <t>Goodberry</t>
  </si>
  <si>
    <t>Crée jusqu'à 10 baies qui redonnent 1 pv chacune et gardent leur pouvoir durant 24 heures.</t>
  </si>
  <si>
    <t>Bannissement</t>
  </si>
  <si>
    <t>Banishment</t>
  </si>
  <si>
    <t>La cible doit réussir un JdS de Cha. ou être envoyée sur un demi-plan non-dangereux (+1 créature/niv).</t>
  </si>
  <si>
    <t>Barrière de lames</t>
  </si>
  <si>
    <t>Blade Barrier</t>
  </si>
  <si>
    <t>Crée un mur de 30 x 6 x 1,50 m qui confère un abri important (3/4) et peut infliger 6d10 dégâts tranchants si on le traverse.</t>
  </si>
  <si>
    <t>Bénédiction</t>
  </si>
  <si>
    <t>Bless</t>
  </si>
  <si>
    <t>Jusqu'à 3 cibles peuvent ajouter 1d4 à leur jet d'attaque ou de sauvegarde (+1 créature/niv).</t>
  </si>
  <si>
    <t>Blessure</t>
  </si>
  <si>
    <t>Inflict Wounds</t>
  </si>
  <si>
    <t>Si l'attaque touche, inflige subit 3d10 dégâts nécrotiques (dégâts/niv).</t>
  </si>
  <si>
    <t>Bosquet des druides</t>
  </si>
  <si>
    <t>Druid Grove</t>
  </si>
  <si>
    <t>Protège une zone de 27 x 27 x 27 m par un brouillard, des lianes, des arbres animés, ou autres effets.</t>
  </si>
  <si>
    <t>Bouche magique</t>
  </si>
  <si>
    <t>Magic Mouth</t>
  </si>
  <si>
    <t>Crée une bouche magique qui répétera un message de 25 mots max lorsqu'une condition de déclenchement est remplie.</t>
  </si>
  <si>
    <t>En réaction, la lanceur gagne un bonus de +5 à la CA et ne prend aucun dégât du sort projectile magique.</t>
  </si>
  <si>
    <t>Bouclier de feu</t>
  </si>
  <si>
    <t>Fire Shield</t>
  </si>
  <si>
    <t>Le lanceur obtient la résistance aux dégâts de froid ou de feu, et fait subir 2d8 dégâts aux attaquants à 1,50 m qui touchent.</t>
  </si>
  <si>
    <t>Bouclier de la foi</t>
  </si>
  <si>
    <t>Shield of Faith</t>
  </si>
  <si>
    <t>La cible obtient un bonus de +2 de CA.</t>
  </si>
  <si>
    <t>Boule de feu</t>
  </si>
  <si>
    <t>Fireball</t>
  </si>
  <si>
    <t>Les créatures dans un rayon de 6 m doivent réussir un JdS de Dex. ou subir 8d6 dégâts de feu (dégâts/niv).</t>
  </si>
  <si>
    <t>Boule de feu à retardement</t>
  </si>
  <si>
    <t>Boule de feu à explosion retardée</t>
  </si>
  <si>
    <t>Delayed Blast Fireball</t>
  </si>
  <si>
    <t>Les créatures dans une shpère de 6 m de rayon doivent réussir un JdS de Dex. ou subir 12d6 dégâts de feu (dégâts/niv).</t>
  </si>
  <si>
    <t>Bourrasque</t>
  </si>
  <si>
    <t>Gust of Wind</t>
  </si>
  <si>
    <t>Les créatures sur une ligne de 18 x 3 m doivent réussir un JdS de For. ou être repoussées de 4,50 m.</t>
  </si>
  <si>
    <t>Cage de force</t>
  </si>
  <si>
    <t>Forcecage</t>
  </si>
  <si>
    <t>Crée une cage de 6 m ou une boite de 3 m de force magique qui emprisonne une créature. Évasion possible par magie uniquement.</t>
  </si>
  <si>
    <t>Cage des âmes</t>
  </si>
  <si>
    <t>Soul Cage</t>
  </si>
  <si>
    <t>1 reaction</t>
  </si>
  <si>
    <t>Vole une âme pour gagner des pv, lui poser des questions, obtenir l'avantage à un dé ou voir un lieu qu'elle connaissait.</t>
  </si>
  <si>
    <t>Carquois magique</t>
  </si>
  <si>
    <t>Swift Quiver</t>
  </si>
  <si>
    <t>Fait qu'un carquois produise constamment des munitions non magiques, permettant 2 attaques par round en action bonus.</t>
  </si>
  <si>
    <t>Catapulte</t>
  </si>
  <si>
    <t>Catapult</t>
  </si>
  <si>
    <t>La cible doit réussir un JdS de Dex. ou subir 3d8 dégâts contondants d'un objet de 2,5 kg max (+2,5 kg et +1d8/niv).</t>
  </si>
  <si>
    <t>Blindness/Deafness</t>
  </si>
  <si>
    <t>La cible doit réussir un JdS de Con. ou devenir aveuglée ou assourdie (+1 créature/niv).</t>
  </si>
  <si>
    <t>Cercle de mort</t>
  </si>
  <si>
    <t>Circle of Death</t>
  </si>
  <si>
    <t>Les créatures dans une sphère de 18 m de rayon doivent réussir un JdS de Con. ou subir 8d6 dégâts nécrotiques (dégâts/niv).</t>
  </si>
  <si>
    <t>Cercle de pouvoir</t>
  </si>
  <si>
    <t>Circle of Power</t>
  </si>
  <si>
    <t>Les créatures amicales dans un rayon de 9 m ont l'avantage aux JdS contre les sorts et autres effets magiques.</t>
  </si>
  <si>
    <t>Cercle de téléportation</t>
  </si>
  <si>
    <t>Teleportation Circle</t>
  </si>
  <si>
    <t>Crée un cercle permettant à quiconque d’être téléporté vers un autre cercle de téléportation connu du lanceur.</t>
  </si>
  <si>
    <t>Cercle magique</t>
  </si>
  <si>
    <t>Magic Circle</t>
  </si>
  <si>
    <t>Crée un cylindre de 6 x 6 m qui protège des célestes, élémentaires, fées, fiélons et/ou morts-vivants (+1 h/niv).</t>
  </si>
  <si>
    <t>Cérémonie</t>
  </si>
  <si>
    <t>Ceremony</t>
  </si>
  <si>
    <t>Célèbre un rite religieux (bénir de l'eau, octroyer un bonus à la CA, aux JdS, au jets de carac, etc).</t>
  </si>
  <si>
    <t>Chaîne d'éclairs</t>
  </si>
  <si>
    <t>Chain Lightning</t>
  </si>
  <si>
    <t>Jusqu'à 4 cibles différentes doivent réussir un JdS de Dex. ou subir 10d8 dégâts de foudre (+1 cible/niv).</t>
  </si>
  <si>
    <t>Champ antimagie</t>
  </si>
  <si>
    <t>Antimagic Field</t>
  </si>
  <si>
    <t>Crée une sphère de 3 m de rayon dans laquelle les sorts et les objets magiques ne fonctionnent plus.</t>
  </si>
  <si>
    <t>Changement de forme</t>
  </si>
  <si>
    <t>Shapechange</t>
  </si>
  <si>
    <t>Le lanceur prend la forme d'une créature qu'il a déjà vue d'un FP égal ou inférieur à son niveau.</t>
  </si>
  <si>
    <t>Changement de plan</t>
  </si>
  <si>
    <t>Plane Shift</t>
  </si>
  <si>
    <t>Le lanceur et jusqu'à 8 créatures sont transportés dans un autre plan d'existence, ou une créature est bannie (JdS de Cha).</t>
  </si>
  <si>
    <t>Charme-monstre</t>
  </si>
  <si>
    <t>Charm Monster</t>
  </si>
  <si>
    <t>La cible doit réussir un JdS de Sag. ou être charmée par le lanceur (+1 créature/niv).</t>
  </si>
  <si>
    <t>Charme-personne</t>
  </si>
  <si>
    <t>Charm Person</t>
  </si>
  <si>
    <t>La cible humanoïde doit réussir un JdS de Sag. ou être charmée par le lanceur (+1 créature/niv).</t>
  </si>
  <si>
    <t>Châtiment ardent</t>
  </si>
  <si>
    <t>Frappe ardente</t>
  </si>
  <si>
    <t>Searing Smite</t>
  </si>
  <si>
    <t>Si l'attaque touche, inflige 1d6 dégâts de feu extra et enflamme la cible (dégâts/niv).</t>
  </si>
  <si>
    <t>Châtiment assommant</t>
  </si>
  <si>
    <t>Frappe assommante</t>
  </si>
  <si>
    <t>Staggering Smite</t>
  </si>
  <si>
    <t>Si l'attaque touche, inflige 4d6 dégâts psychiques extra et la cible doit réussir un JdS de Sag. ou avoir un désavantage.</t>
  </si>
  <si>
    <t>Châtiment aveuglant</t>
  </si>
  <si>
    <t>Frappe aveuglante</t>
  </si>
  <si>
    <t>Blinding Smite</t>
  </si>
  <si>
    <t>Si l'attaque touche, inflige 3d8 dégâts radiants extra et la cible doit réussir un JdS de Con. ou être aveuglée.</t>
  </si>
  <si>
    <t>Châtiment colérique</t>
  </si>
  <si>
    <t>Frappe colérique</t>
  </si>
  <si>
    <t>Wrathful Smite</t>
  </si>
  <si>
    <t>Si l'attaque touche, inflige 1d6 dégâts psychiques extra et la cible doit réussir un JdS de Sag. ou être effrayée.</t>
  </si>
  <si>
    <t>Châtiment de bannissement</t>
  </si>
  <si>
    <t>Frappe du bannissement</t>
  </si>
  <si>
    <t>Banishing Smite</t>
  </si>
  <si>
    <t>Si l'attaque avec une arme touche, inflige 5d10 dégâts de force extra. Une cible réduite à 50 pv ou moins est bannie.</t>
  </si>
  <si>
    <t>Châtiment lumineux</t>
  </si>
  <si>
    <t>Frappe lumineuse</t>
  </si>
  <si>
    <t>Branding Smite</t>
  </si>
  <si>
    <t>Si l'attaque avec une arme touche, inflige 2d6 dégâts radiants extra et la cible émet une lumière faible sur 1,50m (dégâts/niv).</t>
  </si>
  <si>
    <t>Châtiment tonitruant</t>
  </si>
  <si>
    <t>Frappe tonitruante</t>
  </si>
  <si>
    <t>Thunderous Smite</t>
  </si>
  <si>
    <t>Si l'attaque touche, inflige 2d6 dégâts de tonnerre extra, et la cible doit réussir un JdS de For. ou tomber à terre.</t>
  </si>
  <si>
    <t>Chien de garde de Mordenkainen</t>
  </si>
  <si>
    <t>Mordenkainen's Faithful Hound</t>
  </si>
  <si>
    <t>Invoque un chien de garde invisible qui aboie à l'approche de créatures et les attaque (4d8 dégâts perforants).</t>
  </si>
  <si>
    <t>Clairvoyance</t>
  </si>
  <si>
    <t>Crée un détecteur invisible dans un lieu familier à 1,5 km ou moins, permettant de voir ou d'entendre (au choix, modifiable).</t>
  </si>
  <si>
    <t>Clignotement</t>
  </si>
  <si>
    <t>Blink</t>
  </si>
  <si>
    <t>Le lanceur a 50% de chance de passer dans le plan éthéré, puis il revient dans l'espace qu'il occupait au tour suivant.</t>
  </si>
  <si>
    <t>Clone</t>
  </si>
  <si>
    <t>Crée en 120 jours le double inerte d'une créature vivante. Si la créature originale meurt, son âme est transférée dans le clone.</t>
  </si>
  <si>
    <t>Coffre secret de Léomund</t>
  </si>
  <si>
    <t>Leomund's Secret Chest</t>
  </si>
  <si>
    <t>Cache un coffre (90 x 60 x 60 cm) et son contenu dans le plan éthéré.</t>
  </si>
  <si>
    <t>Collet</t>
  </si>
  <si>
    <t>Snare</t>
  </si>
  <si>
    <t>Crée un piège magique (JdS de Dex. ou la créature de taille P à G est hissée en l'air).</t>
  </si>
  <si>
    <t>Colonne de flamme</t>
  </si>
  <si>
    <t>Flame Strike</t>
  </si>
  <si>
    <t>Les créatures dans un cylindre de 6 x 12 m doivent réussir un JdS de Dex. ou subir 4d6 de feu et 4d6 radiants (dégâts/niv).</t>
  </si>
  <si>
    <t>Communication à distance</t>
  </si>
  <si>
    <t>Envoi de message</t>
  </si>
  <si>
    <t>Sending</t>
  </si>
  <si>
    <t>Envoie un message de 25 mots à une créature familière, quelle que soit la distance ou le plan. Elle peut y répondre.</t>
  </si>
  <si>
    <t>Communication avec les animaux</t>
  </si>
  <si>
    <t>Speak with Animals</t>
  </si>
  <si>
    <t>Le lanceur communique avec des bêtes qui peuvent ainsi partager des informations ou aider.</t>
  </si>
  <si>
    <t>Communication avec les morts</t>
  </si>
  <si>
    <t>Speak with Dead</t>
  </si>
  <si>
    <t>Permet à un cadavre qui possède encore une bouche et n'est pas un mort-vivant de répondre à 5 questions du lanceur.</t>
  </si>
  <si>
    <t>Communication avec les plantes</t>
  </si>
  <si>
    <t>Speak with Plants</t>
  </si>
  <si>
    <t>Le lanceur peut communiquer avec des plantes à 9 m, et transforme un terrain difficile en un terrain ordinaire ou l'inverse.</t>
  </si>
  <si>
    <t>Communion</t>
  </si>
  <si>
    <t>Commune</t>
  </si>
  <si>
    <t>Permet d'obtenir d'une entité divine les réponses (oui ou non) à 3 questions.</t>
  </si>
  <si>
    <t>Communion avec la nature</t>
  </si>
  <si>
    <t>Commune with Nature</t>
  </si>
  <si>
    <t>Le lanceur obtient 3 informations sur le territoire alentour. Ne fonctionne pas dans les donjons ou les villes.</t>
  </si>
  <si>
    <t>Compréhension des langues</t>
  </si>
  <si>
    <t>Comprehend Languages</t>
  </si>
  <si>
    <t>Le lanceur comprend toutes les langues parlées ou écrites (1 min/page). Ne décode pas les messages secrets.</t>
  </si>
  <si>
    <t>Compulsion</t>
  </si>
  <si>
    <t>Les cibles à 9 m doivent réussir un JdS de Sag. ou se déplacer dans une direction indiquée.</t>
  </si>
  <si>
    <t>Cône de froid</t>
  </si>
  <si>
    <t>Cone of Cold</t>
  </si>
  <si>
    <t>Les créatures dans un cône de 18 m doivent réussir un JdS de Con. ou subir 8d8 dégâts de froid (dégâts/niv).</t>
  </si>
  <si>
    <t>Confusion</t>
  </si>
  <si>
    <t>Les créatures dans un rayon de 3 m doivent réussir un JdS de Sag. ou ne plus pouvoir agir normalement (+1,50 m de rayon/niv).</t>
  </si>
  <si>
    <t>Contact avec un autre plan</t>
  </si>
  <si>
    <t>Contacter un autre plan</t>
  </si>
  <si>
    <t>Contact Other Plane</t>
  </si>
  <si>
    <t>Contacte une entité extérieure afin de lui poser 5 questions si un JdS d'Int. est réussi. Sinon, 6d6 dégâts psychiques.</t>
  </si>
  <si>
    <t>Contact glacial</t>
  </si>
  <si>
    <t>Chill Touch</t>
  </si>
  <si>
    <t>Si l'attaque avec un sort touche, inflige 1d8 dégâts nécrotiques (dégâts/niv) et la cible ne peut récupérer ses pv de suite.</t>
  </si>
  <si>
    <t>Contagion</t>
  </si>
  <si>
    <t>Si l'attaque avec un sort touche, la cible est infectée d'une maladie à choisir parmi les 6 proposées.</t>
  </si>
  <si>
    <t>Contamination</t>
  </si>
  <si>
    <t>Harm</t>
  </si>
  <si>
    <t>La cible doit réussir un JdS de Con. ou subir 14d6 dégâts nécrotiques. Le sort ne peut pas la tuer toutefois.</t>
  </si>
  <si>
    <t>Contrat</t>
  </si>
  <si>
    <t>Entrave planaire</t>
  </si>
  <si>
    <t>Planar Binding</t>
  </si>
  <si>
    <t>La cible (céleste, élémentaire, fée ou fiélon) doit réussir un JdS de Cha. ou servir le lanceur (durée/niv).</t>
  </si>
  <si>
    <t>Contresort</t>
  </si>
  <si>
    <t>Counterspell</t>
  </si>
  <si>
    <t>En réaction, fait échouer un sort de niveau 3 ou inférieur. Jet de Carac.Inc pour un sort de niveau 4 ou supérieur (seuil/niv).</t>
  </si>
  <si>
    <t>Contrôle de l'eau</t>
  </si>
  <si>
    <t>Control Water</t>
  </si>
  <si>
    <t>Contrôle l'eau dans un cube de 30 m (provoquer une crue, scinder l'eau, diriger le courant, créer un tourbillon).</t>
  </si>
  <si>
    <t>Contrôle des flammes</t>
  </si>
  <si>
    <t>Control Flames</t>
  </si>
  <si>
    <t>Contrôle les feux non magiques pour les allumer, éteindre, faire grossir, faire apparaître des formes simples, etc.</t>
  </si>
  <si>
    <t>Contrôle des vents</t>
  </si>
  <si>
    <t>Control Winds</t>
  </si>
  <si>
    <t>Contrôle l'air dans un cube de 30 m et produit un effet (Rafales, Écrasement ou Ascension).</t>
  </si>
  <si>
    <t>Contrôle du climat</t>
  </si>
  <si>
    <t>Control Weather</t>
  </si>
  <si>
    <t>Modifie progressivement les conditions climatiques en extérieur (précipitation, température et force du vent).</t>
  </si>
  <si>
    <t>Convocations instantanées de Drawmij</t>
  </si>
  <si>
    <t>Drawmij's Instant Summons</t>
  </si>
  <si>
    <t>Marque un objet de 5 kg max et permet par la suite de le téléporter dans la main du lanceur, où qu'il soit, s'il n'est pas tenu.</t>
  </si>
  <si>
    <t>Coquille antivie</t>
  </si>
  <si>
    <t>Antilife Shell</t>
  </si>
  <si>
    <t>Empêche les créatures autres que morts-vivants et créatures artificielles de pénétrer dans un rayon de 3 m.</t>
  </si>
  <si>
    <t>Corde enchantée</t>
  </si>
  <si>
    <t>Rope Trick</t>
  </si>
  <si>
    <t>Fait se dresser verticalement une corde qui donne dans un espace extradimensionnel qui peut contenir 8 créatures de taille M.</t>
  </si>
  <si>
    <t>Cordon de flèches</t>
  </si>
  <si>
    <t>Cordon of Arrows</t>
  </si>
  <si>
    <t>4 munitions infligent 1d6 dégâts perforants si la cible rate un JdS de Dex. (nbre de munitions/niv).</t>
  </si>
  <si>
    <t>Couleurs dansantes</t>
  </si>
  <si>
    <t>Color Spray</t>
  </si>
  <si>
    <t>6d10 pv de créatures sont éblouies par ordre croissant de leurs pv actuels (+2d10 pv/niv).</t>
  </si>
  <si>
    <t>Coup au but</t>
  </si>
  <si>
    <t>Viser juste</t>
  </si>
  <si>
    <t>True Strike</t>
  </si>
  <si>
    <t>Le lanceur obtient l'avantage à son prochain jet d'attaque contre une cible.</t>
  </si>
  <si>
    <t>Coup de tonnerre</t>
  </si>
  <si>
    <t>Thunderclap</t>
  </si>
  <si>
    <t>Les créatures dans un rayon de 1,50 m doivent réussir un JdS de Con. ou subir 1d6 dégâts tonnerre (dégâts/niv).</t>
  </si>
  <si>
    <t>Couronne d'étoiles</t>
  </si>
  <si>
    <t>Crown of Stars</t>
  </si>
  <si>
    <t>Si l'attaque avec un sort touche, 7 atomes infligent chacun 4d12 dégâts radiants (+1 atome/niv).</t>
  </si>
  <si>
    <t>Couronne du dément</t>
  </si>
  <si>
    <t>Crown of Madness</t>
  </si>
  <si>
    <t>La cible doit réussir un JdS de Sag. ou être charmée. Elle peut alors attaquer une cible désignée par le lanceur.</t>
  </si>
  <si>
    <t>Couteau de glace</t>
  </si>
  <si>
    <t>Ice Knife</t>
  </si>
  <si>
    <t>Si l'attaque avec un sort touche, inflige 1d10 dégâts perforants + JdS de Dex. ou 2d6 dégâts de froid (dégâts/niv) à 1,50 m.</t>
  </si>
  <si>
    <t>Création</t>
  </si>
  <si>
    <t>Creation</t>
  </si>
  <si>
    <t>Crée un objet non vivant fait de matières végétales ou minérales et pas plus grand qu'un cube de 1,50 m (+1,50 m/niv).</t>
  </si>
  <si>
    <t>Création d'homoncule</t>
  </si>
  <si>
    <t>Create Homunculus</t>
  </si>
  <si>
    <t>Crée un homunculus auquel le lanceur peut transférer ses points de vie jusqu'à son prochain repos long.</t>
  </si>
  <si>
    <t>Création de mort-vivant</t>
  </si>
  <si>
    <t>Create Undead</t>
  </si>
  <si>
    <t>Jusqu'à 3 cadavres humanoïdes M ou P deviennent une goule qui obéit au lanceur durant 24 h (nbre et type de créatures/niv).</t>
  </si>
  <si>
    <t>Création de nourriture et d'eau</t>
  </si>
  <si>
    <t>Create Food and Water</t>
  </si>
  <si>
    <t>Crée 22,5 kilos de nourriture et 120 litres d'eau, suffisant pour 15 personnes durant 24 heures.</t>
  </si>
  <si>
    <t>Création ou destruction d'eau</t>
  </si>
  <si>
    <t>Create or Destroy Water</t>
  </si>
  <si>
    <t>Crée ou détruit jusqu'à 40 litres d'eau (+40 litres/niv).</t>
  </si>
  <si>
    <t>Croissance d'épines</t>
  </si>
  <si>
    <t>Spike Growth</t>
  </si>
  <si>
    <t>Les créatures dans un rayon de 6 m (terrain difficile) subissent 2d4 dégâts perforants pour chaque 1,50 m de déplacement.</t>
  </si>
  <si>
    <t>Croissance végétale</t>
  </si>
  <si>
    <t>Plant Growth</t>
  </si>
  <si>
    <t>1 action ou 8 heures</t>
  </si>
  <si>
    <t>Les plantes dans la zone croissent avec vigueur, ou sur une année les plantes produisent deux fois plus de nourriture.</t>
  </si>
  <si>
    <t>Danse irrésistible d'Otto</t>
  </si>
  <si>
    <t>Otto's Irresistible Dance</t>
  </si>
  <si>
    <t>La cible doit réussir un JdS de Sag. ou danser (désavantage aux JdS de Dex. et à l'attaque).</t>
  </si>
  <si>
    <t>Danse Macabre</t>
  </si>
  <si>
    <t>Jusqu'à 5 corps de taille M ou P deviennent des zombies ou des squelettes sous le contrôle du lanceur (+2 corps/niv).</t>
  </si>
  <si>
    <t>Déblocage</t>
  </si>
  <si>
    <t>Knock</t>
  </si>
  <si>
    <t>Déverrouille ou débloque 1 objet (porte, coffre, cadenas, menottes, etc) ou supprime le sort verrou magique pour 10 minutes.</t>
  </si>
  <si>
    <t>Décharge occulte</t>
  </si>
  <si>
    <t>Explosion occulte</t>
  </si>
  <si>
    <t>Eldritch Blast</t>
  </si>
  <si>
    <t>Si l'attaque avec un sort touche, inflige 1d10 dégâts de force (nbre de rayons/niv).</t>
  </si>
  <si>
    <t>Déguisement</t>
  </si>
  <si>
    <t>Disguise Self</t>
  </si>
  <si>
    <t>Modifie l'apparence du lanceur (son physique et son équipement) grâce à une illusion.</t>
  </si>
  <si>
    <t>Délivrance des malédictions</t>
  </si>
  <si>
    <t>Lever une malédiction</t>
  </si>
  <si>
    <t>Remove Curse</t>
  </si>
  <si>
    <t>Met fin à toutes les malédictions affligeant une créature ou un objet.</t>
  </si>
  <si>
    <t>Déluge d'énergie négative</t>
  </si>
  <si>
    <t>Negative Energy Flood</t>
  </si>
  <si>
    <t>La cible doit réussir un JdS de Con. ou subir 5d12 dégâts nécrotiques. Morte, la cible devient un zombie.</t>
  </si>
  <si>
    <t>Demi-plan</t>
  </si>
  <si>
    <t>Demiplane</t>
  </si>
  <si>
    <t>Crée une porte qui conduit à un demi-plan (cube de 9 m). Les créatures encore dans le demi-plan à la fin du sort sont piégées.</t>
  </si>
  <si>
    <t>Désintégration</t>
  </si>
  <si>
    <t>Disintegrate</t>
  </si>
  <si>
    <t>La cible doit réussir un JdS de Dex. ou subir 10d6+40 dégâts de force (dégâts/niv). Un objet de taille G est désintégré.</t>
  </si>
  <si>
    <t>Détection de la magie</t>
  </si>
  <si>
    <t>Detect Magic</t>
  </si>
  <si>
    <t>Le lanceur détecte toutes émanations magiques dans un rayon de 9 m et en détermine l'école.</t>
  </si>
  <si>
    <t>Détection des pensées</t>
  </si>
  <si>
    <t>Detect Thoughts</t>
  </si>
  <si>
    <t>Le lanceur détecte les pensées superficielles d'une créature à 9 m, et les plus approfondies si la cible rate un JdS de Sag.</t>
  </si>
  <si>
    <t>Détection du mal et du bien</t>
  </si>
  <si>
    <t>Detect Evil and Good</t>
  </si>
  <si>
    <t>Le lanceur détecte et localise aberration, céleste, élémentaire, fée, fiélon ou mort-vivant dans un rayon de 9 m.</t>
  </si>
  <si>
    <t>Détection du poison et des maladies</t>
  </si>
  <si>
    <t>Detect Poison and Disease</t>
  </si>
  <si>
    <t>Le lanceur détecte et identifie poisons, créatures venimeuses et maladies à 9 mètres.</t>
  </si>
  <si>
    <t>Disque flottant de Tenser</t>
  </si>
  <si>
    <t>Tenser's Floating Disk</t>
  </si>
  <si>
    <t>Crée un plateau flottant de 90 cm de diamètre qui peut supporter jusqu'à 250 kg et suit le lanceur.</t>
  </si>
  <si>
    <t>Dissimulation</t>
  </si>
  <si>
    <t>Séquestration</t>
  </si>
  <si>
    <t>Sequester</t>
  </si>
  <si>
    <t>Protège une créature consentante (qui devient invisible et inconsciente) ou un objet contre les sorts de divination.</t>
  </si>
  <si>
    <t>Dissipation de la magie</t>
  </si>
  <si>
    <t>Dispel Magic</t>
  </si>
  <si>
    <t>Met fin aux sorts de niveau 3 ou inférieur sur une cible. Jet de Carac.Inc pour les sorts de niveau 4 ou supérieur (seuil/niv).</t>
  </si>
  <si>
    <t>Dissipation du mal et du bien</t>
  </si>
  <si>
    <t>Dispel Evil and Good</t>
  </si>
  <si>
    <t>Met fin à une condition (charmée, effrayée ou possédée) ou renvoie une créature sur son plan d'origine (JdS de Cha).</t>
  </si>
  <si>
    <t>Diversion</t>
  </si>
  <si>
    <t>Scatter</t>
  </si>
  <si>
    <t>Jusqu'à 5 créatures sont téléportées (JdS de Sag. si non consentantes) dans un rayon de 36 m.</t>
  </si>
  <si>
    <t>Divination</t>
  </si>
  <si>
    <t>Le lanceur obtient une réponse fiable à 1 question au sujet d'un évènement à venir dans les 7 prochains jours.</t>
  </si>
  <si>
    <t>Doigt de mort</t>
  </si>
  <si>
    <t>Finger of Death</t>
  </si>
  <si>
    <t>La cible doit réussir un JdS de Con. ou subir 7d8+30 dégâts nécrotiques. Si elle meurt elle devient un zombi contrôlé.</t>
  </si>
  <si>
    <t>Domination d'humanoïde</t>
  </si>
  <si>
    <t>Dominer un humanoïde</t>
  </si>
  <si>
    <t>Dominate Person</t>
  </si>
  <si>
    <t>Un humanoïde doit réussir un JdS de Sag. ou être charmé et obéir au lanceur (durée/niv).</t>
  </si>
  <si>
    <t>Domination de bête</t>
  </si>
  <si>
    <t>Dominer une bête</t>
  </si>
  <si>
    <t>Dominate Beast</t>
  </si>
  <si>
    <t>Une bête à 18 m doit réussir un JdS de Sag. ou être charmé et obéir au lanceur (durée/niv).</t>
  </si>
  <si>
    <t>Domination de monstre</t>
  </si>
  <si>
    <t>Dominer un monstre</t>
  </si>
  <si>
    <t>Dominate Monster</t>
  </si>
  <si>
    <t>La cible doit réussir un JdS de Sag. ou être charmée et obéir au lanceur (durée/niv).</t>
  </si>
  <si>
    <t>Double illusoire</t>
  </si>
  <si>
    <t>Tromperie</t>
  </si>
  <si>
    <t>Mislead</t>
  </si>
  <si>
    <t>Le lanceur devient invisible et crée un double qui se déplace, agit et parle. Le lanceur peut voir et entendre via ce double.</t>
  </si>
  <si>
    <t>Dragon illusoire</t>
  </si>
  <si>
    <t>Illusory Dragon</t>
  </si>
  <si>
    <t>Les créatures qui voient le dragon illusoire de taille TG doivent réussir un JdS de Sag. ou être effrayées durant 1 min.</t>
  </si>
  <si>
    <t>Druidisme</t>
  </si>
  <si>
    <t>Druidcraft</t>
  </si>
  <si>
    <t>Permet d'obtenir divers effets mineurs en rapport avec la nature (prévision météo, floraison, effet sensoriel, etc).</t>
  </si>
  <si>
    <t>Duel forcé</t>
  </si>
  <si>
    <t>Compelled Duel</t>
  </si>
  <si>
    <t>La cible doit réussir un JdS de Sag. ou avoir un désavantage à ses jets d'attaque contre d'autres créatures que le lanceur.</t>
  </si>
  <si>
    <t>Éclair</t>
  </si>
  <si>
    <t>Lightning Bolt</t>
  </si>
  <si>
    <t>Les créatures sur une ligne de 30 x 1,50 m doivent réussir un JdS de Dex. ou subir 8d6 dégâts de foudre (dégâts/niv).</t>
  </si>
  <si>
    <t>Éclair de chaos</t>
  </si>
  <si>
    <t>Chaos Bolt</t>
  </si>
  <si>
    <t>Si l'attaque touche, inflige 2d8 + 1d6 dégâts de type variable (dégâts/niv). Rebond si double 8.</t>
  </si>
  <si>
    <t>Éclair de sorcière</t>
  </si>
  <si>
    <t>Carreau ensorcelé</t>
  </si>
  <si>
    <t>Witch Bolt</t>
  </si>
  <si>
    <t>Si l'attaque avec un sort touche, inflige 1d12 dégâts de foudre (dégâts/niv) à chaque round.</t>
  </si>
  <si>
    <t>Éclair traçant</t>
  </si>
  <si>
    <t>Balisage</t>
  </si>
  <si>
    <t>Guiding Bolt</t>
  </si>
  <si>
    <t>Si l'attaque avec un sort touche, inflige 4d6 dégâts radiants (dégâts/niv) et le prochain jet d'attaque aura l'avantage.</t>
  </si>
  <si>
    <t>Éclat du soleil</t>
  </si>
  <si>
    <t>Sunburst</t>
  </si>
  <si>
    <t>Les créatures dans un rayon de 18 m doivent réussir un JdS de Con. ou subir 12d6 dégâts radiants et être aveuglées 1 min.</t>
  </si>
  <si>
    <t>Écrire dans le ciel</t>
  </si>
  <si>
    <t>Skywrite</t>
  </si>
  <si>
    <t>Crée jusqu'à 10 mots dans les nuages.</t>
  </si>
  <si>
    <t>Embrasement</t>
  </si>
  <si>
    <t>Create Bonfire</t>
  </si>
  <si>
    <t>Les créatures dans un cube de 1,50 m doivent réussir un JdS de Dex. ou subir 1d8 dégâts de feu (dégâts/niv).</t>
  </si>
  <si>
    <t>Emprisonnement</t>
  </si>
  <si>
    <t>Imprisonment</t>
  </si>
  <si>
    <t>La cible à 9 m doit réussir un JdS de Sag. ou être retenue prisonnière. La forme est à choisir parmi 6 options.</t>
  </si>
  <si>
    <t>Enchevêtrement</t>
  </si>
  <si>
    <t>Entangle</t>
  </si>
  <si>
    <t>Les créatures dans un carré de 6 m (terrain difficile) doivent réussir un JdS de For. ou être entravées.</t>
  </si>
  <si>
    <t>Énervation</t>
  </si>
  <si>
    <t>Enervation</t>
  </si>
  <si>
    <t>La cible doit réussir un JdS de Dex. ou subir 4d8 dégâts nécrotiques à chaque round (+1d8/niv).</t>
  </si>
  <si>
    <t>Ennemi subconscient</t>
  </si>
  <si>
    <t>Étrangeté</t>
  </si>
  <si>
    <t>Weird</t>
  </si>
  <si>
    <t>Les créatures dans un rayon de 9 m doivent réussir un JdS de Sag. ou être effrayées et subir 4d10 psychiques à leur tour.</t>
  </si>
  <si>
    <t>Ennemis à foison</t>
  </si>
  <si>
    <t>Enemies Abound</t>
  </si>
  <si>
    <t xml:space="preserve">La cible doit réussir un JdS d'Int. ou ne plus pouvoir distinguer amis et ennemis </t>
  </si>
  <si>
    <t>Envoûtement</t>
  </si>
  <si>
    <t>Enthrall</t>
  </si>
  <si>
    <t>Les cibles doivent réussir un JdS de Sag. ou avoir un désavantage aux jets de Sagesse (Perception) contre d'autres créatures.</t>
  </si>
  <si>
    <t>Épée de Mordenkainen</t>
  </si>
  <si>
    <t>Mordenkainen's Sword</t>
  </si>
  <si>
    <t>Si l'attaque avec un sort touche, inflige 3d10 dégâts de force. L'épée peut se déplacer.</t>
  </si>
  <si>
    <t>Épine mentale</t>
  </si>
  <si>
    <t>Mind Spike</t>
  </si>
  <si>
    <t>La cible doit réussir un JdS de Sag. ou subir 3d8 dégâts psychiques (dégâts/niv).</t>
  </si>
  <si>
    <t>Éruption de terre</t>
  </si>
  <si>
    <t>Erupting Earth</t>
  </si>
  <si>
    <t>Les créatures dans un cube de 6 m (terrain difficile) doivent réussir un JdS de Dex. ou subir 3d12 contondants (dégâts/niv).</t>
  </si>
  <si>
    <t>Esprit faible</t>
  </si>
  <si>
    <t>Feeblemind</t>
  </si>
  <si>
    <t>La cible subit 4d6 dégâts psychiques et doit réussir un JdS d'Int. ou son Charisme et son Intelligence tombent à 1.</t>
  </si>
  <si>
    <t>Esprit guérisseur</t>
  </si>
  <si>
    <t>Healing Spirit</t>
  </si>
  <si>
    <t>Les créatures au contact de l'esprit créé récupèrent 1d6 pv (+1d6 pv/niv).</t>
  </si>
  <si>
    <t>Mind Blank</t>
  </si>
  <si>
    <t>La cible est immunisée contre les dégâts psychiques, la lecture des pensées, les sorts de divination et la condition charmé.</t>
  </si>
  <si>
    <t>Esprits gardiens</t>
  </si>
  <si>
    <t>Spirit Guardians</t>
  </si>
  <si>
    <t>Les cibles dans un rayon de 4,50 m doivent réussir un JdS de Sag. ou subir 3d8 dégâts radiants ou nécrotiques (dégâts/niv).</t>
  </si>
  <si>
    <t>Éveil</t>
  </si>
  <si>
    <t>Awaken</t>
  </si>
  <si>
    <t>8 heures</t>
  </si>
  <si>
    <t>Donne à une bête ou à une plante (Intelligence 3 max) la capacité de parler et des sens humains durant 30 jours.</t>
  </si>
  <si>
    <t>Explosion de lames</t>
  </si>
  <si>
    <t>Sword Burst</t>
  </si>
  <si>
    <t>Les créatures dans un rayon de 1,50 m doivent réussir un JdS de Dex. ou subir 1d6 de force (dégâts/niv).</t>
  </si>
  <si>
    <t>Sword Coast Adventurer´s Guide</t>
  </si>
  <si>
    <t>Fabrication</t>
  </si>
  <si>
    <t>Fabricate</t>
  </si>
  <si>
    <t>Convertit des matériaux bruts en objets simples de taille G ou inférieure de la même matière.</t>
  </si>
  <si>
    <t>Façonnage de l'eau</t>
  </si>
  <si>
    <t>Modeler l'eau</t>
  </si>
  <si>
    <t>Shape Water</t>
  </si>
  <si>
    <t>Contrôle l'eau pour obtenir divers effets mineurs comme changer sa couleur, la faire geler, changer le sens du courant, etc.</t>
  </si>
  <si>
    <t>Façonnage de la pierre</t>
  </si>
  <si>
    <t>Stone Shape</t>
  </si>
  <si>
    <t>Donne à un bloc de pierre de 1,50 m de côté n'importe quelle forme, ou y crée une ouverture.</t>
  </si>
  <si>
    <t>Façonnage de la terre</t>
  </si>
  <si>
    <t>Modeler la terre</t>
  </si>
  <si>
    <t>Mold Earth</t>
  </si>
  <si>
    <t>Contrôle la terre où la pierre pour la creuser, créer des formes, la transformer en terrain difficile, etc.</t>
  </si>
  <si>
    <t>Faim inextinguible de Hadar</t>
  </si>
  <si>
    <t>Appétit d'Hadar</t>
  </si>
  <si>
    <t>Hunger of Hadar</t>
  </si>
  <si>
    <t>Les créatures dans une sphère de 6 m de rayon subissent 2d6 de froid et doivent réussir un JdS de Dex. ou subir 2d6 d'acide.</t>
  </si>
  <si>
    <t>Faveur divine</t>
  </si>
  <si>
    <t>Divine Favor</t>
  </si>
  <si>
    <t>Si une attaque avec une arme touche, inflige 1d4 dégâts radiants extra.</t>
  </si>
  <si>
    <t>Festin des héros</t>
  </si>
  <si>
    <t>Heroes' Feast</t>
  </si>
  <si>
    <t>Produit un festin pour 12 convives qui guérit des maladies, immunise au poison et augmente les pv de 2d10 durant 24h.</t>
  </si>
  <si>
    <t>Feuille morte</t>
  </si>
  <si>
    <t>Léger comme une plume</t>
  </si>
  <si>
    <t>Feather Fall</t>
  </si>
  <si>
    <t>Jusqu'à 5 créatures tombent à une vitesse de 18 mètres par round et ne subissent pas de dégâts de chute si le sort est actif.</t>
  </si>
  <si>
    <t>Flambée d'Aganazzar</t>
  </si>
  <si>
    <t>Aganazzar's Scorcher</t>
  </si>
  <si>
    <t>Les créatures sur une ligne de 9 x 1,50 m doivent réussir un JdS de Dex. ou subir 3d8 dégâts de feu (dégâts/niv).</t>
  </si>
  <si>
    <t>Flamme éternelle</t>
  </si>
  <si>
    <t>Continual Flame</t>
  </si>
  <si>
    <t>Crée une flamme qui produit une lumière équivalente à celle d'une torche, mais qui ne dégage aucune chaleur.</t>
  </si>
  <si>
    <t>Flamme sacrée</t>
  </si>
  <si>
    <t>Sacred Flame</t>
  </si>
  <si>
    <t>La cible doit réussir un JdS de Dex. ou subir 1d8 dégâts radiant (dégâts/niv).</t>
  </si>
  <si>
    <t>Fléau</t>
  </si>
  <si>
    <t>Bane</t>
  </si>
  <si>
    <t>Jusqu'à 3 cibles doivent réussir un JdS de Cha. ou soustraire 1d4 à l'attaque ou à la sauvegarde (+1 créature/niv).</t>
  </si>
  <si>
    <t>Fléau d'insectes</t>
  </si>
  <si>
    <t>Insect Plague</t>
  </si>
  <si>
    <t>Les créatures dans une sphère de 6 m de rayon doivent réussir un JdS de Con. ou subir 4d10 dégâts perforants (dégâts/niv).</t>
  </si>
  <si>
    <t>Fléau élémentaire</t>
  </si>
  <si>
    <t>Elemental Bane</t>
  </si>
  <si>
    <t>La cible doit réussir un JdS de Con. ou subir 2d6 dégâts extra d'un type de dégâts spécifique (+1 cible/niv).</t>
  </si>
  <si>
    <t>Flèche acide de Melf</t>
  </si>
  <si>
    <t>Melf's Acid Arrow</t>
  </si>
  <si>
    <t>Si l'attaque avec un sort touche, inflige 4d4 dégâts d'acide, puis 2d4 dégâts d'acide au round suivant (dégâts/niv).</t>
  </si>
  <si>
    <t>Flèche de foudre</t>
  </si>
  <si>
    <t>Lightning Arrow</t>
  </si>
  <si>
    <t>Si l'attaque touche, inflige 4d8 de foudre. Les créatures à 3 m ou moins doivent réussir un JdS de Dex. ou subir 2d8 de foudre.</t>
  </si>
  <si>
    <t>Flèches enflammées</t>
  </si>
  <si>
    <t>Flame Arrows</t>
  </si>
  <si>
    <t>12 flèches/carreaux infligent 1d6 dégâts de feu extra (+2 munitions/niv).</t>
  </si>
  <si>
    <t>Flétrissement</t>
  </si>
  <si>
    <t>Blight</t>
  </si>
  <si>
    <t>La cible doit réussir un JdS de Con. ou subir 8d8 dégâts nécrotiques (dégâts/niv).</t>
  </si>
  <si>
    <t>Flétrissure épouvantable d'Abi-Dalzim</t>
  </si>
  <si>
    <t>Épouvantable flétrissure d'Abi-Dalzim</t>
  </si>
  <si>
    <t>Abi-Dalzim's Horrid Wilting</t>
  </si>
  <si>
    <t>Les créatures dans un cube de 9 m doivent réussir un JdS de Con. ou subir 12d8 dégâts nécrotiques. Les plantes meurent.</t>
  </si>
  <si>
    <t>Flou</t>
  </si>
  <si>
    <t>Blur</t>
  </si>
  <si>
    <t>Le corps du lanceur devient flou et les créatures qui l'attaquent ont un désavantage au jet d'attaque contre lui.</t>
  </si>
  <si>
    <t>Force fantasmagorique</t>
  </si>
  <si>
    <t>Phantasmal Force</t>
  </si>
  <si>
    <t>La cible doit réussir un JdS d'Int. ou percevoir comme réel un objet ou une créature crée par le lanceur (avec son).</t>
  </si>
  <si>
    <t>Forme éthérée</t>
  </si>
  <si>
    <t>Etherealness</t>
  </si>
  <si>
    <t>Le lanceur est projetté dans le plan éthéré (nbre de créatures/niv).</t>
  </si>
  <si>
    <t>Forme gazeuse</t>
  </si>
  <si>
    <t>Gaseous Form</t>
  </si>
  <si>
    <t>La cible se transforme en nuage, obtient une vitesse de vol de 3 m et peut passer par de petits trous.</t>
  </si>
  <si>
    <t>Formes animales</t>
  </si>
  <si>
    <t>Animal Shapes</t>
  </si>
  <si>
    <t>Les cibles consentantes à 9 m se transforment en bêtes de FP 4 ou inférieur.</t>
  </si>
  <si>
    <t>Forteresse majestueuse</t>
  </si>
  <si>
    <t>Mighty Fortress</t>
  </si>
  <si>
    <t>Fait apparaitre une forteresse de pierre sur une surface de 36 x 36 m pour 7 jours.</t>
  </si>
  <si>
    <t>Fou rire de Tasha</t>
  </si>
  <si>
    <t>Tasha's Hideous Laughter</t>
  </si>
  <si>
    <t>La cible doit réussir un JdS de Sag. ou être prise d'une intense crise de fou rire, tomber à terre et être incapable d'agir.</t>
  </si>
  <si>
    <t>Fouet épineux</t>
  </si>
  <si>
    <t>Thorn Whip</t>
  </si>
  <si>
    <t>Si l'attaque touche, inflige 1d6 dégâts perforant et tire la cible (taille G max) sur 3 m (dégâts/niv).</t>
  </si>
  <si>
    <t>Fouet foudroyant</t>
  </si>
  <si>
    <t>Fouet électrique</t>
  </si>
  <si>
    <t>Lightning Lure</t>
  </si>
  <si>
    <t>La cible doit réussir un JdS de For. ou subir 1d8 dégâts de foudre (dégâts/niv) et être poussée de 3 m.</t>
  </si>
  <si>
    <t>Fracassement</t>
  </si>
  <si>
    <t>Briser</t>
  </si>
  <si>
    <t>Shatter</t>
  </si>
  <si>
    <t>Les créatures dans une sphère de 3 m de rayon doivent réussir un JdS de Con. ou subir 3d8 dégâts de tonnerre (dégâts/niv).</t>
  </si>
  <si>
    <t>Frappe du vent d'acier</t>
  </si>
  <si>
    <t>Steel Wind Strike</t>
  </si>
  <si>
    <t>Si l'attaque avec un sort touche, inflige 6d10 dégâts de force à 5 créatures, puis le lanceur se téléporte.</t>
  </si>
  <si>
    <t>Frappe du zéphyr</t>
  </si>
  <si>
    <t>Zephyr Strike</t>
  </si>
  <si>
    <t>Le mouvement du lanceur (+9 m) ne provoque pas d'AO et il obtient l'avantage à un jet d'attaque qui inflige 1d8 de force extra.</t>
  </si>
  <si>
    <t>Frappe piégeante</t>
  </si>
  <si>
    <t>Frappe piégeuse</t>
  </si>
  <si>
    <t>Ensnaring Strike</t>
  </si>
  <si>
    <t>La cible doit réussir un JdS de For. ou être entravée et subir 1d6 dégâts perforants (dégâts/niv).</t>
  </si>
  <si>
    <t>Frayeur</t>
  </si>
  <si>
    <t>Cause Fear</t>
  </si>
  <si>
    <t>La cible doit réussir un JdS de Sag. ou être effrayée (nbre de cibles/niv).</t>
  </si>
  <si>
    <t>Fureur de la nature</t>
  </si>
  <si>
    <t>Wrath of Nature</t>
  </si>
  <si>
    <t>Anime arbres, roches et plantes dans un cube de 18 x 18 x 18 m.</t>
  </si>
  <si>
    <t>Fusion dans la pierre</t>
  </si>
  <si>
    <t>Meld into Stone</t>
  </si>
  <si>
    <t>Le lanceur peut pénétrer dans la pierre.</t>
  </si>
  <si>
    <t>Gardien de la foi</t>
  </si>
  <si>
    <t>Guardian of Faith</t>
  </si>
  <si>
    <t>Les créatures hostiles dans un rayon de 3 m autour du gardien créé doivent réussir un JdS de Dex. ou subir 20 dégâts radiants.</t>
  </si>
  <si>
    <t>Gardien de la nature</t>
  </si>
  <si>
    <t>Guardian of Nature</t>
  </si>
  <si>
    <t>Transforme le lanceur en Bête primaire (+3 m, vision dans le noir,...) ou en Grand arbre (+10 pv, avantage à certains jets,...).</t>
  </si>
  <si>
    <t>Gelure</t>
  </si>
  <si>
    <t>Frostbite</t>
  </si>
  <si>
    <t>La cible doit réussir un JdS de Con. ou subir 1d6 dégâts de froid et avoir un désavantage à l'attaque (dégâts/niv).</t>
  </si>
  <si>
    <t>Glas funèbre</t>
  </si>
  <si>
    <t>Sonner le glas</t>
  </si>
  <si>
    <t>Toll the Dead</t>
  </si>
  <si>
    <t>La cible doit réussir un JdS de Sag. ou subir 1d8 ou 1d12 dégâts nécrotiques (dégâts/niv).</t>
  </si>
  <si>
    <t>Globe d'invulnérabilité</t>
  </si>
  <si>
    <t>Globe of Invulnerability</t>
  </si>
  <si>
    <t>Bloque les sorts de niveau 5 ou inférieur dans un rayon de 3 m (seuil/niv).</t>
  </si>
  <si>
    <t>Glyphe de protection</t>
  </si>
  <si>
    <t>Glyph of Warding</t>
  </si>
  <si>
    <t>Un glyphe sur un objet inflige 5d8 dégâts dans un rayon de 4,50 m (dégâts/niv) ou lance un sort niv 3 (niv/niv) si déclenché.</t>
  </si>
  <si>
    <t>Gourdin magique</t>
  </si>
  <si>
    <t>Shillelagh</t>
  </si>
  <si>
    <t>Rend magique une arme en bois. Ses dégâts sont des d8 et le lanceur peut utiliser sa carac d'incantation au lieu de la Force.</t>
  </si>
  <si>
    <t>Graisse</t>
  </si>
  <si>
    <t>Grease</t>
  </si>
  <si>
    <t>Les créatures dans un carré de 3 m (terrain difficile) doivent réussir un JdS de Dex. pour ne pas tomber.</t>
  </si>
  <si>
    <t>Grande foulée</t>
  </si>
  <si>
    <t>Longstrider</t>
  </si>
  <si>
    <t>La cible obtient une vitesse augmentée de 3 m (+1 créature/niv).</t>
  </si>
  <si>
    <t>Grêle d'épines</t>
  </si>
  <si>
    <t>Hail of Thorns</t>
  </si>
  <si>
    <t>Les créatures dans un rayon de 1,50 m doivent réussir un JdS de Dex. ou subir 1d10 dégâts perforants (dégâts/niv).</t>
  </si>
  <si>
    <t>Guérison</t>
  </si>
  <si>
    <t>Heal</t>
  </si>
  <si>
    <t>1 créature récupère 70 pv et est guérie des maladies, de l'aveuglement et de la surdité (+10 pv/niv).</t>
  </si>
  <si>
    <t>Guérison de groupe</t>
  </si>
  <si>
    <t>Mass Heal</t>
  </si>
  <si>
    <t>Plusieurs créatures récupèrent un total de 700 pv et sont guéries des maladies, de l'aveuglement et de la surdité.</t>
  </si>
  <si>
    <t>Hâte</t>
  </si>
  <si>
    <t>Haste</t>
  </si>
  <si>
    <t>La cible voit sa vitesse doublée. Elle gagne aussi un bonus de +2 à la CA, l'avantage aux JdS de Dex. et 1 action extra.</t>
  </si>
  <si>
    <t>Héroïsme</t>
  </si>
  <si>
    <t>Heroism</t>
  </si>
  <si>
    <t>La cible est immunisée contre la condition effrayé et gagne Mod.Carac.Inc pv temporaires/round (+1 créatures/niv).</t>
  </si>
  <si>
    <t>Hurlement psychique</t>
  </si>
  <si>
    <t>Psychic Scream</t>
  </si>
  <si>
    <t>Jusqu'à 10 créatures doivent réussir un JdS d'Int. ou subir 14d6 dégâts psychiques.</t>
  </si>
  <si>
    <t>Identification</t>
  </si>
  <si>
    <t>Identify</t>
  </si>
  <si>
    <t>Le lanceur obtient les propriétés d'un objet magique (lien, charges) ou est informé si un sort affecte un objet ou une créature.</t>
  </si>
  <si>
    <t>Illusion mineure</t>
  </si>
  <si>
    <t>Minor Illusion</t>
  </si>
  <si>
    <t>Crée l'illusion d'un son ou d'une image immobile pas plus grande qu'un cube de 1,50 m.</t>
  </si>
  <si>
    <t>Illusion programmée</t>
  </si>
  <si>
    <t>Programmed Illusion</t>
  </si>
  <si>
    <t>Crée l'image d'un objet ou d'une créature animée, avec sons, durant 5 min, suite à un déclencheur.</t>
  </si>
  <si>
    <t>Image majeure</t>
  </si>
  <si>
    <t>Major Image</t>
  </si>
  <si>
    <t>Crée l'image d'un objet ou d'une créature animée, avec sons et odeurs (sans concentration/niv).</t>
  </si>
  <si>
    <t>Image miroir</t>
  </si>
  <si>
    <t>Mirror Image</t>
  </si>
  <si>
    <t>Crée 3 duplicatas illusoires du lanceur qui possèdent chacun une CA de 10+Mod.Dex et sont détruits s'ils sont touchés.</t>
  </si>
  <si>
    <t>Image silencieuse</t>
  </si>
  <si>
    <t>Silent Image</t>
  </si>
  <si>
    <t>Crée l'image d'un objet ou d'une créature (sans son et de la taille d'un cube de 4,50 m max) et permet de la faire bouger.</t>
  </si>
  <si>
    <t>Immobilisation de monstre</t>
  </si>
  <si>
    <t>Immobiliser un monstre</t>
  </si>
  <si>
    <t>Hold Monster</t>
  </si>
  <si>
    <t>La cible doit réussir un JdS de Sag. ou être paralysée (+1 créature/niv).</t>
  </si>
  <si>
    <t>Immobilisation de personne</t>
  </si>
  <si>
    <t>Immobiliser un humanoïde</t>
  </si>
  <si>
    <t>Hold Person</t>
  </si>
  <si>
    <t>Immolation</t>
  </si>
  <si>
    <t>La cible à 27 m doit réussir un JdS de Dex. ou subir 8d6 dégâts de feu et 4d6 dégâts de feu par la suite.</t>
  </si>
  <si>
    <t>Infestation</t>
  </si>
  <si>
    <t>La cible doit réussir un JdS de Con. ou subir 1d6 dégâts de poison et se déplacer de 1,50 m au hasard (dégâts/niv).</t>
  </si>
  <si>
    <t>Injonction</t>
  </si>
  <si>
    <t>Command</t>
  </si>
  <si>
    <t>La cible doit réussir un JdS de Sag. ou suivre votre ordre comme Approche, Lâche, Fuis, Tombe, Halte, etc (+1 créature/niv).</t>
  </si>
  <si>
    <t>Insecte géant</t>
  </si>
  <si>
    <t>Giant Insect</t>
  </si>
  <si>
    <t>Transforme des insectes (de 10 mille-pattes à 1 scorpion) en créatures géantes qui obéissent aux ordres du lanceur.</t>
  </si>
  <si>
    <t>Interdiction</t>
  </si>
  <si>
    <t>Forbiddance</t>
  </si>
  <si>
    <t>Empêche de se téléporter dans la zone protégée et inflige 5d10 dégâts radiants ou nécrotiques à certains types de créatures.</t>
  </si>
  <si>
    <t>Inversion de la gravité</t>
  </si>
  <si>
    <t>Reverse Gravity</t>
  </si>
  <si>
    <t>Inverse la gravité dans un cylindre de 30 x 30 m.</t>
  </si>
  <si>
    <t>Invisibilité</t>
  </si>
  <si>
    <t>Invisibility</t>
  </si>
  <si>
    <t>La cible devient invisible 1 heure ou jusqu'à ce qu'elle attaque ou lance un sort (+1 créature/niv).</t>
  </si>
  <si>
    <t>Invisibilité supérieure</t>
  </si>
  <si>
    <t>Greater Invisibility</t>
  </si>
  <si>
    <t>La cible devient invisible durant 1 minute.</t>
  </si>
  <si>
    <t>Invocation d'animaux</t>
  </si>
  <si>
    <t>Invoquer des animaux</t>
  </si>
  <si>
    <t>Conjure Animals</t>
  </si>
  <si>
    <t>Invoque de 1 bête FP 2 à 8 bêtes FP 1/4 amicales (nbre de créatures/niv).</t>
  </si>
  <si>
    <t>Invocation d'élémentaire</t>
  </si>
  <si>
    <t>Invoquer un élémentaire</t>
  </si>
  <si>
    <t>Conjure Elemental</t>
  </si>
  <si>
    <t>Invoque 1 élémentaire FP 5 amical (FP +1/niv).</t>
  </si>
  <si>
    <t>Invocation d'élémentaires mineurs</t>
  </si>
  <si>
    <t>Invoquer des élémentaires mineurs</t>
  </si>
  <si>
    <t>Conjure Minor Elementals</t>
  </si>
  <si>
    <t>Invoque de 1 élémentaire FP 2 à 8 élémentaires FP 1/4 amicaux (nbre de créatures/niv).</t>
  </si>
  <si>
    <t>Invocation d'êtres des bois</t>
  </si>
  <si>
    <t>Invoquer des êtres des bois</t>
  </si>
  <si>
    <t>Conjure Woodland Beings</t>
  </si>
  <si>
    <t>Invoque de 1 fée FP 2 à 8 fées FP 1/4 amicales (nbre de créatures/niv).</t>
  </si>
  <si>
    <t>Invocation de céleste</t>
  </si>
  <si>
    <t>Invoquer un céleste</t>
  </si>
  <si>
    <t>Conjure Celestial</t>
  </si>
  <si>
    <t>Invoque 1 céleste FP 4 amical (FP +1/niv).</t>
  </si>
  <si>
    <t>Invocation de démon supérieur</t>
  </si>
  <si>
    <t>Summon Greater Demon</t>
  </si>
  <si>
    <t>Invoque de 1 démon FP 5 qui obéit aux ordres du lanceur (FP +1/niv).</t>
  </si>
  <si>
    <t>Invocation de démons inférieurs</t>
  </si>
  <si>
    <t>Summon Lesser Demons</t>
  </si>
  <si>
    <t>Invoque de 2 démons FP 1 à 8 démons FP 1/4 hostiles (nbre de créatures/niv).</t>
  </si>
  <si>
    <t>Invocation de fée</t>
  </si>
  <si>
    <t>Invoquer une fée</t>
  </si>
  <si>
    <t>Conjure Fey</t>
  </si>
  <si>
    <t>Invoque 1 fée FP 6 amicale (FP +1/niv).</t>
  </si>
  <si>
    <t>Invocation de tir de barrage</t>
  </si>
  <si>
    <t>Invoquer un tir de barrage</t>
  </si>
  <si>
    <t>Conjure Barrage</t>
  </si>
  <si>
    <t>Les créatures dans un cône de 18 m doivent réussir un JdS de Dex. ou subir 3d8 dégâts de l'arme/la munition utilisée.</t>
  </si>
  <si>
    <t>Invocation de volée de projectiles</t>
  </si>
  <si>
    <t>Invoquer une volée de projectiles</t>
  </si>
  <si>
    <t>Conjure Volley</t>
  </si>
  <si>
    <t>Les créatures dans un cylindre de 12 x 6 m doivent réussir un JdS de Dex. ou subir 8d8 dégâts de l'arme/la munition choisie.</t>
  </si>
  <si>
    <t>Invocation infernale</t>
  </si>
  <si>
    <t>Infernal Calling</t>
  </si>
  <si>
    <t>Invoque 1 diable FP 6 hostile (+1 FP/niv)</t>
  </si>
  <si>
    <t>Invulnérabilité</t>
  </si>
  <si>
    <t>Invulnerability</t>
  </si>
  <si>
    <t>Le lanceur gagne l'immunité à tous les dégàts.</t>
  </si>
  <si>
    <t>Labyrinthe</t>
  </si>
  <si>
    <t>Maze</t>
  </si>
  <si>
    <t>Bannit une créature dans un demi-plan labyrinthique. Jet d'Intelligence pour s'évader avant la fin du sort.</t>
  </si>
  <si>
    <t>Lame aux flammes vertes</t>
  </si>
  <si>
    <t>Green-Flame Blade</t>
  </si>
  <si>
    <t>Si une attaque avec une arme touche, inflige aussi des dégâts de feu égaux au Mod.Carac.Inc à une autre créature (dégâts/niv).</t>
  </si>
  <si>
    <t>Lame d'ombres</t>
  </si>
  <si>
    <t>Shadow Blade</t>
  </si>
  <si>
    <t>Crée une arme qui inflige 2d8 dégâts psychiques avec les propriétés finesse, légère et lancer (dégâts/niv).</t>
  </si>
  <si>
    <t>Lame de feu</t>
  </si>
  <si>
    <t>Flame Blade</t>
  </si>
  <si>
    <t>Si l'attaque avec un sort touche, inflige 3d6 dégâts de feu (dégâts/niv). Émet une lumière vive sur 3 m et faible sur 3 m extra.</t>
  </si>
  <si>
    <t>Lame tonnante</t>
  </si>
  <si>
    <t>Booming Blade</t>
  </si>
  <si>
    <t>Si une attaque avec une arme touche, inflige 1d8 dégâts de tonnerre si la cible bouge (dégâts/niv).</t>
  </si>
  <si>
    <t>Langues</t>
  </si>
  <si>
    <t>Tongues</t>
  </si>
  <si>
    <t>La cible comprend et parle toutes les langues parlées qu'elle entend.</t>
  </si>
  <si>
    <t>Légende</t>
  </si>
  <si>
    <t>Legend Lore</t>
  </si>
  <si>
    <t>Le lanceur obtient des informations sur une personne, un lieu ou un objet sous forme de contes ou d'histoires.</t>
  </si>
  <si>
    <t>Lenteur</t>
  </si>
  <si>
    <t>Slow</t>
  </si>
  <si>
    <t>Jusqu'à 6 cibles doivent réussir un JdS de Sag. ou avoir leur vitesse et leurs actions réduites, -2 en CA et aux JdS de Dex.</t>
  </si>
  <si>
    <t>Lévitation</t>
  </si>
  <si>
    <t>Levitate</t>
  </si>
  <si>
    <t>1 créature ou objet de moins de 250 kg s'élève verticalement jusqu'à 6 m et reste en lévitation.</t>
  </si>
  <si>
    <t>Liane agrippeuse</t>
  </si>
  <si>
    <t>Grasping Vine</t>
  </si>
  <si>
    <t>La cible doit réussir un JdS de Dex. ou être tirée sur 6 m par la liane.</t>
  </si>
  <si>
    <t>Liberté de mouvement</t>
  </si>
  <si>
    <t>Freedom of Movement</t>
  </si>
  <si>
    <t>La cible n'est pas affectée dans ses mouvements par un terrain difficile, un sort ou de l'eau.</t>
  </si>
  <si>
    <t>Lien avec une bête</t>
  </si>
  <si>
    <t>Lien avec les bêtes</t>
  </si>
  <si>
    <t>Beast Bond</t>
  </si>
  <si>
    <t>Crée un lien télépathique avec une bête pour pouvoir communiquer avec elle.</t>
  </si>
  <si>
    <t>Lien de protection</t>
  </si>
  <si>
    <t>Warding Bond</t>
  </si>
  <si>
    <t>La cible gagne +1 à la CA, +1 aux JdS et la résistance à tous les dégâts, mais le lanceur partage ses dégâts.</t>
  </si>
  <si>
    <t>Lien télépathique de Rary</t>
  </si>
  <si>
    <t>Rary's Telepathic Bond</t>
  </si>
  <si>
    <t>Crée un lien télépathique entre un maximum de 8 personnes dans un rayon de 9 m pendant 1 heure.</t>
  </si>
  <si>
    <t>Localisation d'animaux ou de plantes</t>
  </si>
  <si>
    <t>Localiser des animaux ou des plantes</t>
  </si>
  <si>
    <t>Locate Animals or Plants</t>
  </si>
  <si>
    <t>Donne la direction et la distance à laquelle se trouve un type de bête ou de plante dans un rayon de 7,5 km.</t>
  </si>
  <si>
    <t>Localisation d'objet</t>
  </si>
  <si>
    <t>Localiser un objet</t>
  </si>
  <si>
    <t>Locate Object</t>
  </si>
  <si>
    <t>Le lanceur sent la direction dans laquelle se trouve un objet familier, dans un rayon de 300 m.</t>
  </si>
  <si>
    <t>Localisation de créature</t>
  </si>
  <si>
    <t>Localiser une créature</t>
  </si>
  <si>
    <t>Locate Creature</t>
  </si>
  <si>
    <t>Le lanceur ressent la direction dans laquelle se trouve une créature familière dans un rayon de 300 m.</t>
  </si>
  <si>
    <t>Lueur d'espoir</t>
  </si>
  <si>
    <t>Beacon of Hope</t>
  </si>
  <si>
    <t>Les cibles gagnent l'avantage aux JdS de Sag. et aux JdS contre la mort, et récupèrent le maximum de pv lors d'une guérison.</t>
  </si>
  <si>
    <t>Lueurs féeriques</t>
  </si>
  <si>
    <t>Faerie Fire</t>
  </si>
  <si>
    <t>Les créatures dans un cube de 6 m doivent réussir un JdS de Dex. ou octroyer l'avantage contre elles à l'attaque.</t>
  </si>
  <si>
    <t>Lumière</t>
  </si>
  <si>
    <t>Light</t>
  </si>
  <si>
    <t>Fait qu'un objet émette une lumière vive sur 6 m et une lumière faible sur 6 m supplémentaires.</t>
  </si>
  <si>
    <t>Lumière du jour</t>
  </si>
  <si>
    <t>Daylight</t>
  </si>
  <si>
    <t>Crée une sphère qui emet une lumière vive sur 18 m et une lumière faible sur 18 m supplémentaires.</t>
  </si>
  <si>
    <t>Lumières dansantes</t>
  </si>
  <si>
    <t>Dancing Lights</t>
  </si>
  <si>
    <t>Crée jusqu'à 4 lumières de la taille d'une torche qui émettent une lumière faible sur 3 m et qu'on peut déplacer jusqu'à 18 m.</t>
  </si>
  <si>
    <t>Maelström</t>
  </si>
  <si>
    <t>Maelstrom</t>
  </si>
  <si>
    <t>Les créatures dans un rayon de 9 m doivent réussir un JdS de For. ou subir 6d6 dégâts contondants et être tirées vers le centre.</t>
  </si>
  <si>
    <t>Main de Bigby</t>
  </si>
  <si>
    <t>Bigby's Hand</t>
  </si>
  <si>
    <t>Crée une main de taille G et de Force 26 qui peut frapper (4d8 dégâts de force), pousser, agripper ou protéger (dégâts/niv).</t>
  </si>
  <si>
    <t>Main de mage</t>
  </si>
  <si>
    <t>Main du mage</t>
  </si>
  <si>
    <t>Mage Hand</t>
  </si>
  <si>
    <t>Crée une main spectrale qui peut dans un rayon de 9 m manipuler un objet, ouvrir une porte, saisir un objet, etc.</t>
  </si>
  <si>
    <t>Mains brûlantes</t>
  </si>
  <si>
    <t>Burning Hands</t>
  </si>
  <si>
    <t>Les créatures dans un cône de 4,50 m doivent réussir un JdS de Dex. ou subir 3d6 dégâts de feu (dégâts/niv).</t>
  </si>
  <si>
    <t>Malédiction</t>
  </si>
  <si>
    <t>Jeter une malédiction</t>
  </si>
  <si>
    <t>Bestow curse</t>
  </si>
  <si>
    <t>La cible doit réussir un JdS de Sag. ou subir un effet comme un désavantage à un jet ou perdre une action (durée/niv).</t>
  </si>
  <si>
    <t>Maléfice</t>
  </si>
  <si>
    <t>Hex</t>
  </si>
  <si>
    <t>Si une attaque touche, inflige 1d6 dégâts nécrotiques extra. Désavantage à un jet de carac choisi (durée/niv).</t>
  </si>
  <si>
    <t>Manoir somptueux de Mordenkainen</t>
  </si>
  <si>
    <t>Mordenkainen's Magnificent Mansion</t>
  </si>
  <si>
    <t>Crée un manoir extradimensionnel qui peut abriter le lanceur et d'autres créatures et possède tout le confort.</t>
  </si>
  <si>
    <t>Marche sur l'eau</t>
  </si>
  <si>
    <t>Water Walk</t>
  </si>
  <si>
    <t>Jusqu'à 10 créatures peuvent se déplacer sur une surface liquide (eau, acide, boue, lave, etc) comme si c'était un sol normal.</t>
  </si>
  <si>
    <t>Marche sur le vent</t>
  </si>
  <si>
    <t>Wind Walk</t>
  </si>
  <si>
    <t>Le lanceur et 10 créatures sont transformés en vapeur (vitesse de vol de 90 m et résistance aux dégâts d'armes non magiques).</t>
  </si>
  <si>
    <t>Marque du chasseur</t>
  </si>
  <si>
    <t>Hunter's Mark</t>
  </si>
  <si>
    <t>La cible subit 1d6 dégâts extra et le lanceur a l'avantage aux jets de Sagesse (Perception/Survie) pour la trouver (durée/niv).</t>
  </si>
  <si>
    <t>Mauvais oeil</t>
  </si>
  <si>
    <t>Eyebite</t>
  </si>
  <si>
    <t>La cible dans un rayon de 18 m doit réussir un JdS de Sag. ou subir un des effets suivants : sommeil, panique ou fièvre.</t>
  </si>
  <si>
    <t>Message</t>
  </si>
  <si>
    <t>Le lanceur murmure un message à une créature à 36 m qui sera la seule à l'entendre. Elle pourra répondre de la même façon.</t>
  </si>
  <si>
    <t>Messager animal</t>
  </si>
  <si>
    <t>Animal Messenger</t>
  </si>
  <si>
    <t>Une bête de taille TP va livrer un message de 25 mots à une cible (+48 h/niv).</t>
  </si>
  <si>
    <t>Métal brûlant</t>
  </si>
  <si>
    <t>Chauffer le métal</t>
  </si>
  <si>
    <t>Heat Metal</t>
  </si>
  <si>
    <t>Les créatures en contact avec l'objet en métal subissent 2d8 dégâts de feu (dégâts/niv).</t>
  </si>
  <si>
    <t>Métamorphose</t>
  </si>
  <si>
    <t>Polymorph</t>
  </si>
  <si>
    <t>Transforme une cible en une nouvelle forme de bête de FP/niveau au plus égal au FP/niveau de la cible.</t>
  </si>
  <si>
    <t>Métamorphose de groupe</t>
  </si>
  <si>
    <t>Métamorphose de masse</t>
  </si>
  <si>
    <t>Mass Polymorph</t>
  </si>
  <si>
    <t>Transforme jusqu'à 10 créatures en nouvelles formes de bêtes de FP/niveau au plus égal au FP/niveau de la cible.</t>
  </si>
  <si>
    <t>Métamorphose suprême</t>
  </si>
  <si>
    <t>True Polymorph</t>
  </si>
  <si>
    <t>Transforme une créature ou un objet en une nouvelle forme (créature &lt;-&gt; objet) de FP/niv au plus égal au FP/niv de la créa</t>
  </si>
  <si>
    <t>Minuscules météores de Melf</t>
  </si>
  <si>
    <t>Melf's Minute Meteors</t>
  </si>
  <si>
    <t>Les créatures à 1,50 m doivent réussir un JdS de Dex. ou subir 2d6 dégâts de feu pour chacune des 6 météores (+2 météores/niv).</t>
  </si>
  <si>
    <t>Mirage</t>
  </si>
  <si>
    <t>Mirage Arcane</t>
  </si>
  <si>
    <t>Transforme l'apparence (à la vue, à l'ouïe, à l'odorat et au toucher) d'un carré de 1,5 km.</t>
  </si>
  <si>
    <t>Mission</t>
  </si>
  <si>
    <t>Coercition mystique</t>
  </si>
  <si>
    <t>Geas</t>
  </si>
  <si>
    <t>La cible doit réussir un JdS de Sag. ou être charmée et subir 5d10 dégâts psychiques si elle n'obéit pas (durée/niv).</t>
  </si>
  <si>
    <t>Modification d'apparence</t>
  </si>
  <si>
    <t>Modifier son apparence</t>
  </si>
  <si>
    <t>Alter Self</t>
  </si>
  <si>
    <t>Donne une nouvelle forme suivant l'option choisie (Adaptation aquatique, Changement d'apparence ou Armes naturelles).</t>
  </si>
  <si>
    <t>Modification de mémoire</t>
  </si>
  <si>
    <t>Modify Memory</t>
  </si>
  <si>
    <t>La cible doit réussir un JdS de Sag. ou être charmée et sa mémoire altérée (ancienneté des souvenirs/niv).</t>
  </si>
  <si>
    <t>Monture fantôme</t>
  </si>
  <si>
    <t>Phantom Steed</t>
  </si>
  <si>
    <t>Crée une créature semi-réelle de taille G ressemblant à un cheval et tout le nécessaire pour la monter.</t>
  </si>
  <si>
    <t>Moquerie cruelle</t>
  </si>
  <si>
    <t>Vicious Mockery</t>
  </si>
  <si>
    <t>La cible doit réussir un JdS de Sag. ou subir 1d4 dégâts psychiques et avoir un désavantage à sa prochaine attaque (dégâts/niv).</t>
  </si>
  <si>
    <t>Mort simulée</t>
  </si>
  <si>
    <t>Feindre la mort</t>
  </si>
  <si>
    <t>Feign Death</t>
  </si>
  <si>
    <t>La cible consentante passe pour morte auprès de toute personne ne faisant pas une inspection approfondie.</t>
  </si>
  <si>
    <t>Mot de guérison</t>
  </si>
  <si>
    <t>Healing Word</t>
  </si>
  <si>
    <t>1 créature récupère 1d4+Mod.Carac pv (+1d4 pv/niv).</t>
  </si>
  <si>
    <t>Mot de guérison de groupe</t>
  </si>
  <si>
    <t>Mass Healing Word</t>
  </si>
  <si>
    <t>Jusqu'à 6 créatures récupèrent 1d4+Mod.Carac pv (+1d4 pv/niv).</t>
  </si>
  <si>
    <t>Mot de pouvoir douloureux</t>
  </si>
  <si>
    <t>Power Word Pain</t>
  </si>
  <si>
    <t>La cible (100 pv max) a sa vitesse réduite à 3 m, un désavantage aux d20 et doit faire un JdS de Con. pour lancer des sorts.</t>
  </si>
  <si>
    <t>Mot de pouvoir étourdissant</t>
  </si>
  <si>
    <t>Power Word Stun</t>
  </si>
  <si>
    <t>La cible (150 pv max) est étourdie jusqu'à ce qu'elle réussisse un JdS de Con.</t>
  </si>
  <si>
    <t>Mot de pouvoir guérisseur</t>
  </si>
  <si>
    <t>Power Word Heal</t>
  </si>
  <si>
    <t>La cible récupère tous ses points de vie et perd les conditions charmé, effrayé, paralysé et étourdi.</t>
  </si>
  <si>
    <t>Mot de pouvoir mortel</t>
  </si>
  <si>
    <t>Power Word Kill</t>
  </si>
  <si>
    <t>La cible (100 pv max) meurt !</t>
  </si>
  <si>
    <t>Mot de radiance</t>
  </si>
  <si>
    <t>Word of Radiance</t>
  </si>
  <si>
    <t>Les créatures dans un rayon de 1,50 m doivent réussir un JdS de Con. ou subir 1d6 dégâts radiants (dégâts/niv).</t>
  </si>
  <si>
    <t>Mot de rappel</t>
  </si>
  <si>
    <t>Mot de retour</t>
  </si>
  <si>
    <t>Word of Recall</t>
  </si>
  <si>
    <t>Le lanceur et jusqu'à 5 autres créatures sont téléportés dans un sanctuaire préalablement choisi.</t>
  </si>
  <si>
    <t>Motif hypnotique</t>
  </si>
  <si>
    <t>Hypnotic Pattern</t>
  </si>
  <si>
    <t>Les créatures dans un cube de 9 m doivent réussir un JdS de Sag. ou être charmées et incapables d'agir, avec une vitesse de 0.</t>
  </si>
  <si>
    <t>Mur d'eau</t>
  </si>
  <si>
    <t>Wall of Water</t>
  </si>
  <si>
    <t>Crée un mur d'eau de 9 m x 3 m x 30 cm qui donne un désavantage aux attaques à distance et réduit les dégâts de feu.</t>
  </si>
  <si>
    <t>Mur d'épines</t>
  </si>
  <si>
    <t>Wall of Thorns</t>
  </si>
  <si>
    <t>Crée un mur de broussailles de 18 x 3 x 1,50 m qui ralentit les mouvements et peut infliger 7d8 dégâts tranchants (dégâts/niv).</t>
  </si>
  <si>
    <t>Mur de feu</t>
  </si>
  <si>
    <t>Wall of Fire</t>
  </si>
  <si>
    <t>Crée un mur de feu de 18 m x 6 m x 30 cm. Les créatures dans ou à 3 m du mur d'un côté subissent 5d8 dégâts de feu (dégâts/niv).</t>
  </si>
  <si>
    <t>Mur de force</t>
  </si>
  <si>
    <t>Wall of Force</t>
  </si>
  <si>
    <t>Crée un mur de force infranchissable physiquement (dix panneaux de 3 m) immunisé à tous les types de dégâts.</t>
  </si>
  <si>
    <t>Mur de glace</t>
  </si>
  <si>
    <t>Wall of Ice</t>
  </si>
  <si>
    <t>Crée un mur de glace (dix panneaux de 3 m) qui peut être détruit et peut infliger 5d6 de froid si on le traverse (dégâts/niv).</t>
  </si>
  <si>
    <t>Mur de lumière</t>
  </si>
  <si>
    <t>Wall of Light</t>
  </si>
  <si>
    <t>Crée un mur de lumière de 18 x 3 x 1,50 m qui peut infliger 4d8 dégâts radiants à une cible à chaque tour (dégâts/niv).</t>
  </si>
  <si>
    <t>Mur de pierre</t>
  </si>
  <si>
    <t>Wall of Stone</t>
  </si>
  <si>
    <t>Crée un mur de pierre non magique de (dix panneaux de 3 m) qui peut être détruit.</t>
  </si>
  <si>
    <t>Mur de sable</t>
  </si>
  <si>
    <t>Wall of Sand</t>
  </si>
  <si>
    <t>Crée un mur de sable de 9 x 3 x 3 m qui bloque la vue (aveuglé) mais pas les mouvements.</t>
  </si>
  <si>
    <t>Mur de vent</t>
  </si>
  <si>
    <t>Wind Wall</t>
  </si>
  <si>
    <t>Crée un mur de vent de 15 m x 4,50 m x 30 cm. Flèches et carreaux sont détournés.</t>
  </si>
  <si>
    <t>Mur prismatique</t>
  </si>
  <si>
    <t>Prismatic Wall</t>
  </si>
  <si>
    <t>Crée un mur de plusieurs couches qui infligent des effets et dégâts différents suivant la couche.</t>
  </si>
  <si>
    <t>Murmures dissonants</t>
  </si>
  <si>
    <t>Dissonant Whispers</t>
  </si>
  <si>
    <t>La cible doit réussir un JdS de Sag. ou subir 3d6 dégâts psychiques et s'éloigner (dégâts/niv).</t>
  </si>
  <si>
    <t>Nappe de brouillard</t>
  </si>
  <si>
    <t>Fog Cloud</t>
  </si>
  <si>
    <t>Rend la visibilité nulle dans une sphère de 6 m de rayon (+6 m/niv).</t>
  </si>
  <si>
    <t>Non-détection</t>
  </si>
  <si>
    <t>Nondetection</t>
  </si>
  <si>
    <t>Protège une créature ou un objet de toute divination ou détection magique.</t>
  </si>
  <si>
    <t>Nuage incendiaire</t>
  </si>
  <si>
    <t>Incendiary Cloud</t>
  </si>
  <si>
    <t>Les créatures dans une sphère de 6 m de rayon doivent réussir un JdS de Dex. ou subir 10d8 dégâts de feu.</t>
  </si>
  <si>
    <t>Nuage mortel</t>
  </si>
  <si>
    <t>Cloudkill</t>
  </si>
  <si>
    <t>Les créatures dans une sphère de 6 m de rayon doivent réussir un JdS de Con. ou subir 5d8 dégâts de poison (dégâts/niv).</t>
  </si>
  <si>
    <t>Nuage puant</t>
  </si>
  <si>
    <t>Stinking Cloud</t>
  </si>
  <si>
    <t>Les créatures dans une sphère de 6 m de rayon doivent réussir un JdS de Con. ou être prises de nausée et perdre leur action.</t>
  </si>
  <si>
    <t>Nuée de boules de neige de Snilloc</t>
  </si>
  <si>
    <t>Snilloc's Snowball Swarm</t>
  </si>
  <si>
    <t>Les créatures dans une sphère de 1,50 m de rayon doivent réussir un JdS de Dex. ou subir 3d6 dégâts de froid (dégâts/niv).</t>
  </si>
  <si>
    <t>Nuée de dagues</t>
  </si>
  <si>
    <t>Cloud of Daggers</t>
  </si>
  <si>
    <t>Les créatures dans un cube de 1,50 m subissent automatiquement 4d4 dégâts tranchants (dégâts/niv).</t>
  </si>
  <si>
    <t>Nuée de météores</t>
  </si>
  <si>
    <t>Meteor Swarm</t>
  </si>
  <si>
    <t>Les créatures dans un rayon de 12 m doivent réussir un JdS de Dex. ou subir 20d6 dégâts de feu et 20d6 dégâts contondants.</t>
  </si>
  <si>
    <t>Oeil magique</t>
  </si>
  <si>
    <t>Arcane Eye</t>
  </si>
  <si>
    <t>Crée un oeil invisible avec vision dans le noir qui envoie au lanceur l'image mentale de ce qu'il voit.</t>
  </si>
  <si>
    <t>Ombre d'égarement</t>
  </si>
  <si>
    <t>Shadow of Moil</t>
  </si>
  <si>
    <t>Le lanceur obtient la résistance aux dommages radiants et inflige 2d8 dégâts nécrotiques aux créatures qui le touchent.</t>
  </si>
  <si>
    <t>Onde de choc</t>
  </si>
  <si>
    <t>Vague tonnante</t>
  </si>
  <si>
    <t>Thunderwave</t>
  </si>
  <si>
    <t>Les créatures dans un cube de 4,50 m doivent réussir un JdS de Con. ou subir 2d8 dégâts de tonnerre (dégâts/niv).</t>
  </si>
  <si>
    <t>Orbe chromatique</t>
  </si>
  <si>
    <t>Chromatic Orb</t>
  </si>
  <si>
    <t>Si l'attaque avec un sort touche, inflige 3d8 dégâts d'un type préalablement déterminé (dégâts/niv).</t>
  </si>
  <si>
    <t>Ossements de la Terre</t>
  </si>
  <si>
    <t>Bones of the Earth</t>
  </si>
  <si>
    <t>Crée jusqu'à 6 piliers de pierre verticaux de 1,50 x 9 m (+2 piliers/niv). Possibilité d'écraser des créatures au plafond.</t>
  </si>
  <si>
    <t>Parole divine</t>
  </si>
  <si>
    <t>Divine Word</t>
  </si>
  <si>
    <t>Les cibles doivent réussir un JdS de Cha. ou subir un effet (assourdi, aveuglé, etc). Certaines créatures sont bannies.</t>
  </si>
  <si>
    <t>Pas brumeux</t>
  </si>
  <si>
    <t>Misty Step</t>
  </si>
  <si>
    <t>Le lanceur est téléporté jusqu'à 9 mètres.</t>
  </si>
  <si>
    <t>Pas de tonnerre</t>
  </si>
  <si>
    <t>Thunder Step</t>
  </si>
  <si>
    <t>Le lanceur se téleporte et les créatures dans un rayon de 3 m doivent réussir un JdS de Con. ou subir 3d10 dégâts de tonnerre.</t>
  </si>
  <si>
    <t>Pas lointain</t>
  </si>
  <si>
    <t>Far Step</t>
  </si>
  <si>
    <t>Téléporte le lanceur à 18 m à chaque round par une action bonus.</t>
  </si>
  <si>
    <t>Passage par les arbres</t>
  </si>
  <si>
    <t>Tree Stride</t>
  </si>
  <si>
    <t>La lanceur peut passer d'un arbre à un autre arbre de la même espèce (150 m max entre les deux) en utilisant 1,50 m.</t>
  </si>
  <si>
    <t>Passage sans trace</t>
  </si>
  <si>
    <t>Pass without Trace</t>
  </si>
  <si>
    <t>Le lanceur et ses alliés à 9 m ont un bonus de +10 aux jets de Dextérité (Discrétion) et ils ne laissent ni piste ni trace.</t>
  </si>
  <si>
    <t>Passe-muraille</t>
  </si>
  <si>
    <t>Passwall</t>
  </si>
  <si>
    <t>Ouvre un passage de 1,50 x 2,50 x 6 m à travers de la pierre, du bois ou du plâtre.</t>
  </si>
  <si>
    <t>Pattes d'araignée</t>
  </si>
  <si>
    <t>Spider Climb</t>
  </si>
  <si>
    <t>La cible peut se déplacer le long de surfaces verticales tout en laissant ses mains libres et gagne une vitesse d'escalade.</t>
  </si>
  <si>
    <t>Peau d'écorce</t>
  </si>
  <si>
    <t>Barkskin</t>
  </si>
  <si>
    <t>La cible obtient une CA de 16 minimum.</t>
  </si>
  <si>
    <t>Peau de pierre</t>
  </si>
  <si>
    <t>Stoneskin</t>
  </si>
  <si>
    <t>La cible obtient la résistante aux dégâts non magiques contondants, perforants et tranchants.</t>
  </si>
  <si>
    <t>Perturbations synaptiques</t>
  </si>
  <si>
    <t>Synaptic Static</t>
  </si>
  <si>
    <t>Les créatures dans un rayon de 6 m doivent réussir un JdS d'Int. ou subir 8d6 dégâts psychiques.</t>
  </si>
  <si>
    <t>Petite hutte de Léomund</t>
  </si>
  <si>
    <t>Leomund's Tiny Hut</t>
  </si>
  <si>
    <t>Crée un dôme de 3 m de rayon qui peut abriter et protéger 9 créatures de taille M avec le lanceur.</t>
  </si>
  <si>
    <t>Pétrification</t>
  </si>
  <si>
    <t>Flesh to Stone</t>
  </si>
  <si>
    <t>La cible à 18 m doit réussir un JdS de Con. ou être entravée, voire pétrifiée après 3 échecs.</t>
  </si>
  <si>
    <t>Peur</t>
  </si>
  <si>
    <t>Fear</t>
  </si>
  <si>
    <t>Les créatures dans un cône de 9 m doivent réussir un JdS de Sag. ou lâcher ce qu'elles tiennent, être effrayées et s'enfuir.</t>
  </si>
  <si>
    <t>Pierre magique</t>
  </si>
  <si>
    <t>Magic Stone</t>
  </si>
  <si>
    <t>Jusqu'à 3 cailloux infligent 1d6 + Mod.Carac.Inc dégâts contondant si l'attaque avec un sort touche.</t>
  </si>
  <si>
    <t>Poigne électrique</t>
  </si>
  <si>
    <t>Shocking Grasp</t>
  </si>
  <si>
    <t>Si l'attaque avec un sort touche, inflige 1d8 dégâts de foudre (dégâts/niv) et la cible ne peut pas prendre de réaction.</t>
  </si>
  <si>
    <t>Poigne terreuse de Maximilien</t>
  </si>
  <si>
    <t>Maximilian's Earthen Grasp</t>
  </si>
  <si>
    <t>La cible doit réussir un JdS de For. ou subir 2d6 dégâts contondants et être entravée.</t>
  </si>
  <si>
    <t>Portail</t>
  </si>
  <si>
    <t>Gate</t>
  </si>
  <si>
    <t>Crée un portail vers un autre plan. Permet aussi d'invoquer une créature d'un autre plan.</t>
  </si>
  <si>
    <t>Portail magique</t>
  </si>
  <si>
    <t>Arcane Gate</t>
  </si>
  <si>
    <t>Crée 2 portails séparés de 150 m max et permet de passer de l'un à l'autre de manière transparente.</t>
  </si>
  <si>
    <t>Porte dimensionnelle</t>
  </si>
  <si>
    <t>Dimension Door</t>
  </si>
  <si>
    <t>Le lanceur et une autre créature de même taille sont téléportés à un maximum de 150 mètres.</t>
  </si>
  <si>
    <t>Prémonition</t>
  </si>
  <si>
    <t>Foresight</t>
  </si>
  <si>
    <t>1 créature voit son futur proche, ne peut être surprise et a l'avantage à ses jets. Les attaque contre elle ont un désavantage.</t>
  </si>
  <si>
    <t>Préservation des morts</t>
  </si>
  <si>
    <t>Doux repos</t>
  </si>
  <si>
    <t>Gentle Repose</t>
  </si>
  <si>
    <t>Protège un cadavre du pourrissement ou de devenir un mort-vivant.</t>
  </si>
  <si>
    <t>Prestidigitation</t>
  </si>
  <si>
    <t>Tour de magie (effet sensoriel, allume une torche, nettoie un objet, réchauffe, fait apparaître un symbole, crée une babiole).</t>
  </si>
  <si>
    <t>Prévoyance</t>
  </si>
  <si>
    <t>Contingence</t>
  </si>
  <si>
    <t>Contingency</t>
  </si>
  <si>
    <t>Conditionne l'activation d'un sort de niveau 5 ou inférieur qui peut cibler le lanceur.</t>
  </si>
  <si>
    <t>Prière de guérison</t>
  </si>
  <si>
    <t>Prière de soins</t>
  </si>
  <si>
    <t>Prayer of Healing</t>
  </si>
  <si>
    <t>Jusqu'à 6 créatures récupèrent 2d8+Mod.Carac pv (+1d8 pv/niv).</t>
  </si>
  <si>
    <t>Prison mentale</t>
  </si>
  <si>
    <t>Mental Prison</t>
  </si>
  <si>
    <t>La cible doit réussir un JdS d'Int. ou subir 5d10 dégâts psychiques et se croire entouré par des flammes ou autre danger.</t>
  </si>
  <si>
    <t>Production de flamme</t>
  </si>
  <si>
    <t>Produire une flamme</t>
  </si>
  <si>
    <t>Produce Flame</t>
  </si>
  <si>
    <t>Si l'attaque avec un sort touche, inflige 1d8 dégâts de feu (dégâts/niv). Émet une lumière vive sur 3 m et faible sur 3 m extra.</t>
  </si>
  <si>
    <t>Projectile magique</t>
  </si>
  <si>
    <t>Magic Missile</t>
  </si>
  <si>
    <t>3 projectiles infligent automatiquement 1d4+1 dégâts de force chacun à une ou plusieurs créatures (+1 projectile/niv).</t>
  </si>
  <si>
    <t>Projection astrale</t>
  </si>
  <si>
    <t>Astral Projection</t>
  </si>
  <si>
    <t>Le lanceur et jusqu'à 8 créatures sont projetés dans le plan Astral.</t>
  </si>
  <si>
    <t>Projection d'image</t>
  </si>
  <si>
    <t>Image projetée</t>
  </si>
  <si>
    <t>Project Image</t>
  </si>
  <si>
    <t>Crée un double du lanceur qui l'imite, se déplace et émet des sons. Le lanceur peut voir et entendre à travers ce double.</t>
  </si>
  <si>
    <t>Protection contre la mort</t>
  </si>
  <si>
    <t>Death Ward</t>
  </si>
  <si>
    <t>Lorsque la cible tombera pour la première fois à 0 pv, elle repassera automatiquement à 1 pv.</t>
  </si>
  <si>
    <t>Protection contre le mal et le bien</t>
  </si>
  <si>
    <t>Protection from Evil and Good</t>
  </si>
  <si>
    <t>La cible est protégée (désavantage à l'attaque) des aberrations, célestes, élémentaires, fées, fiélons et morts-vivants.</t>
  </si>
  <si>
    <t>Protection contre le poison</t>
  </si>
  <si>
    <t>Protection from Poison</t>
  </si>
  <si>
    <t>Neutralise 1 poison d'une créature, donne l'avantage aux JdS pour ne pas être empoisonné et la résistance aux dégâts de poison.</t>
  </si>
  <si>
    <t>Protection contre les armes</t>
  </si>
  <si>
    <t>Blade Ward</t>
  </si>
  <si>
    <t>Le lanceur obtient la résistance contre les dégâts contondants, tranchants et perforants infligés par des attaques avec arme.</t>
  </si>
  <si>
    <t>Protection contre une énergie</t>
  </si>
  <si>
    <t>Protection contre l'énergie</t>
  </si>
  <si>
    <t>Protection from Energy</t>
  </si>
  <si>
    <t>La cible obtient la résistance à un type de dégâts (acide, froid, feu, foudre ou tonnerre).</t>
  </si>
  <si>
    <t>Protection primordiale</t>
  </si>
  <si>
    <t>Primordial Ward</t>
  </si>
  <si>
    <t>Le lanceur obtient la résistance aux dégâts d'acide, de froid, de feu, de foudre et de tonnerre ou l'immunité à un seul type.</t>
  </si>
  <si>
    <t>Protections et sceaux</t>
  </si>
  <si>
    <t>Guards and Wards</t>
  </si>
  <si>
    <t>Crée une défense magique qui protège un carré de 15 m. Possibilité de définir un mot de passe pour immuniser des individus.</t>
  </si>
  <si>
    <t>Purification de nourriture et d'eau</t>
  </si>
  <si>
    <t>Purification de la nourriture et de l'eau</t>
  </si>
  <si>
    <t>Purify Food and Drink</t>
  </si>
  <si>
    <t>Purifie et enlève tous poisons et maladies de nourriture et boissons non magiques dans une sphère de 1,50 m de rayon.</t>
  </si>
  <si>
    <t>Pyrotechnie</t>
  </si>
  <si>
    <t>Pyrotechnics</t>
  </si>
  <si>
    <t>Cible des flammes à 18 m et les fait exploser (JdS de Con. ou aveuglée) ou échapper une épaisse fumée (visibilité nulle).</t>
  </si>
  <si>
    <t>Rafale de vent</t>
  </si>
  <si>
    <t>Gust</t>
  </si>
  <si>
    <t>Contrôle l'air afin de déplacer des objets ou des créatures (taille M max) ou de créer des effets sensoriels inoffensifs.</t>
  </si>
  <si>
    <t>Rappel à la vie</t>
  </si>
  <si>
    <t>Relever les morts</t>
  </si>
  <si>
    <t>Raise Dead</t>
  </si>
  <si>
    <t>Ramène à la vie (1 pv) une créature morte depuis moins de 10 jours. Ne restaure pas les parties du corps amputées.</t>
  </si>
  <si>
    <t>Rayon affaiblissant</t>
  </si>
  <si>
    <t>Ray of Enfeeblement</t>
  </si>
  <si>
    <t>Si l'attaque avec un sort touche, la cible n'inflige que la moitié des dégâts avec une arme qui utilise la Force (JdS de Con).</t>
  </si>
  <si>
    <t>Rayon ardent</t>
  </si>
  <si>
    <t>Scorching Ray</t>
  </si>
  <si>
    <t>Si les attaques touchent, 3 rayons infligent chacun 2d6 dégâts de feu (+1 rayon/niv).</t>
  </si>
  <si>
    <t>Rayon de givre</t>
  </si>
  <si>
    <t>Ray of Frost</t>
  </si>
  <si>
    <t>Si l'attaque avec un sort touche, inflige 1d8 dégâts de froid (dégâts/niv) et la vitesse de la cible est réduite de 3 m.</t>
  </si>
  <si>
    <t>Rayon de lune</t>
  </si>
  <si>
    <t>Moonbeam</t>
  </si>
  <si>
    <t>Les créatures dans un cylindre de 3 x 12 m doivent réussir un JdS de Con. ou subir 2d10 dégâts radiants (dégâts/niv).</t>
  </si>
  <si>
    <t>Rayon de soleil</t>
  </si>
  <si>
    <t>Sunbeam</t>
  </si>
  <si>
    <t>Les créatures sur une ligne de 1,50 x 18 m doivent réussir un JdS de Con. ou subir 6d8 radiants et être aveuglées.</t>
  </si>
  <si>
    <t>Rayon empoisonné</t>
  </si>
  <si>
    <t>Ray of Sickness</t>
  </si>
  <si>
    <t>Si l'attaque touche, inflige 2d8 dégâts de poison (dégâts/niv) et la cible peut être empoisonnée (JdS de Con).</t>
  </si>
  <si>
    <t>Rayonnement écoeurant</t>
  </si>
  <si>
    <t>Sickening Radiance</t>
  </si>
  <si>
    <t>Les créatures dans un rayon de 9 m doivent réussir un JdS de Con. ou subir 4d10 dégâts radiants et un niveau d'épuisement.</t>
  </si>
  <si>
    <t>Rayons prismatiques</t>
  </si>
  <si>
    <t>Embruns prismatiques</t>
  </si>
  <si>
    <t>Prismatic Spray</t>
  </si>
  <si>
    <t>Les créatures dans un cône de 18 m doivent réussir un JdS de Dex. ou subir 10d6 dégâts d'un type déterminé au hasard.</t>
  </si>
  <si>
    <t>Raz-de-marée</t>
  </si>
  <si>
    <t>Tidal Wave</t>
  </si>
  <si>
    <t>Les créatures dans une zone de 9 x 3 x 3 m doivent réussir un JdS de Dex. ou subir 4d8 dégâts contondants et tomber à terre.</t>
  </si>
  <si>
    <t>Réanimation</t>
  </si>
  <si>
    <t>Revigorer</t>
  </si>
  <si>
    <t>Revivify</t>
  </si>
  <si>
    <t>Ramène à 1 pv une créature morte depuis 1 minute ou moins (sauf vieillesse).</t>
  </si>
  <si>
    <t>Régénération</t>
  </si>
  <si>
    <t>Regenerate</t>
  </si>
  <si>
    <t>La cible récupère 4d8+15 pv puis 1 pv par round et ses membres sectionnés repoussent.</t>
  </si>
  <si>
    <t>Réincarnation</t>
  </si>
  <si>
    <t>Reincarnate</t>
  </si>
  <si>
    <t>Réincarne l'âme d'un humanoïde mort depuis 10 jours max. La race du nouveau corps est déterminée au hasard.</t>
  </si>
  <si>
    <t>Réparation</t>
  </si>
  <si>
    <t>Mending</t>
  </si>
  <si>
    <t>Répare fissure, déchirure, fêlure d'un objet (maillon de chaîne cassé, clé brisée, accroc sur un manteau, fuite d'une gourde).</t>
  </si>
  <si>
    <t>Repli expéditif</t>
  </si>
  <si>
    <t>Expeditious Retreat</t>
  </si>
  <si>
    <t>Le lanceur peut effectuer l'action Foncer en utilisant une action bonus.</t>
  </si>
  <si>
    <t>Représailles infernales</t>
  </si>
  <si>
    <t>Hellish Rebuke</t>
  </si>
  <si>
    <t>La cible doit réussir un JdS de Dex. ou subir 2d10 dégâts de feu (dégâts/niv).</t>
  </si>
  <si>
    <t>Antipathy/Sympathy</t>
  </si>
  <si>
    <t>Attire ou répulse (JdS de Sag. pour ne pas être attiré ou effrayé) une sorte de créature désignée dans un rayon de 18 m.</t>
  </si>
  <si>
    <t>Résistance</t>
  </si>
  <si>
    <t>Resistance</t>
  </si>
  <si>
    <t>La cible peut ajouter 1d4 à un jet de sauvegarde de son choix.</t>
  </si>
  <si>
    <t>Respiration aquatique</t>
  </si>
  <si>
    <t>Water Breathing</t>
  </si>
  <si>
    <t>Jusqu'à 10 créatures obtiennent la capacité de respirer sous l'eau.</t>
  </si>
  <si>
    <t>Restauration partielle</t>
  </si>
  <si>
    <t>Restauration inférieure</t>
  </si>
  <si>
    <t>Lesser Restoration</t>
  </si>
  <si>
    <t>Met fin à une maladie ou à une condition (aveuglé, assourdi, paralysé ou empoisonné) sur 1 créature.</t>
  </si>
  <si>
    <t>Restauration supérieure</t>
  </si>
  <si>
    <t>Greater Restoration</t>
  </si>
  <si>
    <t>Met fin à une condition (charmé, pétrification), à une malédiction, à une réduction de carac ou de pv, ou à un niv d'épuisement.</t>
  </si>
  <si>
    <t>Résurrection</t>
  </si>
  <si>
    <t>Resurrection</t>
  </si>
  <si>
    <t>Ramène à la vie (pv max) une créature morte depuis moins de 100 ans (sauf vieillesse). Restaure les parties du corps amputées.</t>
  </si>
  <si>
    <t>Résurrection suprême</t>
  </si>
  <si>
    <t>True Resurrection</t>
  </si>
  <si>
    <t>Ramène à la vie (pv max) une créature morte depuis moins de 200 ans (sauf vieillesse), même si le corps original n'existe plus.</t>
  </si>
  <si>
    <t>Rêve</t>
  </si>
  <si>
    <t>Dream</t>
  </si>
  <si>
    <t>Façonne les rêves d'une créature qui dort et peut faire subir 3d6 dégâts psychiques en cas d'échec à un JdS de Sag.</t>
  </si>
  <si>
    <t>Sacre de la glace</t>
  </si>
  <si>
    <t>Investiture of Ice</t>
  </si>
  <si>
    <t>Les créatures dans un cône de 4,50 m doivent réussir un JdS de Con. ou subir 4d6 dégâts de froid. Immunité et résistance.</t>
  </si>
  <si>
    <t>Sacre de la pierre</t>
  </si>
  <si>
    <t>Investiture of Stone</t>
  </si>
  <si>
    <t>Les créatures dans un rayon de 4,50 m doivent réussir un JdS de Dex. ou tomber à terre. Résistance et traverser la terre/pierre.</t>
  </si>
  <si>
    <t>Sacre des flammes</t>
  </si>
  <si>
    <t>Investiture of Flame</t>
  </si>
  <si>
    <t>Les créatures sur une ligne de 4,50 m doivent réussir un JdS de Dex. ou subir 4d8 dégâts de feu. Immunité et résistance.</t>
  </si>
  <si>
    <t>Sacre du vent</t>
  </si>
  <si>
    <t>Investiture of Wind</t>
  </si>
  <si>
    <t>Les créatures dans un cube de 4,50 m doivent réussir un JdS de Con. ou subir 2d10 dégâts contondants. Vitesse de vol 18 m.</t>
  </si>
  <si>
    <t>Sanctification</t>
  </si>
  <si>
    <t>Hallow</t>
  </si>
  <si>
    <t>24 heures</t>
  </si>
  <si>
    <t>Empêche célestes, élémentaires, fiélons, fées et morts-vivants d'entrer dans un rayon de 18 m et protège/handicape les cibles.</t>
  </si>
  <si>
    <t>Sanctuaire</t>
  </si>
  <si>
    <t>Sanctuary</t>
  </si>
  <si>
    <t>La cible a droit à un JdS de Sag. pour éviter les attaques ou les sorts ofensifs qui la visent en particulier.</t>
  </si>
  <si>
    <t>Sanctuaire privé de Mordenkainen</t>
  </si>
  <si>
    <t>Mordenkainen's Private Sanctum</t>
  </si>
  <si>
    <t>Crée un cube sécurisé jusqu'à 30 m de côté. Le type de protection est à choisir (+30 m de côté/niv).</t>
  </si>
  <si>
    <t>Saut</t>
  </si>
  <si>
    <t>Jump</t>
  </si>
  <si>
    <t>La cible obtient une distance de saut multipliée par 3.</t>
  </si>
  <si>
    <t>Sauvagerie primitive</t>
  </si>
  <si>
    <t>Primal Savagery</t>
  </si>
  <si>
    <t>Si l'attaque au corps à corps avec un sort touche, inflige 1d10 dégâts d'acide (dégâts/niv).</t>
  </si>
  <si>
    <t>Scrutation</t>
  </si>
  <si>
    <t>Scrying</t>
  </si>
  <si>
    <t>Permet de voir et entendre une créature spécifique (on peut aussi cibler un lieu) sur le même plan (JdS de Sag).</t>
  </si>
  <si>
    <t>Secousse sismique</t>
  </si>
  <si>
    <t>Earth Tremor</t>
  </si>
  <si>
    <t>Les créatures dans un rayon de 3m doivent réussir un JdS de Dex. ou subir 1d6 dégâts contondants et tomber à terre (dégâts/niv).</t>
  </si>
  <si>
    <t>Sens animal</t>
  </si>
  <si>
    <t>Beast Sense</t>
  </si>
  <si>
    <t>Le lanceur peut voir/entendre/sentir à travers les sens d'une bête consentante.</t>
  </si>
  <si>
    <t>Sens de l'orientation</t>
  </si>
  <si>
    <t>Trouver un chemin</t>
  </si>
  <si>
    <t>Find the Path</t>
  </si>
  <si>
    <t>Détermine le chemin physique le plus court et le plus direct pour atteindre une destination connue.</t>
  </si>
  <si>
    <t>Sens des pièges</t>
  </si>
  <si>
    <t>Trouver les pièges</t>
  </si>
  <si>
    <t>Find Traps</t>
  </si>
  <si>
    <t>Le lanceur sent tous pièges dans un rayon de 36 m, mais le sort donne pas leur localisation.</t>
  </si>
  <si>
    <t>Serviteur invisible</t>
  </si>
  <si>
    <t>Unseen Servant</t>
  </si>
  <si>
    <t>Crée un serviteur invisible qui exécute des tâches simples (rapporter qq chose, nettoyer, entretenir un feu, servir, etc).</t>
  </si>
  <si>
    <t>Serviteur miniature</t>
  </si>
  <si>
    <t>Tiny Servant</t>
  </si>
  <si>
    <t>Transforme un objet de taille TP en une créature avec bras et jambes qui obéit au lanceur (+2 objets/niv).</t>
  </si>
  <si>
    <t>Sieste</t>
  </si>
  <si>
    <t>Catnap</t>
  </si>
  <si>
    <t>3 créatures consentantes tombent inconcientes et bénéficient d'un repos court (+1 créature/niv).</t>
  </si>
  <si>
    <t>Silence</t>
  </si>
  <si>
    <t>Bloque tous les sons dans une sphère de 6m de rayon.</t>
  </si>
  <si>
    <t>Simulacre</t>
  </si>
  <si>
    <t>Simulacrum</t>
  </si>
  <si>
    <t>12 heures</t>
  </si>
  <si>
    <t>Crée un double d'une bête ou d'un humanoïde avec les mêmes capacités, la moitié des pv et sans équipement.</t>
  </si>
  <si>
    <t>Simulacre de vie</t>
  </si>
  <si>
    <t>False Life</t>
  </si>
  <si>
    <t>Le lanceur gagne 1d4+4 pv temporaires (+5 pv/niv).</t>
  </si>
  <si>
    <t>Soins</t>
  </si>
  <si>
    <t>Soin des blessures</t>
  </si>
  <si>
    <t>Cure Wounds</t>
  </si>
  <si>
    <t>1 créature récupère 1d8+Mod.Carac pv (+1d8 pv/niv).</t>
  </si>
  <si>
    <t>Soins de groupe</t>
  </si>
  <si>
    <t>Soin des blessures de groupe</t>
  </si>
  <si>
    <t>Mass Cure Wounds</t>
  </si>
  <si>
    <t>Jusqu'à 6 créatures récupèrent 3d8+Mod.Carac.Inc pv (+1d8 pv/niv).</t>
  </si>
  <si>
    <t>Sommeil</t>
  </si>
  <si>
    <t>Sleep</t>
  </si>
  <si>
    <t>5d8 pv de créatures s'endorment, par ordre croissant de leurs pv actuels (+2d8 pv/niv).</t>
  </si>
  <si>
    <t>Souffle du dragon</t>
  </si>
  <si>
    <t>Dragon's Breath</t>
  </si>
  <si>
    <t>Émet un cône de 4,50 m qui inflige 3d6 dégâts d'acide, froid, feu, foudre ou poison en cas d'échec à un JdS de Dex (dégâts/niv).</t>
  </si>
  <si>
    <t>Souhait</t>
  </si>
  <si>
    <t>Wish</t>
  </si>
  <si>
    <t>Duplique un sort de niveau 8 ou inférieur sans composantes, ou crée un autre effet à la discrétion du MD.</t>
  </si>
  <si>
    <t>Sphère aqueuse</t>
  </si>
  <si>
    <t>Watery Sphere</t>
  </si>
  <si>
    <t>Jusqu'à 4 créatures de taille M ou 1 de taille G dans un rayon de 3 m doivent réussir un JdS de For. ou être entravées.</t>
  </si>
  <si>
    <t>Sphère de feu</t>
  </si>
  <si>
    <t>Flaming Sphere</t>
  </si>
  <si>
    <t>Les créatures à 3 m d'une sphère de 3 m de diamètre doivent réussir un JdS de Dex. ou subir 2d6 dégâts de feu (dégâts/niv).</t>
  </si>
  <si>
    <t>Sphère de tempête</t>
  </si>
  <si>
    <t>Storm Sphere</t>
  </si>
  <si>
    <t>Les créatures dans une sphère de 6 m de rayon doivent réussir un JdS de For. ou subir 2d6 dégâts contondants (dégâts/niv).</t>
  </si>
  <si>
    <t>Sphère de vitriol</t>
  </si>
  <si>
    <t>Vitriolic Sphere</t>
  </si>
  <si>
    <t>Les créatures à 6 m doivent réussir un JdS de Dex. ou subir 10d4 dégâts d'acide (dégâts/niv) puis 5d4 dégâts d'acide à son tour.</t>
  </si>
  <si>
    <t>Sphère glaciale d'Otiluke</t>
  </si>
  <si>
    <t>Sphère glacée d'Otiluke</t>
  </si>
  <si>
    <t>Otiluke's Freezing Sphere</t>
  </si>
  <si>
    <t>Les créatures dans une sphère de 18 m de rayon doivent réussir un JdS de Con. ou subir 10d6 dégâts de froid (dégâts/niv).</t>
  </si>
  <si>
    <t>Sphère résiliente d'Otiluke</t>
  </si>
  <si>
    <t>Otiluke's Resilient Sphere</t>
  </si>
  <si>
    <t>La cible de taille G ou inférieure doit réussir un JdS de Dex. ou être emprisonnée pour la durée du sort.</t>
  </si>
  <si>
    <t>Stabilisation</t>
  </si>
  <si>
    <t>Épargner les mourants</t>
  </si>
  <si>
    <t>Spare the Dying</t>
  </si>
  <si>
    <t>1 créature vivante à 0 point de vie est immédiatement stabilisée.</t>
  </si>
  <si>
    <t>Suggestion</t>
  </si>
  <si>
    <t>La cible doit réussir un JdS de Sag. ou suivre la suggestion que lui donne le lanceur en une ou deux phrases.</t>
  </si>
  <si>
    <t>Suggestion de groupe</t>
  </si>
  <si>
    <t>Mass Suggestion</t>
  </si>
  <si>
    <t>Jusqu'à 12 cibles doivent réussir un JdS de Sag. ou suivre la suggestion que leur donne le lanceur (durée/niv).</t>
  </si>
  <si>
    <t>Symbole</t>
  </si>
  <si>
    <t>Symbol</t>
  </si>
  <si>
    <t>Défini le déclencheur et l'effet d'un glyphe sur un objet (mort, discorde, peur, désespoir, démence, douleur, sommeil, etc).</t>
  </si>
  <si>
    <t>Télékinésie</t>
  </si>
  <si>
    <t>Telekinesis</t>
  </si>
  <si>
    <t>Déplace une créature (taille TG max) ou un objet (jusqu'à 500 kg) par la pensée en cas de jet d'opposition réussi.</t>
  </si>
  <si>
    <t>Télépathie</t>
  </si>
  <si>
    <t>Telepathy</t>
  </si>
  <si>
    <t>Communique par télépathie avec une créature connue et consentante sur le même plan d'existence.</t>
  </si>
  <si>
    <t>Téléportation</t>
  </si>
  <si>
    <t>Teleport</t>
  </si>
  <si>
    <t>Le lanceur et 8 créatures sont téléportés n'importe où sur le même plan. Risque d'échec selon la familiarité de la destination.</t>
  </si>
  <si>
    <t>Tempête de feu</t>
  </si>
  <si>
    <t>Fire Storm</t>
  </si>
  <si>
    <t>Les créatures dans dix cubes de 3 m doivent réussir un JdS de Dex. ou subir 7d10 dégâts de feu.</t>
  </si>
  <si>
    <t>Tempête de grêle</t>
  </si>
  <si>
    <t>Ice Storm</t>
  </si>
  <si>
    <t>Les créatures dans un cylindre de 12 x 12 m doivent réussir un JdS de Dex. ou subir 2d8 dégâts contondants et 4d6 de froid.</t>
  </si>
  <si>
    <t>Tempête de neige</t>
  </si>
  <si>
    <t>Sleet Storm</t>
  </si>
  <si>
    <t>Les créatures dans un cylindre de 12 x 6 m (visibilité nulle) doivent réussir un JdS de Dex. ou tomber à terre.</t>
  </si>
  <si>
    <t>Tempête vengeresse</t>
  </si>
  <si>
    <t>Storm of Vengeance</t>
  </si>
  <si>
    <t>Les créatures dans un rayon de 108 m doivent réussir un JdS de Con. ou être assourdies et subir divers dégâts et effets.</t>
  </si>
  <si>
    <t>Temple des dieux</t>
  </si>
  <si>
    <t>Temple of the Gods</t>
  </si>
  <si>
    <t>Fait apparaitre un temple dédié à un dieu sur une surface de 36 x 36 m pour 1 jour.</t>
  </si>
  <si>
    <t>Ténèbres</t>
  </si>
  <si>
    <t>Darkness</t>
  </si>
  <si>
    <t>Remplit une sphère de 4,50 m de rayon de ténèbres magiques.</t>
  </si>
  <si>
    <t>Ténèbres oppressantes</t>
  </si>
  <si>
    <t>Maddening Darkness</t>
  </si>
  <si>
    <t>Les créatures dans une sphère de ténèbres de 18 m de rayon doivent réussir un JdS de Sag. ou subir 8d8 dégâts psychiques.</t>
  </si>
  <si>
    <t>Tentacules de Hadar</t>
  </si>
  <si>
    <t>Tentacules d'Hadar</t>
  </si>
  <si>
    <t>Arms of Hadar</t>
  </si>
  <si>
    <t>Les créatures dans un rayon de 3 m doivent réussir un JdS de For. ou subir 2d6 dégâts nécrotiques (dégâts/niv).</t>
  </si>
  <si>
    <t>Tentacules noirs d'Evard</t>
  </si>
  <si>
    <t>Evard's Black Tentacles</t>
  </si>
  <si>
    <t>Les créatures dans un carré de 6 m doivent réussir un JdS de Dex. ou subir 3d6 dégâts contondants et être entravées.</t>
  </si>
  <si>
    <t>Terraformage</t>
  </si>
  <si>
    <t>Déplacer la terre</t>
  </si>
  <si>
    <t>Move Earth</t>
  </si>
  <si>
    <t>Façonne la terre, le sable ou l'argile, mais pas la pierre (élever, abaisser, aplatir, etc) d'un carré de 12 m en 10 min.</t>
  </si>
  <si>
    <t>Terrain hallucinatoire</t>
  </si>
  <si>
    <t>Hallucinatory Terrain</t>
  </si>
  <si>
    <t>Fait paraître un terrain naturel pour un autre type (par exemple une route devient un marais ou une crevasse).</t>
  </si>
  <si>
    <t>Texte illusoire</t>
  </si>
  <si>
    <t>Illusory Script</t>
  </si>
  <si>
    <t>Rédige un message secret qui ne peut être lu que par une cible désignée ou une créature qui possède vision véritable.</t>
  </si>
  <si>
    <t>Thaumaturgie</t>
  </si>
  <si>
    <t>Thaumaturgy</t>
  </si>
  <si>
    <t>Crée divers effets mineurs visant à impressionner ou distraire des créatures.</t>
  </si>
  <si>
    <t>Toile d'araignée</t>
  </si>
  <si>
    <t>Web</t>
  </si>
  <si>
    <t>Crée un cube de 6 m de toiles d'araignées collantes (terrain difficile) qui peuvent entraver des créatures (JdS de Dex).</t>
  </si>
  <si>
    <t>Toucher du vampire</t>
  </si>
  <si>
    <t>Caresse du vampire</t>
  </si>
  <si>
    <t>Vampiric Touch</t>
  </si>
  <si>
    <t>Si l'attaque avec un sort touche, inflige 3d6 dégâts nécrotiques (dégâts/niv) et le lanceur récupère 50% de ces pv .</t>
  </si>
  <si>
    <t>Tourbillon</t>
  </si>
  <si>
    <t>Whirlwind</t>
  </si>
  <si>
    <t>Les créatures dans un cylindre de 3 x 9 m doivent réussir un JdS de Dex. ou subir 10d6 dégâts contondants.</t>
  </si>
  <si>
    <t>Tourbillon de poussière</t>
  </si>
  <si>
    <t>Dust Devil</t>
  </si>
  <si>
    <t>Les créatures dans un rayon de 1,50 m doivent réussir un JdS de For. ou subir 1d8 dégâts contondants (dégâts/niv).</t>
  </si>
  <si>
    <t>Trait de feu</t>
  </si>
  <si>
    <t>Fire Bolt</t>
  </si>
  <si>
    <t>Si l'attaque avec un sort touche, inflige 1d10 dégâts de feu (dégâts/niv). Un objet peut prendre feu.</t>
  </si>
  <si>
    <t>Transfert de vie</t>
  </si>
  <si>
    <t>Life Transference</t>
  </si>
  <si>
    <t>Le lanceur subit 4d8 dégâts nécrotiques et une autre créature récupère 2 fois le montant (+1d8 pv/niv).</t>
  </si>
  <si>
    <t>Transformation de Tenser</t>
  </si>
  <si>
    <t>Tenser's Transformation</t>
  </si>
  <si>
    <t>La lanceur gagne 50 pv, l'avantage aux jets d'attaque, 2d12 extra de dégâts de force, des maîtrises martiales et deux attaques.</t>
  </si>
  <si>
    <t>Transmutation de la pierre</t>
  </si>
  <si>
    <t>Transmute Rock</t>
  </si>
  <si>
    <t>Transforme un cube de 12 m de roche en boue ou de boue en roche.</t>
  </si>
  <si>
    <t>Transport par les plantes</t>
  </si>
  <si>
    <t>Transport végétal</t>
  </si>
  <si>
    <t>Transport via Plants</t>
  </si>
  <si>
    <t>Le lanceur peut passer d'une plante à une autre plante (taille G ou supérieure) en utilisant 1,50 m.</t>
  </si>
  <si>
    <t>Tremblement de terre</t>
  </si>
  <si>
    <t>Earthquake</t>
  </si>
  <si>
    <t>Les créatures dans un rayon de 30 m doivent réussir un JdS de Dex. ou tomber à terre. Cause des dégâts aux structures.</t>
  </si>
  <si>
    <t>Tsunami</t>
  </si>
  <si>
    <t>Les créatures dans une zone de 90 x 90 x 15 m doivent réussir un JdS de For. ou subir 6d10 dégâts contondants.</t>
  </si>
  <si>
    <t>Urne magique</t>
  </si>
  <si>
    <t>Possession</t>
  </si>
  <si>
    <t>Magic Jar</t>
  </si>
  <si>
    <t>Le lanceur projette son âme dans une urne pour ensuite retourner dans son corps ou posséder le corps d'un humanoïde.</t>
  </si>
  <si>
    <t>Vague destructrice</t>
  </si>
  <si>
    <t>Destructive Wave</t>
  </si>
  <si>
    <t>Les cibles dans un rayon de 9 m doivent réussir un JdS de Con. ou subir 5d6 de tonnerre et 5d6 radiants ou nécrotiques.</t>
  </si>
  <si>
    <t>Vaporisation de poison</t>
  </si>
  <si>
    <t>Bouffée de poison</t>
  </si>
  <si>
    <t>Poison Spray</t>
  </si>
  <si>
    <t>La cible doit réussir un JdS de Con. ou subir 1d12 dégâts de poison (dégâts/niv).</t>
  </si>
  <si>
    <t>Vent protecteur</t>
  </si>
  <si>
    <t>Warding Wind</t>
  </si>
  <si>
    <t>Crée un vent fort (30 km/h) dans un rayon de 3 m (rend sourd, éteint les flammes, dissipe le gaz, terrain difficile, etc).</t>
  </si>
  <si>
    <t>Verrou magique</t>
  </si>
  <si>
    <t>Arcane Lock</t>
  </si>
  <si>
    <t>Verrouille un objet (porte, fenêtre, coffre, etc) et le lanceur peut définir un mot de passe pour supprimer le sort 1 minute.</t>
  </si>
  <si>
    <t>Vision dans le noir</t>
  </si>
  <si>
    <t>Darkvision</t>
  </si>
  <si>
    <t>La cible peut voir dans le noir à 18 mètres.</t>
  </si>
  <si>
    <t>Vision suprême</t>
  </si>
  <si>
    <t>True Seeing</t>
  </si>
  <si>
    <t>La cible obtient vision véritable, voit les portes secrètes magiques et dans le plan éthéré.</t>
  </si>
  <si>
    <t>Voir l'invisible</t>
  </si>
  <si>
    <t>See Invisibility</t>
  </si>
  <si>
    <t>Le lanceur voit les créatures ou objets invisibles, et dans le plan éthéré.</t>
  </si>
  <si>
    <t>Vol</t>
  </si>
  <si>
    <t>Fly</t>
  </si>
  <si>
    <t>La cible obtient une vitesse de vol de 18 mètres (+1 créature/niv).</t>
  </si>
  <si>
    <t>Zone de vérité</t>
  </si>
  <si>
    <t>Zone of Truth</t>
  </si>
  <si>
    <t>Les créatures dans une sphère de 4,50 m de rayon doivent réussir un JdS de Cha. ou ne pas pouvoir mentir.</t>
  </si>
  <si>
    <t>Types de dégât</t>
  </si>
  <si>
    <t>C_MEL</t>
  </si>
  <si>
    <t>W_MEL</t>
  </si>
  <si>
    <t>W_DIS</t>
  </si>
  <si>
    <t>Catégories d'armes</t>
  </si>
  <si>
    <t>Armes maitrisées</t>
  </si>
  <si>
    <t>"C_MEL", "C_DIS"</t>
  </si>
  <si>
    <t>"Épée courte"</t>
  </si>
  <si>
    <t>Catégorie d'armure</t>
  </si>
  <si>
    <t>"Arbalète de poing", "Épée courte", "Épée longue",  "Rapière"</t>
  </si>
  <si>
    <t>"Dague", "Fléchette", "Fronde", "Bâton", "Arbalète légère"</t>
  </si>
  <si>
    <t>"Gourdin", "Dague", "Fléchette", "Javeline", "Masse d'armes", "Bâton", "Cimeterre", "Fronde", "Serpe", "Lance"</t>
  </si>
  <si>
    <t>"C_MEL", "C_DIS", "W_MEL", "W_DIS"</t>
  </si>
  <si>
    <t>1_LIGHT</t>
  </si>
  <si>
    <t>2_MID</t>
  </si>
  <si>
    <t>3_HEAVY</t>
  </si>
  <si>
    <t>0_SHIELD</t>
  </si>
  <si>
    <t>Loyal bon</t>
  </si>
  <si>
    <t>Neutre bon </t>
  </si>
  <si>
    <t>Chaotique bon</t>
  </si>
  <si>
    <t>Loyal neutre</t>
  </si>
  <si>
    <t>Chaotique neutre</t>
  </si>
  <si>
    <t>Loyal mauvais</t>
  </si>
  <si>
    <t>Chaotique mauvais</t>
  </si>
  <si>
    <t>Neutre mauvais</t>
  </si>
  <si>
    <t>Neutre</t>
  </si>
  <si>
    <t>On peut compter sur ces créatures pour faire le bien dans le sens ou la société l'entend. Les dragons d'or, les paladins et la plupart des nains sont d'alignement loyal bon.</t>
  </si>
  <si>
    <t>Ces individus agissent conformément à la loi, aux traditions ou suivants des codes personnels. Beaucoup de moines et quelques magiciens sont d'alignement loyal neutre.</t>
  </si>
  <si>
    <t>Ces créatures agissent selon leur conscience, et ont peu d'égard pour ce que les autres attendent. Les dragons de cuivre, de nombreux elfes et les licornes sont d'alignement chaotique bon.</t>
  </si>
  <si>
    <t>Ces personnes font du mieux qu'elles peuvent pour aider les autres, en fonction de leurs besoins toutefois. Beaucoup des créatures célestes, certains géants des nuages et la plupart des gnomes sont neutre bon.</t>
  </si>
  <si>
    <t>Ces créatures suivent leurs caprices, pensant à leur liberté personnelle avant tout. Beaucoup de barbares, de roublards et de bardes sont d'alignement chaotique neutre.</t>
  </si>
  <si>
    <t>Neutre est l'alignement de ceux qui préfèrent rester à l'écart des questions morales et ne prennent pas parti, faisant ce qui leur semble le mieux à un moment donné. Les hommes-lézards, la plupart des druides et beaucoup d'humains sont neutres.</t>
  </si>
  <si>
    <t>Ces créatures font méthodiquement ce qu'elles veulent, dans les limites d'un code de tradition, de la loyauté ou d'un ordre. Les diables, les dragons bleus et les hobgobelins sont d'alignement loyal mauvais.</t>
  </si>
  <si>
    <t>Neutre mauvais est l'alignement de ceux qui font ce qu'ils veulent, sans aucune compassion ni aucun scrupule. Beaucoup d'elfes noirs, certains géants des nuages?, et les yugoloths sont d'alignement neutre mauvais.</t>
  </si>
  <si>
    <t>Ces créatures agissent avec une violence arbitraire, stimulées par la cupidité, la haine ou la soif de sang. Les démons, les dragons rouges et les orques sont d'alignement chaotique mauvais.</t>
  </si>
  <si>
    <t>Alignments</t>
  </si>
  <si>
    <t>Races typiques</t>
  </si>
  <si>
    <t>Écriture</t>
  </si>
  <si>
    <t>Commun</t>
  </si>
  <si>
    <t>Humains</t>
  </si>
  <si>
    <t>Elfique</t>
  </si>
  <si>
    <t>Elfes</t>
  </si>
  <si>
    <t>Géant</t>
  </si>
  <si>
    <t>Ogres, géants</t>
  </si>
  <si>
    <t>Gnomes</t>
  </si>
  <si>
    <t>Gobelin</t>
  </si>
  <si>
    <t>Gobelinoïdes</t>
  </si>
  <si>
    <t>Halfelins</t>
  </si>
  <si>
    <t>Nains</t>
  </si>
  <si>
    <t>Orque</t>
  </si>
  <si>
    <t>Orques</t>
  </si>
  <si>
    <t>Type</t>
  </si>
  <si>
    <t>STANDARD</t>
  </si>
  <si>
    <t>Abyssal</t>
  </si>
  <si>
    <t>Démons</t>
  </si>
  <si>
    <t>Infernal</t>
  </si>
  <si>
    <t>Céleste</t>
  </si>
  <si>
    <t>Célestes</t>
  </si>
  <si>
    <t>Commun des profondeurs</t>
  </si>
  <si>
    <t>Créatures de l'Outreterre</t>
  </si>
  <si>
    <t>Draconique</t>
  </si>
  <si>
    <t>Dragons, drakéides</t>
  </si>
  <si>
    <t>Diables</t>
  </si>
  <si>
    <t>Primordial</t>
  </si>
  <si>
    <t>Élémentaires</t>
  </si>
  <si>
    <t>Profond</t>
  </si>
  <si>
    <t>Beholders, flagelleurs mentaux</t>
  </si>
  <si>
    <t>Sylvain</t>
  </si>
  <si>
    <t>Créatures féeriques</t>
  </si>
  <si>
    <t>EXOTIC</t>
  </si>
  <si>
    <t>Languages</t>
  </si>
  <si>
    <t>Résistances</t>
  </si>
  <si>
    <t>Jets de sauvegardes</t>
  </si>
  <si>
    <t>WHITE_DRAGON</t>
  </si>
  <si>
    <t>BLUE_DRAGON</t>
  </si>
  <si>
    <t>BLACK_DRAGON</t>
  </si>
  <si>
    <t>RED_DRAGON</t>
  </si>
  <si>
    <t>GREEN_DRAGON</t>
  </si>
  <si>
    <t>BRASS_DRAGON</t>
  </si>
  <si>
    <t>SILVER_DRAGON</t>
  </si>
  <si>
    <t>BRONZE_DRAGON</t>
  </si>
  <si>
    <t>COPPER_DRAGON</t>
  </si>
  <si>
    <t>GOLD_DRAGON</t>
  </si>
  <si>
    <t>Drakéide - Ascendence dragon blanc</t>
  </si>
  <si>
    <t>Drakéide - Ascendence dragon bleu</t>
  </si>
  <si>
    <t>Drakéide - Ascendence dragon noir</t>
  </si>
  <si>
    <t>Drakéide - Ascendence dragon rouge</t>
  </si>
  <si>
    <t>Drakéide - Ascendence dragon vert</t>
  </si>
  <si>
    <t>Drakéide - Ascendence dragon Airain</t>
  </si>
  <si>
    <t>Drakéide - Ascendence dragon argent</t>
  </si>
  <si>
    <t>Drakéide - Ascendence dragon bronze</t>
  </si>
  <si>
    <t>Drakéide - Ascendence dragon cuivre</t>
  </si>
  <si>
    <t>Drakéide - Ascendence dragon or</t>
  </si>
  <si>
    <t>Dragon Born - Ascending white dragon</t>
  </si>
  <si>
    <t>Dragon Born - Ascending blue dragon</t>
  </si>
  <si>
    <t>Dragon Born - Ascending black dragon</t>
  </si>
  <si>
    <t>Dragon Born - Ascending red dragon</t>
  </si>
  <si>
    <t>Dragon Born - Ascending green dragon</t>
  </si>
  <si>
    <t>Dragon Born - Ascending brass dragon</t>
  </si>
  <si>
    <t>Dragon Born - Ascending silver dragon</t>
  </si>
  <si>
    <t>Dragon Born - Ascending bronze dragon</t>
  </si>
  <si>
    <t>Dragon Born - Ascending copper dragon</t>
  </si>
  <si>
    <t>Dragon Born - Ascending gold dragon</t>
  </si>
  <si>
    <t>"Cold"</t>
  </si>
  <si>
    <t>"1_LIGHT", "2_MID"</t>
  </si>
  <si>
    <t>"1_LIGHT"</t>
  </si>
  <si>
    <t>"1_LIGHT", "2_MID",  "0_SHIELD"</t>
  </si>
  <si>
    <t>"1_LIGHT", "2_MID", "3_HEAVY", "0_SHIELD"</t>
  </si>
  <si>
    <t>"FOR", "CON"</t>
  </si>
  <si>
    <t>"FOR", "DEX"</t>
  </si>
  <si>
    <t>"DEX", "CHA"</t>
  </si>
  <si>
    <t>"DEX", "INT"</t>
  </si>
  <si>
    <t>"SAG", "CHA"</t>
  </si>
  <si>
    <t>"INT", "SAG"</t>
  </si>
  <si>
    <t>"CON", "CHA"</t>
  </si>
  <si>
    <t>Avantages de sauvegardes</t>
  </si>
  <si>
    <t>1_LB</t>
  </si>
  <si>
    <t>2_NB</t>
  </si>
  <si>
    <t>3_CB</t>
  </si>
  <si>
    <t>4_LN</t>
  </si>
  <si>
    <t>5_NB</t>
  </si>
  <si>
    <t>6_CN</t>
  </si>
  <si>
    <t>7_LM</t>
  </si>
  <si>
    <t>8_NM</t>
  </si>
  <si>
    <t>9_CM</t>
  </si>
  <si>
    <t>"COMMON"</t>
  </si>
  <si>
    <t>"COMMON", "AARAKOCRA", "AIR"</t>
  </si>
  <si>
    <t>"COMMON", "GIANT"</t>
  </si>
  <si>
    <t>"COMMON", "PRIMARY"</t>
  </si>
  <si>
    <t>"COMMON", "INFERNAL"</t>
  </si>
  <si>
    <t>"COMMON", "GNOME"</t>
  </si>
  <si>
    <t>"COMMON", "DRACONIC"</t>
  </si>
  <si>
    <t>"COMMON", "ORC"</t>
  </si>
  <si>
    <t>"COMMON", "ELVISH"</t>
  </si>
  <si>
    <t>"DWARF"</t>
  </si>
  <si>
    <t>"COMMON", "HALFELIN"</t>
  </si>
  <si>
    <t>Code</t>
  </si>
  <si>
    <t>COMMON</t>
  </si>
  <si>
    <t>ELVISH</t>
  </si>
  <si>
    <t>GIANT</t>
  </si>
  <si>
    <t>GOBLIN</t>
  </si>
  <si>
    <t>ORC</t>
  </si>
  <si>
    <t>ABYSSAL</t>
  </si>
  <si>
    <t>INFERNAL</t>
  </si>
  <si>
    <t>CELESTIAL</t>
  </si>
  <si>
    <t>DEPTH_COMMON</t>
  </si>
  <si>
    <t>DRACONIC</t>
  </si>
  <si>
    <t>PRIMARY</t>
  </si>
  <si>
    <t>DEEP</t>
  </si>
  <si>
    <t>SILVAN</t>
  </si>
  <si>
    <t>"DEPTH_COMMON"</t>
  </si>
  <si>
    <t>AIR</t>
  </si>
  <si>
    <t>Aérien</t>
  </si>
  <si>
    <t>"POISON"</t>
  </si>
  <si>
    <t>"FEAR"</t>
  </si>
  <si>
    <t>"INT", "SAG", "CHA"</t>
  </si>
  <si>
    <t>"FIRE"</t>
  </si>
  <si>
    <t>"ACID"</t>
  </si>
  <si>
    <t>"LIGHTNING"</t>
  </si>
  <si>
    <t>"COLD"</t>
  </si>
  <si>
    <t>"Kit d'herboriste"</t>
  </si>
  <si>
    <t>Objets maîtrisé</t>
  </si>
  <si>
    <t>"Grimoire"</t>
  </si>
  <si>
    <t>"Outils de voleur"</t>
  </si>
  <si>
    <t>Objets maîtrisés</t>
  </si>
  <si>
    <t>Argent</t>
  </si>
  <si>
    <t>"Symbole sacré","Livre de prières", "5 bâtons d'encens", "Habits de cérémonie","Vêtements communs"</t>
  </si>
  <si>
    <t>"Lettre de recommandation de votre guilde", "Vêtements de voyage"</t>
  </si>
  <si>
    <t>"Kit de déguisement"</t>
  </si>
  <si>
    <t>"Cadeau d'un admirateur (une lettre d'amour, une mèche de cheveux, une babiole)", "Costume"</t>
  </si>
  <si>
    <t>"Kit de déguisement", "Kit de contrefaçon"</t>
  </si>
  <si>
    <t>"Kit de déguisement", "Vêtements fins"</t>
  </si>
  <si>
    <t>"Kit de déguisement", "Outils de voleur"</t>
  </si>
  <si>
    <t>"Petit couteau", "Carte de la ville dans laquelle vous avez grandi", "Souris domestiquée", "Souvenir de vos parents", "Vêtements communs"</t>
  </si>
  <si>
    <t>"Kit d'herboriste", "Etui à parchemin remplis de notes sur vos études ou vos prières", "Couverture pour l'hiver", "Vêtements communs"</t>
  </si>
  <si>
    <t>"Véhicules (terrestres)"</t>
  </si>
  <si>
    <t>"Pelle", "Pot en fer", "Vêtements communs"</t>
  </si>
  <si>
    <t>"Outils de navigateur", "Véhicules (aquatiques)"</t>
  </si>
  <si>
    <t>"Corde en soie (15 m.)", "Porte bonheur", "Vêtements communs"</t>
  </si>
  <si>
    <t>"Vêtements fins", "Chevalière", "Lettre de noblesse"</t>
  </si>
  <si>
    <t>"Bouteille d'encre noire", "Plume", "Petit couteau", "Lettre d'un collègue mort posant une question à laquelle vous n'avez pas encore été en mesure de répondre", "Vêtements communs"</t>
  </si>
  <si>
    <t>"Piège à mâchoires", "Trophée d'animal que vous avez tué", "Vêtements de voyage "</t>
  </si>
  <si>
    <t>"Insigne de grade", "Trophée pris sur un ennemi mort (une dague, une lame brisée, un morceau de bannière)", "Jjeu de dés en os ou un jeu de cartes", "Vêtements communs"</t>
  </si>
  <si>
    <t>"Vêtements appropriés à votre fonction"</t>
  </si>
  <si>
    <t>"Vêtements communs", "Babiole ayant une signification particulière pour vous"</t>
  </si>
  <si>
    <t>0 pa</t>
  </si>
  <si>
    <t>"Bâton de marche", "Souvenir venu d’un pays lointain", "Livre rempli de notes sur vos périples ou de dessins", "Bouteille d'encre", "Plune", "Vêtements de voyage"</t>
  </si>
  <si>
    <t>"Vêtements communs", "Bougie", "Gamelle", "Couverture"</t>
  </si>
  <si>
    <t>"Sifflet", "Vêtements communs rapiécés", "Bourse contenant de jolis cailloux et un autre objet au choix"</t>
  </si>
  <si>
    <t>"Pied-de-biche", "Vêtements communs sombres avec une capuche"</t>
  </si>
  <si>
    <t>VEHICLE_RELATIVE</t>
  </si>
  <si>
    <t>"Véhicules (terrestres)", "Barde", "Carrosse", "Char", "Chariot", "Charrette", "Traîneau"</t>
  </si>
  <si>
    <t>Altérations</t>
  </si>
  <si>
    <t>Name</t>
  </si>
  <si>
    <t>Altéré</t>
  </si>
  <si>
    <t>ALCOHOL</t>
  </si>
  <si>
    <t>Alcool</t>
  </si>
  <si>
    <t>Alcoolisé</t>
  </si>
  <si>
    <t>DRUG</t>
  </si>
  <si>
    <t>Narcotique</t>
  </si>
  <si>
    <t>Drogué</t>
  </si>
  <si>
    <t>POISON</t>
  </si>
  <si>
    <t>Empoisonné</t>
  </si>
  <si>
    <t>Une créature empoisonnée a un désavantage aux jets d'attaque et aux jets de caractéristique.</t>
  </si>
  <si>
    <t>STRESS</t>
  </si>
  <si>
    <t>Stress</t>
  </si>
  <si>
    <t>Stressé</t>
  </si>
  <si>
    <t>ACID</t>
  </si>
  <si>
    <t>Acide</t>
  </si>
  <si>
    <t>Acidifié</t>
  </si>
  <si>
    <t>FIRE</t>
  </si>
  <si>
    <t>Feu</t>
  </si>
  <si>
    <t>Brûlé</t>
  </si>
  <si>
    <t>LIGHTNING</t>
  </si>
  <si>
    <t>Foudre</t>
  </si>
  <si>
    <t>Foudroyé</t>
  </si>
  <si>
    <t>COLD</t>
  </si>
  <si>
    <t>Froid</t>
  </si>
  <si>
    <t>Gelé</t>
  </si>
  <si>
    <t>BEWITCHMENT</t>
  </si>
  <si>
    <t>Envoutement</t>
  </si>
  <si>
    <t>Envouté</t>
  </si>
  <si>
    <t>FEAR</t>
  </si>
  <si>
    <t>Effrayé</t>
  </si>
  <si>
    <t>Une créature effrayée a un désavantage aux jets de caractéristique et aux jets d'attaque tant que la source de sa peur est dans sa ligne de vue.\nLa créature ne peut se rapprocher volontairement de la source de sa peur.</t>
  </si>
  <si>
    <t>PROVOCATION</t>
  </si>
  <si>
    <t>Provocation</t>
  </si>
  <si>
    <t>Provoqué</t>
  </si>
  <si>
    <t>CHARM</t>
  </si>
  <si>
    <t>Charme</t>
  </si>
  <si>
    <t>Charmé</t>
  </si>
  <si>
    <t>Une créature charmée ne peut pas attaquer le charmeur ou le cibler avec des capacités ou des effets magiques nuisibles.\nLe charmeur a l'avantage à ses jets de caractéristique pour interagir socialement avec la créature.</t>
  </si>
  <si>
    <t>PRONE</t>
  </si>
  <si>
    <t>Chute</t>
  </si>
  <si>
    <t>À terre</t>
  </si>
  <si>
    <t>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t>
  </si>
  <si>
    <t>GRAPPLING</t>
  </si>
  <si>
    <t>Agripper</t>
  </si>
  <si>
    <t>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t>
  </si>
  <si>
    <t>DEAFENED</t>
  </si>
  <si>
    <t>Assourdissement</t>
  </si>
  <si>
    <t>Une créature assourdie n'entend pas et rate automatiquement tout jet de caractéristique qui nécessite l’ouïe.</t>
  </si>
  <si>
    <t>BLINDED</t>
  </si>
  <si>
    <t>Aveuglement</t>
  </si>
  <si>
    <t>Une créature aveuglée ne voit pas et rate automatiquement tout jet de caractéristique qui nécessite la vue.\nLes jets d'attaque contre la créature ont l'avantage, et les jets d'attaque de la créature ont un désavantage.</t>
  </si>
  <si>
    <t>RESTRAINED</t>
  </si>
  <si>
    <t>Entrave</t>
  </si>
  <si>
    <t>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t>
  </si>
  <si>
    <t>STUNNED</t>
  </si>
  <si>
    <t>Etourdissement</t>
  </si>
  <si>
    <t>Une créature étourdie est incapable d'agir (voir la condition), ne peut plus bouger et parle de manière hésitante.\nLa créature rate automatiquement ses jets de sauvegarde de Force et de Dextérité.\nLes jets d'attaque contre la créature ont l'avantage.</t>
  </si>
  <si>
    <t>INCAPACITATED</t>
  </si>
  <si>
    <t>Incapacité</t>
  </si>
  <si>
    <t>Incapable d'agir</t>
  </si>
  <si>
    <t>Une créature incapable d'agir ne peut effectuer aucune action ni aucune réaction.</t>
  </si>
  <si>
    <t>UNCONSCIOUS</t>
  </si>
  <si>
    <t>Evanouissement</t>
  </si>
  <si>
    <t>Inconscient</t>
  </si>
  <si>
    <t>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t>
  </si>
  <si>
    <t>INVISIBLE</t>
  </si>
  <si>
    <t>Invisible</t>
  </si>
  <si>
    <t>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t>
  </si>
  <si>
    <t>PETRIFIED</t>
  </si>
  <si>
    <t>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t>
  </si>
  <si>
    <t>Alterations</t>
  </si>
  <si>
    <t>Spells</t>
  </si>
  <si>
    <t>Catégorie</t>
  </si>
  <si>
    <t>true</t>
  </si>
  <si>
    <t>false</t>
  </si>
  <si>
    <t>Substance</t>
  </si>
  <si>
    <t>Position</t>
  </si>
  <si>
    <t>Elément</t>
  </si>
  <si>
    <t>Contexte</t>
  </si>
  <si>
    <t>Magie</t>
  </si>
  <si>
    <t>Sens</t>
  </si>
  <si>
    <t>AlterationCategories</t>
  </si>
  <si>
    <t>1_SUBSTANCE</t>
  </si>
  <si>
    <t>2_ELEMENT</t>
  </si>
  <si>
    <t>3_CONTEXT</t>
  </si>
  <si>
    <t>5_SENSE</t>
  </si>
  <si>
    <t>4_MAGIC</t>
  </si>
  <si>
    <t>6_POSITION</t>
  </si>
  <si>
    <t>Sauvable</t>
  </si>
  <si>
    <t>null</t>
  </si>
  <si>
    <t>Spécialisation</t>
  </si>
  <si>
    <t>Niveau de spécialisation</t>
  </si>
  <si>
    <t>Collège  bardique</t>
  </si>
  <si>
    <t>Domaine divin</t>
  </si>
  <si>
    <t>Cercle druidique</t>
  </si>
  <si>
    <t>Origine magique</t>
  </si>
  <si>
    <t>Style de combat</t>
  </si>
  <si>
    <t>Tradiction arcanique</t>
  </si>
  <si>
    <t>Patron d'Outremonde</t>
  </si>
  <si>
    <t>CON</t>
  </si>
  <si>
    <t>SAG</t>
  </si>
  <si>
    <t>AmureBonus CA</t>
  </si>
  <si>
    <t>Bouclier Bonus CA</t>
  </si>
  <si>
    <t>Classe</t>
  </si>
  <si>
    <t>Voie du berserker</t>
  </si>
  <si>
    <t>Voie du guerrier totem</t>
  </si>
  <si>
    <t>Collège du savoir</t>
  </si>
  <si>
    <t>Collège de la vaillance</t>
  </si>
  <si>
    <t>Domaine de la duperie</t>
  </si>
  <si>
    <t>Domaine de la guerre</t>
  </si>
  <si>
    <t>Domaine de la lumière</t>
  </si>
  <si>
    <t>Domaine de la nature</t>
  </si>
  <si>
    <t>Domaine du savoir</t>
  </si>
  <si>
    <t>Domaine de la tempête</t>
  </si>
  <si>
    <t>Domaine de la vie</t>
  </si>
  <si>
    <t>Domaine de la forge</t>
  </si>
  <si>
    <t>BERSERKER</t>
  </si>
  <si>
    <t>TOTEM_WARRIOR</t>
  </si>
  <si>
    <t>BRAVERY_SCHOOL</t>
  </si>
  <si>
    <t>DECEPTION_FIELD</t>
  </si>
  <si>
    <t>WAR_FIELD</t>
  </si>
  <si>
    <t>LIGHT_FIELD</t>
  </si>
  <si>
    <t>NATURE_FIELD</t>
  </si>
  <si>
    <t>KNOWLEDGE_FIELD</t>
  </si>
  <si>
    <t>KNOWLEDGE_SCHOOL</t>
  </si>
  <si>
    <t>STORM_FIELD</t>
  </si>
  <si>
    <t>LIFE_FIELD</t>
  </si>
  <si>
    <t>FORGE_FIELD</t>
  </si>
  <si>
    <t>Cercle de la terre</t>
  </si>
  <si>
    <t>Cercle de la lune</t>
  </si>
  <si>
    <t>EARTH_GROUP</t>
  </si>
  <si>
    <t>MOON_GROUP</t>
  </si>
  <si>
    <t>Lignée draconique</t>
  </si>
  <si>
    <t>Magie sauvage</t>
  </si>
  <si>
    <t>WILD_MAGIC</t>
  </si>
  <si>
    <t>Archerie</t>
  </si>
  <si>
    <t>Arme à deux mains</t>
  </si>
  <si>
    <t>Combat à deux armes</t>
  </si>
  <si>
    <t>Défense</t>
  </si>
  <si>
    <t>Duel</t>
  </si>
  <si>
    <t>Protection</t>
  </si>
  <si>
    <t>WARRIOR_ARCHERY</t>
  </si>
  <si>
    <t>WARRIOR_TWO_HAND_WEAPON</t>
  </si>
  <si>
    <t>WARRIOR_TWO_HAND_FIGHT</t>
  </si>
  <si>
    <t>WARRIOR_DEFENSE</t>
  </si>
  <si>
    <t>WARRIOR_DUEL</t>
  </si>
  <si>
    <t>WARRIOR_PROTECTION</t>
  </si>
  <si>
    <t>Abjuration</t>
  </si>
  <si>
    <t>Enchantement</t>
  </si>
  <si>
    <t>Evocation</t>
  </si>
  <si>
    <t>Illusion</t>
  </si>
  <si>
    <t>Invocation</t>
  </si>
  <si>
    <t xml:space="preserve">Nécromancie </t>
  </si>
  <si>
    <t>Transmutation</t>
  </si>
  <si>
    <t>OPENED_HAND_WAY</t>
  </si>
  <si>
    <t>SHADOW_WAY</t>
  </si>
  <si>
    <t>ELEMENTS_WAY</t>
  </si>
  <si>
    <t>PALADIN_TWO_HAND_WEAPON</t>
  </si>
  <si>
    <t>PALADIN_DEFENSE</t>
  </si>
  <si>
    <t>PALADIN_DUEL</t>
  </si>
  <si>
    <t>PALADIN_PROTECTION</t>
  </si>
  <si>
    <t>PROWLER_ARCHERY</t>
  </si>
  <si>
    <t>PROWLER_TWO_HAND_FIGHT</t>
  </si>
  <si>
    <t>PROWLER_DEFENSE</t>
  </si>
  <si>
    <t>PROWLER_DUEL</t>
  </si>
  <si>
    <t>DIVINATION</t>
  </si>
  <si>
    <t>ENCHANTMENT</t>
  </si>
  <si>
    <t>EVOCATION</t>
  </si>
  <si>
    <t>INVOCATION</t>
  </si>
  <si>
    <t>NECROMANCY</t>
  </si>
  <si>
    <t>TRANSMUTATION</t>
  </si>
  <si>
    <t>Assassin</t>
  </si>
  <si>
    <t>Voleur</t>
  </si>
  <si>
    <t>Escroc arcanique</t>
  </si>
  <si>
    <t>Conspirateur</t>
  </si>
  <si>
    <t>ASSASSIN</t>
  </si>
  <si>
    <t>ROBBER</t>
  </si>
  <si>
    <t>ARCANE_SWINDLER</t>
  </si>
  <si>
    <t>CONSPIRATOR</t>
  </si>
  <si>
    <t>Archifée</t>
  </si>
  <si>
    <t>Fiélon</t>
  </si>
  <si>
    <t>Grand Ancien</t>
  </si>
  <si>
    <t>ARCHFAIRY</t>
  </si>
  <si>
    <t>FIENDISH</t>
  </si>
  <si>
    <t>GREAT_OLD</t>
  </si>
  <si>
    <t>Specialisations</t>
  </si>
  <si>
    <t>"BARD"</t>
  </si>
  <si>
    <t>"CLERK"</t>
  </si>
  <si>
    <t>"BARD", "CLERK"</t>
  </si>
  <si>
    <t xml:space="preserve"> "CLERK"</t>
  </si>
  <si>
    <t>"BARD",  "CLERK"</t>
  </si>
  <si>
    <t>"CLERK", "DRUID"</t>
  </si>
  <si>
    <t>"DRUID"</t>
  </si>
  <si>
    <t>"BARD", "DRUID"</t>
  </si>
  <si>
    <t>"BARD", "CLERK", "DRUID"</t>
  </si>
  <si>
    <t>"BARD",  "CLERK", "DRUID"</t>
  </si>
  <si>
    <t xml:space="preserve"> "CLERK", "DRUID"</t>
  </si>
  <si>
    <t>"SORCERER"</t>
  </si>
  <si>
    <t>"BARD", "CLERK", "DRUID", "SORCERER"</t>
  </si>
  <si>
    <t xml:space="preserve"> "CLERK", "DRUID", "SORCERER"</t>
  </si>
  <si>
    <t>"CLERK", "PALADIN"</t>
  </si>
  <si>
    <t>"PALADIN"</t>
  </si>
  <si>
    <t>"CLERK", "DRUID", "PALADIN"</t>
  </si>
  <si>
    <t>"BARD", "PALADIN"</t>
  </si>
  <si>
    <t>"BARD",  "CLERK", "PALADIN"</t>
  </si>
  <si>
    <t xml:space="preserve"> "CLERK", "PALADIN"</t>
  </si>
  <si>
    <t>"BARD", "DRUID", "PROWLER"</t>
  </si>
  <si>
    <t>"DRUID", "PROWLER"</t>
  </si>
  <si>
    <t>"CLERK", "DRUID", "PALADIN", "PROWLER"</t>
  </si>
  <si>
    <t>"PROWLER"</t>
  </si>
  <si>
    <t>"BARD", "CLERK", "DRUID", "PALADIN", "PROWLER"</t>
  </si>
  <si>
    <t xml:space="preserve"> "CLERK", "DRUID", "PALADIN", "PROWLER"</t>
  </si>
  <si>
    <t>"BARD",  "CLERK", "DRUID", "PALADIN", "PROWLER"</t>
  </si>
  <si>
    <t xml:space="preserve"> "CLERK", "DRUID", "PROWLER"</t>
  </si>
  <si>
    <t>"BARD",  "CLERK", "PROWLER"</t>
  </si>
  <si>
    <t xml:space="preserve"> "CLERK", "DRUID", "SORCERER", "PALADIN", "PROWLER"</t>
  </si>
  <si>
    <t xml:space="preserve"> "CLERK", "DRUID", "SORCERER", "PROWLER"</t>
  </si>
  <si>
    <t>"BARD",  "CLERK", "DRUID", "PROWLER"</t>
  </si>
  <si>
    <t>"WIZARD"</t>
  </si>
  <si>
    <t>"DRUID", "WIZARD"</t>
  </si>
  <si>
    <t>"DRUID", "SORCERER", "WIZARD"</t>
  </si>
  <si>
    <t>"BARD", "WIZARD"</t>
  </si>
  <si>
    <t>Agrandissement-Rapetissement</t>
  </si>
  <si>
    <t>Cécité-Surdité</t>
  </si>
  <si>
    <t>Répulsion-Attirance</t>
  </si>
  <si>
    <t>ILLUSION</t>
  </si>
  <si>
    <t>ABJURATION</t>
  </si>
  <si>
    <t>Composants de véhicules</t>
  </si>
  <si>
    <t>Vehicles relative</t>
  </si>
  <si>
    <t>Various</t>
  </si>
  <si>
    <t>Equipment</t>
  </si>
  <si>
    <t>Equipement</t>
  </si>
  <si>
    <t>EQUIPMENT</t>
  </si>
  <si>
    <t>"Rage", "Défense sans armure"</t>
  </si>
  <si>
    <t>"Attaque téméraire", "Sens du danger"</t>
  </si>
  <si>
    <t>"Voie primitive"</t>
  </si>
  <si>
    <t>"Amélioration de caractéristiques"</t>
  </si>
  <si>
    <t>"Attaque supplémentaire", "Déplacement rapide"</t>
  </si>
  <si>
    <t>"Capacité de voie"</t>
  </si>
  <si>
    <t>"Instinct sauvage"</t>
  </si>
  <si>
    <t>"Critique brutal (1 dé)"</t>
  </si>
  <si>
    <t>"Rage implacable"</t>
  </si>
  <si>
    <t>"Critique brutal (2 dés)"</t>
  </si>
  <si>
    <t>"Rage ininterrompue"</t>
  </si>
  <si>
    <t>"Critique brutal (3 dés)"</t>
  </si>
  <si>
    <t>"Puissance indomptable"</t>
  </si>
  <si>
    <t>"Champion primitif"</t>
  </si>
  <si>
    <t>"Patron d'Outremonde", "Magie de pacte"</t>
  </si>
  <si>
    <t>"Invocations occultes"</t>
  </si>
  <si>
    <t>"Faveur de pacte"</t>
  </si>
  <si>
    <t>"-"</t>
  </si>
  <si>
    <t>"Capacité de patron d'Outremonde"</t>
  </si>
  <si>
    <t>"Arcanum mystique (niveau 6)"</t>
  </si>
  <si>
    <t>"Arcanum mystique (niveau 7)"</t>
  </si>
  <si>
    <t>"Arcanum mystique (niveau 8)"</t>
  </si>
  <si>
    <t>"Arcanum mystique (niveau 9)"</t>
  </si>
  <si>
    <t>"Maître de l'occulte"</t>
  </si>
  <si>
    <t>"Expertise", "Attaque sournoise", "Jargon des voleurs"</t>
  </si>
  <si>
    <t>"Ruse"</t>
  </si>
  <si>
    <t>"Archétype de roublard"</t>
  </si>
  <si>
    <t>"Esquive instinctive"</t>
  </si>
  <si>
    <t>"Expertise"</t>
  </si>
  <si>
    <t>"Dérobade"</t>
  </si>
  <si>
    <t>"Capacité de l'archétype de roublard"</t>
  </si>
  <si>
    <t>"Talent"</t>
  </si>
  <si>
    <t>"Ouïe fine"</t>
  </si>
  <si>
    <t>"Esprit impénétrable"</t>
  </si>
  <si>
    <t>"Insaisissable"</t>
  </si>
  <si>
    <t>"Coup de chance"</t>
  </si>
  <si>
    <t>"Ennemi juré", "Explorateur-né"</t>
  </si>
  <si>
    <t>"Style de combat", "Incantations"</t>
  </si>
  <si>
    <t>"Archétype de rôdeur", "Sens primitifs"</t>
  </si>
  <si>
    <t>"Attaque supplémentaire"</t>
  </si>
  <si>
    <t>"Amélioration de l'Ennemi juré et de l'Explorateur-né"</t>
  </si>
  <si>
    <t>"Capacité de l'archétype de rôdeur"</t>
  </si>
  <si>
    <t>"Amélioration de caractéristiques", "Traversée des terrains"</t>
  </si>
  <si>
    <t>"Amélioration de l'Explorateur-né", "Camouflage naturel"</t>
  </si>
  <si>
    <t>"Amélioration de l'Ennemi juré", "Disparition"</t>
  </si>
  <si>
    <t>"Sens sauvages"</t>
  </si>
  <si>
    <t>"Tueur d'ennemis"</t>
  </si>
  <si>
    <t>"Sens divin", "Imposition des mains"</t>
  </si>
  <si>
    <t>"Style de combat", "Incantations", "Châtiment divin"</t>
  </si>
  <si>
    <t>"Santé divine", "Serment sacré"</t>
  </si>
  <si>
    <t>"Aura de protection"</t>
  </si>
  <si>
    <t>"Capacité de serment sacré"</t>
  </si>
  <si>
    <t>"Aura de courage"</t>
  </si>
  <si>
    <t>"Châtiment divin amélioré"</t>
  </si>
  <si>
    <t>"Contact purifiant"</t>
  </si>
  <si>
    <t>"Amélioration des auras"</t>
  </si>
  <si>
    <t>"Défense sans armure", "Arts martiaux"</t>
  </si>
  <si>
    <t>"Amélioration de caractéristiques", "Chute ralentie"</t>
  </si>
  <si>
    <t>"Attaque supplémentaire", "Frappe étourdissante"</t>
  </si>
  <si>
    <t>"Frappes de ki", "Capacité de la tradition monastique"</t>
  </si>
  <si>
    <t>"Dérobade", "Tranquillité de l'esprit"</t>
  </si>
  <si>
    <t>"Déplacement sans armure amélioré"</t>
  </si>
  <si>
    <t>"Pureté du corps"</t>
  </si>
  <si>
    <t>"Capacité de la tradition monastique"</t>
  </si>
  <si>
    <t>"Langage du soleil et de la lune"</t>
  </si>
  <si>
    <t>"Âme de diamant"</t>
  </si>
  <si>
    <t>"Jeunesse éternelle"</t>
  </si>
  <si>
    <t>"Corps vide"</t>
  </si>
  <si>
    <t>"Perfection de l'être"</t>
  </si>
  <si>
    <t>"Incantations", "Récupération arcanique"</t>
  </si>
  <si>
    <t>"Tradition arcanique"</t>
  </si>
  <si>
    <t>"Capacité de la tradition arcanique"</t>
  </si>
  <si>
    <t>"Maîtrise des sorts"</t>
  </si>
  <si>
    <t>"Sorts de prédilection"</t>
  </si>
  <si>
    <t>"Style de combat", "Second souffle"</t>
  </si>
  <si>
    <t>"Archétype martial"</t>
  </si>
  <si>
    <t>"Attaque supplémentaire (1)"</t>
  </si>
  <si>
    <t>"Capacité de l'archétype martial"</t>
  </si>
  <si>
    <t>"Attaque supplémentaire (2)"</t>
  </si>
  <si>
    <t>"Attaque supplémentaire (3)"</t>
  </si>
  <si>
    <t>"Incantations", "Origine magique"</t>
  </si>
  <si>
    <t>"Source de magie"</t>
  </si>
  <si>
    <t>"Métamagie"</t>
  </si>
  <si>
    <t>"Capacité de l'origine magique"</t>
  </si>
  <si>
    <t>"Restauration magique"</t>
  </si>
  <si>
    <t>"Druidique", "Incantations"</t>
  </si>
  <si>
    <t>"Forme sauvage", "Cercle druidique"</t>
  </si>
  <si>
    <t>"Forme sauvage améliorée, Amélioration de caractéristiques"</t>
  </si>
  <si>
    <t>"Capacité de cercle druidique"</t>
  </si>
  <si>
    <t>"Jeunesse éternelle", "Incantation animale"</t>
  </si>
  <si>
    <t>"Archidruide"</t>
  </si>
  <si>
    <t>"Incantations", "Domaine divin"</t>
  </si>
  <si>
    <t>"Destruction des morts-vivants (FP 1/2)"</t>
  </si>
  <si>
    <t>"Canalisation d’énergie divine (2)", "Capacité de domaine divin"</t>
  </si>
  <si>
    <t>"Amélioration de caractéristiques", "Capacité de domaine divin,Destruction des morts-vivants (FP 1)"</t>
  </si>
  <si>
    <t>"Intervention divine"</t>
  </si>
  <si>
    <t>"Destruction des morts-vivants (FP 2)"</t>
  </si>
  <si>
    <t>"Destruction des morts-vivants (FP 3)"</t>
  </si>
  <si>
    <t>"Destruction des morts-vivants (FP 4)", "Capacité de domaine divin"</t>
  </si>
  <si>
    <t>"Canalisation d’énergie divine (3)"</t>
  </si>
  <si>
    <t>"Intervention divine améliorée"</t>
  </si>
  <si>
    <t>"Incantations", "Inspiration bardique (d6)"</t>
  </si>
  <si>
    <t>"Touche-à-tout", "Chant de repos (d6)"</t>
  </si>
  <si>
    <t>"Collège bardique", "Expertise"</t>
  </si>
  <si>
    <t>"Contre charme", "Capacité de collège bardique"</t>
  </si>
  <si>
    <t>"Chant de repos (d10)"</t>
  </si>
  <si>
    <t>"Secrets magiques", "Capacité de collège bardique"</t>
  </si>
  <si>
    <t>"Secrets magiques"</t>
  </si>
  <si>
    <t>"Inspiration supérieure"</t>
  </si>
  <si>
    <t>"Défense patiente", "Déluge de coups", "Déplacement aérien", "Déplacement sans armure"</t>
  </si>
  <si>
    <t>"Intégrité physique"</t>
  </si>
  <si>
    <t>"Tranquillité"</t>
  </si>
  <si>
    <t>"Paume frémissante"</t>
  </si>
  <si>
    <t>"Arts de l'ombre"</t>
  </si>
  <si>
    <t>"Pas de l'ombre"</t>
  </si>
  <si>
    <t>"Linceul d'ombre"</t>
  </si>
  <si>
    <t>"Opportuniste"</t>
  </si>
  <si>
    <t>"Chevauchée du vent", "Flammes du phénix", "Forme brumeuse"</t>
  </si>
  <si>
    <t>"Gong du sommet", "Poigne du vent du nord"</t>
  </si>
  <si>
    <t>"Disciple des éléments", "Crochets du serpent de feu", "Façonnage de la rivière", "Fouet d'eau", "Frappe incandescente écrasante", "Lien élémentaire", "Poing de l'air", "Poing des quatre tonnerres", "Ruée des esprits du vent"</t>
  </si>
  <si>
    <t>"Défense de la montagne éternelle", "Rivière de la flamme affamée", "Souffle de l'hiver", "Vague de terre grondante"</t>
  </si>
  <si>
    <t>"Frénésie"</t>
  </si>
  <si>
    <t>"Rage inébranlable"</t>
  </si>
  <si>
    <t>"Présence intimidante"</t>
  </si>
  <si>
    <t>"Représailles"</t>
  </si>
  <si>
    <t>"Quêteur spirituel", "Esprit totem"</t>
  </si>
  <si>
    <t>"Aspect de la bête"</t>
  </si>
  <si>
    <t>"Marcheur spirituel"</t>
  </si>
  <si>
    <t>"Lien totémique"</t>
  </si>
  <si>
    <t>"Maîtrises supplémentaires", "Mots cinglants"</t>
  </si>
  <si>
    <t>"Secrets magiques supplémentaires"</t>
  </si>
  <si>
    <t>"Compétence hors pair"</t>
  </si>
  <si>
    <t>"Maîtrises supplémentaires", "Inspiration martiale"</t>
  </si>
  <si>
    <t>"Magie de combat"</t>
  </si>
  <si>
    <t>"Bénédiction de l'escroc"</t>
  </si>
  <si>
    <t>"Canalisation d’énergie divine : invocation de duplicata"</t>
  </si>
  <si>
    <t>"Canalisation d’énergie divine : linceul d'ombre"</t>
  </si>
  <si>
    <t>"Frappe divine"</t>
  </si>
  <si>
    <t>"Duplicata amélioré"</t>
  </si>
  <si>
    <t>"Maîtrises supplémentaires", "Prêtre de guerre"</t>
  </si>
  <si>
    <t>"Canalisation d’énergie divine : frappe guidée"</t>
  </si>
  <si>
    <t>"Canalisation d’énergie divine : bénédiction du dieu de la guerre"</t>
  </si>
  <si>
    <t>"Avatar de bataille"</t>
  </si>
  <si>
    <t>"Sort mineur supplémentaire", "Illumination protectrice"</t>
  </si>
  <si>
    <t>"Canalisation d’énergie divine : radiance de l'aube"</t>
  </si>
  <si>
    <t>"Illumination améliorée"</t>
  </si>
  <si>
    <t>"Incantation puissante"</t>
  </si>
  <si>
    <t>"Halo de lumière"</t>
  </si>
  <si>
    <t>"Acolyte de la nature", "Maîtrise supplémentaire"</t>
  </si>
  <si>
    <t>"Canalisation d’énergie divine : charme des animaux et des plantes"</t>
  </si>
  <si>
    <t>"Atténuation des éléments"</t>
  </si>
  <si>
    <t>"Maître de la nature"</t>
  </si>
  <si>
    <t>"Bénédictions du savoir"</t>
  </si>
  <si>
    <t>"Canalisation d’énergie divine : connaissances du passé"</t>
  </si>
  <si>
    <t>"Canalisation d’énergie divine : lecture des pensées"</t>
  </si>
  <si>
    <t>"Visions du passé"</t>
  </si>
  <si>
    <t>"Maîtrises supplémentaires", "Fureur de l'ouragan"</t>
  </si>
  <si>
    <t>"Canalisation d’énergie divine : colère destructrice"</t>
  </si>
  <si>
    <t>"Frappe de l'éclair"</t>
  </si>
  <si>
    <t>"Fils de la tempête"</t>
  </si>
  <si>
    <t>"Maîtrise supplémentaire", "Disciple de la vie"</t>
  </si>
  <si>
    <t>"Canalisation d’énergie divine : préservation de la vie"</t>
  </si>
  <si>
    <t>"Guérisseur béni"</t>
  </si>
  <si>
    <t>"Guérison suprême"</t>
  </si>
  <si>
    <t>"Maîtrise supplémentaire", "Bénédiction de la forge"</t>
  </si>
  <si>
    <t>"Canalisation d'énergie divine : bénédiction de l'artisan"</t>
  </si>
  <si>
    <t>"Âme de la forge"</t>
  </si>
  <si>
    <t>"Saint de la forge et du feu"</t>
  </si>
  <si>
    <t>"Technique de la main ouverte"</t>
  </si>
  <si>
    <t>"Forme sauvage de combat", "Formes du cercle"</t>
  </si>
  <si>
    <t>"Frappe primitive"</t>
  </si>
  <si>
    <t>"Forme sauvage élémentaire"</t>
  </si>
  <si>
    <t>"Mille formes"</t>
  </si>
  <si>
    <t>"Sort mineur supplémentaire", "Récupération naturelle"</t>
  </si>
  <si>
    <t>"Sorts de cercle"</t>
  </si>
  <si>
    <t>"Traversée des terrains"</t>
  </si>
  <si>
    <t>"Protection de la nature"</t>
  </si>
  <si>
    <t>"Sanctuaire de la nature"</t>
  </si>
  <si>
    <t>"Résistance draconique"</t>
  </si>
  <si>
    <t>"Affinité élémentaire"</t>
  </si>
  <si>
    <t>"Ailes de dragon"</t>
  </si>
  <si>
    <t>"Présence draconique"</t>
  </si>
  <si>
    <t>"Sursaut de magie sauvage", "Vague de chaos"</t>
  </si>
  <si>
    <t>"Chance forcée"</t>
  </si>
  <si>
    <t>"Chaos contrôlé"</t>
  </si>
  <si>
    <t>"Bombardement de sort"</t>
  </si>
  <si>
    <t>"Abjurateur érudit", "Protection arcanique"</t>
  </si>
  <si>
    <t>"Transmission de protection"</t>
  </si>
  <si>
    <t>"Abjuration améliorée"</t>
  </si>
  <si>
    <t>"Résistance aux sorts"</t>
  </si>
  <si>
    <t>"Devin érudit", "Présage"</t>
  </si>
  <si>
    <t>"Expert en divination"</t>
  </si>
  <si>
    <t>"Troisième œil"</t>
  </si>
  <si>
    <t>"Présage supérieur"</t>
  </si>
  <si>
    <t>"Enchanteur érudit", "Regard hypnotique"</t>
  </si>
  <si>
    <t>"Charme instinctif"</t>
  </si>
  <si>
    <t>"Partage d'enchantement"</t>
  </si>
  <si>
    <t>"Altération de la mémoire"</t>
  </si>
  <si>
    <t>"Évocateur érudit", "Façonneur de sorts"</t>
  </si>
  <si>
    <t>"Sort mineur puissant"</t>
  </si>
  <si>
    <t>"Évocation améliorée"</t>
  </si>
  <si>
    <t>"Surcharge magique"</t>
  </si>
  <si>
    <t>"Illusionniste érudit", "Illusion mineure améliorée"</t>
  </si>
  <si>
    <t>"Illusions malléables"</t>
  </si>
  <si>
    <t>"Double illusoire"</t>
  </si>
  <si>
    <t>"Réalité illusoire"</t>
  </si>
  <si>
    <t>"Invocateur érudit", "Invocation mineure"</t>
  </si>
  <si>
    <t>"Transposition bénigne"</t>
  </si>
  <si>
    <t>"Invocateur concentré"</t>
  </si>
  <si>
    <t>"Invocations durables"</t>
  </si>
  <si>
    <t>"Nécromancien érudit", "Sinistre moisson"</t>
  </si>
  <si>
    <t>"Serviteurs morts-vivants"</t>
  </si>
  <si>
    <t>"Résistance à la non-vie"</t>
  </si>
  <si>
    <t>"Contrôle des morts-vivants"</t>
  </si>
  <si>
    <t>"Transmutateur érudit", "Alchimie mineure"</t>
  </si>
  <si>
    <t>"Pierre du transmutateur"</t>
  </si>
  <si>
    <t>"Métamorphe"</t>
  </si>
  <si>
    <t>"Maître transmutateur"</t>
  </si>
  <si>
    <t>"Maîtrises supplémentaires", "Assassinat"</t>
  </si>
  <si>
    <t>"Expert en infiltration"</t>
  </si>
  <si>
    <t>"Imposteur"</t>
  </si>
  <si>
    <t>"Frappe mortelle"</t>
  </si>
  <si>
    <t>"Mains lestes", "Monte-en-l'air"</t>
  </si>
  <si>
    <t>"Discrétion suprême"</t>
  </si>
  <si>
    <t>"Utilisation des objets magiques"</t>
  </si>
  <si>
    <t>"Réflexes de voleur"</t>
  </si>
  <si>
    <t>"Incantations", "Escamotage et main de mage"</t>
  </si>
  <si>
    <t>"Embuscade magique"</t>
  </si>
  <si>
    <t>"Escroc polyvalent"</t>
  </si>
  <si>
    <t>"Voleur de sorts"</t>
  </si>
  <si>
    <t>"Maître des intrigues", "Maître des tactiques"</t>
  </si>
  <si>
    <t>"Manipulateur perspicace"</t>
  </si>
  <si>
    <t>"Redirection"</t>
  </si>
  <si>
    <t>"Âme de trompeur"</t>
  </si>
  <si>
    <t>"Présence féerique"</t>
  </si>
  <si>
    <t>"Échappatoire brumeuse"</t>
  </si>
  <si>
    <t>"Défenses séduisantes"</t>
  </si>
  <si>
    <t>"Sombre délire"</t>
  </si>
  <si>
    <t>"Bénédiction du ténébreux"</t>
  </si>
  <si>
    <t>"Chance du ténébreux"</t>
  </si>
  <si>
    <t>"Résistance fiélonne"</t>
  </si>
  <si>
    <t>"Traversée des enfers"</t>
  </si>
  <si>
    <t>"Esprit éveillé"</t>
  </si>
  <si>
    <t>"Protection entropique"</t>
  </si>
  <si>
    <t>"Bouclier mental"</t>
  </si>
  <si>
    <t>"Asservissement"</t>
  </si>
  <si>
    <t>HUNTER</t>
  </si>
  <si>
    <t>Chasseur</t>
  </si>
  <si>
    <t>"Proie du chasseur"</t>
  </si>
  <si>
    <t>"Tactiques défensives"</t>
  </si>
  <si>
    <t>"Attaques multiples"</t>
  </si>
  <si>
    <t>"Défense du chasseur supérieure"</t>
  </si>
  <si>
    <t>BEAST_MASTER</t>
  </si>
  <si>
    <t>Maître des bêtes</t>
  </si>
  <si>
    <t>"Compagnon du rôdeur"</t>
  </si>
  <si>
    <t>"Entraînement exceptionnel"</t>
  </si>
  <si>
    <t>"Fureur bestiale"</t>
  </si>
  <si>
    <t>"Partage des sorts"</t>
  </si>
  <si>
    <t>Serment sacré</t>
  </si>
  <si>
    <t>Archétype de rôdeur</t>
  </si>
  <si>
    <t>Archétypes martiaux</t>
  </si>
  <si>
    <t>Serment de dévotion</t>
  </si>
  <si>
    <t>DEVOTION</t>
  </si>
  <si>
    <t>"Principes de Dévotion"</t>
  </si>
  <si>
    <t>"Canalisation d'énergie divine"</t>
  </si>
  <si>
    <t>"Aura de dévotion"</t>
  </si>
  <si>
    <t>"Pureté de l'esprit"</t>
  </si>
  <si>
    <t>"Halo sacré"</t>
  </si>
  <si>
    <t>OLD</t>
  </si>
  <si>
    <t>Serment des anciens</t>
  </si>
  <si>
    <t>"Principes des Anciens"</t>
  </si>
  <si>
    <t>"Sentinelle immortelle"</t>
  </si>
  <si>
    <t>"Champion des Anciens"</t>
  </si>
  <si>
    <t>REVENGE</t>
  </si>
  <si>
    <t>Serment de vengeance</t>
  </si>
  <si>
    <t>"Principes de Vengeance"</t>
  </si>
  <si>
    <t>"Vengeur implacable"</t>
  </si>
  <si>
    <t>"Âme vengeresse"</t>
  </si>
  <si>
    <t>"Ange de la vengeance"</t>
  </si>
  <si>
    <t>CHAMPION</t>
  </si>
  <si>
    <t>Champion</t>
  </si>
  <si>
    <t>WAR_MASTER</t>
  </si>
  <si>
    <t>OCCULT_KNIGHT</t>
  </si>
  <si>
    <t>Maître de guerre</t>
  </si>
  <si>
    <t>Chevalier occulte</t>
  </si>
  <si>
    <t>"Critique amélioré"</t>
  </si>
  <si>
    <t>"Athlète remarquable"</t>
  </si>
  <si>
    <t>"Style de combat supplémentaire"</t>
  </si>
  <si>
    <t>"Critique supérieur"</t>
  </si>
  <si>
    <t>"Survivant"</t>
  </si>
  <si>
    <t>"Supériorité au combat", "Étudiant de guerre"</t>
  </si>
  <si>
    <t>"Connaître son ennemi"</t>
  </si>
  <si>
    <t>"Supériorité au combat améliorée"</t>
  </si>
  <si>
    <t>"Implacable"</t>
  </si>
  <si>
    <t>"Manœuvres"</t>
  </si>
  <si>
    <t>"Incantations", "Lien avec une arme"</t>
  </si>
  <si>
    <t>"Magie de guerre"</t>
  </si>
  <si>
    <t>"Frappe occulte"</t>
  </si>
  <si>
    <t>"Charge arcanique"</t>
  </si>
  <si>
    <t>"Magie de guerre améliorée"</t>
  </si>
  <si>
    <t>SpecialisationCapacities</t>
  </si>
  <si>
    <t>FightStyles</t>
  </si>
  <si>
    <t>"Aura de résistance"</t>
  </si>
  <si>
    <t>Niveau de style de combat</t>
  </si>
  <si>
    <t>Bonus de sort</t>
  </si>
  <si>
    <t>CHA</t>
  </si>
  <si>
    <t>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t>
  </si>
  <si>
    <t>Si vous portez une armure, vous obtenez un bonus de +1 à la CA.</t>
  </si>
  <si>
    <t>Lorsque vous attaquez avec une arme de corps à corps dans une main et aucune autre arme, vous obtenez un bonus de +2 aux dégâts avec cette arme.</t>
  </si>
  <si>
    <t>Quand une créature que vous pouvez voir attaque une cible autre que vous-même et qui se trouve à 1,50 mètre ou moins de vous, vous pouvez utiliser votre réaction pour imposer un désavantage à son jet d'attaque. Vous devez pour cela porter un bouclier.</t>
  </si>
  <si>
    <t>Vous obtenez un bonus de +2 aux jets d'attaque avec une arme à distance.</t>
  </si>
  <si>
    <t>Lorsque vous vous engagez dans un combat avec deux armes en mains, vous pouvez ajouter votre modificateur de caractéristique aux dégâts de la seconde attaque.</t>
  </si>
  <si>
    <t>Bonus distance</t>
  </si>
  <si>
    <t>Bonus 1main</t>
  </si>
  <si>
    <t>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t>
  </si>
  <si>
    <t>Tant que vous ne portez pas d'armure, votre classe d'armure est égale à 10 + votre modificateur de Dextérité + votre modificateur de Constitution. Vous pouvez utiliser un bouclier et continuer de profiter de cette capacité.</t>
  </si>
  <si>
    <t>Attaque téméraire</t>
  </si>
  <si>
    <t>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t>
  </si>
  <si>
    <t>Sens du danger</t>
  </si>
  <si>
    <t>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t>
  </si>
  <si>
    <t>À partir du niveau 5, vous pouvez attaquer deux fois, au lieu d'une seule, chaque fois que vous réalisez l'action Attaquer durant votre tour.</t>
  </si>
  <si>
    <t>Déplacement rapide</t>
  </si>
  <si>
    <t>Au niveau 5, votre vitesse augmente de 3 mètres tant que vous ne portez pas d'armure lourde.</t>
  </si>
  <si>
    <t>Instinct sauvage</t>
  </si>
  <si>
    <t>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t>
  </si>
  <si>
    <t>Critique brutal</t>
  </si>
  <si>
    <t>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t>
  </si>
  <si>
    <t>Rage implacable</t>
  </si>
  <si>
    <t>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t>
  </si>
  <si>
    <t>Rage ininterrompue</t>
  </si>
  <si>
    <t>En atteignant le niveau 15, votre rage est si intense qu'elle ne s'arrête prématurément qu'à la condition que vous tombiez inconscient ou que vous choisissiez de l'arrêter.</t>
  </si>
  <si>
    <t>Puissance indomptable</t>
  </si>
  <si>
    <t>Au niveau 18, si le résultat d'un de vos jets de Force est inférieur à votre valeur de Force, vous pouvez utiliser votre valeur de Force à la place de votre résultat.</t>
  </si>
  <si>
    <t>Champion primitif</t>
  </si>
  <si>
    <t>Au niveau 20, vous êtes l'incarnation de la puissance du monde sauvage. Vos valeurs de Force et de Constitution augmentent de 4. Votre maximum dans ces valeurs de caractéristique est maintenant de 24.</t>
  </si>
  <si>
    <t>Frénésie</t>
  </si>
  <si>
    <t>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t>
  </si>
  <si>
    <t>Rage inébranlable</t>
  </si>
  <si>
    <t>À partir du niveau 6, vous ne pouvez pas être charmé ou effrayé tant que vous êtes en rage. Si vous êtes déjà charmé ou effrayé lorsque vous entrez en rage, l'effet est suspendu le temps de votre rage.</t>
  </si>
  <si>
    <t>Présence intimidante</t>
  </si>
  <si>
    <t>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t>
  </si>
  <si>
    <t>Représailles</t>
  </si>
  <si>
    <t>À partir du niveau 14, lorsque vous subissez des dégâts d'une créature située à 1,50 mètre de vous, vous pouvez utiliser votre réaction pour effectuer une attaque au corps à corps avec une arme contre cette créature.</t>
  </si>
  <si>
    <t>Quêteur spirituel</t>
  </si>
  <si>
    <t>Une voie qui cherche à vous initier au monde naturel, vous affiliant aux bêtes, est faite pour vous. Au niveau 3, lorsque vous adoptez cette voie, vous obtenez la capacité de lancer les sorts communication avec les animaux et sens animal, mais seulement en tant que rituels.</t>
  </si>
  <si>
    <t>Esprit totem</t>
  </si>
  <si>
    <t>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t>
  </si>
  <si>
    <t>Aspect de la bête</t>
  </si>
  <si>
    <t>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t>
  </si>
  <si>
    <t>Marcheur spirituel</t>
  </si>
  <si>
    <t>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t>
  </si>
  <si>
    <t>Lien totémique</t>
  </si>
  <si>
    <t>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t>
  </si>
  <si>
    <t>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t>
  </si>
  <si>
    <t>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t>
  </si>
  <si>
    <t>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t>
  </si>
  <si>
    <t>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t>
  </si>
  <si>
    <t>Inspiration bardique</t>
  </si>
  <si>
    <t>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t>
  </si>
  <si>
    <t>Touche-à-tout</t>
  </si>
  <si>
    <t>À partir du niveau 2, vous pouvez ajouter la moitié de votre bonus de maîtrise (arrondi au chiffre inférieur) à tout jet de caractéristique qui n'applique pas déjà votre bonus de maîtrise.</t>
  </si>
  <si>
    <t>Chant de repos</t>
  </si>
  <si>
    <t>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t>
  </si>
  <si>
    <t>Collège bardique</t>
  </si>
  <si>
    <t>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t>
  </si>
  <si>
    <t>Source d'inspiration</t>
  </si>
  <si>
    <t>À partir du niveau 5, vous regagnez vos Inspirations bardiques utilisées lorsque vous terminez un repos court ou long.</t>
  </si>
  <si>
    <t>Contre charme</t>
  </si>
  <si>
    <t>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t>
  </si>
  <si>
    <t>Secrets magiques</t>
  </si>
  <si>
    <t>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t>
  </si>
  <si>
    <t>Inspiration supérieure</t>
  </si>
  <si>
    <t>Au niveau 20, quand vous jetez l'initiative et n'avez plus d'Inspiration bardique, vous regagnez une utilisation.</t>
  </si>
  <si>
    <t>Maîtrises supplémentaires</t>
  </si>
  <si>
    <t>Lorsque vous rejoignez le collège du savoir au niveau 3, vous gagnez la maîtrise des trois compétences de votre choix.</t>
  </si>
  <si>
    <t>Mots cinglants</t>
  </si>
  <si>
    <t>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t>
  </si>
  <si>
    <t>Secrets magiques supplémentaires</t>
  </si>
  <si>
    <t>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t>
  </si>
  <si>
    <t>Compétence hors pair</t>
  </si>
  <si>
    <t>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t>
  </si>
  <si>
    <t>Lorsque vous rejoignez le collège de la vaillance au niveau 3, vous gagnez la maîtrise des armures intermédiaires, des boucliers et des armes de guerre.</t>
  </si>
  <si>
    <t>Inspiration martiale</t>
  </si>
  <si>
    <t>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t>
  </si>
  <si>
    <t>À partir de niveau 6, vous pouvez attaquer deux fois, au lieu d'une seule, chaque fois que vous réalisez l’action Attaquer durant votre tour.</t>
  </si>
  <si>
    <t>Magie de combat</t>
  </si>
  <si>
    <t>Au niveau 14, vous maîtrisez l'art de tisser les sorts et d'utiliser une arme en un seul acte harmonieux. Lorsque vous utilisez votre action pour lancer un sort de barde, vous pouvez faire une attaque avec une arme en tant qu'action bonus.</t>
  </si>
  <si>
    <t>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t>
  </si>
  <si>
    <t>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t>
  </si>
  <si>
    <t>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t>
  </si>
  <si>
    <t>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t>
  </si>
  <si>
    <t>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t>
  </si>
  <si>
    <t>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t>
  </si>
  <si>
    <t>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t>
  </si>
  <si>
    <t>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t>
  </si>
  <si>
    <t>Canalisation d’énergie divine : renvoi des morts-vivants</t>
  </si>
  <si>
    <t>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t>
  </si>
  <si>
    <t>Destruction des morts-vivants</t>
  </si>
  <si>
    <t>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t>
  </si>
  <si>
    <t>Intervention divine</t>
  </si>
  <si>
    <t>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t>
  </si>
  <si>
    <t>Bénédiction de l'escroc</t>
  </si>
  <si>
    <t>À partir du niveau 1, vous pouvez utiliser votre action pour toucher une créature consentante (autre que vous-même) et lui donner un avantage aux jets de Dextérité (Discrétion). Cette bénédiction dure pendant 1 heure, ou jusqu'à ce que vous utilisiez cette capacité à nouveau.</t>
  </si>
  <si>
    <t>Canalisation d’énergie divine : invocation de duplicata</t>
  </si>
  <si>
    <t>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t>
  </si>
  <si>
    <t>Canalisation d’énergie divine : linceul d'ombre</t>
  </si>
  <si>
    <t>À partir du niveau 6, vous pouvez utiliser votre Canalisation d'énergie divine pour disparaître. Par une action, vous devenez invisible jusqu'à la fin de votre prochain tour. Vous redevenez visible si vous attaquez ou lancez un sort.</t>
  </si>
  <si>
    <t>Frappe divine</t>
  </si>
  <si>
    <t>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t>
  </si>
  <si>
    <t>Duplicata amélioré</t>
  </si>
  <si>
    <t>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t>
  </si>
  <si>
    <t>Au niveau 1, vous gagnez la maîtrise des armes de guerres et des armures lourdes.</t>
  </si>
  <si>
    <t>Prêtre de guerre</t>
  </si>
  <si>
    <t>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t>
  </si>
  <si>
    <t>Canalisation d’énergie divine : frappe guidée</t>
  </si>
  <si>
    <t>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t>
  </si>
  <si>
    <t>Canalisation d’énergie divine : bénédiction du dieu de la guerre</t>
  </si>
  <si>
    <t>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t>
  </si>
  <si>
    <t>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t>
  </si>
  <si>
    <t>Avatar de bataille</t>
  </si>
  <si>
    <t>Au niveau 17, vous obtenez la résistance aux dégâts contondants, perforants et tranchants de toute arme non magique.</t>
  </si>
  <si>
    <t>Sort mineur supplémentaire</t>
  </si>
  <si>
    <t>Lorsque vous choisissez ce domaine au niveau 1, vous gagnez le sort mineur lumière si vous ne le connaissez pas déjà.</t>
  </si>
  <si>
    <t>Illumination protectrice</t>
  </si>
  <si>
    <t>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t>
  </si>
  <si>
    <t>Canalisation d’énergie divine : radiance de l'aube</t>
  </si>
  <si>
    <t>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t>
  </si>
  <si>
    <t>Illumination améliorée</t>
  </si>
  <si>
    <t>À partir du niveau 6, vous pouvez également utiliser votre capacité de Illumination protectrice quand une créature que vous pouvez voir et située à 9 mètres ou moins de vous attaque une créature autre que vous-même.</t>
  </si>
  <si>
    <t>Incantation puissante</t>
  </si>
  <si>
    <t>À partir du niveau 8, vous ajoutez votre modificateur de Sagesse aux dégâts que vous infligez avec n'importe quel sort mineur de clerc.</t>
  </si>
  <si>
    <t>Halo de lumière</t>
  </si>
  <si>
    <t>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t>
  </si>
  <si>
    <t>Acolyte de la nature</t>
  </si>
  <si>
    <t>Au niveau 1, vous apprenez un sort mineur de druide de votre choix. Vous gagnez également la maîtrise d'une des compétences suivantes de votre choix : Dressage, Nature ou Survie.</t>
  </si>
  <si>
    <t>Maîtrise supplémentaire</t>
  </si>
  <si>
    <t>Au niveau 1 également, vous gagnez la maîtrise des armures lourdes.</t>
  </si>
  <si>
    <t>Canalisation d’énergie divine : charme des animaux et des plantes</t>
  </si>
  <si>
    <t>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t>
  </si>
  <si>
    <t>Atténuation des éléments</t>
  </si>
  <si>
    <t>À partir du niveau 6, lorsque vous ou une créature située à 9 mètres ou moins de vous prend des dégâts d'acide, de froid, de feu, de foudre ou de tonnerre, vous pouvez utiliser votre réaction pour accorder à la créature une résistance à ce type de dégâts.</t>
  </si>
  <si>
    <t>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t>
  </si>
  <si>
    <t>Maître de la nature</t>
  </si>
  <si>
    <t>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t>
  </si>
  <si>
    <t>Bénédictions du savoir</t>
  </si>
  <si>
    <t>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t>
  </si>
  <si>
    <t>Canalisation d’énergie divine : connaissances du passé</t>
  </si>
  <si>
    <t>À partir du niveau 2, vous pouvez utiliser votre Canalisation d'énergie divine pour tirer profit d'un puits de connaissance divine. Au prix d’une action, vous choisissez une compétence ou un outil. Pendant 10 minutes, vous obtenez la maîtrise de la compétence ou de l'outil choisi.</t>
  </si>
  <si>
    <t>Canalisation d’énergie divine : lecture des pensées</t>
  </si>
  <si>
    <t>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t>
  </si>
  <si>
    <t>À partir du niveau 8, vous ajoutez votre modificateur de Sagesse aux dégâts que vous infligez avec tous sorts mineurs de clerc.</t>
  </si>
  <si>
    <t>Visions du passé</t>
  </si>
  <si>
    <t>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t>
  </si>
  <si>
    <t>Fureur de l'ouragan</t>
  </si>
  <si>
    <t>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t>
  </si>
  <si>
    <t>Canalisation d’énergie divine : colère destructrice</t>
  </si>
  <si>
    <t>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t>
  </si>
  <si>
    <t>Frappe de l'éclair</t>
  </si>
  <si>
    <t>Au niveau 6, lorsque vous infligez des dégâts de foudre à une créature de taille G ou inférieure, vous pouvez également la repousser à 3 mètres de vous.</t>
  </si>
  <si>
    <t>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t>
  </si>
  <si>
    <t>Fils de la tempête</t>
  </si>
  <si>
    <t>Au niveau 17, vous obtenez une vitesse de vol égale à votre vitesse de déplacement tant que vous n’êtes ni sous terre, ni dans un intérieur.</t>
  </si>
  <si>
    <t>Lorsque vous choisissez ce domaine, au niveau 1, vous gagnez la maîtrise des armures lourdes.</t>
  </si>
  <si>
    <t>Disciple de la vie</t>
  </si>
  <si>
    <t>À partir du niveau 1, vos sorts de soins sont plus efficaces. Chaque fois que vous utilisez un sort de niveau 1 ou supérieur pour redonner des points de vie à une créature, la créature regagne un nombre de points de vie additionnel égal à 2 + le niveau du sort.</t>
  </si>
  <si>
    <t>Canalisation d’énergie divine : préservation de la vie</t>
  </si>
  <si>
    <t>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t>
  </si>
  <si>
    <t>Guérisseur béni</t>
  </si>
  <si>
    <t>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t>
  </si>
  <si>
    <t>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t>
  </si>
  <si>
    <t>Guérison suprême</t>
  </si>
  <si>
    <t>À partir du niveau 17, quand vous auriez normalement dû lancer un ou plusieurs dés pour redonner des points de vie avec un sort, appliquez directement le maximum de chaque dé. Par exemple, au lieu de restaurer 2d6 points de vie à une créature, vous restaurez 12.</t>
  </si>
  <si>
    <t>Au niveau 1, vous gagnez la maîtrise des armures lourdes et des outils de forgeron.</t>
  </si>
  <si>
    <t>Bénédiction de la forge</t>
  </si>
  <si>
    <t>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t>
  </si>
  <si>
    <t>Canalisation d'énergie divine : bénédiction de l'artisan</t>
  </si>
  <si>
    <t>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t>
  </si>
  <si>
    <t>Âme de la forge</t>
  </si>
  <si>
    <t>À partir du niveau 6, votre maîtrise de la forge vous octroie un certain nombre de capacités :
Vous gagnez la résistance aux dégâts de feu
Vous gagnez un bonus de +1 à la CA lorsque vous portez une armure lourde</t>
  </si>
  <si>
    <t>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t>
  </si>
  <si>
    <t>Saint de la forge et du feu</t>
  </si>
  <si>
    <t>Au niveau 17, votre affinité pour le feu et le métal devient plus profonde :
Vous gagnez l'immunité aux dégâts de feu
Tant que vous portez une armure lourde, vous gagnez la résistance aux dégâts contondants, perforants et tranchants provoqués par des attaques non magiques.</t>
  </si>
  <si>
    <t>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t>
  </si>
  <si>
    <t>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t>
  </si>
  <si>
    <t>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t>
  </si>
  <si>
    <t>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t>
  </si>
  <si>
    <t>L'archétype du champion se concentre sur le développement du pouvoir physique brut pour parvenir à la perfection mortelle. Ceux qui se basent sur cet archétype combinent une formation rigoureuse et une excellence physique pour porter des coups dévastateurs.</t>
  </si>
  <si>
    <t>Vous êtes un expert des manœuvres durant la bataille. Vous comptez sur la ruse et la prouesse pour vaincre vos ennemis. Une formation intense combinée à une attention constante vous propulse au combat. La victoire est un signe de plus de la suprématie martiale.</t>
  </si>
  <si>
    <t>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t>
  </si>
  <si>
    <t>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t>
  </si>
  <si>
    <t>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t>
  </si>
  <si>
    <t>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t>
  </si>
  <si>
    <t>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t>
  </si>
  <si>
    <t>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t>
  </si>
  <si>
    <t>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t>
  </si>
  <si>
    <t>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t>
  </si>
  <si>
    <t>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t>
  </si>
  <si>
    <t>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t>
  </si>
  <si>
    <t>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t>
  </si>
  <si>
    <t>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t>
  </si>
  <si>
    <t>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t>
  </si>
  <si>
    <t>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t>
  </si>
  <si>
    <t>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t>
  </si>
  <si>
    <t>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t>
  </si>
  <si>
    <t>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t>
  </si>
  <si>
    <t>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t>
  </si>
  <si>
    <t>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t>
  </si>
  <si>
    <t>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t>
  </si>
  <si>
    <t>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t>
  </si>
  <si>
    <t>Forme sauvage</t>
  </si>
  <si>
    <t>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t>
  </si>
  <si>
    <t>Parvenu au niveau 18, La magie primordiale qui vous parcourt ralentit le vieillissement de votre corps. Vous ne prenez qu'un an d'âge toutes les dix années écoulées.</t>
  </si>
  <si>
    <t>Incantation animale</t>
  </si>
  <si>
    <t>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t>
  </si>
  <si>
    <t>Archidruide</t>
  </si>
  <si>
    <t>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t>
  </si>
  <si>
    <t>Forme sauvage de combat</t>
  </si>
  <si>
    <t>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t>
  </si>
  <si>
    <t>Formes du cercle</t>
  </si>
  <si>
    <t>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t>
  </si>
  <si>
    <t>Frappe primitive</t>
  </si>
  <si>
    <t>À partir du niveau 6, vos attaques sous forme animale comptent comme des attaques magiques pour ce qui est de surmonter la résistance et l'immunité aux attaques et dégâts non magiques.</t>
  </si>
  <si>
    <t>Forme sauvage élémentaire</t>
  </si>
  <si>
    <t>Au niveau 10, vous pouvez dépenser deux utilisations de Forme sauvage en même temps pour vous transformer en un élémentaire de l'air, de l'eau, de la terre ou du feu.</t>
  </si>
  <si>
    <t>Mille formes</t>
  </si>
  <si>
    <t>Au niveau 14, vous avez appris à utiliser la magie pour améliorer votre forme physique de façon plus subtile. Vous pouvez lancer le sort modification d'apparence à volonté.</t>
  </si>
  <si>
    <t>Lorsque vous choisissez ce cercle au niveau 2, vous apprenez un sort mineur de druide supplémentaire de votre choix.</t>
  </si>
  <si>
    <t>Récupération naturelle</t>
  </si>
  <si>
    <t>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t>
  </si>
  <si>
    <t>Sorts de cercle</t>
  </si>
  <si>
    <t>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t>
  </si>
  <si>
    <t>Traversée des terrains</t>
  </si>
  <si>
    <t>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t>
  </si>
  <si>
    <t>Protection de la nature</t>
  </si>
  <si>
    <t>Lorsque vous atteignez le niveau 10, vous ne pouvez plus être charmé ou effrayé par les élémentaires ou les fées, et vous êtes immunisé contre les poisons et les maladies.</t>
  </si>
  <si>
    <t>Sanctuaire de la nature</t>
  </si>
  <si>
    <t>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t>
  </si>
  <si>
    <t>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t>
  </si>
  <si>
    <t>Flexibilité des sorts</t>
  </si>
  <si>
    <t>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t>
  </si>
  <si>
    <t>Métamagie</t>
  </si>
  <si>
    <t>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t>
  </si>
  <si>
    <t>Sort accéléré</t>
  </si>
  <si>
    <t>Lorsque vous lancez un sort qui a un temps d'incantation de 1 action, vous pouvez dépenser 2 points de sorcellerie pour changer le temps d'incantation à 1 action bonus pour lancer ce sort.</t>
  </si>
  <si>
    <t>Sort distant</t>
  </si>
  <si>
    <t>Quand vous lancez un sort qui a une portée de 1,50 mètre ou plus, vous pouvez dépenser 1 point de sorcellerie pour doubler la portée du sort. Si le sort a une portée de contact, vous pouvez dépenser 1 point de sorcellerie pour faire passer sa portée à 9 mètres.</t>
  </si>
  <si>
    <t>Sort étendu</t>
  </si>
  <si>
    <t>Lorsque vous lancez un sort qui a une durée de 1 minute ou plus, vous pouvez dépenser 1 point de sorcellerie pour doubler sa durée (maximum 24 heures).</t>
  </si>
  <si>
    <t>Sort intense</t>
  </si>
  <si>
    <t>Lorsque vous lancez un sort qui oblige une créature à faire un jet de sauvegarde pour résister à ses effets, vous pouvez dépenser 3 points de sorcellerie pour donner à une cible du sort un désavantage à son premier jet de sauvegarde contre le sort.</t>
  </si>
  <si>
    <t>Sort jumeau</t>
  </si>
  <si>
    <t>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t>
  </si>
  <si>
    <t>Sort prudent</t>
  </si>
  <si>
    <t>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t>
  </si>
  <si>
    <t>Sort puissant</t>
  </si>
  <si>
    <t>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t>
  </si>
  <si>
    <t>Sort subtil</t>
  </si>
  <si>
    <t>Lorsque vous lancez un sort, vous pouvez dépenser 1 point de sorcellerie pour le lancer sans composantes somatiques ou verbales.</t>
  </si>
  <si>
    <t>Restauration magique</t>
  </si>
  <si>
    <t>Au niveau 20, vous regagnez 4 points de sorcellerie dépensés chaque fois que vous terminez un repos court.</t>
  </si>
  <si>
    <t>Ancêtre dragon</t>
  </si>
  <si>
    <t>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t>
  </si>
  <si>
    <t>Résistance draconique</t>
  </si>
  <si>
    <t>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t>
  </si>
  <si>
    <t>Affinité élémentaire</t>
  </si>
  <si>
    <t>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t>
  </si>
  <si>
    <t>Ailes de dragon</t>
  </si>
  <si>
    <t>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t>
  </si>
  <si>
    <t>Présence draconique</t>
  </si>
  <si>
    <t>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t>
  </si>
  <si>
    <t>Sursaut de magie sauvage</t>
  </si>
  <si>
    <t>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t>
  </si>
  <si>
    <t>Vague de chaos</t>
  </si>
  <si>
    <t>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t>
  </si>
  <si>
    <t>Chance forcée</t>
  </si>
  <si>
    <t>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t>
  </si>
  <si>
    <t>Chaos contrôlé</t>
  </si>
  <si>
    <t>Au niveau 14, vous commencez à contrôler vos Sursauts de magie sauvage. À chaque fois que vous faites un jet de Sursaut de magie sauvage (d100), vous pouvez lancez 2 fois les dés et conserver le résultat que vous souhaitez.</t>
  </si>
  <si>
    <t>Bombardement de sort</t>
  </si>
  <si>
    <t>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t>
  </si>
  <si>
    <t>Second souffle</t>
  </si>
  <si>
    <t>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t>
  </si>
  <si>
    <t>Sursaut</t>
  </si>
  <si>
    <t>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t>
  </si>
  <si>
    <t>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t>
  </si>
  <si>
    <t>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t>
  </si>
  <si>
    <t>Indomptable</t>
  </si>
  <si>
    <t>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t>
  </si>
  <si>
    <t>Critique amélioré</t>
  </si>
  <si>
    <t>À partir du niveau 3, vos attaques avec des armes sont considérées comme un coup critique sur un jet naturel de 19 ou 20.</t>
  </si>
  <si>
    <t>Athlète remarquable</t>
  </si>
  <si>
    <t>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t>
  </si>
  <si>
    <t>Style de combat supplémentaire</t>
  </si>
  <si>
    <t>Au niveau 10, vous pouvez choisir une deuxième option pour la capacité de Style de combat.</t>
  </si>
  <si>
    <t>Critique supérieur</t>
  </si>
  <si>
    <t>À partir du niveau 15, vos attaques avec des armes sont considérées comme un coup critique sur un jet naturel de 18, 19 ou 20.</t>
  </si>
  <si>
    <t>Survivant</t>
  </si>
  <si>
    <t>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t>
  </si>
  <si>
    <t>Supériorité au combat</t>
  </si>
  <si>
    <t>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t>
  </si>
  <si>
    <t>Étudiant de guerre</t>
  </si>
  <si>
    <t>Au niveau 3, vous gagnez la maîtrise d'un outil d'artisan de votre choix.</t>
  </si>
  <si>
    <t>Connaître son ennemi</t>
  </si>
  <si>
    <t>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t>
  </si>
  <si>
    <t>Supériorité au combat améliorée</t>
  </si>
  <si>
    <t>À partir du niveau 10, vos dés de supériorité deviennent des d10. À partir du niveau 18 ils deviennent des d12.</t>
  </si>
  <si>
    <t>Implacable</t>
  </si>
  <si>
    <t>À partir du niveau 15, si lorsque vous lancez votre jet d’initiative vous n’avez plus de dés de supériorité disponibles, vous en regagnez un.</t>
  </si>
  <si>
    <t>Manœuvres</t>
  </si>
  <si>
    <t>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t>
  </si>
  <si>
    <t>Incantations</t>
  </si>
  <si>
    <t>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t>
  </si>
  <si>
    <t>Lien avec une arme</t>
  </si>
  <si>
    <t>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t>
  </si>
  <si>
    <t>Magie de guerre</t>
  </si>
  <si>
    <t>À partir du niveau 7, lorsque vous utilisez votre action pour lancer un sort mineur, vous pouvez effectuer une attaque avec une arme en tant qu'action bonus.</t>
  </si>
  <si>
    <t>Frappe occulte</t>
  </si>
  <si>
    <t>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t>
  </si>
  <si>
    <t>Charge arcanique</t>
  </si>
  <si>
    <t>Au niveau 15, vous gagnez la capacité de vous téléporter jusqu'à 9 mètres dans un espace inoccupé que vous pouvez voir, lorsque vous utilisez votre Sursaut. Vous pouvez vous téléporter avant ou après l'action supplémentaire.</t>
  </si>
  <si>
    <t>Magie de guerre améliorée</t>
  </si>
  <si>
    <t>À partir du niveau 18, lorsque vous utilisez votre action pour lancer un sort, vous pouvez effectuez une attaque avec une arme en tant qu'action bonus.</t>
  </si>
  <si>
    <t>Récupération arcanique</t>
  </si>
  <si>
    <t>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t>
  </si>
  <si>
    <t>Maîtrise des sorts</t>
  </si>
  <si>
    <t>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t>
  </si>
  <si>
    <t>Sorts de prédilection</t>
  </si>
  <si>
    <t>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t>
  </si>
  <si>
    <t>Abjurateur érudit</t>
  </si>
  <si>
    <t>Au niveau 2, lorsque vous choisissez cette école, l'or et le temps que vous devez dépenser pour copier un sort d'abjuration dans votre grimoire est divisé par deux.</t>
  </si>
  <si>
    <t>Protection arcanique</t>
  </si>
  <si>
    <t>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t>
  </si>
  <si>
    <t>Transmission de protection</t>
  </si>
  <si>
    <t>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t>
  </si>
  <si>
    <t>Abjuration améliorée</t>
  </si>
  <si>
    <t>À partir du niveau 10, quand vous lancez un sort d'abjuration et que celui-ci vous oblige à faire un jet de caractéristique (comme avec contresort ou dissipation de la magie), vous ajoutez votre bonus de maîtrise au jet de caractéristique.</t>
  </si>
  <si>
    <t>Résistance aux sorts</t>
  </si>
  <si>
    <t>À partir du niveau 14, vous avez l'avantage aux jets de sauvegarde contre les sorts. En outre, vous avez la résistance contre les dégâts des sorts.</t>
  </si>
  <si>
    <t>Devin érudit</t>
  </si>
  <si>
    <t>Au niveau 2, lorsque vous choisissez cette école, l'or et le temps que vous devez dépenser pour copier un sort de divination dans votre grimoire est divisé par deux.</t>
  </si>
  <si>
    <t>Présage</t>
  </si>
  <si>
    <t>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t>
  </si>
  <si>
    <t>Expert en divination</t>
  </si>
  <si>
    <t>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t>
  </si>
  <si>
    <t>Troisième œil</t>
  </si>
  <si>
    <t>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t>
  </si>
  <si>
    <t>Présage supérieur</t>
  </si>
  <si>
    <t>À partir du niveau 14, les visions de vos rêves s'intensifient et brossent un tableau plus précis dans votre esprit de ce qui va se passer. Vous lancez 3 dés, au lieu de 2, pour votre capacité de Présage.</t>
  </si>
  <si>
    <t>Enchanteur érudit</t>
  </si>
  <si>
    <t>Au niveau 2, lorsque vous choisissez cette école, l'or et le temps que vous devez dépenser pour copier un sort d'enchantement dans votre grimoire est divisé par deux.</t>
  </si>
  <si>
    <t>Regard hypnotique</t>
  </si>
  <si>
    <t>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t>
  </si>
  <si>
    <t>Charme instinctif</t>
  </si>
  <si>
    <t>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t>
  </si>
  <si>
    <t>Partage d'enchantement</t>
  </si>
  <si>
    <t>À partir du niveau 10, lorsque vous lancez un sort d'enchantement de niveau 1 ou plus ayant pour cible une seule créature, vous pouvez choisir de cibler avec ce sort une seconde créature.</t>
  </si>
  <si>
    <t>Altération de la mémoire</t>
  </si>
  <si>
    <t>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t>
  </si>
  <si>
    <t>Évocateur érudit</t>
  </si>
  <si>
    <t>Au niveau 2, l'or et le temps que vous devez passer pour copier un sort d'évocation dans votre grimoire sont réduits de moitié.</t>
  </si>
  <si>
    <t>Façonneur de sorts</t>
  </si>
  <si>
    <t>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t>
  </si>
  <si>
    <t>Sort mineur puissant</t>
  </si>
  <si>
    <t>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t>
  </si>
  <si>
    <t>Évocation améliorée</t>
  </si>
  <si>
    <t>À partir du niveau 10, si vous lancez un sort de magicien d’évocation, vous pouvez ajouter votre modificateur d’Intelligence à un (et un seul) jet de dégâts.</t>
  </si>
  <si>
    <t>Surcharge magique</t>
  </si>
  <si>
    <t>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t>
  </si>
  <si>
    <t>Illusionniste érudit</t>
  </si>
  <si>
    <t>Au niveau 2, lorsque vous choisissez cette école, l'or et le temps que vous devez dépenser pour copier un sort d'illusion dans votre grimoire est divisé par deux.</t>
  </si>
  <si>
    <t>Illusion mineure améliorée</t>
  </si>
  <si>
    <t>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t>
  </si>
  <si>
    <t>Illusions malléables</t>
  </si>
  <si>
    <t>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t>
  </si>
  <si>
    <t>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t>
  </si>
  <si>
    <t>Réalité illusoire</t>
  </si>
  <si>
    <t>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t>
  </si>
  <si>
    <t>Invocateur érudit</t>
  </si>
  <si>
    <t>Au niveau 2, lorsque vous choisissez cette école, l'or et le temps que vous devez dépenser pour copier un sort d'invocation dans votre grimoire est divisé par deux.</t>
  </si>
  <si>
    <t>Invocation mineure</t>
  </si>
  <si>
    <t>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t>
  </si>
  <si>
    <t>Transposition bénigne</t>
  </si>
  <si>
    <t>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t>
  </si>
  <si>
    <t>Invocateur concentré</t>
  </si>
  <si>
    <t>À partir du niveau 10, lorsque vous vous concentrez sur un sort d'invocation, votre concentration ne peut être brisée par le fait de prendre des dégâts.</t>
  </si>
  <si>
    <t>Invocations durables</t>
  </si>
  <si>
    <t>À partir de niveau 14, une créature que vous invoquez ou créez avec un sort d'invocation possède 30 points de vie temporaires.</t>
  </si>
  <si>
    <t>Nécromancien érudit</t>
  </si>
  <si>
    <t>Au niveau 2, lorsque vous choisissez cette école, l'or et le temps que vous devez dépenser pour copier un sort de nécromancie dans votre grimoire est réduit de moitié.</t>
  </si>
  <si>
    <t>Sinistre moisson</t>
  </si>
  <si>
    <t>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t>
  </si>
  <si>
    <t>Serviteurs morts-vivants</t>
  </si>
  <si>
    <t>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t>
  </si>
  <si>
    <t>Résistance à la non-vie</t>
  </si>
  <si>
    <t>À partir du niveau 10, vous avez la résistance aux dégâts nécrotiques, et vos points de vie maximums ne peuvent être réduits. Vous avez passé tant de temps face à des morts-vivants que les forces qui les animent vous ont habitué à certains de leurs pires effets.</t>
  </si>
  <si>
    <t>Contrôle des morts-vivants</t>
  </si>
  <si>
    <t>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t>
  </si>
  <si>
    <t>Transmutateur érudit</t>
  </si>
  <si>
    <t>Au niveau 2, lorsque vous choisissez cette école, l'or et le temps que vous devez dépenser pour copier un sort de transmutation dans votre grimoire est réduit de moitié.</t>
  </si>
  <si>
    <t>Alchimie mineure</t>
  </si>
  <si>
    <t>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t>
  </si>
  <si>
    <t>Pierre du transmutateur</t>
  </si>
  <si>
    <t>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t>
  </si>
  <si>
    <t>Métamorphe</t>
  </si>
  <si>
    <t>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t>
  </si>
  <si>
    <t>Maître transmutateur</t>
  </si>
  <si>
    <t>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t>
  </si>
  <si>
    <t>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t>
  </si>
  <si>
    <t>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t>
  </si>
  <si>
    <t>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t>
  </si>
  <si>
    <t>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t>
  </si>
  <si>
    <t>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t>
  </si>
  <si>
    <t>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t>
  </si>
  <si>
    <t>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t>
  </si>
  <si>
    <t>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t>
  </si>
  <si>
    <t>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t>
  </si>
  <si>
    <t>Chevauchée du vent</t>
  </si>
  <si>
    <t>(niveau 11 requis). Vous pouvez dépenser 4 points ki pour lancer le sort vol, en vous ciblant.</t>
  </si>
  <si>
    <t>Crochets du serpent de feu</t>
  </si>
  <si>
    <t>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t>
  </si>
  <si>
    <t>Défense de la montagne éternelle</t>
  </si>
  <si>
    <t>Façonnage de la rivière</t>
  </si>
  <si>
    <t>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t>
  </si>
  <si>
    <t>(niveau 17 requis). Vous pouvez dépenser 5 points ki pour lancer sur vous-même le sort peau de pierre.</t>
  </si>
  <si>
    <t>Flammes du phénix</t>
  </si>
  <si>
    <t>(niveau 11 requis). Vous pouvez dépenser 4 points ki pour lancer le sort boule de feu.</t>
  </si>
  <si>
    <t>Forme brumeuse</t>
  </si>
  <si>
    <t>(niveau 11 requis). Vous pouvez dépenser 4 points ki pour lancer sur vous-même le sort forme gazeuse.</t>
  </si>
  <si>
    <t>Fouet d'eau</t>
  </si>
  <si>
    <t>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t>
  </si>
  <si>
    <t>Frappe incandescente écrasante</t>
  </si>
  <si>
    <t>Vous pouvez dépenser 2 points ki pour lancer le sort mains brûlantes.</t>
  </si>
  <si>
    <t>Gong du sommet</t>
  </si>
  <si>
    <t>(niveau 6 requis). Vous pouvez dépenser 3 points ki pour lancer le sort fracassement.</t>
  </si>
  <si>
    <t>Lien élémentaire</t>
  </si>
  <si>
    <t>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t>
  </si>
  <si>
    <t>Poigne du vent du nord</t>
  </si>
  <si>
    <t>(niveau 6 requis). Vous pouvez dépenser 3 points ki pour lancer immobilisation de personne.</t>
  </si>
  <si>
    <t>Poing de l'air</t>
  </si>
  <si>
    <t>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t>
  </si>
  <si>
    <t>Poing des quatre tonnerres</t>
  </si>
  <si>
    <t>Vous pouvez dépenser 2 points ki pour lancer le sort onde de choc.</t>
  </si>
  <si>
    <t>Rivière de la flamme affamée</t>
  </si>
  <si>
    <t>(niveau 17 requis). Vous pouvez dépenser 5 points ki pour lancer le sort mur de feu.</t>
  </si>
  <si>
    <t>Ruée des esprits du vent</t>
  </si>
  <si>
    <t>Vous pouvez dépenser 2 points ki pour lancer le sort bourrasque.</t>
  </si>
  <si>
    <t>Souffle de l'hiver</t>
  </si>
  <si>
    <t>(niveau 17 requis). Vous pouvez dépenser 6 points ki pour lancer cône de froid.</t>
  </si>
  <si>
    <t>Vague de terre grondante</t>
  </si>
  <si>
    <t>(niveau 17 requis). Vous pouvez dépenser 6 points ki pour lancer le sort mur de pierre.</t>
  </si>
  <si>
    <t>Sens divin</t>
  </si>
  <si>
    <t>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t>
  </si>
  <si>
    <t>Imposition des mains</t>
  </si>
  <si>
    <t>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t>
  </si>
  <si>
    <t>Châtiment divin</t>
  </si>
  <si>
    <t>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t>
  </si>
  <si>
    <t>Santé divine</t>
  </si>
  <si>
    <t>À partir du niveau 3, la magie divine qui coule en vous vous immunise contre les maladies.</t>
  </si>
  <si>
    <t>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t>
  </si>
  <si>
    <t>Sorts de serment</t>
  </si>
  <si>
    <t>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t>
  </si>
  <si>
    <t>Canalisation d'énergie divine</t>
  </si>
  <si>
    <t>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t>
  </si>
  <si>
    <t>Aura de protection</t>
  </si>
  <si>
    <t>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t>
  </si>
  <si>
    <t>Aura de courage</t>
  </si>
  <si>
    <t>À partir du niveau 10, vous et toutes créatures amicales situées à 3 mètres ou moins de vous ne pouvez être effrayés tant que vous êtes conscient. Au niveau 18, le rayon de l'aura passe à 9 mètres.</t>
  </si>
  <si>
    <t>Châtiment divin amélioré</t>
  </si>
  <si>
    <t xml:space="preserve">Au niveau 11, vous êtes tellement imprégné de vertus que toutes vos armes de corps à corps portent la puissance divine en elles. Lorsque vous touchez avec une arme de corps à corps, la créature cible subit 1d8 dégâts radiants supplémentaires. </t>
  </si>
  <si>
    <t>Contact purifiant</t>
  </si>
  <si>
    <t>À partir du niveau 14, vous pouvez utiliser votre action pour mettre fin à un sort sur vous ou une créature consentante que vous touchez. Vous pouvez utiliser cette capacité un nombre de fois égal à votre modificateur de Charisme (minimum 1) entre deux repos long.</t>
  </si>
  <si>
    <t>Principes de Dévotion</t>
  </si>
  <si>
    <t>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t>
  </si>
  <si>
    <t>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t>
  </si>
  <si>
    <t>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t>
  </si>
  <si>
    <t>Aura de dévotion</t>
  </si>
  <si>
    <t>À partir du niveau 7, vous et toutes créatures amicales à 3 mètres ou moins de vous ne peuvent être charmées tant que vous êtes conscient. Au niveau 18, le rayon de l'aura passe à 9 mètres.</t>
  </si>
  <si>
    <t>Pureté de l'esprit</t>
  </si>
  <si>
    <t>À partir du niveau 15, vous êtes en permanence sous l'effet d'un sort de protection contre le mal et le bien.</t>
  </si>
  <si>
    <t>Halo sacré</t>
  </si>
  <si>
    <t>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t>
  </si>
  <si>
    <t>Principes des Anciens</t>
  </si>
  <si>
    <t>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t>
  </si>
  <si>
    <t>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t>
  </si>
  <si>
    <t>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t>
  </si>
  <si>
    <t>Aura de résistance</t>
  </si>
  <si>
    <t>À partir du niveau 7, la magie ancienne est si lourdement sur vous qu'elle forme une protection. Vous et vos alliés dans un rayon de 3 mètres autour de vous gagnez la résistance aux dégâts causés par les sorts. Au niveau 18, le rayon de l'aura passe à 9 mètres.</t>
  </si>
  <si>
    <t>Sentinelle immortelle</t>
  </si>
  <si>
    <t>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t>
  </si>
  <si>
    <t>Champion des Anciens</t>
  </si>
  <si>
    <t>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t>
  </si>
  <si>
    <t>Principes de Vengeance</t>
  </si>
  <si>
    <t>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t>
  </si>
  <si>
    <t>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t>
  </si>
  <si>
    <t>Vengeur implacable</t>
  </si>
  <si>
    <t>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t>
  </si>
  <si>
    <t>Âme vengeresse</t>
  </si>
  <si>
    <t>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t>
  </si>
  <si>
    <t>Ange de la vengeance</t>
  </si>
  <si>
    <t>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t>
  </si>
  <si>
    <t>Ennemi juré</t>
  </si>
  <si>
    <t>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t>
  </si>
  <si>
    <t>Explorateur-né</t>
  </si>
  <si>
    <t>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t>
  </si>
  <si>
    <t>Sens primitifs</t>
  </si>
  <si>
    <t>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t>
  </si>
  <si>
    <t>À partir du niveau 5, vous pouvez attaquer deux fois, au lieu d'une seule, chaque fois que vous réalisez l’action Attaquer durant votre tour.</t>
  </si>
  <si>
    <t>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t>
  </si>
  <si>
    <t>Camouflage naturel</t>
  </si>
  <si>
    <t>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t>
  </si>
  <si>
    <t>Disparition</t>
  </si>
  <si>
    <t>À partir du niveau 14, vous pouvez utiliser l’action Se cacher en tant qu'action bonus à votre tour. En outre, vous ne pouvez pas être suivi par des moyens non magiques, sauf si vous choisissez de laisser une trace.</t>
  </si>
  <si>
    <t>Sens sauvages</t>
  </si>
  <si>
    <t>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t>
  </si>
  <si>
    <t>Tueur d'ennemis</t>
  </si>
  <si>
    <t>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t>
  </si>
  <si>
    <t>Proie du chasseur</t>
  </si>
  <si>
    <t>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t>
  </si>
  <si>
    <t>Tactiques défensives</t>
  </si>
  <si>
    <t>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t>
  </si>
  <si>
    <t>Attaques multiples</t>
  </si>
  <si>
    <t>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t>
  </si>
  <si>
    <t>Défense du chasseur supérieure</t>
  </si>
  <si>
    <t>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t>
  </si>
  <si>
    <t>Compagnon du rôdeur</t>
  </si>
  <si>
    <t>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t>
  </si>
  <si>
    <t>Entraînement exceptionnel</t>
  </si>
  <si>
    <t>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t>
  </si>
  <si>
    <t>Fureur bestiale</t>
  </si>
  <si>
    <t>À partir du niveau 11, lorsque vous ordonnez à votre compagnon animal d'effectuer l'action Attaquer, celui-ci peut attaquer deux fois ou prendre l'action Attaques multiples s'il la possède.</t>
  </si>
  <si>
    <t>Partage des sorts</t>
  </si>
  <si>
    <t>À partir du niveau 15, lorsque vous lancez un sort vous prenant pour cible, vous pouvez aussi affecter votre compagnon animal avec le même sort si la bête se trouve à 9 mètres ou moins de vous.</t>
  </si>
  <si>
    <t>Expertise</t>
  </si>
  <si>
    <t>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t>
  </si>
  <si>
    <t>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t>
  </si>
  <si>
    <t>Jargon des voleurs</t>
  </si>
  <si>
    <t>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t>
  </si>
  <si>
    <t>Ruse</t>
  </si>
  <si>
    <t>À partir du niveau 2, votre vivacité d'esprit et votre agilité vous permettent de vous déplacer et d'agir rapidement. Vous pouvez effectuer une action bonus à chacun de vos tours en combat. Cette action ne peut être utilisée que pour Se désengager, Se cacher ou Foncer.</t>
  </si>
  <si>
    <t>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t>
  </si>
  <si>
    <t>Esquive instinctive</t>
  </si>
  <si>
    <t>À partir du niveau 5, quand un attaquant que vous pouvez voir vous touche avec une attaque, vous pouvez utiliser votre réaction pour réduire de moitié les dégâts de l'attaque contre vous.</t>
  </si>
  <si>
    <t>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t>
  </si>
  <si>
    <t>Talent</t>
  </si>
  <si>
    <t>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t>
  </si>
  <si>
    <t>Ouïe fine</t>
  </si>
  <si>
    <t>À partir du niveau 14, si vous êtes capable d'entendre, vous pouvez assumer l'emplacement de n'importe quelle créature cachée ou invisible à 3 mètres ou moins de vous.</t>
  </si>
  <si>
    <t>À partir du niveau 15, vous avez acquis une plus grande force mentale. Vous gagnez la maîtrise aux jets de sauvegarde de Sagesse.</t>
  </si>
  <si>
    <t>Insaisissable</t>
  </si>
  <si>
    <t>À partir du niveau 18, les attaquants gagnent rarement le dessus sur vous. Aucun jet d'attaque n'a d'avantage contre vous tant que vous n'êtes pas incapable d'agir.</t>
  </si>
  <si>
    <t>Coup de chance</t>
  </si>
  <si>
    <t>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t>
  </si>
  <si>
    <t>Lorsque vous choisissez cet archétype au niveau 3, vous gagnez la maîtrise du kit de déguisement et du kit d'empoisonneur.</t>
  </si>
  <si>
    <t>Assassinat</t>
  </si>
  <si>
    <t>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t>
  </si>
  <si>
    <t>Expert en infiltration</t>
  </si>
  <si>
    <t>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t>
  </si>
  <si>
    <t>Imposteur</t>
  </si>
  <si>
    <t>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t>
  </si>
  <si>
    <t>Frappe mortelle</t>
  </si>
  <si>
    <t>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t>
  </si>
  <si>
    <t>Mains lestes</t>
  </si>
  <si>
    <t>À partir du niveau 3, vous pouvez utiliser l'action bonus accordée par votre Ruse pour réaliser un jet de Dextérité (Escamotage), utiliser vos outils de voleur pour désarmer un piège ou ouvrir une serrure, ou prendre l'action Utiliser un objet.</t>
  </si>
  <si>
    <t>Monte-en-l'air</t>
  </si>
  <si>
    <t>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t>
  </si>
  <si>
    <t>Discrétion suprême</t>
  </si>
  <si>
    <t>À partir du niveau 9, vous avez un avantage à tous vos jets de Dextérité (Discrétion) si vous ne vous déplacez pas de plus de la moitié de votre vitesse durant le même tour.</t>
  </si>
  <si>
    <t>Utilisation des objets magiques</t>
  </si>
  <si>
    <t>À partir du niveau 13, vous en savez assez sur le fonctionnement de la magie pour pouvoir utiliser des objets même s'ils ne vous sont pas destinés. Ignorez toutes les exigences de classe, de race et de niveau pour l'utilisation d'objets magiques.</t>
  </si>
  <si>
    <t>Réflexes de voleur</t>
  </si>
  <si>
    <t>À partir du niveau 17, vous pouvez jouer deux tours lors du premier round d'un combat. Vous prenez votre premier tour suivant votre initiative normale et votre deuxième tour à votre initiative moins 10. Vous ne pouvez pas utiliser cette capacité si vous êtes surpris.</t>
  </si>
  <si>
    <t>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t>
  </si>
  <si>
    <t>Escamotage et main de mage</t>
  </si>
  <si>
    <t>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t>
  </si>
  <si>
    <t>Embuscade magique</t>
  </si>
  <si>
    <t>À partir du niveau 9, si vous êtes caché d'une créature quand vous lui lancez un sort, la créature a un désavantage à tous les jets de sauvegarde contre ce sort pendant ce tour.</t>
  </si>
  <si>
    <t>Escroc polyvalent</t>
  </si>
  <si>
    <t>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t>
  </si>
  <si>
    <t>Voleur de sorts</t>
  </si>
  <si>
    <t>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t>
  </si>
  <si>
    <t>Maître des intrigues</t>
  </si>
  <si>
    <t>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t>
  </si>
  <si>
    <t>Maître des tactiques</t>
  </si>
  <si>
    <t>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t>
  </si>
  <si>
    <t>Manipulateur perspicace</t>
  </si>
  <si>
    <t>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t>
  </si>
  <si>
    <t>Redirection</t>
  </si>
  <si>
    <t>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t>
  </si>
  <si>
    <t>Âme de trompeur</t>
  </si>
  <si>
    <t>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t>
  </si>
  <si>
    <t>Faveur de pacte</t>
  </si>
  <si>
    <t>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t>
  </si>
  <si>
    <t>Arcanum mystique</t>
  </si>
  <si>
    <t>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t>
  </si>
  <si>
    <t>Maître de l'occulte</t>
  </si>
  <si>
    <t>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t>
  </si>
  <si>
    <t>Liste de sorts étendue</t>
  </si>
  <si>
    <t>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t>
  </si>
  <si>
    <t>Présence féerique</t>
  </si>
  <si>
    <t>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t>
  </si>
  <si>
    <t>Échappatoire brumeuse</t>
  </si>
  <si>
    <t>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t>
  </si>
  <si>
    <t>Défenses séduisantes</t>
  </si>
  <si>
    <t>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t>
  </si>
  <si>
    <t>Sombre délire</t>
  </si>
  <si>
    <t>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t>
  </si>
  <si>
    <t>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t>
  </si>
  <si>
    <t>Bénédiction du ténébreux</t>
  </si>
  <si>
    <t>À partir du niveau 1, lorsque vous réduisez une créature hostile à 0 point de vie, vous gagnez un nombre de points de vie temporaires égal à votre modificateur de Charisme + votre niveau de sorcier (minimum 1).</t>
  </si>
  <si>
    <t>Chance du ténébreux</t>
  </si>
  <si>
    <t>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t>
  </si>
  <si>
    <t>Résistance fiélonne</t>
  </si>
  <si>
    <t>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t>
  </si>
  <si>
    <t>Traversée des enfers</t>
  </si>
  <si>
    <t>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t>
  </si>
  <si>
    <t>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t>
  </si>
  <si>
    <t>Esprit éveillé</t>
  </si>
  <si>
    <t>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t>
  </si>
  <si>
    <t>Protection entropique</t>
  </si>
  <si>
    <t>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t>
  </si>
  <si>
    <t>Bouclier mental</t>
  </si>
  <si>
    <t>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t>
  </si>
  <si>
    <t>Asservissement</t>
  </si>
  <si>
    <t>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t>
  </si>
  <si>
    <t>Auto</t>
  </si>
  <si>
    <t>Special</t>
  </si>
  <si>
    <t>Nombre d'utilisation</t>
  </si>
  <si>
    <t>Stats</t>
  </si>
  <si>
    <t>"Inspiration bardique", "Source d'inspiration"</t>
  </si>
  <si>
    <t>"Expertise", "Secrets magiques"</t>
  </si>
  <si>
    <t>"Chant de repos"</t>
  </si>
  <si>
    <t>Canalisation d’énergie divine</t>
  </si>
  <si>
    <t>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t>
  </si>
  <si>
    <t>"Canalisation d’énergie divine", "Canalisation d’énergie divine : renvoi des morts-vivants"</t>
  </si>
  <si>
    <t>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t>
  </si>
  <si>
    <t>Au niveau 3, vous choisissez la voie par laquelle s'exprime votre rage. Choisissez la voie du berserker ou la voie du guerrier totem, chacune étant détaillée ci-dessous. Votre choix vous accorde des capacités aux niveaux 3, 6, 10 et 14.</t>
  </si>
  <si>
    <t>Druidique</t>
  </si>
  <si>
    <t>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t>
  </si>
  <si>
    <t>Au niveau 2, vous devez choisir à quel cercle de druide vous appartenez : le cercle de la terre ou le cercle de la lune, chacun étant détaillé plus bas. Votre choix vous confère de nouvelles capacités aux niveaux 2, puis 6, 10, et 14.</t>
  </si>
  <si>
    <t>Tradition arcanique</t>
  </si>
  <si>
    <t>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</si>
  <si>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</si>
  <si>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2, Vous adoptez un style particulier de combat qui sera votre spécialité. Choisissez l'une des options suivantes. Vous ne pouvez pas prendre une option de Style de combat plus d'une fois, même si vous obtenez plus tard la possibilité de choisir un nouveau style.</t>
  </si>
  <si>
    <t>Au niveau 3, vous choisissez un archétype qui vous inspire : le chasseur ou le maître des bêtes, détaillé à la fin de la description de classe. Votre choix vous accorde des capacités aux niveaux 3, 7, 11 et niveau 15.</t>
  </si>
  <si>
    <t>Source de magie</t>
  </si>
  <si>
    <t>Choisissez une origine d'ensorceleur, qui décrit la source de votre pouvoir magique inné : lignée draconique ou magie sauvage, lesquelles sont détaillées à la fin de la description de la classe.</t>
  </si>
  <si>
    <t>Au niveau 2, vous puisez dans une source profonde de magie en vous. Cette source est représentée par des points de sorcellerie qui vous permettent de créer une variété d'effets magiques.</t>
  </si>
  <si>
    <t>Au niveau 3, choisissez un archétype que vous émulez dans l'exercice de vos capacités de roublard. Votre archétype vous accorde des capacités spéciales au niveau 3 puis de nouvelles aux niveaux 9, 13 et 17. Voir Archétypes de roublard ci-dessous.</t>
  </si>
  <si>
    <t>Vous adoptez un style particulier de combat qui sera votre spécialité. Choisissez l'une des options suivantes. Vous ne pouvez pas prendre une option de style de combat plus d'une fois, même si vous obtenez plus tard la possibilité de choisir un nouveau style.</t>
  </si>
  <si>
    <t>Archétype martial</t>
  </si>
  <si>
    <t>Au niveau 3, choisissez un archétype que vous vous efforcez d'imiter dans vos styles et techniques de combat. Votre archétype vous accorde des capacités spéciales au niveau 3 puis de nouvelles aux niveaux 7, 10, 15 et 18. Voir Archétypes martiaux ci-dessous.</t>
  </si>
  <si>
    <t>"Sursaut"</t>
  </si>
  <si>
    <t>"Indomptable"</t>
  </si>
  <si>
    <t>"BARD", "SORCERER", "MAGICIAN", "OCCULT_KNIGHT", "ARCANE_SWINDLER", "WIZARD"</t>
  </si>
  <si>
    <t>"SORCERER", "MAGICIAN", "OCCULT_KNIGHT", "ARCANE_SWINDLER"</t>
  </si>
  <si>
    <t>"SORCERER", "MAGICIAN", "OCCULT_KNIGHT", "ARCANE_SWINDLER", "WIZARD"</t>
  </si>
  <si>
    <t>"DRUID", "SORCERER", "MAGICIAN", "OCCULT_KNIGHT", "ARCANE_SWINDLER"</t>
  </si>
  <si>
    <t>"BARD", "DRUID", "SORCERER", "MAGICIAN", "OCCULT_KNIGHT", "ARCANE_SWINDLER", "WIZARD"</t>
  </si>
  <si>
    <t>"DRUID", "SORCERER", "MAGICIAN", "OCCULT_KNIGHT", "ARCANE_SWINDLER", "WIZARD"</t>
  </si>
  <si>
    <t>"CLERK", "DRUID", "SORCERER", "MAGICIAN", "OCCULT_KNIGHT", "ARCANE_SWINDLER", "WIZARD"</t>
  </si>
  <si>
    <t>"MAGICIAN", "OCCULT_KNIGHT", "ARCANE_SWINDLER", "WIZARD"</t>
  </si>
  <si>
    <t>"BARD", "CLERK", "SORCERER", "MAGICIAN", "OCCULT_KNIGHT", "ARCANE_SWINDLER"</t>
  </si>
  <si>
    <t>"BARD", "SORCERER", "MAGICIAN", "OCCULT_KNIGHT", "ARCANE_SWINDLER"</t>
  </si>
  <si>
    <t>"BARD", "CLERK", "DRUID", "SORCERER", "MAGICIAN", "OCCULT_KNIGHT", "ARCANE_SWINDLER"</t>
  </si>
  <si>
    <t>"MAGICIAN", "OCCULT_KNIGHT", "ARCANE_SWINDLER", "PROWLER"</t>
  </si>
  <si>
    <t>"MAGICIAN", "OCCULT_KNIGHT", "ARCANE_SWINDLER"</t>
  </si>
  <si>
    <t>"DRUID", "MAGICIAN", "OCCULT_KNIGHT", "ARCANE_SWINDLER", "PROWLER"</t>
  </si>
  <si>
    <t>"BARD", "CLERK", "DRUID", "SORCERER", "MAGICIAN", "OCCULT_KNIGHT", "ARCANE_SWINDLER", "PALADIN", "PROWLER"</t>
  </si>
  <si>
    <t>"BARD", "MAGICIAN", "OCCULT_KNIGHT", "ARCANE_SWINDLER"</t>
  </si>
  <si>
    <t xml:space="preserve"> "MAGICIAN", "OCCULT_KNIGHT", "ARCANE_SWINDLER", "WIZARD"</t>
  </si>
  <si>
    <t>"BARD", "DRUID", "MAGICIAN", "OCCULT_KNIGHT", "ARCANE_SWINDLER", "PROWLER"</t>
  </si>
  <si>
    <t>"DRUID", "SORCERER", "MAGICIAN", "OCCULT_KNIGHT", "ARCANE_SWINDLER", "PROWLER"</t>
  </si>
  <si>
    <t>"BARD", "DRUID", "SORCERER", "MAGICIAN", "OCCULT_KNIGHT", "ARCANE_SWINDLER"</t>
  </si>
  <si>
    <t>"CLERK", "MAGICIAN", "OCCULT_KNIGHT", "ARCANE_SWINDLER", "PALADIN", "WIZARD"</t>
  </si>
  <si>
    <t>"BARD", "MAGICIAN", "OCCULT_KNIGHT", "ARCANE_SWINDLER", "WIZARD"</t>
  </si>
  <si>
    <t>"MAGICIAN", "OCCULT_KNIGHT", "ARCANE_SWINDLER", "PALADIN"</t>
  </si>
  <si>
    <t>"BARD", "DRUID", "MAGICIAN", "OCCULT_KNIGHT", "ARCANE_SWINDLER"</t>
  </si>
  <si>
    <t xml:space="preserve"> "CLERK", "MAGICIAN", "OCCULT_KNIGHT", "ARCANE_SWINDLER"</t>
  </si>
  <si>
    <t>"BARD",  "CLERK", "DRUID", "SORCERER", "MAGICIAN", "OCCULT_KNIGHT", "ARCANE_SWINDLER", "WIZARD"</t>
  </si>
  <si>
    <t>"BARD",  "CLERK", "DRUID", "MAGICIAN", "OCCULT_KNIGHT", "ARCANE_SWINDLER", "PALADIN", "PROWLER"</t>
  </si>
  <si>
    <t>"DRUID", "MAGICIAN", "OCCULT_KNIGHT", "ARCANE_SWINDLER"</t>
  </si>
  <si>
    <t xml:space="preserve"> "CLERK", "MAGICIAN", "OCCULT_KNIGHT", "ARCANE_SWINDLER", "PALADIN", "WIZARD"</t>
  </si>
  <si>
    <t>"BARD",  "CLERK", "MAGICIAN", "OCCULT_KNIGHT", "ARCANE_SWINDLER"</t>
  </si>
  <si>
    <t>"BARD",  "CLERK", "DRUID", "SORCERER", "MAGICIAN", "OCCULT_KNIGHT", "ARCANE_SWINDLER", "PALADIN", "WIZARD"</t>
  </si>
  <si>
    <t>"BARD",  "CLERK", "SORCERER", "MAGICIAN", "OCCULT_KNIGHT", "ARCANE_SWINDLER", "WIZARD"</t>
  </si>
  <si>
    <t>"BARD",  "CLERK", "DRUID", "MAGICIAN", "OCCULT_KNIGHT", "ARCANE_SWINDLER"</t>
  </si>
  <si>
    <t>"BARD", "MAGICIAN", "OCCULT_KNIGHT", "ARCANE_SWINDLER", "PROWLER"</t>
  </si>
  <si>
    <t xml:space="preserve"> "CLERK", "DRUID", "SORCERER", "MAGICIAN", "OCCULT_KNIGHT", "ARCANE_SWINDLER", "PROWLER"</t>
  </si>
  <si>
    <t xml:space="preserve"> "CLERK", "SORCERER", "MAGICIAN", "OCCULT_KNIGHT", "ARCANE_SWINDLER", "PALADIN", "WIZARD"</t>
  </si>
  <si>
    <t xml:space="preserve"> "CLERK", "DRUID", "MAGICIAN", "OCCULT_KNIGHT", "ARCANE_SWINDLER"</t>
  </si>
  <si>
    <t>"DRUID", "MAGICIAN", "OCCULT_KNIGHT", "ARCANE_SWINDLER", "WIZARD"</t>
  </si>
  <si>
    <t>"BARD", "DRUID", "MAGICIAN", "OCCULT_KNIGHT", "ARCANE_SWINDLER", "WIZARD"</t>
  </si>
  <si>
    <t>"BARD",  "CLERK", "DRUID", "MAGICIAN", "OCCULT_KNIGHT", "ARCANE_SWINDLER", "PALADIN"</t>
  </si>
  <si>
    <t>"BARD",  "CLERK", "DRUID", "MAGICIAN", "OCCULT_KNIGHT", "ARCANE_SWINDLER", "WIZARD"</t>
  </si>
  <si>
    <t xml:space="preserve"> "CLERK", "MAGICIAN", "OCCULT_KNIGHT", "ARCANE_SWINDLER", "WIZARD"</t>
  </si>
  <si>
    <t xml:space="preserve"> "CLERK", "DRUID", "SORCERER", "MAGICIAN", "OCCULT_KNIGHT", "ARCANE_SWINDLER", "WIZARD"</t>
  </si>
  <si>
    <t xml:space="preserve"> "CLERK", "SORCERER", "MAGICIAN", "OCCULT_KNIGHT", "ARCANE_SWINDLER"</t>
  </si>
  <si>
    <t>"Parade de projectiles", "Tradition monastique"</t>
  </si>
  <si>
    <t>Au niveau 1, vous avez conclu un marché avec un être d'Outremonde de votre choix : l'archifée, le fiélon ou le Grand Ancien. Celui-ci vous accorde des faveurs au niveau 1 puis aux niveaux 6, 10 et 14.</t>
  </si>
  <si>
    <t>Invocations occultes</t>
  </si>
  <si>
    <t>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t>
  </si>
  <si>
    <t>Magie de pacte</t>
  </si>
  <si>
    <t>Vos recherches arcaniques et la magie qui vous est conférée par votre patron vous ont donné des facilités avec les sorts.</t>
  </si>
  <si>
    <t>Sous Race</t>
  </si>
  <si>
    <t>Souffle sans fin</t>
  </si>
  <si>
    <t>Vous pouvez retenir votre respiration indéfiniment tant que vous n’êtes pas incapable d'agir.</t>
  </si>
  <si>
    <t>Se mêler au vent</t>
  </si>
  <si>
    <t>Vous pouvez lancer le sort lévitation une fois, sans composante matérielle, et vous regagnez la capacité de le relancer ainsi après un repos long. La Constitution est votre caractéristique d'incantation pour ce sort.</t>
  </si>
  <si>
    <t>Marche de la terre</t>
  </si>
  <si>
    <t>Vous pouvez vous déplacer sur des terrains difficiles faits de pierre ou de terre sans dépenser de mouvement supplémentaire.</t>
  </si>
  <si>
    <t>Fusionner avec la pierre</t>
  </si>
  <si>
    <t>Vous pouvez lancer le sort passage sans trace une fois, sans composante matérielle, et vous regagnez la capacité de le relancer ainsi après un repos long. La Constitution est votre caractéristique d'incantation pour ce sort.</t>
  </si>
  <si>
    <t>Résistance au feu</t>
  </si>
  <si>
    <t>Atteindre le brasier</t>
  </si>
  <si>
    <t>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t>
  </si>
  <si>
    <t>Vous avez la résistance aux dégâts de feu.</t>
  </si>
  <si>
    <t>Niveau requis</t>
  </si>
  <si>
    <t>Résistance à l’acide</t>
  </si>
  <si>
    <t>Vous avez la résistance aux dégâts d’acide.</t>
  </si>
  <si>
    <t>Amphibien</t>
  </si>
  <si>
    <t>Vous pouvez respirer aussi bien dans l'air que sous l'eau.</t>
  </si>
  <si>
    <t>Nage</t>
  </si>
  <si>
    <t>Votre vitesse de nage est de 9 mètres.</t>
  </si>
  <si>
    <t>Appeler la vague</t>
  </si>
  <si>
    <t>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t>
  </si>
  <si>
    <t>Vous pouvez voir à 18 mètres dans une lumière faible comme vous verriez avec une lumière vive, et dans le noir comme vous verriez avec une lumière faible. Dans le noir, vous ne discernez pas les couleurs, uniquement des nuances de gris.</t>
  </si>
  <si>
    <t>Sens aiguisés</t>
  </si>
  <si>
    <t>Vous maîtrisez la compétence Perception.</t>
  </si>
  <si>
    <t>Ascendance féerique</t>
  </si>
  <si>
    <t>Vous avez un avantage aux jets de sauvegarde contre les effets de charme et la magie ne peut pas vous endormir.</t>
  </si>
  <si>
    <t>Transe</t>
  </si>
  <si>
    <t>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t>
  </si>
  <si>
    <t>Cachette naturelle</t>
  </si>
  <si>
    <t>Vous pouvez tenter de vous cacher dans une zone à visibilité réduite, comme en présence de branchages, de forte pluie, de neige qui tombe, de brume ou autre phénomène naturel.</t>
  </si>
  <si>
    <t>Vision dans le noir supérieure</t>
  </si>
  <si>
    <t>Votre vision dans le noir est étendue à 36 mètres.</t>
  </si>
  <si>
    <t>Sensibilité à la lumière du soleil</t>
  </si>
  <si>
    <t>Vous avez un désavantage aux jets d'attaque et aux jets de Sagesse (Perception) basés sur ​​la vue quand vous, la cible de l'attaque ou ce que vous essayez de détecter est exposé à la lumière du soleil.</t>
  </si>
  <si>
    <t>Magie drow</t>
  </si>
  <si>
    <t>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t>
  </si>
  <si>
    <t>Vous obtenez la maîtrise des rapières, des épées courtes et des arbalètes de poing</t>
  </si>
  <si>
    <t>Entraînement aux armes elfiques</t>
  </si>
  <si>
    <t>Vous obtenez la maîtrise des épées (longues et courtes) et des arcs (longs et courts).</t>
  </si>
  <si>
    <t>Armes</t>
  </si>
  <si>
    <t>"Rapière", "Épée courte", "Arbalète de poing"</t>
  </si>
  <si>
    <t>"Épée courte", "Épée longue", "Arc court", "Arc long"</t>
  </si>
  <si>
    <t>Chanceux</t>
  </si>
  <si>
    <t>Lorsque vous obtenez un 1 au dé d'un jet d'attaque, de caractéristique ou de sauvegarde, vous pouvez relancer le dé et devez alors utiliser ce nouveau résultat.</t>
  </si>
  <si>
    <t>Vaillant</t>
  </si>
  <si>
    <t>Vous avez un avantage aux jets de sauvegarde pour ne pas être effrayé.</t>
  </si>
  <si>
    <t>Agilité halfeline</t>
  </si>
  <si>
    <t>Vous pouvez passer dans l'espace de toute créature d'une taille supérieure à la vôtre</t>
  </si>
  <si>
    <t>Discrétion naturelle</t>
  </si>
  <si>
    <t>Vous pouvez tenter de vous cacher si vous vous trouvez derrière une créature d'une taille supérieure à la vôtre.</t>
  </si>
  <si>
    <t>Résistance des robustes</t>
  </si>
  <si>
    <t>Vous obtenez un avantage aux jets de sauvegarde contre le poison et la résistance contre les dégâts de poison.</t>
  </si>
  <si>
    <t>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t>
  </si>
  <si>
    <t>Résistance naine</t>
  </si>
  <si>
    <t>Vous avez un avantage aux jets de sauvegarde contre le poison et obtenez la résistance contre les dégâts de poison.</t>
  </si>
  <si>
    <t>Entraînement aux armes naines</t>
  </si>
  <si>
    <t>Vous obtenez la maîtrise des hachettes, des haches d'armes, des marteaux légers et des marteaux de guerre.</t>
  </si>
  <si>
    <t>"Hachette", "Hache d'armes", "Marteau léger", "Marteau de guerre"</t>
  </si>
  <si>
    <t>Maîtrise des outils</t>
  </si>
  <si>
    <t>Vous obtenez la maîtrise d'un des outils d'artisan suivant au choix : outils de forgeron, outils de brasseur ou outils de maçon.</t>
  </si>
  <si>
    <t>Connaissance de la pierre</t>
  </si>
  <si>
    <t>Chaque fois que vous effectuez un jet d'Intelligence (Histoire) en relation avec l'origine d'un travail lié à la pierre, considérez que vous maîtrisez la compétence Histoire et ajoutez le double de votre bonus de maîtrise au jet, au lieu du bonus de maîtrise normal.</t>
  </si>
  <si>
    <t>Robustesse naine</t>
  </si>
  <si>
    <t>Vos points de vie maximums augmentent de 1 à chaque niveau.</t>
  </si>
  <si>
    <t>Formation au port des armures naines</t>
  </si>
  <si>
    <t>Vous maîtrisez les armures légères et intermédiaires.</t>
  </si>
  <si>
    <t>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</si>
  <si>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Polyvalence</t>
  </si>
  <si>
    <t>Vous gagnez la maîtrise de deux compétences de votre choix.</t>
  </si>
  <si>
    <t>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</si>
  <si>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Menaçant</t>
  </si>
  <si>
    <t>Vous gagnez la maîtrise de la compétence Intimidation.</t>
  </si>
  <si>
    <t>Endurance implacable</t>
  </si>
  <si>
    <t>Lorsque vous tombez à 0 point de vie, mais que vous n'êtes pas tué sur le coup, vous pouvez passer à 1 point de vie à la place. Vous devez terminer un repos long avant de pouvoir utiliser cette capacité de nouveau.</t>
  </si>
  <si>
    <t>Attaques sauvages</t>
  </si>
  <si>
    <t>Lorsque vous réalisez un coup critique lors d'une attaque au corps à corps avec une arme, vous pouvez jeter l'un des dés de dégâts de l'arme une deuxième fois et l'ajouter aux dégâts supplémentaires du coup critique.</t>
  </si>
  <si>
    <t>Souffle</t>
  </si>
  <si>
    <t>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t>
  </si>
  <si>
    <t>Résistance aux dégâts</t>
  </si>
  <si>
    <t>Vous obtenez la résistance au type de dégâts associé à votre ascendance draconique.</t>
  </si>
  <si>
    <t>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</si>
  <si>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Ruse gnome</t>
  </si>
  <si>
    <t>Vous avez un avantage aux jets de sauvegarde d'Intelligence, de Sagesse et de Charisme contre la magie.</t>
  </si>
  <si>
    <t>Illusionniste-né</t>
  </si>
  <si>
    <t>Vous connaissez le sort mineur illusion mineure. L'Intelligence est votre caractéristique d'incantation pour ce sort.</t>
  </si>
  <si>
    <t>Communication avec les petits animaux</t>
  </si>
  <si>
    <t>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t>
  </si>
  <si>
    <t>Connaissance en ingénierie</t>
  </si>
  <si>
    <t>Chaque fois que vous effectuez un jet d'Intelligence (Histoire) en relation avec l'alchimie, des objets magiques ou des dispositifs technologiques, ajoutez le double de votre bonus de maîtrise au jet, au lieu du bonus de maîtrise normal.</t>
  </si>
  <si>
    <t>Bricoleur</t>
  </si>
  <si>
    <t>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t>
  </si>
  <si>
    <t>Votre vision dans le noir a une portée de 36 mètres.</t>
  </si>
  <si>
    <t>Vous avez l'avantage aux jets de sauvegarde d'Intelligence, de Sagesse et de Charisme contre la magie.</t>
  </si>
  <si>
    <t>Teint pierreux</t>
  </si>
  <si>
    <t>Vous avez l'avantage aux jets de Dextérité (Discrétion) pour vous cacher sur un terrain rocheux.</t>
  </si>
  <si>
    <t>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t>
  </si>
  <si>
    <t>Résistance infernale</t>
  </si>
  <si>
    <t>Ascendance infernale</t>
  </si>
  <si>
    <t>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t>
  </si>
  <si>
    <t>Vous avez une vitesse de vol de 15 mètres par round. Pour utiliser cette vitesse, vous ne devez par porter d'armure moyenne ou lourde.</t>
  </si>
  <si>
    <t>Serre</t>
  </si>
  <si>
    <t>Vous maîtrisez vos armes naturelles, lesquelles infligent 1d4 de dégâts tranchants.</t>
  </si>
  <si>
    <t>Athlète naturel</t>
  </si>
  <si>
    <t>Vous maîtrisez la compétence Athlétisme.</t>
  </si>
  <si>
    <t>Endurance de la pierre</t>
  </si>
  <si>
    <t>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t>
  </si>
  <si>
    <t>Puissamment bâtit</t>
  </si>
  <si>
    <t>Vous comptez comme étant plus grand d'une taille pour déterminer votre capacité de charge et le poids que vous pouvez pousser, traîner ou soulever.</t>
  </si>
  <si>
    <t>Vous êtes habitué aux hautes altitudes, y compris des altitudes supérieures à 6000 mètres. Vous êtes aussi naturellement habitué aux climats froids, comme décrit dans le chapitre 5 du Guide du Maître.</t>
  </si>
  <si>
    <t>Montagnard</t>
  </si>
  <si>
    <t>Entraînement aux armes drows</t>
  </si>
  <si>
    <t>"CHARM"</t>
  </si>
  <si>
    <t>Aveuglé</t>
  </si>
  <si>
    <t>Assourdi</t>
  </si>
  <si>
    <t>Agrippé</t>
  </si>
  <si>
    <t>Entravé</t>
  </si>
  <si>
    <t>Pétrifié</t>
  </si>
  <si>
    <t>Étourdi</t>
  </si>
  <si>
    <t>"3_HEAVY"</t>
  </si>
  <si>
    <t>Armures exclus du bonus mouvement</t>
  </si>
  <si>
    <t>"1_LIGHT", "2_MID", "3_HEAVY"</t>
  </si>
  <si>
    <t>Marchandises</t>
  </si>
  <si>
    <t>WARES</t>
  </si>
  <si>
    <t>0 pc</t>
  </si>
  <si>
    <t>Babioles</t>
  </si>
  <si>
    <t>TRINKETS</t>
  </si>
  <si>
    <t>Créature </t>
  </si>
  <si>
    <t>VO </t>
  </si>
  <si>
    <t>FP </t>
  </si>
  <si>
    <t>Type </t>
  </si>
  <si>
    <t>Taille </t>
  </si>
  <si>
    <t>CA </t>
  </si>
  <si>
    <t>pv </t>
  </si>
  <si>
    <t>Vitesse </t>
  </si>
  <si>
    <t>Alignement </t>
  </si>
  <si>
    <t>Légendaire </t>
  </si>
  <si>
    <t>Humanoïde (aarakocra)</t>
  </si>
  <si>
    <t>M</t>
  </si>
  <si>
    <t>vol</t>
  </si>
  <si>
    <t>neutre bon</t>
  </si>
  <si>
    <t>Abishaï blanc</t>
  </si>
  <si>
    <t>White Abishai</t>
  </si>
  <si>
    <t>Fiélon (diable)</t>
  </si>
  <si>
    <t>loyal mauvais</t>
  </si>
  <si>
    <t>Abishaï bleu</t>
  </si>
  <si>
    <t>Blue Abishai</t>
  </si>
  <si>
    <t>Abishaï noir</t>
  </si>
  <si>
    <t>Black Abishai</t>
  </si>
  <si>
    <t>Abishaï rouge</t>
  </si>
  <si>
    <t>Red Abishai</t>
  </si>
  <si>
    <t>Abishaï vert</t>
  </si>
  <si>
    <t>Green Abishai</t>
  </si>
  <si>
    <t>Abjurateur</t>
  </si>
  <si>
    <t>Abjurer</t>
  </si>
  <si>
    <t>Humanoïde (toute race)</t>
  </si>
  <si>
    <t>tout alignement</t>
  </si>
  <si>
    <t>Aboleth</t>
  </si>
  <si>
    <t>Aberration</t>
  </si>
  <si>
    <t>G</t>
  </si>
  <si>
    <t>nage</t>
  </si>
  <si>
    <t>Légendaire</t>
  </si>
  <si>
    <t>Acérérak</t>
  </si>
  <si>
    <t>Acererak</t>
  </si>
  <si>
    <t>Mort-vivant</t>
  </si>
  <si>
    <t>neutre mauvais</t>
  </si>
  <si>
    <t>Aeorien, absorbeur</t>
  </si>
  <si>
    <t>Aeorian Absorber</t>
  </si>
  <si>
    <t>Créature monstrueuse</t>
  </si>
  <si>
    <t>Aeorien, inverseur</t>
  </si>
  <si>
    <t>Aeorian Reverser</t>
  </si>
  <si>
    <t>Aeorien, neutraliseur</t>
  </si>
  <si>
    <t>Aeorian Nullifier</t>
  </si>
  <si>
    <t>Aigle</t>
  </si>
  <si>
    <t>Eagle</t>
  </si>
  <si>
    <t>Bête</t>
  </si>
  <si>
    <t>P</t>
  </si>
  <si>
    <t>sans alignement</t>
  </si>
  <si>
    <t>Aigle géant</t>
  </si>
  <si>
    <t>Giant Eagle</t>
  </si>
  <si>
    <t>Alhoon</t>
  </si>
  <si>
    <t>tout alignement mauvais</t>
  </si>
  <si>
    <t>Alkilith</t>
  </si>
  <si>
    <t>Fiélon (démon)</t>
  </si>
  <si>
    <t>chaotique mauvais</t>
  </si>
  <si>
    <t>Allip</t>
  </si>
  <si>
    <t>Allosaure</t>
  </si>
  <si>
    <t>Allosaurus</t>
  </si>
  <si>
    <t>Âme en peine</t>
  </si>
  <si>
    <t>Wraith</t>
  </si>
  <si>
    <t>Amnizu</t>
  </si>
  <si>
    <t>Androsphinx</t>
  </si>
  <si>
    <t>loyal neutre</t>
  </si>
  <si>
    <t>Ankheg</t>
  </si>
  <si>
    <t>Ankylosaure</t>
  </si>
  <si>
    <t>Ankylosaurus</t>
  </si>
  <si>
    <t>TG</t>
  </si>
  <si>
    <t>Apprenti magicien</t>
  </si>
  <si>
    <t>Apprentice Wizard</t>
  </si>
  <si>
    <t>Araignée</t>
  </si>
  <si>
    <t>Spider</t>
  </si>
  <si>
    <t>TP</t>
  </si>
  <si>
    <t>Araignée de monte, femelle</t>
  </si>
  <si>
    <t>Female Steeder</t>
  </si>
  <si>
    <t>Araignée de monte, mâle</t>
  </si>
  <si>
    <t>Male Steeder</t>
  </si>
  <si>
    <t>Araignée de phase</t>
  </si>
  <si>
    <t>Phase Spider</t>
  </si>
  <si>
    <t>Araignée géante</t>
  </si>
  <si>
    <t>Giant Spider</t>
  </si>
  <si>
    <t>Araignée-loup géante</t>
  </si>
  <si>
    <t>Giant Wolf Spider</t>
  </si>
  <si>
    <t>Arbre éveillé</t>
  </si>
  <si>
    <t>Awakened Tree</t>
  </si>
  <si>
    <t>Plante</t>
  </si>
  <si>
    <t>Arbre infecté</t>
  </si>
  <si>
    <t>Tree Blight</t>
  </si>
  <si>
    <t>Arbuste éveillé</t>
  </si>
  <si>
    <t>Awakened Shrub</t>
  </si>
  <si>
    <t>Arcanaloth</t>
  </si>
  <si>
    <t>Fiélon (yugoloth)</t>
  </si>
  <si>
    <t>Archer</t>
  </si>
  <si>
    <t>Archdruid</t>
  </si>
  <si>
    <t>Archimage</t>
  </si>
  <si>
    <t>Archmage</t>
  </si>
  <si>
    <t>Armanite</t>
  </si>
  <si>
    <t>Armure animée</t>
  </si>
  <si>
    <t>Animated Armor</t>
  </si>
  <si>
    <t>Créature artificielle</t>
  </si>
  <si>
    <t>tout alignement non bon</t>
  </si>
  <si>
    <t>Aurochs</t>
  </si>
  <si>
    <t>Automate, cobra de fer</t>
  </si>
  <si>
    <t>Iron Cobra</t>
  </si>
  <si>
    <t>Avatar de la mort</t>
  </si>
  <si>
    <t>Avatar of Death</t>
  </si>
  <si>
    <t>Azer</t>
  </si>
  <si>
    <t>Élémentaire</t>
  </si>
  <si>
    <t>Babau</t>
  </si>
  <si>
    <t>Babélien</t>
  </si>
  <si>
    <t>Gibbering Mouther</t>
  </si>
  <si>
    <t>neutre</t>
  </si>
  <si>
    <t>Babouin</t>
  </si>
  <si>
    <t>Baboon</t>
  </si>
  <si>
    <t>Badîan</t>
  </si>
  <si>
    <t>Humanoïde (nain des montagnes)</t>
  </si>
  <si>
    <t>Bael</t>
  </si>
  <si>
    <t>Baiser de la mort</t>
  </si>
  <si>
    <t>Death Kiss</t>
  </si>
  <si>
    <t>Balhannoth</t>
  </si>
  <si>
    <t>Balor</t>
  </si>
  <si>
    <t>Banderhobb</t>
  </si>
  <si>
    <t>Bandit</t>
  </si>
  <si>
    <t>tout alignement non loyal</t>
  </si>
  <si>
    <t>Bandit, capitaine</t>
  </si>
  <si>
    <t>Bandit Captain</t>
  </si>
  <si>
    <t>Banshie</t>
  </si>
  <si>
    <t>Banshee</t>
  </si>
  <si>
    <t>Baphomet</t>
  </si>
  <si>
    <t>Barghest</t>
  </si>
  <si>
    <t>Fiélon (métamorphe)</t>
  </si>
  <si>
    <t>Barlgura</t>
  </si>
  <si>
    <t>Basilic</t>
  </si>
  <si>
    <t>Basilisk</t>
  </si>
  <si>
    <t>Basilic, swavien</t>
  </si>
  <si>
    <t>Swavain Basilisk</t>
  </si>
  <si>
    <t>Bec de hache</t>
  </si>
  <si>
    <t>Axe Beak</t>
  </si>
  <si>
    <t>Béhir</t>
  </si>
  <si>
    <t>Behir</t>
  </si>
  <si>
    <t>Belaphoss</t>
  </si>
  <si>
    <t>Belashyrra</t>
  </si>
  <si>
    <t>Belette</t>
  </si>
  <si>
    <t>Weasel</t>
  </si>
  <si>
    <t>Belette géante</t>
  </si>
  <si>
    <t>Giant Weasel</t>
  </si>
  <si>
    <t>Berbalang</t>
  </si>
  <si>
    <t>Berserker</t>
  </si>
  <si>
    <t>tout alignement chaotique</t>
  </si>
  <si>
    <t>Bête des marais</t>
  </si>
  <si>
    <t>Moorbounder</t>
  </si>
  <si>
    <t>Bête des marais hérissée</t>
  </si>
  <si>
    <t>Bristled Moorbounder</t>
  </si>
  <si>
    <t>Bête éclipsante</t>
  </si>
  <si>
    <t>Displacer Beast</t>
  </si>
  <si>
    <t>Blaireau</t>
  </si>
  <si>
    <t>Badger</t>
  </si>
  <si>
    <t>Blaireau géant</t>
  </si>
  <si>
    <t>Giant Badger</t>
  </si>
  <si>
    <t>Blarks</t>
  </si>
  <si>
    <t>Humanoïde (humain)</t>
  </si>
  <si>
    <t>chaotique neutre</t>
  </si>
  <si>
    <t>Blême</t>
  </si>
  <si>
    <t>Ghast</t>
  </si>
  <si>
    <t>Blême de l'ombre</t>
  </si>
  <si>
    <t>Shadowghast</t>
  </si>
  <si>
    <t>Bodak</t>
  </si>
  <si>
    <t>Boiseux</t>
  </si>
  <si>
    <t>Wood Woad</t>
  </si>
  <si>
    <t>Bonnet-rouge</t>
  </si>
  <si>
    <t>Redcap</t>
  </si>
  <si>
    <t>Fée</t>
  </si>
  <si>
    <t>Bretteur</t>
  </si>
  <si>
    <t>Swashbuckler</t>
  </si>
  <si>
    <t>Brume vampirique</t>
  </si>
  <si>
    <t>Vampiric Mist</t>
  </si>
  <si>
    <t>Brutacien</t>
  </si>
  <si>
    <t>Bullywug</t>
  </si>
  <si>
    <t>Humanoïde (brutacien)</t>
  </si>
  <si>
    <t>Buisson infecté</t>
  </si>
  <si>
    <t>Twig Blight</t>
  </si>
  <si>
    <t>Bulette</t>
  </si>
  <si>
    <t>Bulezau</t>
  </si>
  <si>
    <t>Cambion</t>
  </si>
  <si>
    <t>Canoloth</t>
  </si>
  <si>
    <t>Catoblépas</t>
  </si>
  <si>
    <t>Catoblepas</t>
  </si>
  <si>
    <t>Centaure</t>
  </si>
  <si>
    <t>Centaur</t>
  </si>
  <si>
    <t>Cerf</t>
  </si>
  <si>
    <t>Deer</t>
  </si>
  <si>
    <t>Cerveau, vénérable</t>
  </si>
  <si>
    <t>Elder Brain</t>
  </si>
  <si>
    <t>Chacal</t>
  </si>
  <si>
    <t>Jackal</t>
  </si>
  <si>
    <t>Chacalidé</t>
  </si>
  <si>
    <t>Jackalwere</t>
  </si>
  <si>
    <t>Humanoïde (métamorphe)</t>
  </si>
  <si>
    <t>Camel</t>
  </si>
  <si>
    <t>Changelin</t>
  </si>
  <si>
    <t>Changeling</t>
  </si>
  <si>
    <t>Humanoïde (changelin, métamorphe)</t>
  </si>
  <si>
    <t>Charognard rampant</t>
  </si>
  <si>
    <t>Carrion Crawler</t>
  </si>
  <si>
    <t>Chasme</t>
  </si>
  <si>
    <t>Chasseur sanguinaire</t>
  </si>
  <si>
    <t>Blood Hunter</t>
  </si>
  <si>
    <t>Chat</t>
  </si>
  <si>
    <t>Cat</t>
  </si>
  <si>
    <t>Chauve-souris</t>
  </si>
  <si>
    <t>Bat</t>
  </si>
  <si>
    <t>Chauve-souris géante</t>
  </si>
  <si>
    <t>Giant Bat</t>
  </si>
  <si>
    <t>Warhorse</t>
  </si>
  <si>
    <t>Cheval de guerre squelette</t>
  </si>
  <si>
    <t>Warhorse Skeleton</t>
  </si>
  <si>
    <t>Riding Horse</t>
  </si>
  <si>
    <t>Draft Horse</t>
  </si>
  <si>
    <t>Chevalier</t>
  </si>
  <si>
    <t>Knight</t>
  </si>
  <si>
    <t>Chevalier de la mort</t>
  </si>
  <si>
    <t>Death Knight</t>
  </si>
  <si>
    <t>Chevalier noir</t>
  </si>
  <si>
    <t>Blackguard</t>
  </si>
  <si>
    <t>Chevalier osseux</t>
  </si>
  <si>
    <t>Bone Knight</t>
  </si>
  <si>
    <t>Chèvre</t>
  </si>
  <si>
    <t>Goat</t>
  </si>
  <si>
    <t>Chèvre géante</t>
  </si>
  <si>
    <t>Giant Goat</t>
  </si>
  <si>
    <t>Chèvre géante à deux têtes</t>
  </si>
  <si>
    <t>Giant Two-Headed Goat</t>
  </si>
  <si>
    <t>Chien du trépas</t>
  </si>
  <si>
    <t>Death Dog</t>
  </si>
  <si>
    <t>Chien esquiveur</t>
  </si>
  <si>
    <t>Blink Dog</t>
  </si>
  <si>
    <t>loyal bon</t>
  </si>
  <si>
    <t>Chien sauvage</t>
  </si>
  <si>
    <t>Wild Dog</t>
  </si>
  <si>
    <t>Chien sauvage dominant</t>
  </si>
  <si>
    <t>Wild Dog Alpha</t>
  </si>
  <si>
    <t>Chimère</t>
  </si>
  <si>
    <t>Chimera</t>
  </si>
  <si>
    <t>Chitine</t>
  </si>
  <si>
    <t>Choldrith</t>
  </si>
  <si>
    <t>Chouette</t>
  </si>
  <si>
    <t>Owl</t>
  </si>
  <si>
    <t>Chouette géante</t>
  </si>
  <si>
    <t>Giant Owl</t>
  </si>
  <si>
    <t>Chuul</t>
  </si>
  <si>
    <t>Cockatrice</t>
  </si>
  <si>
    <t>Combattant (niv 1)</t>
  </si>
  <si>
    <t>Warrior (lvl 1)</t>
  </si>
  <si>
    <t>Combattant (niv 2)</t>
  </si>
  <si>
    <t>Warrior (lvl 2)</t>
  </si>
  <si>
    <t>Combattant (niv 3)</t>
  </si>
  <si>
    <t>Warrior (lvl 3)</t>
  </si>
  <si>
    <t>Combattant (niv 4)</t>
  </si>
  <si>
    <t>Warrior (lvl 4)</t>
  </si>
  <si>
    <t>Combattant (niv 5)</t>
  </si>
  <si>
    <t>Warrior (lvl 5)</t>
  </si>
  <si>
    <t>Combattant (niv 6)</t>
  </si>
  <si>
    <t>Warrior (lvl 6)</t>
  </si>
  <si>
    <t>Consul de fer</t>
  </si>
  <si>
    <t>Iron Consul</t>
  </si>
  <si>
    <t>Corbeau</t>
  </si>
  <si>
    <t>Raven</t>
  </si>
  <si>
    <t>Corbeau-garou</t>
  </si>
  <si>
    <t>Wereraven</t>
  </si>
  <si>
    <t>Humanoïde (humain, métamorphe)</t>
  </si>
  <si>
    <t>Couatl</t>
  </si>
  <si>
    <t>Courseur</t>
  </si>
  <si>
    <t>Fastieth</t>
  </si>
  <si>
    <t>Crabe</t>
  </si>
  <si>
    <t>Crab</t>
  </si>
  <si>
    <t>Crabe géant</t>
  </si>
  <si>
    <t>Giant Crab</t>
  </si>
  <si>
    <t>Crabe-pêcheur</t>
  </si>
  <si>
    <t>Cave Fisher</t>
  </si>
  <si>
    <t>Crânefeu</t>
  </si>
  <si>
    <t>Flameskull</t>
  </si>
  <si>
    <t>Crapaud géant</t>
  </si>
  <si>
    <t>Giant Toad</t>
  </si>
  <si>
    <t>Criard</t>
  </si>
  <si>
    <t>Shrieker</t>
  </si>
  <si>
    <t>Crocodile</t>
  </si>
  <si>
    <t>Crocodile géant</t>
  </si>
  <si>
    <t>Giant Crocodile</t>
  </si>
  <si>
    <t>Crokek'toeck</t>
  </si>
  <si>
    <t>Gig</t>
  </si>
  <si>
    <t>Croque-mitaine</t>
  </si>
  <si>
    <t>Boggle</t>
  </si>
  <si>
    <t>Cube gélatineux</t>
  </si>
  <si>
    <t>Gelatinous Cube</t>
  </si>
  <si>
    <t>Vase</t>
  </si>
  <si>
    <t>Cuirassier astral</t>
  </si>
  <si>
    <t>Astral Dreadnought</t>
  </si>
  <si>
    <t>Créature monstrueuse (titan)</t>
  </si>
  <si>
    <t>Cultiste</t>
  </si>
  <si>
    <t>Cultist</t>
  </si>
  <si>
    <t>Cyclope</t>
  </si>
  <si>
    <t>Cyclops</t>
  </si>
  <si>
    <t>Dame Malmoelle</t>
  </si>
  <si>
    <t>Lady Illmarrow</t>
  </si>
  <si>
    <t>Humanoïde (forgelier)</t>
  </si>
  <si>
    <t>Dao</t>
  </si>
  <si>
    <t>Dauphin</t>
  </si>
  <si>
    <t>Dolphin</t>
  </si>
  <si>
    <t>Demi-dragon rouge, vétéran</t>
  </si>
  <si>
    <t>Half-Red Dragon Veteran</t>
  </si>
  <si>
    <t>Demi-liche</t>
  </si>
  <si>
    <t>Demilich</t>
  </si>
  <si>
    <t>Demi-ogre</t>
  </si>
  <si>
    <t>Half-Ogre</t>
  </si>
  <si>
    <t>Démogorgon</t>
  </si>
  <si>
    <t>Demogorgon</t>
  </si>
  <si>
    <t>Démon des ombres</t>
  </si>
  <si>
    <t>Shadow Demon</t>
  </si>
  <si>
    <t>Démon glouton</t>
  </si>
  <si>
    <t>Maw Demon</t>
  </si>
  <si>
    <t>Derro</t>
  </si>
  <si>
    <t>Humanoïde (derro)</t>
  </si>
  <si>
    <t>Derro, savant</t>
  </si>
  <si>
    <t>Derro Savant</t>
  </si>
  <si>
    <t>Deslor</t>
  </si>
  <si>
    <t>Destrier noir</t>
  </si>
  <si>
    <t>Nightmare</t>
  </si>
  <si>
    <t>Déva</t>
  </si>
  <si>
    <t>Deva</t>
  </si>
  <si>
    <t>Devin</t>
  </si>
  <si>
    <t>Diviner</t>
  </si>
  <si>
    <t>Dévoreur d'âme</t>
  </si>
  <si>
    <t>Devourer</t>
  </si>
  <si>
    <t>Dévoreur d'intellect</t>
  </si>
  <si>
    <t>Intellect Devourer</t>
  </si>
  <si>
    <t>Dhergoloth</t>
  </si>
  <si>
    <t>Diable à chaînes</t>
  </si>
  <si>
    <t>Chain Devil</t>
  </si>
  <si>
    <t>Diable barbelé</t>
  </si>
  <si>
    <t>Barbed Devil</t>
  </si>
  <si>
    <t>Diable barbu</t>
  </si>
  <si>
    <t>Bearded Devil</t>
  </si>
  <si>
    <t>Diable cornu</t>
  </si>
  <si>
    <t>Horned Devil</t>
  </si>
  <si>
    <t>Diable épineux</t>
  </si>
  <si>
    <t>Spined Devil</t>
  </si>
  <si>
    <t>Diable gelé</t>
  </si>
  <si>
    <t>Ice Devil</t>
  </si>
  <si>
    <t>Diable osseux</t>
  </si>
  <si>
    <t>Bone Devil</t>
  </si>
  <si>
    <t>Diablotin</t>
  </si>
  <si>
    <t>Imp</t>
  </si>
  <si>
    <t>Fiélon (diable, métamorphe)</t>
  </si>
  <si>
    <t>Diantrefosse</t>
  </si>
  <si>
    <t>Pit Fiend</t>
  </si>
  <si>
    <t>Djinn</t>
  </si>
  <si>
    <t>Djinni</t>
  </si>
  <si>
    <t>chaotique bon</t>
  </si>
  <si>
    <t>Dolgonte</t>
  </si>
  <si>
    <t>Dolgaunt</t>
  </si>
  <si>
    <t>Dolgrime</t>
  </si>
  <si>
    <t>Dolgrim</t>
  </si>
  <si>
    <t>Doppelganger</t>
  </si>
  <si>
    <t>Créature monstrueuse (métamorphe)</t>
  </si>
  <si>
    <t>Dracoliche bleue, adulte</t>
  </si>
  <si>
    <t>Adult Blue Dracolich</t>
  </si>
  <si>
    <t>Draegloth</t>
  </si>
  <si>
    <t>Dragon blanc, adulte</t>
  </si>
  <si>
    <t>Adult White Dragon</t>
  </si>
  <si>
    <t>Dragon</t>
  </si>
  <si>
    <t>vol, nage</t>
  </si>
  <si>
    <t>Dragon blanc, ancien</t>
  </si>
  <si>
    <t>Ancient White Dragon</t>
  </si>
  <si>
    <t>Dragon blanc, jeune</t>
  </si>
  <si>
    <t>Young White Dragon</t>
  </si>
  <si>
    <t>Dragon blanc, nouveau-né</t>
  </si>
  <si>
    <t>White Dragon Wyrmling</t>
  </si>
  <si>
    <t>Dragon bleu, adulte</t>
  </si>
  <si>
    <t>Adult Blue Dragon</t>
  </si>
  <si>
    <t>Dragon bleu, ancien</t>
  </si>
  <si>
    <t>Ancient Blue Dragon</t>
  </si>
  <si>
    <t>Dragon bleu, jeune</t>
  </si>
  <si>
    <t>Young Blue Dragon</t>
  </si>
  <si>
    <t>Dragon bleu, nouveau-né</t>
  </si>
  <si>
    <t>Blue Dragon Wyrmling</t>
  </si>
  <si>
    <t>Dragon d'airain, adulte</t>
  </si>
  <si>
    <t>Adult Brass Dragon</t>
  </si>
  <si>
    <t>Dragon d'airain, ancien</t>
  </si>
  <si>
    <t>Ancient Brass Dragon</t>
  </si>
  <si>
    <t>Dragon d'airain, jeune</t>
  </si>
  <si>
    <t>Young Brass Dragon</t>
  </si>
  <si>
    <t>Dragon d'airain, nouveau-né</t>
  </si>
  <si>
    <t>Brass Dragon Wyrmling</t>
  </si>
  <si>
    <t>Dragon d'argent, adulte</t>
  </si>
  <si>
    <t>Adult Silver Dragon</t>
  </si>
  <si>
    <t>Dragon d'argent, ancien</t>
  </si>
  <si>
    <t>Ancient Silver Dragon</t>
  </si>
  <si>
    <t>Dragon d'argent, jeune</t>
  </si>
  <si>
    <t>Young Silver Dragon</t>
  </si>
  <si>
    <t>Dragon d'argent, nouveau-né</t>
  </si>
  <si>
    <t>Silver Dragon Wyrmling</t>
  </si>
  <si>
    <t>Dragon d'ombre rouge, jeune</t>
  </si>
  <si>
    <t>Young Red Shadow Dragon</t>
  </si>
  <si>
    <t>Dragon d'or, adulte</t>
  </si>
  <si>
    <t>Adult Gold Dragon</t>
  </si>
  <si>
    <t>Dragon d'or, ancien</t>
  </si>
  <si>
    <t>Ancient Gold Dragon</t>
  </si>
  <si>
    <t>Dragon d'or, jeune</t>
  </si>
  <si>
    <t>Young Gold Dragon</t>
  </si>
  <si>
    <t>Dragon d'or, nouveau-né</t>
  </si>
  <si>
    <t>Gold Dragon Wyrmling</t>
  </si>
  <si>
    <t>Dragon de bronze, adulte</t>
  </si>
  <si>
    <t>Adult Bronze Dragon</t>
  </si>
  <si>
    <t>Dragon de bronze, ancien</t>
  </si>
  <si>
    <t>Ancient Bronze Dragon</t>
  </si>
  <si>
    <t>Dragon de bronze, jeune</t>
  </si>
  <si>
    <t>Young Bronze Dragon</t>
  </si>
  <si>
    <t>Dragon de bronze, nouveau-né</t>
  </si>
  <si>
    <t>Bronze Dragon Wyrmling</t>
  </si>
  <si>
    <t>Dragon de cuivre, adulte</t>
  </si>
  <si>
    <t>Adult Copper Dragon</t>
  </si>
  <si>
    <t>Dragon de cuivre, ancien</t>
  </si>
  <si>
    <t>Ancient Copper Dragon</t>
  </si>
  <si>
    <t>Dragon de cuivre, jeune</t>
  </si>
  <si>
    <t>Young Copper Dragon</t>
  </si>
  <si>
    <t>Dragon de cuivre, nouveau-né</t>
  </si>
  <si>
    <t>Copper Dragon Wyrmling</t>
  </si>
  <si>
    <t>Dragon féerique</t>
  </si>
  <si>
    <t>Faerie Dragon</t>
  </si>
  <si>
    <t>Dragon noir, adulte</t>
  </si>
  <si>
    <t>Adult Black Dragon</t>
  </si>
  <si>
    <t>Dragon noir, ancien</t>
  </si>
  <si>
    <t>Ancient Black Dragon</t>
  </si>
  <si>
    <t>Dragon noir, jeune</t>
  </si>
  <si>
    <t>Young Black Dragon</t>
  </si>
  <si>
    <t>Dragon noir, nouveau-né</t>
  </si>
  <si>
    <t>Black Dragon Wyrmling</t>
  </si>
  <si>
    <t>Dragon rouge, adulte</t>
  </si>
  <si>
    <t>Adult Red Dragon</t>
  </si>
  <si>
    <t>Dragon rouge, ancien</t>
  </si>
  <si>
    <t>Ancient Red Dragon</t>
  </si>
  <si>
    <t>Dragon rouge, jeune</t>
  </si>
  <si>
    <t>Young Red Dragon</t>
  </si>
  <si>
    <t>Dragon rouge, nouveau-né</t>
  </si>
  <si>
    <t>Red Dragon Wyrmling</t>
  </si>
  <si>
    <t>Dragon vert, adulte</t>
  </si>
  <si>
    <t>Adult Green Dragon</t>
  </si>
  <si>
    <t>Dragon vert, ancien</t>
  </si>
  <si>
    <t>Ancient Green Dragon</t>
  </si>
  <si>
    <t>Dragon vert, jeune</t>
  </si>
  <si>
    <t>Young Green Dragon</t>
  </si>
  <si>
    <t>Dragon vert, nouveau-né</t>
  </si>
  <si>
    <t>Green Dragon Wyrmling</t>
  </si>
  <si>
    <t>Dragon-tortue</t>
  </si>
  <si>
    <t>Dragon Turtle</t>
  </si>
  <si>
    <t>Drake gardien</t>
  </si>
  <si>
    <t>Guard Drake</t>
  </si>
  <si>
    <t>Dretch</t>
  </si>
  <si>
    <t>Drider</t>
  </si>
  <si>
    <t>Humanoïde (elfe)</t>
  </si>
  <si>
    <t>Drow, arachnomancien</t>
  </si>
  <si>
    <t>Drow Arachnomancer</t>
  </si>
  <si>
    <t>Drow, capitaine de maison</t>
  </si>
  <si>
    <t>Drow House Captain</t>
  </si>
  <si>
    <t>Drow, consort favori</t>
  </si>
  <si>
    <t>Drow Favored Consort</t>
  </si>
  <si>
    <t>Drow, guerrier d'élite</t>
  </si>
  <si>
    <t>Drow Elite Warrior</t>
  </si>
  <si>
    <t>Drow, inquisiteur</t>
  </si>
  <si>
    <t>Drow Inquisitor</t>
  </si>
  <si>
    <t>Drow, mage</t>
  </si>
  <si>
    <t>Drow Mage</t>
  </si>
  <si>
    <t>Drow, Mère matrone</t>
  </si>
  <si>
    <t>Drow Matron Mother</t>
  </si>
  <si>
    <t>Drow, ombrelame</t>
  </si>
  <si>
    <t>Drow Shadowblade</t>
  </si>
  <si>
    <t>Drow, prêtresse de Lolth</t>
  </si>
  <si>
    <t>Drow Priestress of Lolth</t>
  </si>
  <si>
    <t>Dryade</t>
  </si>
  <si>
    <t>Dryad</t>
  </si>
  <si>
    <t>Duergar</t>
  </si>
  <si>
    <t>Humanoïde (nain)</t>
  </si>
  <si>
    <t>Duergar, despote</t>
  </si>
  <si>
    <t>Duergar Despot</t>
  </si>
  <si>
    <t>Duergar, garde de pierre</t>
  </si>
  <si>
    <t>Duergar Stone Guard</t>
  </si>
  <si>
    <t>Duergar, kavalrachni</t>
  </si>
  <si>
    <t>Duergar Kavalrachni</t>
  </si>
  <si>
    <t>Duergar, lame d'âme</t>
  </si>
  <si>
    <t>Duergar Soulblade</t>
  </si>
  <si>
    <t>Duergar, maître des esprits</t>
  </si>
  <si>
    <t>Duergar Mind Master</t>
  </si>
  <si>
    <t>Duergar, seigneur de guerre</t>
  </si>
  <si>
    <t>Duergar Warlord</t>
  </si>
  <si>
    <t>Duergar, xarrorn</t>
  </si>
  <si>
    <t>Duergar Xarrorn</t>
  </si>
  <si>
    <t>Duodrone</t>
  </si>
  <si>
    <t>Dybbuk</t>
  </si>
  <si>
    <t>Dyrrn</t>
  </si>
  <si>
    <t>Éclair vivant</t>
  </si>
  <si>
    <t>Living Lightning Bolt</t>
  </si>
  <si>
    <t>Éclaireur</t>
  </si>
  <si>
    <t>Scout</t>
  </si>
  <si>
    <t>Éfrit</t>
  </si>
  <si>
    <t>Efreeti</t>
  </si>
  <si>
    <t>Eidolon</t>
  </si>
  <si>
    <t>Éladrin d'automne</t>
  </si>
  <si>
    <t>Autumn Eladrin</t>
  </si>
  <si>
    <t>Fée (elfe)</t>
  </si>
  <si>
    <t>Éladrin d'été</t>
  </si>
  <si>
    <t>Summer Eladrin</t>
  </si>
  <si>
    <t>Éladrin d'hiver</t>
  </si>
  <si>
    <t>Winter Eladrin</t>
  </si>
  <si>
    <t>Éladrin de printemps</t>
  </si>
  <si>
    <t>Spring Eladrin</t>
  </si>
  <si>
    <t>Élan</t>
  </si>
  <si>
    <t>Elk</t>
  </si>
  <si>
    <t>Élan géant</t>
  </si>
  <si>
    <t>Giant Elk</t>
  </si>
  <si>
    <t>Élémentaire de l'air</t>
  </si>
  <si>
    <t>Air Elemental</t>
  </si>
  <si>
    <t>Élémentaire de l'air, myrmidon</t>
  </si>
  <si>
    <t>Air Elemental Myrmidon</t>
  </si>
  <si>
    <t>Élémentaire de l'eau</t>
  </si>
  <si>
    <t>Water Elemental</t>
  </si>
  <si>
    <t>Élémentaire de l'eau, myrmidon</t>
  </si>
  <si>
    <t>Water Elemental Myrmidon</t>
  </si>
  <si>
    <t>Élémentaire de la terre</t>
  </si>
  <si>
    <t>Earth Elemental</t>
  </si>
  <si>
    <t>Élémentaire de la terre, myrmidon</t>
  </si>
  <si>
    <t>Earth Elemental Myrmidon</t>
  </si>
  <si>
    <t>Élémentaire du feu</t>
  </si>
  <si>
    <t>Fire Elemental</t>
  </si>
  <si>
    <t>Élémentaire du feu, myrmidon</t>
  </si>
  <si>
    <t>Fire Elemental Myrmidon</t>
  </si>
  <si>
    <t>Elephant</t>
  </si>
  <si>
    <t>Elric</t>
  </si>
  <si>
    <t>Empyréen</t>
  </si>
  <si>
    <t>Empyrean</t>
  </si>
  <si>
    <t>Céleste (titan)</t>
  </si>
  <si>
    <t>Enchanteur</t>
  </si>
  <si>
    <t>Enchanter</t>
  </si>
  <si>
    <t>Enlaceur</t>
  </si>
  <si>
    <t>Roper</t>
  </si>
  <si>
    <t>Épaulard</t>
  </si>
  <si>
    <t>Killer Whale</t>
  </si>
  <si>
    <t>Épée volante</t>
  </si>
  <si>
    <t>Flying Sword</t>
  </si>
  <si>
    <t>Épineux</t>
  </si>
  <si>
    <t>Thorny</t>
  </si>
  <si>
    <t>Épouvantail</t>
  </si>
  <si>
    <t>Scarecrow</t>
  </si>
  <si>
    <t>Érinye</t>
  </si>
  <si>
    <t>Erinyes</t>
  </si>
  <si>
    <t>Escargot fléau</t>
  </si>
  <si>
    <t>Flail Snail</t>
  </si>
  <si>
    <t>Espion</t>
  </si>
  <si>
    <t>Spy</t>
  </si>
  <si>
    <t>Esprit follet</t>
  </si>
  <si>
    <t>Sprite</t>
  </si>
  <si>
    <t>Étrangleur</t>
  </si>
  <si>
    <t>Choker</t>
  </si>
  <si>
    <t>Ettercap</t>
  </si>
  <si>
    <t>Ettin</t>
  </si>
  <si>
    <t>Évocateur</t>
  </si>
  <si>
    <t>Evoker</t>
  </si>
  <si>
    <t>Expert (niv 1)</t>
  </si>
  <si>
    <t>Expert (lvl 1)</t>
  </si>
  <si>
    <t>Expert (niv 2)</t>
  </si>
  <si>
    <t>Expert (lvl 2)</t>
  </si>
  <si>
    <t>Expert (niv 3)</t>
  </si>
  <si>
    <t>Expert (lvl 3)</t>
  </si>
  <si>
    <t>Expert (niv 4)</t>
  </si>
  <si>
    <t>Expert (lvl 4)</t>
  </si>
  <si>
    <t>Expert (niv 5)</t>
  </si>
  <si>
    <t>Expert (lvl 5)</t>
  </si>
  <si>
    <t>Expert (niv 6)</t>
  </si>
  <si>
    <t>Expert (lvl 6)</t>
  </si>
  <si>
    <t>Expert en arts martiaux</t>
  </si>
  <si>
    <t>Martial Arts Adept</t>
  </si>
  <si>
    <t>Fanatique</t>
  </si>
  <si>
    <t>Cult Fanatic</t>
  </si>
  <si>
    <t>Fantôme</t>
  </si>
  <si>
    <t>Ghost</t>
  </si>
  <si>
    <t>Faucheur de Bhaal</t>
  </si>
  <si>
    <t>Reaper of Bhaal</t>
  </si>
  <si>
    <t>Faucon</t>
  </si>
  <si>
    <t>Hawk</t>
  </si>
  <si>
    <t>Faucon de sang</t>
  </si>
  <si>
    <t>Blood Hawk</t>
  </si>
  <si>
    <t>Faucon du Valénar</t>
  </si>
  <si>
    <t>Valenar Hawk</t>
  </si>
  <si>
    <t>Féral</t>
  </si>
  <si>
    <t>Shifter</t>
  </si>
  <si>
    <t>Humanoïde (féral)</t>
  </si>
  <si>
    <t>Feu follet</t>
  </si>
  <si>
    <t>Will-o'-Wisp</t>
  </si>
  <si>
    <t>Flagelleur des crânes de Myrkul</t>
  </si>
  <si>
    <t>Skull Lasher of Myrkul</t>
  </si>
  <si>
    <t>Flagelleur mental</t>
  </si>
  <si>
    <t>Mind Flayer</t>
  </si>
  <si>
    <t>Fleur charognarde</t>
  </si>
  <si>
    <t>Corpse Flower</t>
  </si>
  <si>
    <t>Flind</t>
  </si>
  <si>
    <t>Humanoïde (gnoll)</t>
  </si>
  <si>
    <t>Flumph</t>
  </si>
  <si>
    <t>Fomorien</t>
  </si>
  <si>
    <t>Fomorian</t>
  </si>
  <si>
    <t>Forgelier, colosse</t>
  </si>
  <si>
    <t>Warforged Colossus</t>
  </si>
  <si>
    <t>Forgelier, soldat</t>
  </si>
  <si>
    <t>Warforged Soldier</t>
  </si>
  <si>
    <t>Forgelier, titan</t>
  </si>
  <si>
    <t>Warforged Titan</t>
  </si>
  <si>
    <t>Fraz-Urb'luu</t>
  </si>
  <si>
    <t>Froghémoth</t>
  </si>
  <si>
    <t>Froghemoth</t>
  </si>
  <si>
    <t>Furie des mers</t>
  </si>
  <si>
    <t>Sea Fury</t>
  </si>
  <si>
    <t>Furte</t>
  </si>
  <si>
    <t>Skulk</t>
  </si>
  <si>
    <t>Humanoïde</t>
  </si>
  <si>
    <t>Galeb duhr</t>
  </si>
  <si>
    <t>Galeb Duhr</t>
  </si>
  <si>
    <t>Gantelet noir de Baine</t>
  </si>
  <si>
    <t>Black Gauntlet of Bane</t>
  </si>
  <si>
    <t>Garde</t>
  </si>
  <si>
    <t>Guard</t>
  </si>
  <si>
    <t>Gardien animé</t>
  </si>
  <si>
    <t>Shield Guardian</t>
  </si>
  <si>
    <t>Gargouille</t>
  </si>
  <si>
    <t>Gargoyle</t>
  </si>
  <si>
    <t>Gauth</t>
  </si>
  <si>
    <t>Gazer</t>
  </si>
  <si>
    <t>Géant des collines</t>
  </si>
  <si>
    <t>Hill Giant</t>
  </si>
  <si>
    <t>Géant des collines maudit</t>
  </si>
  <si>
    <t>Cursed Hill Giant</t>
  </si>
  <si>
    <t>Géant des nuages</t>
  </si>
  <si>
    <t>Cloud Giant</t>
  </si>
  <si>
    <t>Géant des nuages, tout-sourire</t>
  </si>
  <si>
    <t>Cloud Giant Smiling One</t>
  </si>
  <si>
    <t>Géant (géant des nuages)</t>
  </si>
  <si>
    <t>Géant des pierres</t>
  </si>
  <si>
    <t>Stone Giant</t>
  </si>
  <si>
    <t>Géant des pierres, marcherêve</t>
  </si>
  <si>
    <t>Stone Giant Dreamwalker</t>
  </si>
  <si>
    <t>Géant (géant des pierres)</t>
  </si>
  <si>
    <t>Géant des tempêtes</t>
  </si>
  <si>
    <t>Storm Giant</t>
  </si>
  <si>
    <t>Géant des tempêtes, quintessent</t>
  </si>
  <si>
    <t>Storm Giant Quintessent</t>
  </si>
  <si>
    <t>Géant (géant des tempêtes)</t>
  </si>
  <si>
    <t>Géant du feu</t>
  </si>
  <si>
    <t>Fire Giant</t>
  </si>
  <si>
    <t>Géant du feu, cuirassé</t>
  </si>
  <si>
    <t>Fire Giant Dreadnought</t>
  </si>
  <si>
    <t>Géant (géant du feu)</t>
  </si>
  <si>
    <t>Géant du givre</t>
  </si>
  <si>
    <t>Frost Giant</t>
  </si>
  <si>
    <t>Géant du givre zombi</t>
  </si>
  <si>
    <t>Frost Giant Zombie</t>
  </si>
  <si>
    <t>Géant du givre, éternel</t>
  </si>
  <si>
    <t>Frost Giant Everlasting One</t>
  </si>
  <si>
    <t>Géant (géant du givre)</t>
  </si>
  <si>
    <t>Gelée ocre</t>
  </si>
  <si>
    <t>Ochre Jelly</t>
  </si>
  <si>
    <t>Geryon</t>
  </si>
  <si>
    <t>Giff</t>
  </si>
  <si>
    <t>Girallon</t>
  </si>
  <si>
    <t>Githyanki, chevalier</t>
  </si>
  <si>
    <t>Githyanki Knight</t>
  </si>
  <si>
    <t>Humanoïde (gith)</t>
  </si>
  <si>
    <t>Githyanki, commandant suprême</t>
  </si>
  <si>
    <t>Githyanki Supreme Commander</t>
  </si>
  <si>
    <t>Githyanki, gish</t>
  </si>
  <si>
    <t>Githyanki Gish</t>
  </si>
  <si>
    <t>Githyanki, guerrier</t>
  </si>
  <si>
    <t>Githyanki Warrior</t>
  </si>
  <si>
    <t>Githyanki, kith' rak</t>
  </si>
  <si>
    <t>Githyanki Kith' Rak</t>
  </si>
  <si>
    <t>Githzerai, anarque</t>
  </si>
  <si>
    <t>Githzerai Anarch</t>
  </si>
  <si>
    <t>Githzerai, éclairé</t>
  </si>
  <si>
    <t>Githzerai Enlightned</t>
  </si>
  <si>
    <t>Githzerai, moine</t>
  </si>
  <si>
    <t>Githzerai Monk</t>
  </si>
  <si>
    <t>Githzerai, zerth</t>
  </si>
  <si>
    <t>Githzerai Zerth</t>
  </si>
  <si>
    <t>Glabrezu</t>
  </si>
  <si>
    <t>Gladiateur</t>
  </si>
  <si>
    <t>Gladiator</t>
  </si>
  <si>
    <t>Gnoll</t>
  </si>
  <si>
    <t>Gnoll, chasseur</t>
  </si>
  <si>
    <t>Gnoll Hunter</t>
  </si>
  <si>
    <t>Gnoll, croc de Yeenoghu</t>
  </si>
  <si>
    <t>Gnoll Fang of Yeenoghu</t>
  </si>
  <si>
    <t>Fiélon (gnoll)</t>
  </si>
  <si>
    <t>Gnoll, décrépit</t>
  </si>
  <si>
    <t>Gnoll Witherling</t>
  </si>
  <si>
    <t>Gnoll, rongeur de chair</t>
  </si>
  <si>
    <t>Gnoll Flesh Gnawer</t>
  </si>
  <si>
    <t>Gnoll, seigneur de meute</t>
  </si>
  <si>
    <t>Gnoll Pack Lord</t>
  </si>
  <si>
    <t>Gnome des profondeurs (svirfnebelin)</t>
  </si>
  <si>
    <t>Deep Gnome (Svirfneblin)</t>
  </si>
  <si>
    <t>Humanoïde (gnome)</t>
  </si>
  <si>
    <t>Goblin</t>
  </si>
  <si>
    <t>Humanoïde (gobelinoïde)</t>
  </si>
  <si>
    <t>Gobelin, chef</t>
  </si>
  <si>
    <t>Goblin Boss</t>
  </si>
  <si>
    <t>Gobelours</t>
  </si>
  <si>
    <t>Bugbear</t>
  </si>
  <si>
    <t>Gobelours, chef</t>
  </si>
  <si>
    <t>Bugbear Chief</t>
  </si>
  <si>
    <t>Golem d'argile</t>
  </si>
  <si>
    <t>Clay Golem</t>
  </si>
  <si>
    <t>Golem de bois</t>
  </si>
  <si>
    <t>Wood Golem</t>
  </si>
  <si>
    <t>Golem de bronze</t>
  </si>
  <si>
    <t>Bronze Golem</t>
  </si>
  <si>
    <t>Golem de chair</t>
  </si>
  <si>
    <t>Flesh Golem</t>
  </si>
  <si>
    <t>Golem de fer</t>
  </si>
  <si>
    <t>Iron Golem</t>
  </si>
  <si>
    <t>Golem de glace</t>
  </si>
  <si>
    <t>Ice Golem</t>
  </si>
  <si>
    <t>Golem de pierre</t>
  </si>
  <si>
    <t>Stone Golem</t>
  </si>
  <si>
    <t>Gorgone</t>
  </si>
  <si>
    <t>Gorgon</t>
  </si>
  <si>
    <t>Goristro</t>
  </si>
  <si>
    <t>Gosier de Grolantor</t>
  </si>
  <si>
    <t>Mouth of Grolantor</t>
  </si>
  <si>
    <t>Géant (géant des collines)</t>
  </si>
  <si>
    <t>Goule</t>
  </si>
  <si>
    <t>Ghoul</t>
  </si>
  <si>
    <t>Grand singe</t>
  </si>
  <si>
    <t>Ape</t>
  </si>
  <si>
    <t>Graz'zt</t>
  </si>
  <si>
    <t>Fiélon (démon, métamorphe)</t>
  </si>
  <si>
    <t>Grell</t>
  </si>
  <si>
    <t>Grenouille</t>
  </si>
  <si>
    <t>Frog</t>
  </si>
  <si>
    <t>Grenouille géante</t>
  </si>
  <si>
    <t>Giant Frog</t>
  </si>
  <si>
    <t>Grick</t>
  </si>
  <si>
    <t>Grick dominant</t>
  </si>
  <si>
    <t>Grick alpha</t>
  </si>
  <si>
    <t>Griffe rampante</t>
  </si>
  <si>
    <t>Crawling Claw</t>
  </si>
  <si>
    <t>Griffecendre</t>
  </si>
  <si>
    <t>Boneclaw</t>
  </si>
  <si>
    <t>Griffon</t>
  </si>
  <si>
    <t>Grung</t>
  </si>
  <si>
    <t>Humanoide (grung)</t>
  </si>
  <si>
    <t>Grung, guerrier d'élite</t>
  </si>
  <si>
    <t>Grung Elite Warrior</t>
  </si>
  <si>
    <t>Humanoïde (grung)</t>
  </si>
  <si>
    <t>Grung, sauvage</t>
  </si>
  <si>
    <t>Grung Wildling</t>
  </si>
  <si>
    <t>Guenaude annis</t>
  </si>
  <si>
    <t>Annis Hag</t>
  </si>
  <si>
    <t>Guenaude aquatique</t>
  </si>
  <si>
    <t>Sea Hag</t>
  </si>
  <si>
    <t>Guenaude frige</t>
  </si>
  <si>
    <t>Bheur hag</t>
  </si>
  <si>
    <t>Guenaude nocturne</t>
  </si>
  <si>
    <t>Night Hag</t>
  </si>
  <si>
    <t>Guenaude verte</t>
  </si>
  <si>
    <t>Green Hag</t>
  </si>
  <si>
    <t>Guenaude visionnaire</t>
  </si>
  <si>
    <t>Dusk Hag</t>
  </si>
  <si>
    <t>Guêpe géante</t>
  </si>
  <si>
    <t>Giant Wasp</t>
  </si>
  <si>
    <t>Guêpe infernale</t>
  </si>
  <si>
    <t>Hellwasp</t>
  </si>
  <si>
    <t>Guerrier momifié</t>
  </si>
  <si>
    <t>Mummified Warrior</t>
  </si>
  <si>
    <t>Guerrier tribal</t>
  </si>
  <si>
    <t>Tribal Warrior</t>
  </si>
  <si>
    <t>Gynosphinx</t>
  </si>
  <si>
    <t>Halaster Blackcloak</t>
  </si>
  <si>
    <t>Harpie</t>
  </si>
  <si>
    <t>Harpy</t>
  </si>
  <si>
    <t>Hezrou</t>
  </si>
  <si>
    <t>Hippocampe</t>
  </si>
  <si>
    <t>Sea Horse</t>
  </si>
  <si>
    <t>Hippocampe géant</t>
  </si>
  <si>
    <t>Giant Sea Horse</t>
  </si>
  <si>
    <t>Hippogriffe</t>
  </si>
  <si>
    <t>Hippogriff</t>
  </si>
  <si>
    <t>Hobgobelin</t>
  </si>
  <si>
    <t>Hobgoblin</t>
  </si>
  <si>
    <t>Hobgobelin, capitaine</t>
  </si>
  <si>
    <t>Hobgoblin Captain</t>
  </si>
  <si>
    <t>Hobgobelin, ombre de fer</t>
  </si>
  <si>
    <t>Hobgoblin Iron Shadow</t>
  </si>
  <si>
    <t>Hobgobelin, ravageur</t>
  </si>
  <si>
    <t>Hobgoblin Devastator</t>
  </si>
  <si>
    <t>Hobgobelin, seigneur de guerre</t>
  </si>
  <si>
    <t>Hobgoblin Warlord</t>
  </si>
  <si>
    <t>Homme-lézard</t>
  </si>
  <si>
    <t>Lizardfolk</t>
  </si>
  <si>
    <t>Humanoïde (homme-lézard)</t>
  </si>
  <si>
    <t>Homme-lézard, chaman</t>
  </si>
  <si>
    <t>Lizardfolk Shaman</t>
  </si>
  <si>
    <t>Homme-poisson</t>
  </si>
  <si>
    <t>Merfolk</t>
  </si>
  <si>
    <t>Humanoïde (homme-poisson)</t>
  </si>
  <si>
    <t>Homoncule</t>
  </si>
  <si>
    <t>Homunculus</t>
  </si>
  <si>
    <t>Horreur casquée</t>
  </si>
  <si>
    <t>Helmed Horror</t>
  </si>
  <si>
    <t>Horreur chasseresse</t>
  </si>
  <si>
    <t>Retriever</t>
  </si>
  <si>
    <t>Horreur crochue</t>
  </si>
  <si>
    <t>Hook Horror</t>
  </si>
  <si>
    <t>Huldin</t>
  </si>
  <si>
    <t>Hurleur</t>
  </si>
  <si>
    <t>Howler</t>
  </si>
  <si>
    <t>Hutijin</t>
  </si>
  <si>
    <t>Hydre</t>
  </si>
  <si>
    <t>Hydra</t>
  </si>
  <si>
    <t>Hydroloth</t>
  </si>
  <si>
    <t>Hyène</t>
  </si>
  <si>
    <t>Hyena</t>
  </si>
  <si>
    <t>Hyène géante</t>
  </si>
  <si>
    <t>Giant Hyena</t>
  </si>
  <si>
    <t>Illusionniste</t>
  </si>
  <si>
    <t>Illusionist</t>
  </si>
  <si>
    <t>Inspiré</t>
  </si>
  <si>
    <t>Inspired</t>
  </si>
  <si>
    <t>Invocateur</t>
  </si>
  <si>
    <t>Conjurer</t>
  </si>
  <si>
    <t>Jarlaxle Baenre</t>
  </si>
  <si>
    <t>Juiblex</t>
  </si>
  <si>
    <t>Kalashtar</t>
  </si>
  <si>
    <t>Humanoïde (kalashtar)</t>
  </si>
  <si>
    <t>Kenku</t>
  </si>
  <si>
    <t>Humanoïde (kenku)</t>
  </si>
  <si>
    <t>Ki-rin</t>
  </si>
  <si>
    <t>Kobold</t>
  </si>
  <si>
    <t>Humanoïde (kobold)</t>
  </si>
  <si>
    <t>Kobold ailé</t>
  </si>
  <si>
    <t>Winged Kobold</t>
  </si>
  <si>
    <t>Kobold, bouclier de dragon</t>
  </si>
  <si>
    <t>Kobold Dragonshield</t>
  </si>
  <si>
    <t>Kobold, ensorceleur des écailles</t>
  </si>
  <si>
    <t>Kobold Scale Sorcerer</t>
  </si>
  <si>
    <t>Kobold, inventeur</t>
  </si>
  <si>
    <t>Kobold Inventor</t>
  </si>
  <si>
    <t>Korred</t>
  </si>
  <si>
    <t>Kraken</t>
  </si>
  <si>
    <t>Kruthik, adulte</t>
  </si>
  <si>
    <t>Adult Kruthik</t>
  </si>
  <si>
    <t>Kruthik, jeune</t>
  </si>
  <si>
    <t>Young Kruthik</t>
  </si>
  <si>
    <t>Kruthik, seigneur de la ruche</t>
  </si>
  <si>
    <t>Kruthik Hive Lord</t>
  </si>
  <si>
    <t>Kuo-toa</t>
  </si>
  <si>
    <t>Humanoïde (kuo-toa)</t>
  </si>
  <si>
    <t>Kuo-toa, archiprêtre</t>
  </si>
  <si>
    <t>Kuo-toa Archpriest</t>
  </si>
  <si>
    <t>Kuo-toa, fouet</t>
  </si>
  <si>
    <t>Kuo-toa Whip</t>
  </si>
  <si>
    <t>L'abandon</t>
  </si>
  <si>
    <t>The Lost</t>
  </si>
  <si>
    <t>La colère</t>
  </si>
  <si>
    <t>The Angry</t>
  </si>
  <si>
    <t>La faim</t>
  </si>
  <si>
    <t>The Hungry</t>
  </si>
  <si>
    <t>La misère</t>
  </si>
  <si>
    <t>The Wretched</t>
  </si>
  <si>
    <t>La solitude</t>
  </si>
  <si>
    <t>The Lonely</t>
  </si>
  <si>
    <t>Laeral Silverhand</t>
  </si>
  <si>
    <t>Lame de nuit</t>
  </si>
  <si>
    <t>Night Blade</t>
  </si>
  <si>
    <t>Lame en peine, commandant</t>
  </si>
  <si>
    <t>Sword Wraith Commander</t>
  </si>
  <si>
    <t>Lame en peine, guerrier</t>
  </si>
  <si>
    <t>Sword Wraith Warrior</t>
  </si>
  <si>
    <t>Lamie</t>
  </si>
  <si>
    <t>Lamia</t>
  </si>
  <si>
    <t>Lanceur de sorts (guérisseur, niv 1)</t>
  </si>
  <si>
    <t>Spellcaster (healer, lvl 1)</t>
  </si>
  <si>
    <t>Lanceur de sorts (guérisseur, niv 2)</t>
  </si>
  <si>
    <t>Spellcaster (healer, lvl 2)</t>
  </si>
  <si>
    <t>Lanceur de sorts (guérisseur, niv 3)</t>
  </si>
  <si>
    <t>Spellcaster (healer, lvl 3)</t>
  </si>
  <si>
    <t>Lanceur de sorts (guérisseur, niv 4)</t>
  </si>
  <si>
    <t>Spellcaster (healer, lvl 4)</t>
  </si>
  <si>
    <t>Lanceur de sorts (guérisseur, niv 5)</t>
  </si>
  <si>
    <t>Spellcaster (healer, lvl 5)</t>
  </si>
  <si>
    <t>Lanceur de sorts (guérisseur, niv 6)</t>
  </si>
  <si>
    <t>Spellcaster (healer, lvl 6)</t>
  </si>
  <si>
    <t>Lanceur de sorts (mage, niv 1)</t>
  </si>
  <si>
    <t>Spellcaster (mage, lvl 1)</t>
  </si>
  <si>
    <t>Lanceur de sorts (mage, niv 2)</t>
  </si>
  <si>
    <t>Spellcaster (mage, lvl 2)</t>
  </si>
  <si>
    <t>Lanceur de sorts (mage, niv 3)</t>
  </si>
  <si>
    <t>Spellcaster (mage, lvl 3)</t>
  </si>
  <si>
    <t>Lanceur de sorts (mage, niv 4)</t>
  </si>
  <si>
    <t>Spellcaster (mage, lvl 4)</t>
  </si>
  <si>
    <t>Lanceur de sorts (mage, niv 5)</t>
  </si>
  <si>
    <t>Spellcaster (mage, lvl 5)</t>
  </si>
  <si>
    <t>Lanceur de sorts (mage, niv 6)</t>
  </si>
  <si>
    <t>Spellcaster (mage, lvl 6)</t>
  </si>
  <si>
    <t>Le seigneur des lames</t>
  </si>
  <si>
    <t>The Lord of Blades</t>
  </si>
  <si>
    <t>Lekhet</t>
  </si>
  <si>
    <t>Humanoïde (yuan-ti)</t>
  </si>
  <si>
    <t>Lémure</t>
  </si>
  <si>
    <t>Lemure</t>
  </si>
  <si>
    <t>Leucrotta</t>
  </si>
  <si>
    <t>Leviathan</t>
  </si>
  <si>
    <t>Lézard</t>
  </si>
  <si>
    <t>Lizard</t>
  </si>
  <si>
    <t>Lézard géant</t>
  </si>
  <si>
    <t>Giant Lizard</t>
  </si>
  <si>
    <t>Liane meurtrière</t>
  </si>
  <si>
    <t>Assassin Vine</t>
  </si>
  <si>
    <t>Liche</t>
  </si>
  <si>
    <t>Lich</t>
  </si>
  <si>
    <t>Licorne</t>
  </si>
  <si>
    <t>Unicorn</t>
  </si>
  <si>
    <t>Lierre infecté</t>
  </si>
  <si>
    <t>Vine Blight</t>
  </si>
  <si>
    <t>Lierre musqué jaune</t>
  </si>
  <si>
    <t>Yellow musk creeper</t>
  </si>
  <si>
    <t>Lion</t>
  </si>
  <si>
    <t>Longues-griffes</t>
  </si>
  <si>
    <t>Clawfoot</t>
  </si>
  <si>
    <t>Loup</t>
  </si>
  <si>
    <t>Wolf</t>
  </si>
  <si>
    <t>Loup arctique</t>
  </si>
  <si>
    <t>Winter Wolf</t>
  </si>
  <si>
    <t>Loup sanguinaire</t>
  </si>
  <si>
    <t>Dire Wolf</t>
  </si>
  <si>
    <t>Loup-garou</t>
  </si>
  <si>
    <t>Werewolf</t>
  </si>
  <si>
    <t>Machine infernale</t>
  </si>
  <si>
    <t>Hellfire Engine</t>
  </si>
  <si>
    <t>Mage</t>
  </si>
  <si>
    <t>Magmatique</t>
  </si>
  <si>
    <t>Magmin</t>
  </si>
  <si>
    <t>Mains brûlantes vivantes</t>
  </si>
  <si>
    <t>Living Burning Hands</t>
  </si>
  <si>
    <t>Maître des âmes</t>
  </si>
  <si>
    <t>Master of Souls</t>
  </si>
  <si>
    <t>Maître voleur</t>
  </si>
  <si>
    <t>Master Thief</t>
  </si>
  <si>
    <t>Maldryn</t>
  </si>
  <si>
    <t>Humanoïde (demi-elfe)</t>
  </si>
  <si>
    <t>Malfrat</t>
  </si>
  <si>
    <t>Thug</t>
  </si>
  <si>
    <t>Mammouth</t>
  </si>
  <si>
    <t>Mammoth</t>
  </si>
  <si>
    <t>Mâne</t>
  </si>
  <si>
    <t>Manes</t>
  </si>
  <si>
    <t>Manshoon</t>
  </si>
  <si>
    <t>Mante obscure</t>
  </si>
  <si>
    <t>Darkmantle</t>
  </si>
  <si>
    <t>Manteleur</t>
  </si>
  <si>
    <t>Cloaker</t>
  </si>
  <si>
    <t>Manticore</t>
  </si>
  <si>
    <t>Maride</t>
  </si>
  <si>
    <t>Marid</t>
  </si>
  <si>
    <t>Marilith</t>
  </si>
  <si>
    <t>Marut</t>
  </si>
  <si>
    <t>Créature artificielle (inévitable)</t>
  </si>
  <si>
    <t>Mastodonte des ombres</t>
  </si>
  <si>
    <t>Umber Hulk</t>
  </si>
  <si>
    <t>Maurezhi</t>
  </si>
  <si>
    <t>Meazel</t>
  </si>
  <si>
    <t>Humanoïde (meazel)</t>
  </si>
  <si>
    <t>Méduse</t>
  </si>
  <si>
    <t>Medusa</t>
  </si>
  <si>
    <t>Méphite de boue</t>
  </si>
  <si>
    <t>Mud Mephit</t>
  </si>
  <si>
    <t>Méphite de fumée</t>
  </si>
  <si>
    <t>Smoke Mephit</t>
  </si>
  <si>
    <t>Méphite de glace</t>
  </si>
  <si>
    <t>Ice Mephit</t>
  </si>
  <si>
    <t>Méphite de magma</t>
  </si>
  <si>
    <t>Magma Mephit</t>
  </si>
  <si>
    <t>Méphite de poussière</t>
  </si>
  <si>
    <t>Dust Mephit</t>
  </si>
  <si>
    <t>Méphite de vapeur</t>
  </si>
  <si>
    <t>Steam Mephit</t>
  </si>
  <si>
    <t>Mercenaire de Bois noir</t>
  </si>
  <si>
    <t>Black Wood Mercenary</t>
  </si>
  <si>
    <t>Merregon</t>
  </si>
  <si>
    <t>Merrenoloth</t>
  </si>
  <si>
    <t>Merrow</t>
  </si>
  <si>
    <t>Merrow, prêtre de la surface</t>
  </si>
  <si>
    <t>Merrow Shallowpriest</t>
  </si>
  <si>
    <t>Messager expéditif</t>
  </si>
  <si>
    <t>Expeditious Messenger</t>
  </si>
  <si>
    <t>Mez'Arate</t>
  </si>
  <si>
    <t>Mezzoloth</t>
  </si>
  <si>
    <t>Mille-pattes géant</t>
  </si>
  <si>
    <t>Giant Centipede</t>
  </si>
  <si>
    <t>Mimique</t>
  </si>
  <si>
    <t>Mimic</t>
  </si>
  <si>
    <t>Minotaure</t>
  </si>
  <si>
    <t>Minotaur</t>
  </si>
  <si>
    <t>Minotaure squelette</t>
  </si>
  <si>
    <t>Minotaur Skeleton</t>
  </si>
  <si>
    <t>Moisissure violette</t>
  </si>
  <si>
    <t>Violet Fungus</t>
  </si>
  <si>
    <t>Moloch</t>
  </si>
  <si>
    <t>Mastiff</t>
  </si>
  <si>
    <t>Molosse de Yeth</t>
  </si>
  <si>
    <t>Yeth Hound</t>
  </si>
  <si>
    <t>Molosse des ombres</t>
  </si>
  <si>
    <t>Shadow Mastiff</t>
  </si>
  <si>
    <t>Molosse du Valénar</t>
  </si>
  <si>
    <t>Valenar Hound</t>
  </si>
  <si>
    <t>Molosse infernal</t>
  </si>
  <si>
    <t>Hell Hound</t>
  </si>
  <si>
    <t>Molydeus</t>
  </si>
  <si>
    <t>Momie</t>
  </si>
  <si>
    <t>Mummy</t>
  </si>
  <si>
    <t>Monodrone</t>
  </si>
  <si>
    <t>Monture du Valénar</t>
  </si>
  <si>
    <t>Valenar Steed</t>
  </si>
  <si>
    <t>Mordakhesh</t>
  </si>
  <si>
    <t>Morkoth</t>
  </si>
  <si>
    <t>Mule</t>
  </si>
  <si>
    <t>Myconide, adulte</t>
  </si>
  <si>
    <t>Myconid adult</t>
  </si>
  <si>
    <t>Myconide, jeune pousse</t>
  </si>
  <si>
    <t>Myconid sprout</t>
  </si>
  <si>
    <t>Myconide, souverain</t>
  </si>
  <si>
    <t>Myconid Sovereign</t>
  </si>
  <si>
    <t>Nabassu</t>
  </si>
  <si>
    <t>Naga corrupteur</t>
  </si>
  <si>
    <t>Spirit Naga</t>
  </si>
  <si>
    <t>Naga gardien</t>
  </si>
  <si>
    <t>Guardian Naga</t>
  </si>
  <si>
    <t>Naga osseux</t>
  </si>
  <si>
    <t>Bone Naga</t>
  </si>
  <si>
    <t>Nagpa</t>
  </si>
  <si>
    <t>Humanoïde (nagpa)</t>
  </si>
  <si>
    <t>Nalfeshnie</t>
  </si>
  <si>
    <t>Nalfeshnee</t>
  </si>
  <si>
    <t>Narzugon</t>
  </si>
  <si>
    <t>Nécromant</t>
  </si>
  <si>
    <t>Necromancer</t>
  </si>
  <si>
    <t>Nécromite of Myrkul</t>
  </si>
  <si>
    <t>Necromite of Myrkul</t>
  </si>
  <si>
    <t>Nécrophage</t>
  </si>
  <si>
    <t>Wight</t>
  </si>
  <si>
    <t>Néogi</t>
  </si>
  <si>
    <t>Neogi</t>
  </si>
  <si>
    <t>Néogi, larve</t>
  </si>
  <si>
    <t>Neogi Hatchling</t>
  </si>
  <si>
    <t>Néogi, maître</t>
  </si>
  <si>
    <t>Neogi Master</t>
  </si>
  <si>
    <t>Néothélide</t>
  </si>
  <si>
    <t>Neothelid</t>
  </si>
  <si>
    <t>Nergalien</t>
  </si>
  <si>
    <t>Nergaliid</t>
  </si>
  <si>
    <t>Nerissa</t>
  </si>
  <si>
    <t>Nilbog</t>
  </si>
  <si>
    <t>Nothic</t>
  </si>
  <si>
    <t>Nuage mortel vivant</t>
  </si>
  <si>
    <t>Living Cloudkill</t>
  </si>
  <si>
    <t>Nuée d'insectes</t>
  </si>
  <si>
    <t>Swarm of Insects</t>
  </si>
  <si>
    <t>Nuée de bêtes TP</t>
  </si>
  <si>
    <t>Nuée de chauves-souris</t>
  </si>
  <si>
    <t>Swarm of Bats</t>
  </si>
  <si>
    <t>Nuée de corbeaux</t>
  </si>
  <si>
    <t>Swarm of Ravens</t>
  </si>
  <si>
    <t>Nuée de gobelins maudits</t>
  </si>
  <si>
    <t>Swarms of Cursed Goblins</t>
  </si>
  <si>
    <t>Nuée d'humanoïdes (gobelinoïde) TP</t>
  </si>
  <si>
    <t>Nuée de piranhas</t>
  </si>
  <si>
    <t>Swarm of Quippers</t>
  </si>
  <si>
    <t>Nuée de rats</t>
  </si>
  <si>
    <t>Swarm of Rats</t>
  </si>
  <si>
    <t>Nuée de rats-crâne</t>
  </si>
  <si>
    <t>Swarm of Cranium Rats</t>
  </si>
  <si>
    <t>Nuée de serpents venimeux</t>
  </si>
  <si>
    <t>Swarm of Poisonous Snakes</t>
  </si>
  <si>
    <t>Nuée de vers putrides</t>
  </si>
  <si>
    <t>Swarm of Rot Grubs</t>
  </si>
  <si>
    <t>Nupperibo</t>
  </si>
  <si>
    <t>Nycaloth</t>
  </si>
  <si>
    <t>Oblex, adulte</t>
  </si>
  <si>
    <t>Adult Oblex</t>
  </si>
  <si>
    <t>Oblex, rejeton</t>
  </si>
  <si>
    <t>Oblex Spawn</t>
  </si>
  <si>
    <t>Oblex, vénérable</t>
  </si>
  <si>
    <t>Elder Oblex</t>
  </si>
  <si>
    <t>Ogre</t>
  </si>
  <si>
    <t>Ogre zombi</t>
  </si>
  <si>
    <t>Ogre Zombie</t>
  </si>
  <si>
    <t>Ogre, brute à chaînes</t>
  </si>
  <si>
    <t>Ogre Chain Brute</t>
  </si>
  <si>
    <t>Ogre, lanceur de piques</t>
  </si>
  <si>
    <t>Ogre Bolt Launcher</t>
  </si>
  <si>
    <t>Ogre, porte-bélier</t>
  </si>
  <si>
    <t>Ogre Battering Ram</t>
  </si>
  <si>
    <t>Ogre, porte-palanquin</t>
  </si>
  <si>
    <t>Ogre Howdah</t>
  </si>
  <si>
    <t>Oinoloth</t>
  </si>
  <si>
    <t>Ombre</t>
  </si>
  <si>
    <t>Shadow</t>
  </si>
  <si>
    <t>Ombre, ancienne</t>
  </si>
  <si>
    <t>Ancient Shadow</t>
  </si>
  <si>
    <t>Ombre, vénérable</t>
  </si>
  <si>
    <t>Venerable Shadow</t>
  </si>
  <si>
    <t>Oni</t>
  </si>
  <si>
    <t>Orcus</t>
  </si>
  <si>
    <t>Orog</t>
  </si>
  <si>
    <t>Humanoïde (orque)</t>
  </si>
  <si>
    <t>Orc</t>
  </si>
  <si>
    <t>Orque, chef de guerre</t>
  </si>
  <si>
    <t>Orc War Chief</t>
  </si>
  <si>
    <t>Orque, croc rouge de Shargaas</t>
  </si>
  <si>
    <t>Orc Red Fang of Shargaas</t>
  </si>
  <si>
    <t>Orque, griffe de Luthic</t>
  </si>
  <si>
    <t>Orc Claw of Luthic</t>
  </si>
  <si>
    <t>Orque, lame d'Ilneval</t>
  </si>
  <si>
    <t>Orc Blade of Ilneval</t>
  </si>
  <si>
    <t>Orque, main de Yurtrus</t>
  </si>
  <si>
    <t>Orc Hand of Yurtrus</t>
  </si>
  <si>
    <t>Orque, Oeil de Gruumsh</t>
  </si>
  <si>
    <t>Orc Eye of Gruumsh</t>
  </si>
  <si>
    <t>Orthon</t>
  </si>
  <si>
    <t>Otyugh</t>
  </si>
  <si>
    <t>Ours brun</t>
  </si>
  <si>
    <t>Brown Bear</t>
  </si>
  <si>
    <t>Ours noir</t>
  </si>
  <si>
    <t>Black Bear</t>
  </si>
  <si>
    <t>Ours polaire</t>
  </si>
  <si>
    <t>Polar Bear</t>
  </si>
  <si>
    <t>Ours-garou</t>
  </si>
  <si>
    <t>Werebear</t>
  </si>
  <si>
    <t>Ours-hibou</t>
  </si>
  <si>
    <t>Owlbear</t>
  </si>
  <si>
    <t>Oxydeur</t>
  </si>
  <si>
    <t>Rust Monster</t>
  </si>
  <si>
    <t>Panthère</t>
  </si>
  <si>
    <t>Panther</t>
  </si>
  <si>
    <t>Particules d'avarice</t>
  </si>
  <si>
    <t>Greed Mote</t>
  </si>
  <si>
    <t>Patricien outre-mort</t>
  </si>
  <si>
    <t>Undying Councilor</t>
  </si>
  <si>
    <t>Pégase</t>
  </si>
  <si>
    <t>Pegasus</t>
  </si>
  <si>
    <t>Pentadrone</t>
  </si>
  <si>
    <t>Perceur</t>
  </si>
  <si>
    <t>Piercer</t>
  </si>
  <si>
    <t>Péryton</t>
  </si>
  <si>
    <t>Peryton</t>
  </si>
  <si>
    <t>Pétriféré</t>
  </si>
  <si>
    <t>Stone Cursed</t>
  </si>
  <si>
    <t>Phénix</t>
  </si>
  <si>
    <t>Phoenix</t>
  </si>
  <si>
    <t>Piégeur</t>
  </si>
  <si>
    <t>Trapper</t>
  </si>
  <si>
    <t>Pieuvre</t>
  </si>
  <si>
    <t>Octopus</t>
  </si>
  <si>
    <t>Pieuvre géante</t>
  </si>
  <si>
    <t>Giant Octopus</t>
  </si>
  <si>
    <t>Piranha</t>
  </si>
  <si>
    <t>Quipper</t>
  </si>
  <si>
    <t>Pixie</t>
  </si>
  <si>
    <t>Planétar</t>
  </si>
  <si>
    <t>Planetar</t>
  </si>
  <si>
    <t>Plésiosaure</t>
  </si>
  <si>
    <t>Plesiosaurus</t>
  </si>
  <si>
    <t>Poing de Baine</t>
  </si>
  <si>
    <t>Fist of Bane</t>
  </si>
  <si>
    <t>Pony</t>
  </si>
  <si>
    <t>Pouding noir</t>
  </si>
  <si>
    <t>Black Pudding</t>
  </si>
  <si>
    <t>Prédateur d'acier</t>
  </si>
  <si>
    <t>Steel Predator</t>
  </si>
  <si>
    <t>Prestelet</t>
  </si>
  <si>
    <t>Quickling</t>
  </si>
  <si>
    <t>Prêtre</t>
  </si>
  <si>
    <t>Priest</t>
  </si>
  <si>
    <t>War priest</t>
  </si>
  <si>
    <t>Prêtre du kraken</t>
  </si>
  <si>
    <t>Kraken Priest</t>
  </si>
  <si>
    <t>Protecteur de fer</t>
  </si>
  <si>
    <t>Iron Defender</t>
  </si>
  <si>
    <t>Pseudodragon</t>
  </si>
  <si>
    <t>Ptéranodon</t>
  </si>
  <si>
    <t>Pteranodon</t>
  </si>
  <si>
    <t>Punaise de feu géante</t>
  </si>
  <si>
    <t>Giant Fire Beetle</t>
  </si>
  <si>
    <t>Quadrone</t>
  </si>
  <si>
    <t>Quaggoth</t>
  </si>
  <si>
    <t>Humanoïde (quaggoth)</t>
  </si>
  <si>
    <t>Quaggoth, serviteur des spores</t>
  </si>
  <si>
    <t>Quaggoth spore servant</t>
  </si>
  <si>
    <t>Quasit</t>
  </si>
  <si>
    <t>Quetzalcoatlus</t>
  </si>
  <si>
    <t>Quorien hashalaq</t>
  </si>
  <si>
    <t>Hashalaq Quori</t>
  </si>
  <si>
    <t>Quorien kalaraq</t>
  </si>
  <si>
    <t>Kalaraq Quori</t>
  </si>
  <si>
    <t>Quorien tsucora</t>
  </si>
  <si>
    <t>Tsucora Quori</t>
  </si>
  <si>
    <t>Radiant Idol</t>
  </si>
  <si>
    <t>Raie manta de récif</t>
  </si>
  <si>
    <t>Reef Manta Ray</t>
  </si>
  <si>
    <t>Rak Tulkhesh</t>
  </si>
  <si>
    <t>Rakshasa</t>
  </si>
  <si>
    <t>Rakshasa, zakya</t>
  </si>
  <si>
    <t>Zakya Rakshasa</t>
  </si>
  <si>
    <t>Ramasseur de cadavres</t>
  </si>
  <si>
    <t>Cadaver Collector</t>
  </si>
  <si>
    <t>Rat</t>
  </si>
  <si>
    <t>Rat géant</t>
  </si>
  <si>
    <t>Giant Rat</t>
  </si>
  <si>
    <t>Rat-crâne</t>
  </si>
  <si>
    <t>Cranium Rat</t>
  </si>
  <si>
    <t>Rat-garou</t>
  </si>
  <si>
    <t>Wererat</t>
  </si>
  <si>
    <t>Ravageur gris</t>
  </si>
  <si>
    <t>Gray Render</t>
  </si>
  <si>
    <t>Rejeton de Kyuss</t>
  </si>
  <si>
    <t>Spawn of Kyuss</t>
  </si>
  <si>
    <t>Rejeton des abîmes</t>
  </si>
  <si>
    <t>Deep Scion</t>
  </si>
  <si>
    <t>Rejeton des mers</t>
  </si>
  <si>
    <t>Sea Spawn</t>
  </si>
  <si>
    <t>Rejeton des profondeurs, émissaire</t>
  </si>
  <si>
    <t>Core Spawn Emissary</t>
  </si>
  <si>
    <t>Rejeton des profondeurs, prophète</t>
  </si>
  <si>
    <t>Core Spawn Seer</t>
  </si>
  <si>
    <t>Rejeton des profondeurs, ver</t>
  </si>
  <si>
    <t>Core Spawn Worm</t>
  </si>
  <si>
    <t>Rejeton des profondeurs, vermine</t>
  </si>
  <si>
    <t>Core Spawn Crawler</t>
  </si>
  <si>
    <t>Rejeton stellaire, colosse</t>
  </si>
  <si>
    <t>Star Spawn Hulk</t>
  </si>
  <si>
    <t>Rejeton stellaire, frissonneur</t>
  </si>
  <si>
    <t>Star Spawn Grue</t>
  </si>
  <si>
    <t>Rejeton stellaire, mage des larves</t>
  </si>
  <si>
    <t>Star Spawn Larva Mage</t>
  </si>
  <si>
    <t>Rejeton stellaire, mutileur</t>
  </si>
  <si>
    <t>Star Spawn Mangler</t>
  </si>
  <si>
    <t>Rejeton stellaire, prophète</t>
  </si>
  <si>
    <t>Star Spawn Seer</t>
  </si>
  <si>
    <t>Rémorhaz</t>
  </si>
  <si>
    <t>Remorhaz</t>
  </si>
  <si>
    <t>Rémorhaz, jeune</t>
  </si>
  <si>
    <t>Young Remorhaz</t>
  </si>
  <si>
    <t>Requin de récif</t>
  </si>
  <si>
    <t>Reef Shark</t>
  </si>
  <si>
    <t>Requin géant</t>
  </si>
  <si>
    <t>Giant Shark</t>
  </si>
  <si>
    <t>Requin-chasseur</t>
  </si>
  <si>
    <t>Hunter Shark</t>
  </si>
  <si>
    <t>Résineux infecté</t>
  </si>
  <si>
    <t>Needle Blight</t>
  </si>
  <si>
    <t>Revenant</t>
  </si>
  <si>
    <t>Rhinocéros</t>
  </si>
  <si>
    <t>Rhinoceros</t>
  </si>
  <si>
    <t>Roc</t>
  </si>
  <si>
    <t>Roi/reine lézard</t>
  </si>
  <si>
    <t>Lizard King/Queen</t>
  </si>
  <si>
    <t>Rothé zombi</t>
  </si>
  <si>
    <t>Rothé Zombie</t>
  </si>
  <si>
    <t>Roturier</t>
  </si>
  <si>
    <t>Commoner</t>
  </si>
  <si>
    <t>Rotz</t>
  </si>
  <si>
    <t>Rutterkin</t>
  </si>
  <si>
    <t>Sahuagin</t>
  </si>
  <si>
    <t>Humanoïde (sahuagin)</t>
  </si>
  <si>
    <t>Sahuagin, baron</t>
  </si>
  <si>
    <t>Sahuagin Baron</t>
  </si>
  <si>
    <t>Sahuagin, prêtresse</t>
  </si>
  <si>
    <t>Sahuagin Priestess</t>
  </si>
  <si>
    <t>Sahuagin, sorcier d'Uk'otoa</t>
  </si>
  <si>
    <t>Sahuagin, warlock of Uk'otoa</t>
  </si>
  <si>
    <t>Salamandre</t>
  </si>
  <si>
    <t>Salamander</t>
  </si>
  <si>
    <t>Salamandre du givre</t>
  </si>
  <si>
    <t>Frost Salamander</t>
  </si>
  <si>
    <t>Sanglier</t>
  </si>
  <si>
    <t>Boar</t>
  </si>
  <si>
    <t>Sanglier géant</t>
  </si>
  <si>
    <t>Giant Boar</t>
  </si>
  <si>
    <t>Sanglier-garou</t>
  </si>
  <si>
    <t>Wereboar</t>
  </si>
  <si>
    <t>Sanuya</t>
  </si>
  <si>
    <t>Satyre</t>
  </si>
  <si>
    <t>Satyr</t>
  </si>
  <si>
    <t>Sauteur géant</t>
  </si>
  <si>
    <t>Giant Strider</t>
  </si>
  <si>
    <t>Scorpion</t>
  </si>
  <si>
    <t>Scorpion géant</t>
  </si>
  <si>
    <t>Giant Scorpion</t>
  </si>
  <si>
    <t>Seigneur de guerre</t>
  </si>
  <si>
    <t>Warlord</t>
  </si>
  <si>
    <t>Seigneur des crânes</t>
  </si>
  <si>
    <t>Skull Lord</t>
  </si>
  <si>
    <t>Seigneur momie</t>
  </si>
  <si>
    <t>Mummy Lord</t>
  </si>
  <si>
    <t>Selkie</t>
  </si>
  <si>
    <t>Sentinelle d'eau</t>
  </si>
  <si>
    <t>Water Weird</t>
  </si>
  <si>
    <t>Serpent constricteur</t>
  </si>
  <si>
    <t>Constrictor Snake</t>
  </si>
  <si>
    <t>Serpent constricteur géant</t>
  </si>
  <si>
    <t>Giant Constrictor Snake</t>
  </si>
  <si>
    <t>Serpent de feu</t>
  </si>
  <si>
    <t>Fire Snake</t>
  </si>
  <si>
    <t>Serpent venimeux</t>
  </si>
  <si>
    <t>Poisonous Snake</t>
  </si>
  <si>
    <t>Serpent venimeux géant</t>
  </si>
  <si>
    <t>Giant Poisonous Snake</t>
  </si>
  <si>
    <t>Serpent volant</t>
  </si>
  <si>
    <t>Flying Snake</t>
  </si>
  <si>
    <t>Shadar-kai, danseur des ombres</t>
  </si>
  <si>
    <t>Shadow Dancer</t>
  </si>
  <si>
    <t>Shadar-kai, marchand d'âmes</t>
  </si>
  <si>
    <t>Soul Monger</t>
  </si>
  <si>
    <t>Shadar-kai, tisse-ombre</t>
  </si>
  <si>
    <t>Gloom Weaver</t>
  </si>
  <si>
    <t>Shoosuva</t>
  </si>
  <si>
    <t>Sibriex</t>
  </si>
  <si>
    <t>Singe géant</t>
  </si>
  <si>
    <t>Giant Ape</t>
  </si>
  <si>
    <t>Slaad bleu</t>
  </si>
  <si>
    <t>Blue Slaad</t>
  </si>
  <si>
    <t>Slaad funeste</t>
  </si>
  <si>
    <t>Death Slaad</t>
  </si>
  <si>
    <t>Aberration (métamorphe)</t>
  </si>
  <si>
    <t>Slaad gris</t>
  </si>
  <si>
    <t>Gray Slaad</t>
  </si>
  <si>
    <t>Slaad rouge</t>
  </si>
  <si>
    <t>Red Slaad</t>
  </si>
  <si>
    <t>Slaad vert</t>
  </si>
  <si>
    <t>Green Slaad</t>
  </si>
  <si>
    <t>Slaad, têtard</t>
  </si>
  <si>
    <t>Slaad Tadpole</t>
  </si>
  <si>
    <t>Solar</t>
  </si>
  <si>
    <t>Soldat karrnathien mort-vivant</t>
  </si>
  <si>
    <t>Karrnathi Undead Soldier</t>
  </si>
  <si>
    <t>Soldat outre-mort</t>
  </si>
  <si>
    <t>Undying Soldier</t>
  </si>
  <si>
    <t>Mort vivant</t>
  </si>
  <si>
    <t>Sombrelin</t>
  </si>
  <si>
    <t>Darkling</t>
  </si>
  <si>
    <t>Sombrelin, aîné</t>
  </si>
  <si>
    <t>Darkling Elder</t>
  </si>
  <si>
    <t>Sorcemort</t>
  </si>
  <si>
    <t>Deathlock</t>
  </si>
  <si>
    <t>Sorcemort, conspirateur</t>
  </si>
  <si>
    <t>Deathlock Mastermind</t>
  </si>
  <si>
    <t>Sorcemort, nécrophage</t>
  </si>
  <si>
    <t>Deathlock Wight</t>
  </si>
  <si>
    <t>Sorcier d'archifée</t>
  </si>
  <si>
    <t>Warlock of the Archfey</t>
  </si>
  <si>
    <t>Sorcier de fiélon</t>
  </si>
  <si>
    <t>Warlock of the fiend</t>
  </si>
  <si>
    <t>Sorcier de Grand Ancien</t>
  </si>
  <si>
    <t>Warlock of the Great Old One</t>
  </si>
  <si>
    <t>Spectateur</t>
  </si>
  <si>
    <t>Spectator</t>
  </si>
  <si>
    <t>Spectre</t>
  </si>
  <si>
    <t>Specter</t>
  </si>
  <si>
    <t>Spore gazeuse</t>
  </si>
  <si>
    <t>Gas Spore</t>
  </si>
  <si>
    <t>Squelette</t>
  </si>
  <si>
    <t>Skeleton</t>
  </si>
  <si>
    <t>Stirge</t>
  </si>
  <si>
    <t>Strahd von Zarovich</t>
  </si>
  <si>
    <t>Mort-vivant (métamorphe)</t>
  </si>
  <si>
    <t>Succube</t>
  </si>
  <si>
    <t>Succubus</t>
  </si>
  <si>
    <t>Sul Khatesh</t>
  </si>
  <si>
    <t>Sylvanien</t>
  </si>
  <si>
    <t>Treant</t>
  </si>
  <si>
    <t>Tabaxi, chasseur</t>
  </si>
  <si>
    <t>Tabaxi Hunter</t>
  </si>
  <si>
    <t>Humanoïde (tabaxi)</t>
  </si>
  <si>
    <t>Tabaxi, ménestrel</t>
  </si>
  <si>
    <t>Tabaxi Minstrel</t>
  </si>
  <si>
    <t>Tanarukk</t>
  </si>
  <si>
    <t>Fiélon (démon, orque)</t>
  </si>
  <si>
    <t>Tapis étouffant</t>
  </si>
  <si>
    <t>Rug of Smothering</t>
  </si>
  <si>
    <t>Tarasque</t>
  </si>
  <si>
    <t>Tarrasque</t>
  </si>
  <si>
    <t>Tarkanan, assassin</t>
  </si>
  <si>
    <t>Tarkanan Assassin</t>
  </si>
  <si>
    <t>Témoin spirituel</t>
  </si>
  <si>
    <t>Mindwitness</t>
  </si>
  <si>
    <t>Tempête, vénérable</t>
  </si>
  <si>
    <t>Elder Tempest</t>
  </si>
  <si>
    <t>Ténébreux</t>
  </si>
  <si>
    <t>Nightwalker</t>
  </si>
  <si>
    <t>Teril</t>
  </si>
  <si>
    <t>Tertre errant</t>
  </si>
  <si>
    <t>Shambling Mound</t>
  </si>
  <si>
    <t>Tête de mort de Bhaal</t>
  </si>
  <si>
    <t>Death's Head of Bhaal</t>
  </si>
  <si>
    <t>Thaumartisan</t>
  </si>
  <si>
    <t>Magewright</t>
  </si>
  <si>
    <t>Thri-kreen</t>
  </si>
  <si>
    <t>Humanoïde (thri-kreen)</t>
  </si>
  <si>
    <t>Tiamat</t>
  </si>
  <si>
    <t>Tigre</t>
  </si>
  <si>
    <t>Tiger</t>
  </si>
  <si>
    <t>Tigre à dents de sabre</t>
  </si>
  <si>
    <t>Saber-Toothed Tiger</t>
  </si>
  <si>
    <t>Tigre-garou</t>
  </si>
  <si>
    <t>Weretiger</t>
  </si>
  <si>
    <t>Titivilus</t>
  </si>
  <si>
    <t>Tlincalli</t>
  </si>
  <si>
    <t>Tortue gargantuesque</t>
  </si>
  <si>
    <t>Horizonback Tortoise</t>
  </si>
  <si>
    <t>Tortuga</t>
  </si>
  <si>
    <t>Tortle</t>
  </si>
  <si>
    <t>Humanoïde (tortuga)</t>
  </si>
  <si>
    <t>Tortuga, druide</t>
  </si>
  <si>
    <t>Tortle Druid</t>
  </si>
  <si>
    <t>Torve</t>
  </si>
  <si>
    <t>Grimlock</t>
  </si>
  <si>
    <t>Humanoïde (torve)</t>
  </si>
  <si>
    <t>Transmutateur</t>
  </si>
  <si>
    <t>Transmuter</t>
  </si>
  <si>
    <t>Traqueur des ténèbres</t>
  </si>
  <si>
    <t>Gloomstalker</t>
  </si>
  <si>
    <t>Traqueur gluant</t>
  </si>
  <si>
    <t>Slithering Tracker</t>
  </si>
  <si>
    <t>Traqueur invisible</t>
  </si>
  <si>
    <t>Invisible Stalker</t>
  </si>
  <si>
    <t>Tricératops</t>
  </si>
  <si>
    <t>Triceratops</t>
  </si>
  <si>
    <t>Tridrone</t>
  </si>
  <si>
    <t>Triton du feu, guerrier</t>
  </si>
  <si>
    <t>Firenewt Warrior</t>
  </si>
  <si>
    <t>Humanoïde (triton du feu)</t>
  </si>
  <si>
    <t>Triton du feu, sorcier d'Imix</t>
  </si>
  <si>
    <t>Firenewt Warlock of Imix</t>
  </si>
  <si>
    <t>Tritsir</t>
  </si>
  <si>
    <t>Troglodyte</t>
  </si>
  <si>
    <t>Humanoïde (troglodyte)</t>
  </si>
  <si>
    <t>Troll</t>
  </si>
  <si>
    <t>Troll pourrissant</t>
  </si>
  <si>
    <t>Rot Troll</t>
  </si>
  <si>
    <t>Troll psychique</t>
  </si>
  <si>
    <t>Spirit Troll</t>
  </si>
  <si>
    <t>Troll sanguinaire</t>
  </si>
  <si>
    <t>Dire Troll</t>
  </si>
  <si>
    <t>Troll venin</t>
  </si>
  <si>
    <t>Venom Troll</t>
  </si>
  <si>
    <t>Tyramort</t>
  </si>
  <si>
    <t>Death Tyrant</t>
  </si>
  <si>
    <t>Tyrannoeil</t>
  </si>
  <si>
    <t>Beholder</t>
  </si>
  <si>
    <t>Tyrannoeil zombi</t>
  </si>
  <si>
    <t>Beholder Zombie</t>
  </si>
  <si>
    <t>Tyrannosaure</t>
  </si>
  <si>
    <t>Tyrannosaurus Rex</t>
  </si>
  <si>
    <t>Udaak</t>
  </si>
  <si>
    <t>Ulitharid</t>
  </si>
  <si>
    <t>Ultroloth</t>
  </si>
  <si>
    <t>Vache</t>
  </si>
  <si>
    <t>Cow</t>
  </si>
  <si>
    <t>Vajra Safahr</t>
  </si>
  <si>
    <t>Vampire</t>
  </si>
  <si>
    <t>Vampirien</t>
  </si>
  <si>
    <t>Vampire Spawn</t>
  </si>
  <si>
    <t>Vargouille</t>
  </si>
  <si>
    <t>Vase grise</t>
  </si>
  <si>
    <t>Gray Ooze</t>
  </si>
  <si>
    <t>Vautour</t>
  </si>
  <si>
    <t>Vulture</t>
  </si>
  <si>
    <t>Vautour géant</t>
  </si>
  <si>
    <t>Giant Vulture</t>
  </si>
  <si>
    <t>Végépygmée</t>
  </si>
  <si>
    <t>Vegepygmy</t>
  </si>
  <si>
    <t>Végépygmée, chef</t>
  </si>
  <si>
    <t>Vegepygmy Chief</t>
  </si>
  <si>
    <t>Vélociraptor</t>
  </si>
  <si>
    <t>Velociraptor</t>
  </si>
  <si>
    <t>Ver du givre</t>
  </si>
  <si>
    <t>Frost Worm</t>
  </si>
  <si>
    <t>Ver pourpre</t>
  </si>
  <si>
    <t>Purple Worm</t>
  </si>
  <si>
    <t>Vétéran</t>
  </si>
  <si>
    <t>Veteran</t>
  </si>
  <si>
    <t>Viplo</t>
  </si>
  <si>
    <t>Humanoïde (halfelin)</t>
  </si>
  <si>
    <t>Vissepince</t>
  </si>
  <si>
    <t>Meenlock</t>
  </si>
  <si>
    <t>Vrock</t>
  </si>
  <si>
    <t>Wastrilith</t>
  </si>
  <si>
    <t>Wiverne</t>
  </si>
  <si>
    <t>Wyvern</t>
  </si>
  <si>
    <t>Worg</t>
  </si>
  <si>
    <t>Xorn</t>
  </si>
  <si>
    <t>Xvart</t>
  </si>
  <si>
    <t>Humanoïde (xvart)</t>
  </si>
  <si>
    <t>Xvart, sorcier de Raxivort</t>
  </si>
  <si>
    <t>Xvart Warlock of Raxivort</t>
  </si>
  <si>
    <t>Yagnoloth</t>
  </si>
  <si>
    <t>Yeenoghu</t>
  </si>
  <si>
    <t>Yéti</t>
  </si>
  <si>
    <t>Yeti</t>
  </si>
  <si>
    <t>Yéti abominable</t>
  </si>
  <si>
    <t>Abominable Yeti</t>
  </si>
  <si>
    <t>Yochlol</t>
  </si>
  <si>
    <t>Yuan-ti, abomination</t>
  </si>
  <si>
    <t>Yuan-ti Abomination</t>
  </si>
  <si>
    <t>Créature monstrueuse (métamorphe, yuan-ti)</t>
  </si>
  <si>
    <t>Yuan-ti, anathème</t>
  </si>
  <si>
    <t>Yuan-ti Anathema</t>
  </si>
  <si>
    <t>Yuan-ti, annonciateur de cauchemars</t>
  </si>
  <si>
    <t>Yuan-ti Nightmare Speaker</t>
  </si>
  <si>
    <t>Yuan-ti, chuchoteur de consciences</t>
  </si>
  <si>
    <t>Yuan-ti Mind Whisperer</t>
  </si>
  <si>
    <t>Yuan-ti, garde des couvés</t>
  </si>
  <si>
    <t>Yuan-ti Broodguard</t>
  </si>
  <si>
    <t>Yuan-ti, maître des fosses</t>
  </si>
  <si>
    <t>Yuan-ti Pit Master</t>
  </si>
  <si>
    <t>Yuan-ti, malison</t>
  </si>
  <si>
    <t>Yuan-ti Malison</t>
  </si>
  <si>
    <t>Yuan-ti, sang-pur</t>
  </si>
  <si>
    <t>Yuan-ti Pureblood</t>
  </si>
  <si>
    <t>Zaratan</t>
  </si>
  <si>
    <t>Zariel</t>
  </si>
  <si>
    <t>Zombi</t>
  </si>
  <si>
    <t>Zombie</t>
  </si>
  <si>
    <t>Zombi desséché</t>
  </si>
  <si>
    <t>Husk Zombie</t>
  </si>
  <si>
    <t>Zuggtmoy</t>
  </si>
  <si>
    <t>"1/4"</t>
  </si>
  <si>
    <t>"1/8"</t>
  </si>
  <si>
    <t>"1/2"</t>
  </si>
  <si>
    <t>Sous race</t>
  </si>
  <si>
    <t>Emplacements bonus</t>
  </si>
  <si>
    <t>Classes d'emplacement bonus</t>
  </si>
  <si>
    <t>Sorts</t>
  </si>
  <si>
    <t>"Thaumaturgie"</t>
  </si>
  <si>
    <t>"Représailles infernales"</t>
  </si>
  <si>
    <t>"Ténèbres"</t>
  </si>
  <si>
    <t>"Illusion mineure"</t>
  </si>
  <si>
    <t>"Lumière"</t>
  </si>
  <si>
    <t>"MAGICIAN"</t>
  </si>
  <si>
    <t>"BARD", "CLERK", "DRUID", "SORCERER", "WARRIOR", "MAGICIAN", "PALADIN", "PROWLER", "WILY", "WIZARD"</t>
  </si>
  <si>
    <t>"BARD", "DRUID", "ARCHFAIRY"</t>
  </si>
  <si>
    <t>"BARD", "SORCERER", "MAGICIAN", "OCCULT_KNIGHT", "ARCANE_SWINDLER", "ARCHFAIRY"</t>
  </si>
  <si>
    <t>"BARD", "CLERK", "ARCHFAIRY"</t>
  </si>
  <si>
    <t>"SORCERER", "MAGICIAN", "OCCULT_KNIGHT", "ARCANE_SWINDLER", "ARCHFAIRY"</t>
  </si>
  <si>
    <t>"BARD", "DRUID", "PROWLER", "ARCHFAIRY"</t>
  </si>
  <si>
    <t>"CLERK", "PALADIN", "FIENDISH"</t>
  </si>
  <si>
    <t>"SORCERER", "MAGICIAN", "OCCULT_KNIGHT", "ARCANE_SWINDLER", "FIENDISH"</t>
  </si>
  <si>
    <t>"BARD", "CLERK", "SORCERER", "MAGICIAN", "OCCULT_KNIGHT", "ARCANE_SWINDLER", "FIENDISH"</t>
  </si>
  <si>
    <t>"BARD", "SORCERER", "MAGICIAN", "OCCULT_KNIGHT", "ARCANE_SWINDLER", "FIENDISH"</t>
  </si>
  <si>
    <t>"MAGICIAN", "OCCULT_KNIGHT", "ARCANE_SWINDLER", "FIENDISH"</t>
  </si>
  <si>
    <t>"DRUID", "SORCERER", "MAGICIAN", "OCCULT_KNIGHT", "ARCANE_SWINDLER", "FIENDISH"</t>
  </si>
  <si>
    <t xml:space="preserve"> "CLERK", "FIENDISH"</t>
  </si>
  <si>
    <t>"BARD", "MAGICIAN", "OCCULT_KNIGHT", "ARCANE_SWINDLER", "GREAT_OLD"</t>
  </si>
  <si>
    <t>"BARD", "GREAT_OLD"</t>
  </si>
  <si>
    <t>"BARD", "SORCERER", "MAGICIAN", "OCCULT_KNIGHT", "ARCANE_SWINDLER", "GREAT_OLD"</t>
  </si>
  <si>
    <t>"BARD", "SORCERER", "MAGICIAN", "OCCULT_KNIGHT", "ARCANE_SWINDLER", "ARCHFAIRY", "GREAT_OLD"</t>
  </si>
  <si>
    <t>"BARD",  "CLERK", "SORCERER", "MAGICIAN", "OCCULT_KNIGHT", "ARCANE_SWINDLER", "GREAT_OLD"</t>
  </si>
  <si>
    <t>"BARD",  "CLERK", "MAGICIAN", "OCCULT_KNIGHT", "ARCANE_SWINDLER", "GREAT_OLD"</t>
  </si>
  <si>
    <t>"DRUID", "SORCERER", "ARCHFAIRY", "GREAT_OLD"</t>
  </si>
  <si>
    <t>"MAGICIAN", "OCCULT_KNIGHT", "ARCANE_SWINDLER", "GREAT_OLD"</t>
  </si>
  <si>
    <t>"SORCERER", "MAGICIAN", "OCCULT_KNIGHT", "ARCANE_SWINDLER", "GREAT_OLD"</t>
  </si>
  <si>
    <t>SpellsComplements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</si>
</sst>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General"/>
    <numFmt numFmtId="165" formatCode="&quot;D&quot;General"/>
    <numFmt numFmtId="166" formatCode="&quot;+&quot;General&quot; m&quot;"/>
    <numFmt numFmtId="167" formatCode="&quot;Niveau &quot;General"/>
  </numFmts>
  <fonts count="34">
    <font>
      <sz val="11"/>
      <color theme="1"/>
      <name val="Calibri"/>
      <family val="2"/>
      <scheme val="minor"/>
    </font>
    <font>
      <sz val="11"/>
      <color theme="0"/>
      <name val="Calibri"/>
      <family val="2"/>
      <scheme val="minor"/>
    </font>
    <font>
      <sz val="10"/>
      <color rgb="FF000000"/>
      <name val="Inherit"/>
    </font>
    <font>
      <b/>
      <sz val="10"/>
      <color theme="0" tint="-4.9989318521683403E-2"/>
      <name val="Inherit"/>
    </font>
    <font>
      <sz val="12"/>
      <color rgb="FF303030"/>
      <name val="Arial"/>
      <family val="2"/>
    </font>
    <font>
      <u/>
      <sz val="11"/>
      <color theme="10"/>
      <name val="Calibri"/>
      <family val="2"/>
      <scheme val="minor"/>
    </font>
    <font>
      <u/>
      <sz val="11"/>
      <name val="Calibri"/>
      <family val="2"/>
      <scheme val="minor"/>
    </font>
    <font>
      <sz val="11"/>
      <name val="Calibri"/>
      <family val="2"/>
      <scheme val="minor"/>
    </font>
    <font>
      <b/>
      <i/>
      <sz val="10"/>
      <color theme="0" tint="-4.9989318521683403E-2"/>
      <name val="Inherit"/>
    </font>
    <font>
      <sz val="11"/>
      <color rgb="FF000000"/>
      <name val="Calibri"/>
      <family val="2"/>
      <scheme val="minor"/>
    </font>
    <font>
      <b/>
      <sz val="10"/>
      <color theme="1"/>
      <name val="Inherit"/>
    </font>
    <font>
      <sz val="10"/>
      <color theme="1"/>
      <name val="Inherit"/>
    </font>
    <font>
      <b/>
      <sz val="11"/>
      <color theme="1"/>
      <name val="Calibri"/>
      <family val="2"/>
      <scheme val="minor"/>
    </font>
    <font>
      <b/>
      <sz val="10"/>
      <color rgb="FF000000"/>
      <name val="Inherit"/>
    </font>
    <font>
      <i/>
      <sz val="10"/>
      <color rgb="FF000000"/>
      <name val="Inherit"/>
    </font>
    <font>
      <b/>
      <i/>
      <sz val="10"/>
      <color rgb="FF000000"/>
      <name val="Inherit"/>
    </font>
    <font>
      <b/>
      <sz val="10"/>
      <color theme="0"/>
      <name val="Inherit"/>
    </font>
    <font>
      <b/>
      <sz val="11"/>
      <color theme="0"/>
      <name val="Calibri"/>
      <family val="2"/>
      <scheme val="minor"/>
    </font>
    <font>
      <sz val="11"/>
      <color rgb="FF000000"/>
      <name val="Arial"/>
      <family val="2"/>
    </font>
    <font>
      <sz val="11"/>
      <color theme="3"/>
      <name val="Calibri"/>
      <family val="2"/>
      <scheme val="minor"/>
    </font>
    <font>
      <sz val="11"/>
      <color theme="6" tint="-0.499984740745262"/>
      <name val="Calibri"/>
      <family val="2"/>
      <scheme val="minor"/>
    </font>
    <font>
      <sz val="11"/>
      <color theme="5" tint="-0.249977111117893"/>
      <name val="Calibri"/>
      <family val="2"/>
      <scheme val="minor"/>
    </font>
    <font>
      <sz val="11"/>
      <color theme="8" tint="-0.249977111117893"/>
      <name val="Calibri"/>
      <family val="2"/>
      <scheme val="minor"/>
    </font>
    <font>
      <sz val="11"/>
      <color theme="4" tint="-0.249977111117893"/>
      <name val="Calibri"/>
      <family val="2"/>
      <scheme val="minor"/>
    </font>
    <font>
      <sz val="11"/>
      <color theme="7"/>
      <name val="Calibri"/>
      <family val="2"/>
      <scheme val="minor"/>
    </font>
    <font>
      <b/>
      <sz val="11"/>
      <color theme="6" tint="-0.499984740745262"/>
      <name val="Calibri"/>
      <family val="2"/>
      <scheme val="minor"/>
    </font>
    <font>
      <b/>
      <sz val="11"/>
      <color theme="7"/>
      <name val="Calibri"/>
      <family val="2"/>
      <scheme val="minor"/>
    </font>
    <font>
      <b/>
      <sz val="11"/>
      <color theme="8" tint="-0.249977111117893"/>
      <name val="Calibri"/>
      <family val="2"/>
      <scheme val="minor"/>
    </font>
    <font>
      <b/>
      <sz val="11"/>
      <color theme="4" tint="-0.249977111117893"/>
      <name val="Calibri"/>
      <family val="2"/>
      <scheme val="minor"/>
    </font>
    <font>
      <sz val="8"/>
      <name val="Calibri"/>
      <family val="2"/>
      <scheme val="minor"/>
    </font>
    <font>
      <sz val="11"/>
      <color rgb="FFC00000"/>
      <name val="Calibri"/>
      <family val="2"/>
      <scheme val="minor"/>
    </font>
    <font>
      <b/>
      <sz val="8"/>
      <color rgb="FF000000"/>
      <name val="Verdana"/>
      <family val="2"/>
    </font>
    <font>
      <sz val="8"/>
      <color rgb="FF000000"/>
      <name val="Verdana"/>
      <family val="2"/>
    </font>
    <font>
      <b/>
      <sz val="8"/>
      <color theme="0"/>
      <name val="Verdana"/>
      <family val="2"/>
    </font>
  </fonts>
  <fills count="12">
    <fill>
      <patternFill patternType="none"/>
    </fill>
    <fill>
      <patternFill patternType="gray125"/>
    </fill>
    <fill>
      <patternFill patternType="solid">
        <fgColor theme="1" tint="4.9989318521683403E-2"/>
        <bgColor indexed="64"/>
      </patternFill>
    </fill>
    <fill>
      <patternFill patternType="solid">
        <fgColor theme="0" tint="-0.14999847407452621"/>
        <bgColor theme="0" tint="-0.14999847407452621"/>
      </patternFill>
    </fill>
    <fill>
      <patternFill patternType="solid">
        <fgColor rgb="FFFFFFFF"/>
        <bgColor indexed="64"/>
      </patternFill>
    </fill>
    <fill>
      <patternFill patternType="solid">
        <fgColor rgb="FFD0D0D0"/>
        <bgColor indexed="64"/>
      </patternFill>
    </fill>
    <fill>
      <patternFill patternType="solid">
        <fgColor theme="1" tint="4.9989318521683403E-2"/>
        <bgColor theme="1"/>
      </patternFill>
    </fill>
    <fill>
      <patternFill patternType="solid">
        <fgColor theme="0" tint="-0.14999847407452621"/>
        <bgColor indexed="64"/>
      </patternFill>
    </fill>
    <fill>
      <patternFill patternType="solid">
        <fgColor theme="0" tint="-0.499984740745262"/>
        <bgColor indexed="64"/>
      </patternFill>
    </fill>
    <fill>
      <patternFill patternType="solid">
        <fgColor theme="1"/>
        <bgColor indexed="64"/>
      </patternFill>
    </fill>
    <fill>
      <patternFill patternType="solid">
        <fgColor theme="0" tint="-0.249977111117893"/>
        <bgColor indexed="64"/>
      </patternFill>
    </fill>
    <fill>
      <patternFill patternType="solid">
        <fgColor rgb="FFEEEEEE"/>
        <bgColor indexed="64"/>
      </patternFill>
    </fill>
  </fills>
  <borders count="40">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theme="1"/>
      </top>
      <bottom/>
      <diagonal/>
    </border>
    <border>
      <left/>
      <right style="thin">
        <color theme="1"/>
      </right>
      <top style="thin">
        <color theme="1"/>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top style="thin">
        <color theme="1"/>
      </top>
      <bottom/>
      <diagonal/>
    </border>
    <border>
      <left/>
      <right style="double">
        <color indexed="64"/>
      </right>
      <top style="thin">
        <color indexed="64"/>
      </top>
      <bottom style="thin">
        <color indexed="64"/>
      </bottom>
      <diagonal/>
    </border>
    <border>
      <left/>
      <right style="double">
        <color indexed="64"/>
      </right>
      <top/>
      <bottom style="thin">
        <color indexed="64"/>
      </bottom>
      <diagonal/>
    </border>
    <border>
      <left/>
      <right style="double">
        <color indexed="64"/>
      </right>
      <top/>
      <bottom/>
      <diagonal/>
    </border>
    <border>
      <left style="double">
        <color indexed="64"/>
      </left>
      <right/>
      <top style="thin">
        <color indexed="64"/>
      </top>
      <bottom style="thin">
        <color indexed="64"/>
      </bottom>
      <diagonal/>
    </border>
    <border>
      <left style="double">
        <color indexed="64"/>
      </left>
      <right/>
      <top/>
      <bottom style="thin">
        <color indexed="64"/>
      </bottom>
      <diagonal/>
    </border>
    <border>
      <left style="double">
        <color indexed="64"/>
      </left>
      <right/>
      <top/>
      <bottom/>
      <diagonal/>
    </border>
    <border>
      <left/>
      <right style="double">
        <color indexed="64"/>
      </right>
      <top style="thin">
        <color indexed="64"/>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dashed">
        <color theme="0" tint="-0.499984740745262"/>
      </bottom>
      <diagonal/>
    </border>
    <border>
      <left/>
      <right/>
      <top/>
      <bottom style="dashed">
        <color theme="0" tint="-0.499984740745262"/>
      </bottom>
      <diagonal/>
    </border>
    <border>
      <left/>
      <right style="thin">
        <color indexed="64"/>
      </right>
      <top/>
      <bottom style="dashed">
        <color theme="0" tint="-0.499984740745262"/>
      </bottom>
      <diagonal/>
    </border>
    <border>
      <left style="dashed">
        <color theme="0" tint="-0.499984740745262"/>
      </left>
      <right/>
      <top style="dashed">
        <color theme="0" tint="-0.499984740745262"/>
      </top>
      <bottom/>
      <diagonal/>
    </border>
    <border>
      <left/>
      <right/>
      <top style="dashed">
        <color theme="0" tint="-0.499984740745262"/>
      </top>
      <bottom/>
      <diagonal/>
    </border>
    <border>
      <left/>
      <right style="dashed">
        <color theme="0" tint="-0.499984740745262"/>
      </right>
      <top style="dashed">
        <color theme="0" tint="-0.499984740745262"/>
      </top>
      <bottom/>
      <diagonal/>
    </border>
    <border>
      <left style="dashed">
        <color theme="0" tint="-0.499984740745262"/>
      </left>
      <right/>
      <top/>
      <bottom/>
      <diagonal/>
    </border>
    <border>
      <left/>
      <right style="dashed">
        <color theme="0" tint="-0.499984740745262"/>
      </right>
      <top/>
      <bottom/>
      <diagonal/>
    </border>
    <border>
      <left style="dashed">
        <color theme="0" tint="-0.499984740745262"/>
      </left>
      <right/>
      <top/>
      <bottom style="dashed">
        <color theme="0" tint="-0.499984740745262"/>
      </bottom>
      <diagonal/>
    </border>
    <border>
      <left/>
      <right style="dashed">
        <color theme="0" tint="-0.499984740745262"/>
      </right>
      <top/>
      <bottom style="dashed">
        <color theme="0" tint="-0.499984740745262"/>
      </bottom>
      <diagonal/>
    </border>
    <border>
      <left style="dashed">
        <color theme="0" tint="-0.499984740745262"/>
      </left>
      <right/>
      <top style="dashed">
        <color theme="0" tint="-0.499984740745262"/>
      </top>
      <bottom style="thin">
        <color indexed="64"/>
      </bottom>
      <diagonal/>
    </border>
    <border>
      <left/>
      <right/>
      <top style="dashed">
        <color theme="0" tint="-0.499984740745262"/>
      </top>
      <bottom style="thin">
        <color indexed="64"/>
      </bottom>
      <diagonal/>
    </border>
    <border>
      <left/>
      <right style="dashed">
        <color theme="0" tint="-0.499984740745262"/>
      </right>
      <top style="dashed">
        <color theme="0" tint="-0.499984740745262"/>
      </top>
      <bottom style="thin">
        <color indexed="64"/>
      </bottom>
      <diagonal/>
    </border>
    <border>
      <left style="dashed">
        <color theme="0" tint="-0.499984740745262"/>
      </left>
      <right style="dashed">
        <color theme="0" tint="-0.499984740745262"/>
      </right>
      <top style="dashed">
        <color theme="0" tint="-0.499984740745262"/>
      </top>
      <bottom/>
      <diagonal/>
    </border>
    <border>
      <left style="thin">
        <color indexed="64"/>
      </left>
      <right/>
      <top style="dashed">
        <color theme="0" tint="-0.499984740745262"/>
      </top>
      <bottom style="dashed">
        <color theme="0" tint="-0.499984740745262"/>
      </bottom>
      <diagonal/>
    </border>
    <border>
      <left/>
      <right/>
      <top style="dashed">
        <color theme="0" tint="-0.499984740745262"/>
      </top>
      <bottom style="dashed">
        <color theme="0" tint="-0.499984740745262"/>
      </bottom>
      <diagonal/>
    </border>
    <border>
      <left/>
      <right style="thin">
        <color indexed="64"/>
      </right>
      <top style="dashed">
        <color theme="0" tint="-0.499984740745262"/>
      </top>
      <bottom style="dashed">
        <color theme="0" tint="-0.499984740745262"/>
      </bottom>
      <diagonal/>
    </border>
  </borders>
  <cellStyleXfs count="2">
    <xf numFmtId="0" fontId="0" fillId="0" borderId="0"/>
    <xf numFmtId="0" fontId="5" fillId="0" borderId="0" applyNumberFormat="0" applyFill="0" applyBorder="0" applyAlignment="0" applyProtection="0"/>
  </cellStyleXfs>
  <cellXfs count="373">
    <xf numFmtId="0" fontId="0" fillId="0" borderId="0" xfId="0"/>
    <xf numFmtId="0" fontId="3" fillId="2" borderId="0" xfId="0" applyFont="1" applyFill="1" applyAlignment="1">
      <alignment horizontal="left" vertical="top" wrapText="1"/>
    </xf>
    <xf numFmtId="0" fontId="3" fillId="2" borderId="0" xfId="0" applyFont="1" applyFill="1" applyAlignment="1">
      <alignment horizontal="center" vertical="top" wrapText="1"/>
    </xf>
    <xf numFmtId="0" fontId="2" fillId="5" borderId="2" xfId="0" applyFont="1" applyFill="1" applyBorder="1" applyAlignment="1">
      <alignment horizontal="center" vertical="top" wrapText="1"/>
    </xf>
    <xf numFmtId="0" fontId="2" fillId="4" borderId="0" xfId="0" applyFont="1" applyFill="1" applyBorder="1" applyAlignment="1">
      <alignment horizontal="center" vertical="top" wrapText="1"/>
    </xf>
    <xf numFmtId="0" fontId="2" fillId="5" borderId="0" xfId="0" applyFont="1" applyFill="1" applyBorder="1" applyAlignment="1">
      <alignment horizontal="center" vertical="top" wrapText="1"/>
    </xf>
    <xf numFmtId="0" fontId="2" fillId="4" borderId="1" xfId="0" applyFont="1" applyFill="1" applyBorder="1" applyAlignment="1">
      <alignment horizontal="center" vertical="top" wrapText="1"/>
    </xf>
    <xf numFmtId="164" fontId="2" fillId="5" borderId="3" xfId="0" applyNumberFormat="1" applyFont="1" applyFill="1" applyBorder="1" applyAlignment="1">
      <alignment horizontal="center" vertical="top" wrapText="1"/>
    </xf>
    <xf numFmtId="164" fontId="2" fillId="4" borderId="4" xfId="0" applyNumberFormat="1" applyFont="1" applyFill="1" applyBorder="1" applyAlignment="1">
      <alignment horizontal="center" vertical="top" wrapText="1"/>
    </xf>
    <xf numFmtId="164" fontId="2" fillId="5" borderId="4" xfId="0" applyNumberFormat="1" applyFont="1" applyFill="1" applyBorder="1" applyAlignment="1">
      <alignment horizontal="center" vertical="top" wrapText="1"/>
    </xf>
    <xf numFmtId="164" fontId="2" fillId="4" borderId="5" xfId="0" applyNumberFormat="1" applyFont="1" applyFill="1" applyBorder="1" applyAlignment="1">
      <alignment horizontal="center" vertical="top" wrapText="1"/>
    </xf>
    <xf numFmtId="0" fontId="3" fillId="2" borderId="0" xfId="0" applyFont="1" applyFill="1" applyBorder="1" applyAlignment="1">
      <alignment horizontal="left" vertical="top" wrapText="1"/>
    </xf>
    <xf numFmtId="0" fontId="2" fillId="5" borderId="2" xfId="0" applyFont="1" applyFill="1" applyBorder="1" applyAlignment="1">
      <alignment horizontal="right" vertical="top" wrapText="1"/>
    </xf>
    <xf numFmtId="0" fontId="2" fillId="4" borderId="0" xfId="0" applyFont="1" applyFill="1" applyBorder="1" applyAlignment="1">
      <alignment horizontal="right" vertical="top" wrapText="1"/>
    </xf>
    <xf numFmtId="0" fontId="2" fillId="5" borderId="0" xfId="0" applyFont="1" applyFill="1" applyBorder="1" applyAlignment="1">
      <alignment horizontal="right" vertical="top" wrapText="1"/>
    </xf>
    <xf numFmtId="3" fontId="2" fillId="4" borderId="0" xfId="0" applyNumberFormat="1" applyFont="1" applyFill="1" applyBorder="1" applyAlignment="1">
      <alignment horizontal="right" vertical="top" wrapText="1"/>
    </xf>
    <xf numFmtId="3" fontId="2" fillId="5" borderId="0" xfId="0" applyNumberFormat="1" applyFont="1" applyFill="1" applyBorder="1" applyAlignment="1">
      <alignment horizontal="right" vertical="top" wrapText="1"/>
    </xf>
    <xf numFmtId="3" fontId="2" fillId="4" borderId="1" xfId="0" applyNumberFormat="1" applyFont="1" applyFill="1" applyBorder="1" applyAlignment="1">
      <alignment horizontal="right" vertical="top" wrapText="1"/>
    </xf>
    <xf numFmtId="0" fontId="0" fillId="0" borderId="0" xfId="0" applyBorder="1"/>
    <xf numFmtId="0" fontId="4" fillId="0" borderId="0" xfId="0" applyFont="1"/>
    <xf numFmtId="0" fontId="1" fillId="6" borderId="6" xfId="0" applyFont="1" applyFill="1" applyBorder="1"/>
    <xf numFmtId="0" fontId="1" fillId="6" borderId="7" xfId="0" applyFont="1" applyFill="1" applyBorder="1"/>
    <xf numFmtId="164" fontId="0" fillId="0" borderId="0" xfId="0" applyNumberFormat="1" applyFont="1" applyBorder="1"/>
    <xf numFmtId="164" fontId="0" fillId="3" borderId="0" xfId="0" applyNumberFormat="1" applyFont="1" applyFill="1" applyBorder="1"/>
    <xf numFmtId="164" fontId="0" fillId="0" borderId="1" xfId="0" applyNumberFormat="1" applyFont="1" applyBorder="1"/>
    <xf numFmtId="164" fontId="7" fillId="0" borderId="0" xfId="0" applyNumberFormat="1" applyFont="1" applyBorder="1"/>
    <xf numFmtId="164" fontId="7" fillId="3" borderId="0" xfId="0" applyNumberFormat="1" applyFont="1" applyFill="1" applyBorder="1"/>
    <xf numFmtId="0" fontId="6" fillId="7" borderId="0" xfId="1" applyFont="1" applyFill="1" applyBorder="1" applyAlignment="1">
      <alignment vertical="center" wrapText="1"/>
    </xf>
    <xf numFmtId="0" fontId="3" fillId="2" borderId="8" xfId="0" applyFont="1" applyFill="1" applyBorder="1" applyAlignment="1">
      <alignment vertical="top" wrapText="1"/>
    </xf>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2" fillId="4" borderId="9" xfId="0" applyFont="1" applyFill="1" applyBorder="1" applyAlignment="1">
      <alignment vertical="top" wrapText="1"/>
    </xf>
    <xf numFmtId="0" fontId="2" fillId="4" borderId="0" xfId="0" applyFont="1" applyFill="1" applyBorder="1" applyAlignment="1">
      <alignment vertical="top" wrapText="1"/>
    </xf>
    <xf numFmtId="0" fontId="2" fillId="4" borderId="4" xfId="0" applyFont="1" applyFill="1" applyBorder="1" applyAlignment="1">
      <alignment vertical="top" wrapText="1"/>
    </xf>
    <xf numFmtId="0" fontId="2" fillId="5" borderId="9" xfId="0" applyFont="1" applyFill="1" applyBorder="1" applyAlignment="1">
      <alignment vertical="top" wrapText="1"/>
    </xf>
    <xf numFmtId="0" fontId="2" fillId="5" borderId="0" xfId="0" applyFont="1" applyFill="1" applyBorder="1" applyAlignment="1">
      <alignment vertical="top" wrapText="1"/>
    </xf>
    <xf numFmtId="0" fontId="2" fillId="5" borderId="4" xfId="0" applyFont="1" applyFill="1" applyBorder="1" applyAlignment="1">
      <alignment vertical="top" wrapText="1"/>
    </xf>
    <xf numFmtId="0" fontId="2" fillId="5" borderId="10"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horizontal="right" vertical="top" wrapText="1"/>
    </xf>
    <xf numFmtId="0" fontId="2" fillId="5" borderId="5" xfId="0" applyFont="1" applyFill="1" applyBorder="1" applyAlignment="1">
      <alignment vertical="top" wrapText="1"/>
    </xf>
    <xf numFmtId="0" fontId="0" fillId="0" borderId="0" xfId="0" applyFont="1"/>
    <xf numFmtId="0" fontId="6" fillId="0" borderId="0" xfId="1" applyFont="1" applyBorder="1" applyAlignment="1">
      <alignment vertical="center" wrapText="1"/>
    </xf>
    <xf numFmtId="0" fontId="6" fillId="0" borderId="1" xfId="1" applyFont="1" applyBorder="1" applyAlignment="1">
      <alignment vertical="center" wrapText="1"/>
    </xf>
    <xf numFmtId="0" fontId="0" fillId="0" borderId="0" xfId="0" applyAlignment="1">
      <alignment horizontal="right"/>
    </xf>
    <xf numFmtId="0" fontId="3" fillId="2" borderId="2" xfId="0" applyFont="1" applyFill="1" applyBorder="1" applyAlignment="1">
      <alignment horizontal="right" vertical="top" wrapText="1"/>
    </xf>
    <xf numFmtId="0" fontId="1" fillId="2" borderId="0" xfId="0" applyFont="1" applyFill="1"/>
    <xf numFmtId="0" fontId="1" fillId="2" borderId="8" xfId="0" applyFont="1" applyFill="1" applyBorder="1"/>
    <xf numFmtId="0" fontId="1" fillId="2" borderId="2" xfId="0" applyFont="1" applyFill="1" applyBorder="1"/>
    <xf numFmtId="0" fontId="1" fillId="6" borderId="2" xfId="0" applyFont="1" applyFill="1" applyBorder="1"/>
    <xf numFmtId="0" fontId="0" fillId="0" borderId="9" xfId="0" applyBorder="1"/>
    <xf numFmtId="164" fontId="0" fillId="3" borderId="4" xfId="0" applyNumberFormat="1" applyFont="1" applyFill="1" applyBorder="1"/>
    <xf numFmtId="164" fontId="0" fillId="0" borderId="4" xfId="0" applyNumberFormat="1" applyFont="1" applyBorder="1"/>
    <xf numFmtId="0" fontId="0" fillId="0" borderId="10" xfId="0" applyBorder="1"/>
    <xf numFmtId="0" fontId="0" fillId="0" borderId="1" xfId="0" applyBorder="1"/>
    <xf numFmtId="0" fontId="0" fillId="7" borderId="9" xfId="0" applyFill="1" applyBorder="1"/>
    <xf numFmtId="0" fontId="0" fillId="7" borderId="0" xfId="0" applyFill="1" applyBorder="1"/>
    <xf numFmtId="0" fontId="0" fillId="0" borderId="0" xfId="0" applyFill="1" applyBorder="1"/>
    <xf numFmtId="0" fontId="6" fillId="0" borderId="0" xfId="1" applyFont="1" applyFill="1" applyBorder="1" applyAlignment="1">
      <alignment vertical="center" wrapText="1"/>
    </xf>
    <xf numFmtId="164" fontId="7" fillId="0" borderId="0" xfId="0" applyNumberFormat="1" applyFont="1" applyFill="1" applyBorder="1"/>
    <xf numFmtId="164" fontId="0" fillId="0" borderId="0" xfId="0" applyNumberFormat="1" applyFont="1" applyFill="1" applyBorder="1"/>
    <xf numFmtId="0" fontId="3" fillId="0" borderId="0" xfId="0" applyFont="1" applyFill="1" applyAlignment="1">
      <alignment horizontal="left" vertical="top" wrapText="1"/>
    </xf>
    <xf numFmtId="164" fontId="2" fillId="0" borderId="0" xfId="0" applyNumberFormat="1" applyFont="1" applyFill="1" applyBorder="1" applyAlignment="1">
      <alignment horizontal="center" vertical="top" wrapText="1"/>
    </xf>
    <xf numFmtId="0" fontId="0" fillId="0" borderId="0" xfId="0" applyFill="1"/>
    <xf numFmtId="0" fontId="1" fillId="0" borderId="0" xfId="0" applyFont="1" applyFill="1" applyBorder="1"/>
    <xf numFmtId="164" fontId="7" fillId="7" borderId="0" xfId="0" applyNumberFormat="1" applyFont="1" applyFill="1" applyBorder="1"/>
    <xf numFmtId="164" fontId="0" fillId="7" borderId="0" xfId="0" applyNumberFormat="1" applyFont="1" applyFill="1" applyBorder="1"/>
    <xf numFmtId="0" fontId="1" fillId="6" borderId="13" xfId="0" applyFont="1" applyFill="1" applyBorder="1"/>
    <xf numFmtId="0" fontId="6" fillId="7" borderId="2" xfId="1" applyFont="1" applyFill="1" applyBorder="1" applyAlignment="1">
      <alignment vertical="center" wrapText="1"/>
    </xf>
    <xf numFmtId="164" fontId="0" fillId="3" borderId="2" xfId="0" applyNumberFormat="1" applyFont="1" applyFill="1" applyBorder="1"/>
    <xf numFmtId="0" fontId="0" fillId="7" borderId="8" xfId="0" applyFill="1" applyBorder="1"/>
    <xf numFmtId="0" fontId="3" fillId="0" borderId="0" xfId="0" applyFont="1" applyFill="1" applyBorder="1" applyAlignment="1">
      <alignment vertical="top" wrapText="1"/>
    </xf>
    <xf numFmtId="0" fontId="3" fillId="0" borderId="0" xfId="0" applyFont="1" applyFill="1" applyBorder="1" applyAlignment="1">
      <alignment horizontal="right" vertical="top" wrapText="1"/>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2" fillId="0" borderId="0" xfId="0" applyFont="1" applyFill="1" applyBorder="1" applyAlignment="1">
      <alignment vertical="top" wrapText="1"/>
    </xf>
    <xf numFmtId="0" fontId="2" fillId="0" borderId="0" xfId="0" applyFont="1" applyFill="1" applyBorder="1" applyAlignment="1">
      <alignment horizontal="right" vertical="top" wrapText="1"/>
    </xf>
    <xf numFmtId="0" fontId="0" fillId="0" borderId="9" xfId="0" applyFill="1" applyBorder="1"/>
    <xf numFmtId="0" fontId="13" fillId="4" borderId="0" xfId="0" applyFont="1" applyFill="1" applyAlignment="1">
      <alignment vertical="top" wrapText="1"/>
    </xf>
    <xf numFmtId="0" fontId="15" fillId="5" borderId="0" xfId="0" applyFont="1" applyFill="1" applyAlignment="1">
      <alignment vertical="top" wrapText="1"/>
    </xf>
    <xf numFmtId="0" fontId="2" fillId="4" borderId="0" xfId="0" applyFont="1" applyFill="1" applyAlignment="1">
      <alignment vertical="top" wrapText="1"/>
    </xf>
    <xf numFmtId="0" fontId="2" fillId="4" borderId="0" xfId="0" applyFont="1" applyFill="1" applyAlignment="1">
      <alignment horizontal="right" vertical="top" wrapText="1"/>
    </xf>
    <xf numFmtId="0" fontId="2" fillId="5" borderId="0" xfId="0" applyFont="1" applyFill="1" applyAlignment="1">
      <alignment vertical="top" wrapText="1"/>
    </xf>
    <xf numFmtId="0" fontId="2" fillId="5" borderId="0" xfId="0" applyFont="1" applyFill="1" applyAlignment="1">
      <alignment horizontal="right" vertical="top" wrapText="1"/>
    </xf>
    <xf numFmtId="0" fontId="15" fillId="4" borderId="0" xfId="0" applyFont="1" applyFill="1" applyAlignment="1">
      <alignment vertical="top" wrapText="1"/>
    </xf>
    <xf numFmtId="0" fontId="16" fillId="2" borderId="0" xfId="0" applyFont="1" applyFill="1" applyAlignment="1">
      <alignment vertical="top" wrapText="1"/>
    </xf>
    <xf numFmtId="0" fontId="0" fillId="0" borderId="0" xfId="0" applyAlignment="1">
      <alignment vertical="top"/>
    </xf>
    <xf numFmtId="0" fontId="12" fillId="0" borderId="0" xfId="0" applyFont="1" applyAlignment="1">
      <alignment vertical="top"/>
    </xf>
    <xf numFmtId="0" fontId="13" fillId="0" borderId="0" xfId="0" applyFont="1" applyFill="1" applyBorder="1" applyAlignment="1">
      <alignment vertical="top" wrapText="1"/>
    </xf>
    <xf numFmtId="0" fontId="13" fillId="0" borderId="0" xfId="0" applyFont="1" applyFill="1" applyBorder="1" applyAlignment="1">
      <alignment horizontal="right" vertical="top" wrapText="1"/>
    </xf>
    <xf numFmtId="0" fontId="12" fillId="0" borderId="0" xfId="0" applyFont="1"/>
    <xf numFmtId="0" fontId="14" fillId="4" borderId="0" xfId="0" applyFont="1" applyFill="1" applyAlignment="1">
      <alignment vertical="top" wrapText="1"/>
    </xf>
    <xf numFmtId="0" fontId="2" fillId="5" borderId="0" xfId="0" applyFont="1" applyFill="1" applyAlignment="1">
      <alignment horizontal="center" vertical="top" wrapText="1"/>
    </xf>
    <xf numFmtId="0" fontId="2" fillId="4" borderId="0" xfId="0" applyFont="1" applyFill="1" applyAlignment="1">
      <alignment horizontal="center" vertical="top" wrapText="1"/>
    </xf>
    <xf numFmtId="0" fontId="13" fillId="5" borderId="0" xfId="0" applyFont="1" applyFill="1" applyAlignment="1">
      <alignment vertical="top" wrapText="1"/>
    </xf>
    <xf numFmtId="0" fontId="13" fillId="4" borderId="0" xfId="0" applyFont="1" applyFill="1" applyAlignment="1">
      <alignment horizontal="right" vertical="top" wrapText="1"/>
    </xf>
    <xf numFmtId="0" fontId="13" fillId="4" borderId="0" xfId="0" applyFont="1" applyFill="1" applyAlignment="1">
      <alignment horizontal="center" vertical="top" wrapText="1"/>
    </xf>
    <xf numFmtId="0" fontId="13" fillId="5" borderId="0" xfId="0" applyFont="1" applyFill="1" applyAlignment="1">
      <alignment horizontal="right" vertical="top" wrapText="1"/>
    </xf>
    <xf numFmtId="0" fontId="16" fillId="2" borderId="0" xfId="0" applyFont="1" applyFill="1" applyAlignment="1">
      <alignment horizontal="center" vertical="top" wrapText="1"/>
    </xf>
    <xf numFmtId="0" fontId="16" fillId="2" borderId="0" xfId="0" applyFont="1" applyFill="1" applyAlignment="1">
      <alignment horizontal="right" vertical="top" wrapText="1"/>
    </xf>
    <xf numFmtId="0" fontId="0" fillId="7" borderId="2" xfId="0" applyFill="1" applyBorder="1"/>
    <xf numFmtId="164" fontId="7" fillId="3" borderId="2" xfId="0" applyNumberFormat="1" applyFont="1" applyFill="1" applyBorder="1"/>
    <xf numFmtId="0" fontId="0" fillId="0" borderId="4" xfId="0" applyBorder="1"/>
    <xf numFmtId="0" fontId="0" fillId="7" borderId="4" xfId="0" applyNumberFormat="1" applyFill="1" applyBorder="1"/>
    <xf numFmtId="0" fontId="6" fillId="0" borderId="1" xfId="1" applyFont="1" applyFill="1" applyBorder="1" applyAlignment="1">
      <alignment vertical="center" wrapText="1"/>
    </xf>
    <xf numFmtId="0" fontId="6" fillId="7" borderId="3" xfId="1" applyFont="1" applyFill="1" applyBorder="1" applyAlignment="1">
      <alignment vertical="center" wrapText="1"/>
    </xf>
    <xf numFmtId="0" fontId="6" fillId="0" borderId="4" xfId="1" applyFont="1" applyBorder="1" applyAlignment="1">
      <alignment vertical="center" wrapText="1"/>
    </xf>
    <xf numFmtId="0" fontId="6" fillId="7" borderId="4" xfId="1" applyFont="1" applyFill="1" applyBorder="1" applyAlignment="1">
      <alignment vertical="center" wrapText="1"/>
    </xf>
    <xf numFmtId="0" fontId="0" fillId="0" borderId="5" xfId="0" applyBorder="1"/>
    <xf numFmtId="0" fontId="0" fillId="7" borderId="4" xfId="0" applyFill="1" applyBorder="1"/>
    <xf numFmtId="0" fontId="1" fillId="6" borderId="0" xfId="0" applyFont="1" applyFill="1" applyBorder="1"/>
    <xf numFmtId="0" fontId="0" fillId="0" borderId="0" xfId="0" applyNumberFormat="1"/>
    <xf numFmtId="165" fontId="0" fillId="3" borderId="4" xfId="0" applyNumberFormat="1" applyFont="1" applyFill="1" applyBorder="1"/>
    <xf numFmtId="165" fontId="0" fillId="0" borderId="4" xfId="0" applyNumberFormat="1" applyFont="1" applyBorder="1"/>
    <xf numFmtId="0" fontId="17" fillId="9" borderId="12" xfId="0" applyFont="1" applyFill="1" applyBorder="1" applyAlignment="1">
      <alignment horizontal="center"/>
    </xf>
    <xf numFmtId="0" fontId="13" fillId="4" borderId="0" xfId="0" applyFont="1" applyFill="1" applyBorder="1" applyAlignment="1">
      <alignment horizontal="center" vertical="top" wrapText="1"/>
    </xf>
    <xf numFmtId="0" fontId="13" fillId="4" borderId="4" xfId="0" applyFont="1" applyFill="1" applyBorder="1" applyAlignment="1">
      <alignment horizontal="center" vertical="top" wrapText="1"/>
    </xf>
    <xf numFmtId="0" fontId="11" fillId="5" borderId="0" xfId="0" applyFont="1" applyFill="1" applyBorder="1" applyAlignment="1">
      <alignment horizontal="center" vertical="top" wrapText="1"/>
    </xf>
    <xf numFmtId="0" fontId="2" fillId="5" borderId="4" xfId="0" applyFont="1" applyFill="1" applyBorder="1" applyAlignment="1">
      <alignment horizontal="center" vertical="top" wrapText="1"/>
    </xf>
    <xf numFmtId="0" fontId="11" fillId="0" borderId="0" xfId="0" applyFont="1" applyBorder="1" applyAlignment="1">
      <alignment horizontal="center" vertical="top" wrapText="1"/>
    </xf>
    <xf numFmtId="0" fontId="11" fillId="0" borderId="1" xfId="0" applyFont="1" applyBorder="1" applyAlignment="1">
      <alignment horizontal="center" vertical="top" wrapText="1"/>
    </xf>
    <xf numFmtId="0" fontId="2" fillId="4" borderId="1" xfId="0" applyFont="1" applyFill="1" applyBorder="1" applyAlignment="1">
      <alignment vertical="top" wrapText="1"/>
    </xf>
    <xf numFmtId="0" fontId="10" fillId="4" borderId="10" xfId="0" applyFont="1" applyFill="1" applyBorder="1" applyAlignment="1">
      <alignment horizontal="center" vertical="top" wrapText="1"/>
    </xf>
    <xf numFmtId="0" fontId="10" fillId="4" borderId="1" xfId="0" applyFont="1" applyFill="1" applyBorder="1" applyAlignment="1">
      <alignment horizontal="center" vertical="top" wrapText="1"/>
    </xf>
    <xf numFmtId="0" fontId="16" fillId="9" borderId="12" xfId="0" applyFont="1" applyFill="1" applyBorder="1" applyAlignment="1">
      <alignment horizontal="center" wrapText="1"/>
    </xf>
    <xf numFmtId="0" fontId="11" fillId="5" borderId="9" xfId="0" applyFont="1" applyFill="1" applyBorder="1" applyAlignment="1">
      <alignment horizontal="center" vertical="top" wrapText="1"/>
    </xf>
    <xf numFmtId="0" fontId="11" fillId="0" borderId="9" xfId="0" applyFont="1" applyBorder="1" applyAlignment="1">
      <alignment horizontal="center" vertical="top" wrapText="1"/>
    </xf>
    <xf numFmtId="0" fontId="11" fillId="0" borderId="10" xfId="0" applyFont="1" applyBorder="1" applyAlignment="1">
      <alignment horizontal="center" vertical="top" wrapText="1"/>
    </xf>
    <xf numFmtId="0" fontId="17" fillId="9" borderId="14" xfId="0" applyFont="1" applyFill="1" applyBorder="1" applyAlignment="1">
      <alignment horizontal="center"/>
    </xf>
    <xf numFmtId="0" fontId="10" fillId="4" borderId="15" xfId="0" applyFont="1" applyFill="1" applyBorder="1" applyAlignment="1">
      <alignment horizontal="center" vertical="top" wrapText="1"/>
    </xf>
    <xf numFmtId="0" fontId="11" fillId="5" borderId="16" xfId="0" applyFont="1" applyFill="1" applyBorder="1" applyAlignment="1">
      <alignment vertical="top" wrapText="1"/>
    </xf>
    <xf numFmtId="0" fontId="10" fillId="4" borderId="18" xfId="0" applyFont="1" applyFill="1" applyBorder="1" applyAlignment="1">
      <alignment horizontal="center" vertical="top" wrapText="1"/>
    </xf>
    <xf numFmtId="0" fontId="13" fillId="4" borderId="16" xfId="0" applyFont="1" applyFill="1" applyBorder="1" applyAlignment="1">
      <alignment horizontal="center" vertical="top" wrapText="1"/>
    </xf>
    <xf numFmtId="0" fontId="2" fillId="5" borderId="19" xfId="0" applyFont="1" applyFill="1" applyBorder="1" applyAlignment="1">
      <alignment horizontal="center" vertical="top" wrapText="1"/>
    </xf>
    <xf numFmtId="0" fontId="2" fillId="5" borderId="16" xfId="0" applyFont="1" applyFill="1" applyBorder="1" applyAlignment="1">
      <alignment vertical="top" wrapText="1"/>
    </xf>
    <xf numFmtId="0" fontId="2" fillId="4" borderId="19" xfId="0" applyFont="1" applyFill="1" applyBorder="1" applyAlignment="1">
      <alignment horizontal="center" vertical="top" wrapText="1"/>
    </xf>
    <xf numFmtId="0" fontId="2" fillId="4" borderId="18" xfId="0" applyFont="1" applyFill="1" applyBorder="1" applyAlignment="1">
      <alignment horizontal="center" vertical="top" wrapText="1"/>
    </xf>
    <xf numFmtId="0" fontId="2" fillId="5" borderId="16" xfId="0" applyFont="1" applyFill="1" applyBorder="1" applyAlignment="1">
      <alignment horizontal="center" vertical="top" wrapText="1"/>
    </xf>
    <xf numFmtId="0" fontId="16" fillId="9" borderId="14" xfId="0" applyFont="1" applyFill="1" applyBorder="1" applyAlignment="1">
      <alignment horizontal="center" wrapText="1"/>
    </xf>
    <xf numFmtId="0" fontId="13" fillId="4" borderId="2" xfId="0" applyFont="1" applyFill="1" applyBorder="1" applyAlignment="1">
      <alignment horizontal="center" vertical="top" wrapText="1"/>
    </xf>
    <xf numFmtId="0" fontId="17" fillId="9" borderId="11" xfId="0" applyFont="1" applyFill="1" applyBorder="1" applyAlignment="1">
      <alignment horizontal="center"/>
    </xf>
    <xf numFmtId="0" fontId="11" fillId="5" borderId="19" xfId="0" applyFont="1" applyFill="1" applyBorder="1" applyAlignment="1">
      <alignment horizontal="center" vertical="top" wrapText="1"/>
    </xf>
    <xf numFmtId="0" fontId="11" fillId="0" borderId="19" xfId="0" applyFont="1" applyBorder="1" applyAlignment="1">
      <alignment horizontal="center" vertical="top" wrapText="1"/>
    </xf>
    <xf numFmtId="0" fontId="11" fillId="0" borderId="18" xfId="0" applyFont="1" applyBorder="1" applyAlignment="1">
      <alignment horizontal="center" vertical="top" wrapText="1"/>
    </xf>
    <xf numFmtId="0" fontId="2" fillId="5" borderId="16" xfId="0" applyFont="1" applyFill="1" applyBorder="1" applyAlignment="1">
      <alignment horizontal="left" vertical="top" wrapText="1"/>
    </xf>
    <xf numFmtId="0" fontId="13" fillId="4" borderId="20" xfId="0" applyFont="1" applyFill="1" applyBorder="1" applyAlignment="1">
      <alignment horizontal="center" vertical="top" wrapText="1"/>
    </xf>
    <xf numFmtId="0" fontId="11" fillId="5" borderId="0" xfId="0" applyFont="1" applyFill="1" applyBorder="1" applyAlignment="1">
      <alignment vertical="top" wrapText="1"/>
    </xf>
    <xf numFmtId="0" fontId="11" fillId="0" borderId="0" xfId="0" applyFont="1" applyBorder="1" applyAlignment="1">
      <alignment vertical="top" wrapText="1"/>
    </xf>
    <xf numFmtId="0" fontId="11" fillId="0" borderId="1" xfId="0" applyFont="1" applyBorder="1" applyAlignment="1">
      <alignment vertical="top" wrapText="1"/>
    </xf>
    <xf numFmtId="0" fontId="17" fillId="9" borderId="5" xfId="0" applyFont="1" applyFill="1" applyBorder="1" applyAlignment="1">
      <alignment horizontal="center"/>
    </xf>
    <xf numFmtId="165" fontId="0" fillId="3" borderId="0" xfId="0" applyNumberFormat="1" applyFont="1" applyFill="1" applyBorder="1"/>
    <xf numFmtId="165" fontId="0" fillId="0" borderId="0" xfId="0" applyNumberFormat="1" applyFont="1" applyBorder="1"/>
    <xf numFmtId="0" fontId="1" fillId="6" borderId="4" xfId="0" applyFont="1" applyFill="1" applyBorder="1"/>
    <xf numFmtId="165" fontId="0" fillId="0" borderId="1" xfId="0" applyNumberFormat="1" applyFont="1" applyBorder="1"/>
    <xf numFmtId="0" fontId="0" fillId="0" borderId="9" xfId="0" applyBorder="1" applyAlignment="1">
      <alignment wrapText="1"/>
    </xf>
    <xf numFmtId="0" fontId="0" fillId="7" borderId="9" xfId="0" applyFill="1" applyBorder="1" applyAlignment="1">
      <alignment wrapText="1"/>
    </xf>
    <xf numFmtId="0" fontId="0" fillId="0" borderId="0" xfId="0" applyAlignment="1">
      <alignment wrapText="1"/>
    </xf>
    <xf numFmtId="0" fontId="1" fillId="9" borderId="0" xfId="0" applyFont="1" applyFill="1"/>
    <xf numFmtId="0" fontId="2" fillId="10" borderId="1" xfId="0" applyFont="1" applyFill="1" applyBorder="1" applyAlignment="1">
      <alignment vertical="top" wrapText="1"/>
    </xf>
    <xf numFmtId="0" fontId="2" fillId="10" borderId="0" xfId="0" applyFont="1" applyFill="1" applyBorder="1" applyAlignment="1">
      <alignment vertical="top" wrapText="1"/>
    </xf>
    <xf numFmtId="0" fontId="2" fillId="10" borderId="0" xfId="0" applyFont="1" applyFill="1" applyBorder="1" applyAlignment="1">
      <alignment horizontal="right" vertical="top" wrapText="1"/>
    </xf>
    <xf numFmtId="165" fontId="0" fillId="7" borderId="0" xfId="0" applyNumberFormat="1" applyFont="1" applyFill="1" applyBorder="1"/>
    <xf numFmtId="165" fontId="0" fillId="0" borderId="4" xfId="0" applyNumberFormat="1" applyFont="1" applyFill="1" applyBorder="1"/>
    <xf numFmtId="165" fontId="0" fillId="0" borderId="5" xfId="0" applyNumberFormat="1" applyFont="1" applyFill="1" applyBorder="1"/>
    <xf numFmtId="0" fontId="0" fillId="0" borderId="8" xfId="0" applyBorder="1"/>
    <xf numFmtId="0" fontId="0" fillId="0" borderId="2" xfId="0" applyBorder="1"/>
    <xf numFmtId="0" fontId="18" fillId="0" borderId="3" xfId="0" applyFont="1" applyBorder="1" applyAlignment="1">
      <alignment horizontal="justify" vertical="center" wrapText="1"/>
    </xf>
    <xf numFmtId="0" fontId="18" fillId="0" borderId="4" xfId="0" applyFont="1" applyBorder="1" applyAlignment="1">
      <alignment horizontal="justify" vertical="center" wrapText="1"/>
    </xf>
    <xf numFmtId="0" fontId="18" fillId="0" borderId="5" xfId="0" applyFont="1" applyBorder="1" applyAlignment="1">
      <alignment horizontal="justify" vertical="center" wrapText="1"/>
    </xf>
    <xf numFmtId="0" fontId="17" fillId="9" borderId="0" xfId="0" applyFont="1" applyFill="1"/>
    <xf numFmtId="0" fontId="16" fillId="9" borderId="0" xfId="0" applyFont="1" applyFill="1" applyAlignment="1">
      <alignment vertical="top" wrapText="1"/>
    </xf>
    <xf numFmtId="0" fontId="2" fillId="5" borderId="2" xfId="0" applyFont="1" applyFill="1" applyBorder="1" applyAlignment="1">
      <alignment vertical="top" wrapText="1"/>
    </xf>
    <xf numFmtId="0" fontId="2" fillId="5" borderId="3" xfId="0" applyFont="1" applyFill="1" applyBorder="1" applyAlignment="1">
      <alignment vertical="top" wrapText="1"/>
    </xf>
    <xf numFmtId="166" fontId="11" fillId="5" borderId="0" xfId="0" applyNumberFormat="1" applyFont="1" applyFill="1" applyBorder="1" applyAlignment="1">
      <alignment horizontal="left" vertical="top" wrapText="1"/>
    </xf>
    <xf numFmtId="166" fontId="11" fillId="0" borderId="0" xfId="0" applyNumberFormat="1" applyFont="1" applyBorder="1" applyAlignment="1">
      <alignment horizontal="left" vertical="top" wrapText="1"/>
    </xf>
    <xf numFmtId="166" fontId="11" fillId="0" borderId="1" xfId="0" applyNumberFormat="1" applyFont="1" applyBorder="1" applyAlignment="1">
      <alignment horizontal="left" vertical="top" wrapText="1"/>
    </xf>
    <xf numFmtId="0" fontId="0" fillId="3" borderId="0" xfId="0" applyNumberFormat="1" applyFont="1" applyFill="1" applyBorder="1"/>
    <xf numFmtId="0" fontId="0" fillId="0" borderId="0" xfId="0" applyNumberFormat="1" applyFont="1" applyFill="1" applyBorder="1"/>
    <xf numFmtId="0" fontId="0" fillId="0" borderId="0" xfId="0" applyNumberFormat="1" applyFont="1" applyBorder="1"/>
    <xf numFmtId="0" fontId="0" fillId="7" borderId="0" xfId="0" applyNumberFormat="1" applyFont="1" applyFill="1" applyBorder="1"/>
    <xf numFmtId="0" fontId="0" fillId="7" borderId="0" xfId="0" applyNumberFormat="1" applyFill="1" applyBorder="1"/>
    <xf numFmtId="0" fontId="0" fillId="0" borderId="0" xfId="0" applyNumberFormat="1" applyFill="1" applyBorder="1"/>
    <xf numFmtId="0" fontId="0" fillId="3" borderId="2" xfId="0" applyNumberFormat="1" applyFont="1" applyFill="1" applyBorder="1"/>
    <xf numFmtId="0" fontId="0" fillId="0" borderId="10" xfId="0" applyFill="1" applyBorder="1"/>
    <xf numFmtId="164" fontId="7" fillId="0" borderId="1" xfId="0" applyNumberFormat="1" applyFont="1" applyFill="1" applyBorder="1"/>
    <xf numFmtId="164" fontId="0" fillId="0" borderId="1" xfId="0" applyNumberFormat="1" applyFont="1" applyFill="1" applyBorder="1"/>
    <xf numFmtId="0" fontId="0" fillId="0" borderId="1" xfId="0" applyFill="1" applyBorder="1"/>
    <xf numFmtId="0" fontId="0" fillId="0" borderId="1" xfId="0" applyNumberFormat="1" applyFont="1" applyFill="1" applyBorder="1"/>
    <xf numFmtId="164" fontId="0" fillId="0" borderId="5" xfId="0" applyNumberFormat="1" applyFont="1" applyFill="1" applyBorder="1"/>
    <xf numFmtId="165" fontId="0" fillId="0" borderId="0" xfId="0" applyNumberFormat="1" applyFont="1" applyFill="1" applyBorder="1"/>
    <xf numFmtId="165" fontId="0" fillId="0" borderId="1" xfId="0" applyNumberFormat="1" applyFont="1" applyFill="1" applyBorder="1"/>
    <xf numFmtId="0" fontId="0" fillId="7" borderId="10" xfId="0" applyFill="1" applyBorder="1"/>
    <xf numFmtId="0" fontId="0" fillId="7" borderId="1" xfId="0" applyFill="1" applyBorder="1"/>
    <xf numFmtId="0" fontId="2" fillId="7" borderId="1" xfId="0" applyFont="1" applyFill="1" applyBorder="1" applyAlignment="1">
      <alignment vertical="top" wrapText="1"/>
    </xf>
    <xf numFmtId="0" fontId="2" fillId="7" borderId="5" xfId="0" applyFont="1" applyFill="1" applyBorder="1" applyAlignment="1">
      <alignment vertical="top" wrapText="1"/>
    </xf>
    <xf numFmtId="0" fontId="6" fillId="7" borderId="2" xfId="1" applyFont="1" applyFill="1" applyBorder="1" applyAlignment="1">
      <alignment vertical="top" wrapText="1"/>
    </xf>
    <xf numFmtId="0" fontId="6" fillId="0" borderId="0" xfId="1" applyFont="1" applyBorder="1" applyAlignment="1">
      <alignment vertical="top" wrapText="1"/>
    </xf>
    <xf numFmtId="0" fontId="6" fillId="7" borderId="0" xfId="1" applyFont="1" applyFill="1" applyBorder="1" applyAlignment="1">
      <alignment vertical="top" wrapText="1"/>
    </xf>
    <xf numFmtId="0" fontId="0" fillId="7" borderId="0" xfId="0" applyFill="1" applyBorder="1" applyAlignment="1">
      <alignment vertical="top"/>
    </xf>
    <xf numFmtId="0" fontId="0" fillId="0" borderId="0" xfId="0" applyBorder="1" applyAlignment="1">
      <alignment vertical="top"/>
    </xf>
    <xf numFmtId="0" fontId="0" fillId="0" borderId="1" xfId="0" applyBorder="1" applyAlignment="1">
      <alignment vertical="top"/>
    </xf>
    <xf numFmtId="0" fontId="2" fillId="0" borderId="0" xfId="0" applyFont="1" applyFill="1" applyAlignment="1">
      <alignment vertical="top" wrapText="1"/>
    </xf>
    <xf numFmtId="0" fontId="2" fillId="0" borderId="0" xfId="0" applyFont="1" applyFill="1" applyAlignment="1">
      <alignment horizontal="right" vertical="top" wrapText="1"/>
    </xf>
    <xf numFmtId="0" fontId="0" fillId="0" borderId="0" xfId="0" applyAlignment="1">
      <alignment vertical="top" wrapText="1"/>
    </xf>
    <xf numFmtId="0" fontId="22" fillId="0" borderId="0" xfId="0" applyFont="1" applyAlignment="1">
      <alignment vertical="top"/>
    </xf>
    <xf numFmtId="0" fontId="1" fillId="9" borderId="0" xfId="0" applyFont="1" applyFill="1" applyAlignment="1">
      <alignment vertical="top"/>
    </xf>
    <xf numFmtId="0" fontId="19" fillId="0" borderId="0" xfId="0" applyFont="1" applyAlignment="1">
      <alignment vertical="top"/>
    </xf>
    <xf numFmtId="0" fontId="21" fillId="0" borderId="0" xfId="0" applyFont="1" applyAlignment="1">
      <alignment vertical="top"/>
    </xf>
    <xf numFmtId="0" fontId="20" fillId="0" borderId="0" xfId="0" applyFont="1" applyAlignment="1">
      <alignment vertical="top"/>
    </xf>
    <xf numFmtId="0" fontId="23" fillId="0" borderId="0" xfId="0" applyFont="1" applyAlignment="1">
      <alignment vertical="top"/>
    </xf>
    <xf numFmtId="0" fontId="24" fillId="0" borderId="0" xfId="0" applyFont="1" applyAlignment="1">
      <alignment vertical="top"/>
    </xf>
    <xf numFmtId="0" fontId="11" fillId="0" borderId="0" xfId="0" applyFont="1" applyFill="1" applyBorder="1" applyAlignment="1">
      <alignment horizontal="center" vertical="top" wrapText="1"/>
    </xf>
    <xf numFmtId="0" fontId="11" fillId="0" borderId="0" xfId="0" applyFont="1" applyFill="1" applyBorder="1" applyAlignment="1">
      <alignment vertical="top" wrapText="1"/>
    </xf>
    <xf numFmtId="0" fontId="25" fillId="7" borderId="0" xfId="0" applyFont="1" applyFill="1" applyAlignment="1">
      <alignment vertical="top"/>
    </xf>
    <xf numFmtId="0" fontId="26" fillId="7" borderId="0" xfId="0" applyFont="1" applyFill="1" applyAlignment="1">
      <alignment vertical="top"/>
    </xf>
    <xf numFmtId="0" fontId="12" fillId="7" borderId="0" xfId="0" applyFont="1" applyFill="1" applyAlignment="1">
      <alignment vertical="top"/>
    </xf>
    <xf numFmtId="0" fontId="27" fillId="7" borderId="0" xfId="0" applyFont="1" applyFill="1" applyAlignment="1">
      <alignment vertical="top"/>
    </xf>
    <xf numFmtId="0" fontId="28" fillId="7" borderId="0" xfId="0" applyFont="1" applyFill="1" applyAlignment="1">
      <alignment vertical="top"/>
    </xf>
    <xf numFmtId="167" fontId="0" fillId="3" borderId="0" xfId="0" applyNumberFormat="1" applyFont="1" applyFill="1" applyBorder="1"/>
    <xf numFmtId="167" fontId="0" fillId="0" borderId="0" xfId="0" applyNumberFormat="1" applyFont="1" applyBorder="1"/>
    <xf numFmtId="167" fontId="0" fillId="0" borderId="1" xfId="0" applyNumberFormat="1" applyFont="1" applyBorder="1"/>
    <xf numFmtId="165" fontId="12" fillId="0" borderId="0" xfId="0" applyNumberFormat="1" applyFont="1" applyBorder="1"/>
    <xf numFmtId="165" fontId="12" fillId="3" borderId="0" xfId="0" applyNumberFormat="1" applyFont="1" applyFill="1" applyBorder="1"/>
    <xf numFmtId="0" fontId="1" fillId="2" borderId="11" xfId="0" applyFont="1" applyFill="1" applyBorder="1"/>
    <xf numFmtId="0" fontId="1" fillId="6" borderId="21" xfId="0" applyFont="1" applyFill="1" applyBorder="1"/>
    <xf numFmtId="0" fontId="1" fillId="6" borderId="12" xfId="0" applyFont="1" applyFill="1" applyBorder="1"/>
    <xf numFmtId="0" fontId="1" fillId="6" borderId="22" xfId="0" applyFont="1" applyFill="1" applyBorder="1"/>
    <xf numFmtId="49" fontId="1" fillId="9" borderId="0" xfId="0" applyNumberFormat="1" applyFont="1" applyFill="1"/>
    <xf numFmtId="49" fontId="0" fillId="0" borderId="0" xfId="0" applyNumberFormat="1"/>
    <xf numFmtId="0" fontId="0" fillId="7" borderId="4" xfId="0" applyFill="1" applyBorder="1" applyAlignment="1">
      <alignment horizontal="left"/>
    </xf>
    <xf numFmtId="0" fontId="0" fillId="0" borderId="4" xfId="0" applyBorder="1" applyAlignment="1">
      <alignment horizontal="left"/>
    </xf>
    <xf numFmtId="0" fontId="0" fillId="7" borderId="0" xfId="0" applyFill="1" applyBorder="1" applyAlignment="1">
      <alignment horizontal="left"/>
    </xf>
    <xf numFmtId="0" fontId="1" fillId="6" borderId="21" xfId="0" applyFont="1" applyFill="1" applyBorder="1"/>
    <xf numFmtId="0" fontId="1" fillId="6" borderId="12" xfId="0" applyFont="1" applyFill="1" applyBorder="1"/>
    <xf numFmtId="0" fontId="17" fillId="9" borderId="0" xfId="0" applyFont="1" applyFill="1" applyBorder="1" applyAlignment="1">
      <alignment horizontal="center"/>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2" fillId="0" borderId="0" xfId="0" applyFont="1" applyFill="1" applyBorder="1" applyAlignment="1">
      <alignment horizontal="center" vertical="top" wrapText="1"/>
    </xf>
    <xf numFmtId="0" fontId="2" fillId="0" borderId="0" xfId="0" applyFont="1" applyFill="1" applyBorder="1" applyAlignment="1">
      <alignment horizontal="left" vertical="top" wrapText="1"/>
    </xf>
    <xf numFmtId="166" fontId="11" fillId="0" borderId="0" xfId="0" applyNumberFormat="1" applyFont="1" applyFill="1" applyBorder="1" applyAlignment="1">
      <alignment horizontal="left" vertical="top" wrapText="1"/>
    </xf>
    <xf numFmtId="0" fontId="2" fillId="0" borderId="4" xfId="0" applyFont="1" applyFill="1" applyBorder="1" applyAlignment="1">
      <alignment horizontal="center" vertical="top" wrapText="1"/>
    </xf>
    <xf numFmtId="0" fontId="2" fillId="7" borderId="0" xfId="0" applyFont="1" applyFill="1" applyBorder="1" applyAlignment="1">
      <alignment horizontal="center" vertical="top" wrapText="1"/>
    </xf>
    <xf numFmtId="0" fontId="2" fillId="7" borderId="0" xfId="0" applyFont="1" applyFill="1" applyBorder="1" applyAlignment="1">
      <alignment vertical="top" wrapText="1"/>
    </xf>
    <xf numFmtId="0" fontId="2" fillId="7" borderId="0" xfId="0" applyFont="1" applyFill="1" applyBorder="1" applyAlignment="1">
      <alignment horizontal="left" vertical="top" wrapText="1"/>
    </xf>
    <xf numFmtId="0" fontId="2" fillId="7" borderId="4" xfId="0" applyFont="1" applyFill="1" applyBorder="1" applyAlignment="1">
      <alignment horizontal="center" vertical="top" wrapText="1"/>
    </xf>
    <xf numFmtId="0" fontId="16" fillId="9" borderId="12" xfId="0" applyFont="1" applyFill="1" applyBorder="1" applyAlignment="1">
      <alignment horizontal="center" wrapText="1"/>
    </xf>
    <xf numFmtId="0" fontId="2" fillId="7" borderId="2" xfId="0" applyFont="1" applyFill="1" applyBorder="1" applyAlignment="1">
      <alignment horizontal="center" vertical="top" wrapText="1"/>
    </xf>
    <xf numFmtId="0" fontId="11" fillId="7" borderId="2" xfId="0" applyFont="1" applyFill="1" applyBorder="1" applyAlignment="1">
      <alignment horizontal="center" vertical="top" wrapText="1"/>
    </xf>
    <xf numFmtId="0" fontId="0" fillId="7" borderId="8" xfId="0" applyFont="1" applyFill="1" applyBorder="1"/>
    <xf numFmtId="0" fontId="11" fillId="7" borderId="3" xfId="0" applyFont="1" applyFill="1" applyBorder="1" applyAlignment="1">
      <alignment horizontal="center" vertical="top" wrapText="1"/>
    </xf>
    <xf numFmtId="0" fontId="0" fillId="0" borderId="0" xfId="0" applyFont="1" applyAlignment="1">
      <alignment vertical="top"/>
    </xf>
    <xf numFmtId="0" fontId="0" fillId="0" borderId="0" xfId="0" applyBorder="1" applyAlignment="1">
      <alignment horizontal="left"/>
    </xf>
    <xf numFmtId="0" fontId="7" fillId="0" borderId="9" xfId="0" applyFont="1" applyBorder="1"/>
    <xf numFmtId="0" fontId="7" fillId="0" borderId="0" xfId="0" applyFont="1" applyFill="1" applyBorder="1"/>
    <xf numFmtId="0" fontId="7" fillId="0" borderId="0" xfId="0" applyFont="1" applyBorder="1"/>
    <xf numFmtId="0" fontId="7" fillId="7" borderId="9" xfId="0" applyFont="1" applyFill="1" applyBorder="1"/>
    <xf numFmtId="0" fontId="7" fillId="7" borderId="0" xfId="0" applyFont="1" applyFill="1" applyBorder="1"/>
    <xf numFmtId="0" fontId="7" fillId="0" borderId="10" xfId="0" applyFont="1" applyBorder="1"/>
    <xf numFmtId="0" fontId="7" fillId="0" borderId="1" xfId="0" applyFont="1" applyBorder="1"/>
    <xf numFmtId="0" fontId="7" fillId="0" borderId="1" xfId="0" applyFont="1" applyFill="1" applyBorder="1"/>
    <xf numFmtId="0" fontId="2" fillId="0" borderId="16" xfId="0" applyFont="1" applyFill="1" applyBorder="1" applyAlignment="1">
      <alignment horizontal="center" vertical="top" wrapText="1"/>
    </xf>
    <xf numFmtId="164" fontId="0" fillId="0" borderId="0" xfId="0" applyNumberFormat="1"/>
    <xf numFmtId="0" fontId="0" fillId="0" borderId="0" xfId="0" applyAlignment="1"/>
    <xf numFmtId="0" fontId="17" fillId="9" borderId="0" xfId="0" applyFont="1" applyFill="1" applyAlignment="1"/>
    <xf numFmtId="0" fontId="0" fillId="0" borderId="3" xfId="0" applyBorder="1" applyAlignment="1"/>
    <xf numFmtId="0" fontId="0" fillId="0" borderId="4" xfId="0" applyBorder="1" applyAlignment="1"/>
    <xf numFmtId="0" fontId="12" fillId="0" borderId="0" xfId="0" applyFont="1" applyBorder="1"/>
    <xf numFmtId="0" fontId="0" fillId="0" borderId="0" xfId="0" applyFont="1" applyBorder="1"/>
    <xf numFmtId="0" fontId="0" fillId="0" borderId="4" xfId="0" applyFont="1" applyBorder="1" applyAlignment="1"/>
    <xf numFmtId="0" fontId="0" fillId="0" borderId="5" xfId="0" applyBorder="1" applyAlignment="1"/>
    <xf numFmtId="0" fontId="12" fillId="0" borderId="0" xfId="0" applyFont="1" applyFill="1" applyBorder="1"/>
    <xf numFmtId="0" fontId="0" fillId="0" borderId="1" xfId="0" applyFont="1" applyBorder="1"/>
    <xf numFmtId="0" fontId="0" fillId="0" borderId="0" xfId="0" applyFont="1" applyFill="1" applyBorder="1"/>
    <xf numFmtId="0" fontId="0" fillId="0" borderId="2" xfId="0" applyFont="1" applyFill="1" applyBorder="1"/>
    <xf numFmtId="0" fontId="0" fillId="0" borderId="4" xfId="0" applyFill="1" applyBorder="1" applyAlignment="1"/>
    <xf numFmtId="0" fontId="0" fillId="0" borderId="4" xfId="0" applyFont="1" applyFill="1" applyBorder="1" applyAlignment="1"/>
    <xf numFmtId="0" fontId="0" fillId="0" borderId="1" xfId="0" applyFont="1" applyFill="1" applyBorder="1"/>
    <xf numFmtId="0" fontId="0" fillId="0" borderId="5" xfId="0" applyFont="1" applyFill="1" applyBorder="1" applyAlignment="1"/>
    <xf numFmtId="0" fontId="0" fillId="0" borderId="8" xfId="0" applyFill="1" applyBorder="1"/>
    <xf numFmtId="0" fontId="0" fillId="0" borderId="3" xfId="0" applyFont="1" applyFill="1" applyBorder="1" applyAlignment="1"/>
    <xf numFmtId="0" fontId="0" fillId="0" borderId="2" xfId="0" applyFill="1" applyBorder="1"/>
    <xf numFmtId="0" fontId="0" fillId="0" borderId="3" xfId="0" applyFill="1" applyBorder="1" applyAlignment="1"/>
    <xf numFmtId="0" fontId="7" fillId="0" borderId="2" xfId="0" applyFont="1" applyBorder="1"/>
    <xf numFmtId="0" fontId="0" fillId="0" borderId="23" xfId="0" applyBorder="1"/>
    <xf numFmtId="0" fontId="0" fillId="0" borderId="24" xfId="0" applyBorder="1"/>
    <xf numFmtId="0" fontId="0" fillId="0" borderId="25" xfId="0" applyBorder="1" applyAlignment="1"/>
    <xf numFmtId="0" fontId="0" fillId="0" borderId="24" xfId="0" applyFont="1" applyFill="1" applyBorder="1"/>
    <xf numFmtId="0" fontId="0" fillId="0" borderId="25" xfId="0" applyFont="1" applyFill="1" applyBorder="1" applyAlignment="1"/>
    <xf numFmtId="0" fontId="0" fillId="0" borderId="23" xfId="0" applyFill="1" applyBorder="1"/>
    <xf numFmtId="0" fontId="0" fillId="0" borderId="24" xfId="0" applyFill="1" applyBorder="1"/>
    <xf numFmtId="0" fontId="12" fillId="0" borderId="24" xfId="0" applyFont="1" applyFill="1" applyBorder="1"/>
    <xf numFmtId="0" fontId="0" fillId="0" borderId="25" xfId="0" applyFill="1" applyBorder="1" applyAlignment="1"/>
    <xf numFmtId="0" fontId="7" fillId="0" borderId="24" xfId="0" applyFont="1" applyBorder="1"/>
    <xf numFmtId="0" fontId="17" fillId="9" borderId="12" xfId="0" applyFont="1" applyFill="1" applyBorder="1" applyAlignment="1">
      <alignment horizontal="center"/>
    </xf>
    <xf numFmtId="0" fontId="30" fillId="0" borderId="4" xfId="0" applyFont="1" applyBorder="1" applyAlignment="1"/>
    <xf numFmtId="0" fontId="30" fillId="0" borderId="4" xfId="0" applyFont="1" applyFill="1" applyBorder="1" applyAlignment="1"/>
    <xf numFmtId="0" fontId="9" fillId="0" borderId="4" xfId="0" applyFont="1" applyBorder="1"/>
    <xf numFmtId="0" fontId="30" fillId="0" borderId="25" xfId="0" applyFont="1" applyBorder="1" applyAlignment="1"/>
    <xf numFmtId="0" fontId="7" fillId="0" borderId="4" xfId="0" applyFont="1" applyBorder="1" applyAlignment="1"/>
    <xf numFmtId="0" fontId="0" fillId="0" borderId="26" xfId="0" applyBorder="1"/>
    <xf numFmtId="0" fontId="0" fillId="0" borderId="27" xfId="0" applyBorder="1"/>
    <xf numFmtId="0" fontId="0" fillId="0" borderId="27" xfId="0" applyFill="1" applyBorder="1"/>
    <xf numFmtId="0" fontId="0" fillId="0" borderId="28" xfId="0" applyBorder="1" applyAlignment="1"/>
    <xf numFmtId="0" fontId="0" fillId="0" borderId="29" xfId="0" applyBorder="1"/>
    <xf numFmtId="0" fontId="0" fillId="0" borderId="30" xfId="0" applyBorder="1" applyAlignment="1"/>
    <xf numFmtId="0" fontId="0" fillId="0" borderId="31" xfId="0" applyBorder="1"/>
    <xf numFmtId="0" fontId="0" fillId="0" borderId="32" xfId="0" applyBorder="1" applyAlignment="1"/>
    <xf numFmtId="0" fontId="0" fillId="0" borderId="33" xfId="0" applyBorder="1"/>
    <xf numFmtId="0" fontId="0" fillId="0" borderId="34" xfId="0" applyFill="1" applyBorder="1"/>
    <xf numFmtId="0" fontId="0" fillId="0" borderId="34" xfId="0" applyBorder="1"/>
    <xf numFmtId="0" fontId="0" fillId="0" borderId="35" xfId="0" applyBorder="1" applyAlignment="1"/>
    <xf numFmtId="0" fontId="0" fillId="0" borderId="24" xfId="0" applyBorder="1" applyAlignment="1"/>
    <xf numFmtId="0" fontId="0" fillId="0" borderId="36" xfId="0" applyBorder="1"/>
    <xf numFmtId="0" fontId="0" fillId="0" borderId="5" xfId="0" applyFill="1" applyBorder="1" applyAlignment="1"/>
    <xf numFmtId="0" fontId="0" fillId="0" borderId="37" xfId="0" applyBorder="1"/>
    <xf numFmtId="0" fontId="0" fillId="0" borderId="38" xfId="0" applyFill="1" applyBorder="1"/>
    <xf numFmtId="0" fontId="0" fillId="0" borderId="38" xfId="0" applyBorder="1"/>
    <xf numFmtId="0" fontId="0" fillId="0" borderId="39" xfId="0" applyFill="1" applyBorder="1" applyAlignment="1"/>
    <xf numFmtId="0" fontId="10" fillId="4" borderId="0" xfId="0" applyFont="1" applyFill="1" applyBorder="1" applyAlignment="1">
      <alignment horizontal="center" vertical="top" wrapText="1"/>
    </xf>
    <xf numFmtId="0" fontId="2" fillId="5" borderId="0" xfId="0" applyNumberFormat="1" applyFont="1" applyFill="1" applyAlignment="1">
      <alignment vertical="top"/>
    </xf>
    <xf numFmtId="0" fontId="2" fillId="4" borderId="0" xfId="0" applyNumberFormat="1" applyFont="1" applyFill="1" applyAlignment="1">
      <alignment vertical="top"/>
    </xf>
    <xf numFmtId="0" fontId="0" fillId="4" borderId="0" xfId="0" applyFill="1"/>
    <xf numFmtId="0" fontId="32" fillId="11" borderId="0" xfId="0" applyFont="1" applyFill="1" applyAlignment="1">
      <alignment vertical="center" wrapText="1"/>
    </xf>
    <xf numFmtId="0" fontId="5" fillId="11" borderId="0" xfId="1" applyFill="1" applyAlignment="1">
      <alignment vertical="center" wrapText="1"/>
    </xf>
    <xf numFmtId="0" fontId="32" fillId="4" borderId="0" xfId="0" applyFont="1" applyFill="1" applyAlignment="1">
      <alignment vertical="center" wrapText="1"/>
    </xf>
    <xf numFmtId="0" fontId="31" fillId="4" borderId="0" xfId="0" applyFont="1" applyFill="1" applyAlignment="1">
      <alignment vertical="center" wrapText="1"/>
    </xf>
    <xf numFmtId="0" fontId="32" fillId="4" borderId="0" xfId="0" applyFont="1" applyFill="1" applyAlignment="1">
      <alignment horizontal="center" vertical="center" wrapText="1"/>
    </xf>
    <xf numFmtId="0" fontId="31" fillId="11" borderId="0" xfId="0" applyFont="1" applyFill="1" applyAlignment="1">
      <alignment vertical="center" wrapText="1"/>
    </xf>
    <xf numFmtId="0" fontId="32" fillId="11" borderId="0" xfId="0" applyFont="1" applyFill="1" applyAlignment="1">
      <alignment horizontal="center" vertical="center" wrapText="1"/>
    </xf>
    <xf numFmtId="0" fontId="5" fillId="4" borderId="0" xfId="1" applyFill="1" applyAlignment="1">
      <alignment vertical="center" wrapText="1"/>
    </xf>
    <xf numFmtId="0" fontId="0" fillId="0" borderId="0" xfId="0" applyAlignment="1">
      <alignment horizontal="center"/>
    </xf>
    <xf numFmtId="0" fontId="0" fillId="0" borderId="0" xfId="0" applyAlignment="1">
      <alignment horizontal="left" vertical="top"/>
    </xf>
    <xf numFmtId="49" fontId="32" fillId="11" borderId="0" xfId="0" applyNumberFormat="1" applyFont="1" applyFill="1" applyAlignment="1">
      <alignment horizontal="center" vertical="center" wrapText="1"/>
    </xf>
    <xf numFmtId="49" fontId="32" fillId="4" borderId="0" xfId="0" applyNumberFormat="1" applyFont="1" applyFill="1" applyAlignment="1">
      <alignment horizontal="center" vertical="center" wrapText="1"/>
    </xf>
    <xf numFmtId="0" fontId="33" fillId="9" borderId="0" xfId="0" applyFont="1" applyFill="1" applyAlignment="1">
      <alignment horizontal="left" vertical="top" wrapText="1"/>
    </xf>
    <xf numFmtId="49" fontId="33" fillId="9" borderId="0" xfId="0" applyNumberFormat="1" applyFont="1" applyFill="1" applyAlignment="1">
      <alignment horizontal="left" vertical="top" wrapText="1"/>
    </xf>
    <xf numFmtId="0" fontId="33" fillId="9" borderId="0" xfId="0" applyFont="1" applyFill="1" applyAlignment="1">
      <alignment horizontal="center" vertical="top" wrapText="1"/>
    </xf>
    <xf numFmtId="0" fontId="0" fillId="0" borderId="3" xfId="0" applyBorder="1"/>
    <xf numFmtId="0" fontId="0" fillId="0" borderId="11" xfId="0" applyBorder="1"/>
    <xf numFmtId="0" fontId="0" fillId="0" borderId="12" xfId="0" applyBorder="1"/>
    <xf numFmtId="0" fontId="0" fillId="0" borderId="22" xfId="0" applyBorder="1"/>
    <xf numFmtId="0" fontId="0" fillId="0" borderId="12" xfId="0" applyFill="1" applyBorder="1"/>
    <xf numFmtId="0" fontId="1" fillId="6" borderId="21" xfId="0" applyFont="1" applyFill="1" applyBorder="1"/>
    <xf numFmtId="0" fontId="1" fillId="6" borderId="12" xfId="0" applyFont="1" applyFill="1" applyBorder="1"/>
    <xf numFmtId="164" fontId="0" fillId="7" borderId="0" xfId="0" applyNumberFormat="1" applyFill="1" applyBorder="1" applyAlignment="1">
      <alignment horizontal="right"/>
    </xf>
    <xf numFmtId="164" fontId="0" fillId="0" borderId="0" xfId="0" applyNumberFormat="1" applyBorder="1" applyAlignment="1">
      <alignment horizontal="right"/>
    </xf>
    <xf numFmtId="0" fontId="0" fillId="7" borderId="4" xfId="0" applyFill="1" applyBorder="1" applyAlignment="1">
      <alignment horizontal="left"/>
    </xf>
    <xf numFmtId="0" fontId="0" fillId="0" borderId="4" xfId="0" applyBorder="1" applyAlignment="1">
      <alignment horizontal="left"/>
    </xf>
    <xf numFmtId="164" fontId="7" fillId="0" borderId="0" xfId="0" applyNumberFormat="1" applyFont="1" applyBorder="1" applyAlignment="1">
      <alignment horizontal="right"/>
    </xf>
    <xf numFmtId="0" fontId="0" fillId="7" borderId="0" xfId="0" applyFill="1" applyBorder="1" applyAlignment="1">
      <alignment horizontal="left"/>
    </xf>
    <xf numFmtId="0" fontId="7" fillId="0" borderId="4" xfId="0" applyFont="1" applyBorder="1" applyAlignment="1">
      <alignment horizontal="left"/>
    </xf>
    <xf numFmtId="0" fontId="0" fillId="0" borderId="5" xfId="0" applyBorder="1" applyAlignment="1">
      <alignment horizontal="left"/>
    </xf>
    <xf numFmtId="164" fontId="0" fillId="0" borderId="1" xfId="0" applyNumberFormat="1" applyBorder="1" applyAlignment="1">
      <alignment horizontal="right"/>
    </xf>
    <xf numFmtId="164" fontId="7" fillId="0" borderId="1" xfId="0" applyNumberFormat="1" applyFont="1" applyBorder="1" applyAlignment="1">
      <alignment horizontal="right"/>
    </xf>
    <xf numFmtId="0" fontId="7" fillId="0" borderId="5" xfId="0" applyFont="1" applyBorder="1" applyAlignment="1">
      <alignment horizontal="left"/>
    </xf>
    <xf numFmtId="164" fontId="7" fillId="7" borderId="0" xfId="0" applyNumberFormat="1" applyFont="1" applyFill="1" applyBorder="1" applyAlignment="1">
      <alignment horizontal="right"/>
    </xf>
    <xf numFmtId="0" fontId="7" fillId="7" borderId="4" xfId="0" applyFont="1" applyFill="1" applyBorder="1" applyAlignment="1">
      <alignment horizontal="left"/>
    </xf>
    <xf numFmtId="0" fontId="16" fillId="9" borderId="17" xfId="0" applyFont="1" applyFill="1" applyBorder="1" applyAlignment="1">
      <alignment horizontal="center" wrapText="1"/>
    </xf>
    <xf numFmtId="0" fontId="16" fillId="9" borderId="12" xfId="0" applyFont="1" applyFill="1" applyBorder="1" applyAlignment="1">
      <alignment horizontal="center" wrapText="1"/>
    </xf>
    <xf numFmtId="0" fontId="17" fillId="9" borderId="12" xfId="0" applyFont="1" applyFill="1" applyBorder="1" applyAlignment="1">
      <alignment horizontal="center"/>
    </xf>
    <xf numFmtId="0" fontId="17" fillId="9" borderId="17" xfId="0" applyFont="1" applyFill="1" applyBorder="1" applyAlignment="1">
      <alignment horizontal="center"/>
    </xf>
    <xf numFmtId="0" fontId="17" fillId="9" borderId="14" xfId="0" applyFont="1" applyFill="1" applyBorder="1" applyAlignment="1">
      <alignment horizontal="center"/>
    </xf>
    <xf numFmtId="0" fontId="17" fillId="0" borderId="0" xfId="0" applyFont="1" applyFill="1" applyBorder="1" applyAlignment="1">
      <alignment horizontal="center"/>
    </xf>
    <xf numFmtId="0" fontId="16" fillId="0" borderId="0" xfId="0" applyFont="1" applyFill="1" applyBorder="1" applyAlignment="1">
      <alignment horizontal="center" wrapText="1"/>
    </xf>
    <xf numFmtId="0" fontId="1" fillId="9" borderId="0" xfId="0" applyFont="1" applyFill="1" applyAlignment="1">
      <alignment horizontal="center"/>
    </xf>
    <xf numFmtId="0" fontId="8" fillId="8" borderId="9" xfId="0" applyFont="1" applyFill="1" applyBorder="1" applyAlignment="1">
      <alignment vertical="top" wrapText="1"/>
    </xf>
    <xf numFmtId="0" fontId="8" fillId="8" borderId="0" xfId="0" applyFont="1" applyFill="1" applyBorder="1" applyAlignment="1">
      <alignment vertical="top" wrapText="1"/>
    </xf>
    <xf numFmtId="0" fontId="8" fillId="8" borderId="4" xfId="0" applyFont="1" applyFill="1" applyBorder="1" applyAlignment="1">
      <alignment vertical="top" wrapText="1"/>
    </xf>
    <xf numFmtId="0" fontId="8" fillId="8" borderId="8" xfId="0" applyFont="1" applyFill="1" applyBorder="1" applyAlignment="1">
      <alignment vertical="top" wrapText="1"/>
    </xf>
    <xf numFmtId="0" fontId="8" fillId="8" borderId="2" xfId="0" applyFont="1" applyFill="1" applyBorder="1" applyAlignment="1">
      <alignment vertical="top" wrapText="1"/>
    </xf>
    <xf numFmtId="0" fontId="8" fillId="8" borderId="3" xfId="0" applyFont="1" applyFill="1" applyBorder="1" applyAlignment="1">
      <alignment vertical="top" wrapText="1"/>
    </xf>
    <xf numFmtId="0" fontId="15" fillId="5" borderId="0" xfId="0" applyFont="1" applyFill="1" applyAlignment="1">
      <alignment vertical="top" wrapText="1"/>
    </xf>
    <xf numFmtId="0" fontId="15" fillId="4" borderId="0" xfId="0" applyFont="1" applyFill="1" applyAlignment="1">
      <alignment vertical="top" wrapText="1"/>
    </xf>
  </cellXfs>
  <cellStyles count="2">
    <cellStyle name="Lien hypertexte" xfId="1" builtinId="8"/>
    <cellStyle name="Normal" xfId="0" builtinId="0"/>
  </cellStyles>
  <dxfs count="2">
    <dxf>
      <fill>
        <patternFill>
          <bgColor theme="3" tint="0.79998168889431442"/>
        </patternFill>
      </fill>
    </dxf>
    <dxf>
      <fill>
        <patternFill>
          <bgColor theme="3"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idedd.org/regles/races/tieffelin/" TargetMode="External"/><Relationship Id="rId3" Type="http://schemas.openxmlformats.org/officeDocument/2006/relationships/hyperlink" Target="https://www.aidedd.org/regles/races/humain/" TargetMode="External"/><Relationship Id="rId7" Type="http://schemas.openxmlformats.org/officeDocument/2006/relationships/hyperlink" Target="https://www.aidedd.org/regles/races/gnome/"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halfel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drakeide/" TargetMode="External"/><Relationship Id="rId11" Type="http://schemas.openxmlformats.org/officeDocument/2006/relationships/hyperlink" Target="https://www.aidedd.org/regles/races/goliath/" TargetMode="External"/><Relationship Id="rId5" Type="http://schemas.openxmlformats.org/officeDocument/2006/relationships/hyperlink" Target="https://www.aidedd.org/regles/races/demi-orque/" TargetMode="External"/><Relationship Id="rId10" Type="http://schemas.openxmlformats.org/officeDocument/2006/relationships/hyperlink" Target="https://www.aidedd.org/regles/races/genasis/" TargetMode="External"/><Relationship Id="rId4" Type="http://schemas.openxmlformats.org/officeDocument/2006/relationships/hyperlink" Target="https://www.aidedd.org/regles/races/nain/" TargetMode="External"/><Relationship Id="rId9" Type="http://schemas.openxmlformats.org/officeDocument/2006/relationships/hyperlink" Target="https://www.aidedd.org/regles/races/aarakocr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idedd.org/regles/races/demi-orque/" TargetMode="External"/><Relationship Id="rId13" Type="http://schemas.openxmlformats.org/officeDocument/2006/relationships/hyperlink" Target="https://www.aidedd.org/regles/races/goliath/" TargetMode="External"/><Relationship Id="rId3" Type="http://schemas.openxmlformats.org/officeDocument/2006/relationships/hyperlink" Target="https://www.aidedd.org/regles/races/gnome/" TargetMode="External"/><Relationship Id="rId7" Type="http://schemas.openxmlformats.org/officeDocument/2006/relationships/hyperlink" Target="https://www.aidedd.org/regles/races/humain/" TargetMode="External"/><Relationship Id="rId12" Type="http://schemas.openxmlformats.org/officeDocument/2006/relationships/hyperlink" Target="https://www.aidedd.org/regles/races/demi-elfe/" TargetMode="External"/><Relationship Id="rId2" Type="http://schemas.openxmlformats.org/officeDocument/2006/relationships/hyperlink" Target="https://www.aidedd.org/regles/races/nain/" TargetMode="External"/><Relationship Id="rId1" Type="http://schemas.openxmlformats.org/officeDocument/2006/relationships/hyperlink" Target="https://www.aidedd.org/regles/races/elfe/" TargetMode="External"/><Relationship Id="rId6" Type="http://schemas.openxmlformats.org/officeDocument/2006/relationships/hyperlink" Target="https://www.aidedd.org/regles/races/halfelin/" TargetMode="External"/><Relationship Id="rId11" Type="http://schemas.openxmlformats.org/officeDocument/2006/relationships/hyperlink" Target="https://www.aidedd.org/regles/races/aarakocra/" TargetMode="External"/><Relationship Id="rId5" Type="http://schemas.openxmlformats.org/officeDocument/2006/relationships/hyperlink" Target="https://www.aidedd.org/regles/races/halfelin/" TargetMode="External"/><Relationship Id="rId10" Type="http://schemas.openxmlformats.org/officeDocument/2006/relationships/hyperlink" Target="https://www.aidedd.org/regles/races/tieffelin/" TargetMode="External"/><Relationship Id="rId4" Type="http://schemas.openxmlformats.org/officeDocument/2006/relationships/hyperlink" Target="https://www.aidedd.org/regles/races/genasis/" TargetMode="External"/><Relationship Id="rId9" Type="http://schemas.openxmlformats.org/officeDocument/2006/relationships/hyperlink" Target="https://www.aidedd.org/regles/races/drakeide/" TargetMode="External"/><Relationship Id="rId1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aidedd.org/regles/classes/moine/" TargetMode="External"/><Relationship Id="rId13" Type="http://schemas.openxmlformats.org/officeDocument/2006/relationships/printerSettings" Target="../printerSettings/printerSettings2.bin"/><Relationship Id="rId3" Type="http://schemas.openxmlformats.org/officeDocument/2006/relationships/hyperlink" Target="https://www.aidedd.org/regles/classes/clerc/" TargetMode="External"/><Relationship Id="rId7" Type="http://schemas.openxmlformats.org/officeDocument/2006/relationships/hyperlink" Target="https://www.aidedd.org/regles/classes/magicien/" TargetMode="External"/><Relationship Id="rId12" Type="http://schemas.openxmlformats.org/officeDocument/2006/relationships/hyperlink" Target="https://www.aidedd.org/regles/classes/rodeur/" TargetMode="External"/><Relationship Id="rId2" Type="http://schemas.openxmlformats.org/officeDocument/2006/relationships/hyperlink" Target="https://www.aidedd.org/regles/classes/barde/" TargetMode="External"/><Relationship Id="rId1" Type="http://schemas.openxmlformats.org/officeDocument/2006/relationships/hyperlink" Target="https://www.aidedd.org/regles/classes/barbare/" TargetMode="External"/><Relationship Id="rId6" Type="http://schemas.openxmlformats.org/officeDocument/2006/relationships/hyperlink" Target="https://www.aidedd.org/regles/classes/guerrier/" TargetMode="External"/><Relationship Id="rId11" Type="http://schemas.openxmlformats.org/officeDocument/2006/relationships/hyperlink" Target="https://www.aidedd.org/regles/classes/sorcier/" TargetMode="External"/><Relationship Id="rId5" Type="http://schemas.openxmlformats.org/officeDocument/2006/relationships/hyperlink" Target="https://www.aidedd.org/regles/classes/ensorceleur/" TargetMode="External"/><Relationship Id="rId10" Type="http://schemas.openxmlformats.org/officeDocument/2006/relationships/hyperlink" Target="https://www.aidedd.org/regles/classes/roublard/" TargetMode="External"/><Relationship Id="rId4" Type="http://schemas.openxmlformats.org/officeDocument/2006/relationships/hyperlink" Target="https://www.aidedd.org/regles/classes/druide/" TargetMode="External"/><Relationship Id="rId9" Type="http://schemas.openxmlformats.org/officeDocument/2006/relationships/hyperlink" Target="https://www.aidedd.org/regles/classes/paladi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17" Type="http://schemas.openxmlformats.org/officeDocument/2006/relationships/hyperlink" Target="https://www.aidedd.org/dnd/monstres.php?vf=demi-dragon-rouge-veteran" TargetMode="External"/><Relationship Id="rId299" Type="http://schemas.openxmlformats.org/officeDocument/2006/relationships/hyperlink" Target="https://www.aidedd.org/dnd/monstres.php?vf=guerrier-tribal" TargetMode="External"/><Relationship Id="rId21" Type="http://schemas.openxmlformats.org/officeDocument/2006/relationships/hyperlink" Target="https://www.aidedd.org/dnd/monstres.php?vf=arcanaloth" TargetMode="External"/><Relationship Id="rId63" Type="http://schemas.openxmlformats.org/officeDocument/2006/relationships/hyperlink" Target="https://www.aidedd.org/dnd/monstres.php?vf=cerveau-venerable" TargetMode="External"/><Relationship Id="rId159" Type="http://schemas.openxmlformats.org/officeDocument/2006/relationships/hyperlink" Target="https://www.aidedd.org/dnd/monstres.php?vf=dragon-d-or-jeune" TargetMode="External"/><Relationship Id="rId324" Type="http://schemas.openxmlformats.org/officeDocument/2006/relationships/hyperlink" Target="https://www.aidedd.org/dnd/monstres.php?vf=kobold" TargetMode="External"/><Relationship Id="rId366" Type="http://schemas.openxmlformats.org/officeDocument/2006/relationships/hyperlink" Target="https://www.aidedd.org/dnd/monstres.php?vf=mammouth" TargetMode="External"/><Relationship Id="rId531" Type="http://schemas.openxmlformats.org/officeDocument/2006/relationships/hyperlink" Target="https://www.aidedd.org/dnd/monstres.php?vf=sylvanien" TargetMode="External"/><Relationship Id="rId573" Type="http://schemas.openxmlformats.org/officeDocument/2006/relationships/hyperlink" Target="https://www.aidedd.org/dnd/monstres.php?vf=vrock" TargetMode="External"/><Relationship Id="rId170" Type="http://schemas.openxmlformats.org/officeDocument/2006/relationships/hyperlink" Target="https://www.aidedd.org/dnd/monstres.php?vf=dragon-noir-adulte" TargetMode="External"/><Relationship Id="rId226" Type="http://schemas.openxmlformats.org/officeDocument/2006/relationships/hyperlink" Target="https://www.aidedd.org/dnd/monstres.php?vf=expert-niv-5" TargetMode="External"/><Relationship Id="rId433" Type="http://schemas.openxmlformats.org/officeDocument/2006/relationships/hyperlink" Target="https://www.aidedd.org/dnd/monstres.php?vf=orog" TargetMode="External"/><Relationship Id="rId268" Type="http://schemas.openxmlformats.org/officeDocument/2006/relationships/hyperlink" Target="https://www.aidedd.org/dnd/monstres.php?vf=gnoll-seigneur-de-meute" TargetMode="External"/><Relationship Id="rId475" Type="http://schemas.openxmlformats.org/officeDocument/2006/relationships/hyperlink" Target="https://www.aidedd.org/dnd/monstres.php?vf=rat-garou" TargetMode="External"/><Relationship Id="rId32" Type="http://schemas.openxmlformats.org/officeDocument/2006/relationships/hyperlink" Target="https://www.aidedd.org/dnd/monstres.php?vf=babouin" TargetMode="External"/><Relationship Id="rId74" Type="http://schemas.openxmlformats.org/officeDocument/2006/relationships/hyperlink" Target="https://www.aidedd.org/dnd/monstres.php?vf=cheval-de-guerre-squelette" TargetMode="External"/><Relationship Id="rId128" Type="http://schemas.openxmlformats.org/officeDocument/2006/relationships/hyperlink" Target="https://www.aidedd.org/dnd/monstres.php?vf=diable-barbele" TargetMode="External"/><Relationship Id="rId335" Type="http://schemas.openxmlformats.org/officeDocument/2006/relationships/hyperlink" Target="https://www.aidedd.org/dnd/monstres.php?vf=lanceur-de-sorts-guerisseur-niv-2" TargetMode="External"/><Relationship Id="rId377" Type="http://schemas.openxmlformats.org/officeDocument/2006/relationships/hyperlink" Target="https://www.aidedd.org/dnd/monstres.php?vf=mephite-de-glace" TargetMode="External"/><Relationship Id="rId500" Type="http://schemas.openxmlformats.org/officeDocument/2006/relationships/hyperlink" Target="https://www.aidedd.org/dnd/monstres.php?vf=seigneur-de-guerre" TargetMode="External"/><Relationship Id="rId542" Type="http://schemas.openxmlformats.org/officeDocument/2006/relationships/hyperlink" Target="https://www.aidedd.org/dnd/monstres.php?vf=tigre-a-dents-de-sabre" TargetMode="External"/><Relationship Id="rId584" Type="http://schemas.openxmlformats.org/officeDocument/2006/relationships/hyperlink" Target="https://www.aidedd.org/dnd/monstres.php?vf=yuan-ti-sang-pur" TargetMode="External"/><Relationship Id="rId5" Type="http://schemas.openxmlformats.org/officeDocument/2006/relationships/hyperlink" Target="https://www.aidedd.org/dnd/monstres.php?vf=aigle" TargetMode="External"/><Relationship Id="rId181" Type="http://schemas.openxmlformats.org/officeDocument/2006/relationships/hyperlink" Target="https://www.aidedd.org/dnd/monstres.php?vf=dragon-vert-nouveau-ne" TargetMode="External"/><Relationship Id="rId237" Type="http://schemas.openxmlformats.org/officeDocument/2006/relationships/hyperlink" Target="https://www.aidedd.org/dnd/monstres.php?vf=flagelleur-mental" TargetMode="External"/><Relationship Id="rId402" Type="http://schemas.openxmlformats.org/officeDocument/2006/relationships/hyperlink" Target="https://www.aidedd.org/dnd/monstres.php?vf=naga-corrupteur" TargetMode="External"/><Relationship Id="rId279" Type="http://schemas.openxmlformats.org/officeDocument/2006/relationships/hyperlink" Target="https://www.aidedd.org/dnd/monstres.php?vf=golem-de-glace" TargetMode="External"/><Relationship Id="rId444" Type="http://schemas.openxmlformats.org/officeDocument/2006/relationships/hyperlink" Target="https://www.aidedd.org/dnd/monstres.php?vf=panthere" TargetMode="External"/><Relationship Id="rId486" Type="http://schemas.openxmlformats.org/officeDocument/2006/relationships/hyperlink" Target="https://www.aidedd.org/dnd/monstres.php?vf=rothe-zombi" TargetMode="External"/><Relationship Id="rId43" Type="http://schemas.openxmlformats.org/officeDocument/2006/relationships/hyperlink" Target="https://www.aidedd.org/dnd/monstres.php?vf=bec-de-hache" TargetMode="External"/><Relationship Id="rId139" Type="http://schemas.openxmlformats.org/officeDocument/2006/relationships/hyperlink" Target="https://www.aidedd.org/dnd/monstres.php?vf=draegloth" TargetMode="External"/><Relationship Id="rId290" Type="http://schemas.openxmlformats.org/officeDocument/2006/relationships/hyperlink" Target="https://www.aidedd.org/dnd/monstres.php?vf=griffe-rampante" TargetMode="External"/><Relationship Id="rId304" Type="http://schemas.openxmlformats.org/officeDocument/2006/relationships/hyperlink" Target="https://www.aidedd.org/dnd/monstres.php?vf=hippocampe-geant" TargetMode="External"/><Relationship Id="rId346" Type="http://schemas.openxmlformats.org/officeDocument/2006/relationships/hyperlink" Target="https://www.aidedd.org/dnd/monstres.php?vf=lekhet" TargetMode="External"/><Relationship Id="rId388" Type="http://schemas.openxmlformats.org/officeDocument/2006/relationships/hyperlink" Target="https://www.aidedd.org/dnd/monstres.php?vf=minotaure" TargetMode="External"/><Relationship Id="rId511" Type="http://schemas.openxmlformats.org/officeDocument/2006/relationships/hyperlink" Target="https://www.aidedd.org/dnd/monstres.php?vf=sibriex" TargetMode="External"/><Relationship Id="rId553" Type="http://schemas.openxmlformats.org/officeDocument/2006/relationships/hyperlink" Target="https://www.aidedd.org/dnd/monstres.php?vf=troll" TargetMode="External"/><Relationship Id="rId85" Type="http://schemas.openxmlformats.org/officeDocument/2006/relationships/hyperlink" Target="https://www.aidedd.org/dnd/monstres.php?vf=chien-sauvage" TargetMode="External"/><Relationship Id="rId150" Type="http://schemas.openxmlformats.org/officeDocument/2006/relationships/hyperlink" Target="https://www.aidedd.org/dnd/monstres.php?vf=dragon-d-airain-jeune" TargetMode="External"/><Relationship Id="rId192" Type="http://schemas.openxmlformats.org/officeDocument/2006/relationships/hyperlink" Target="https://www.aidedd.org/dnd/monstres.php?vf=dryade" TargetMode="External"/><Relationship Id="rId206" Type="http://schemas.openxmlformats.org/officeDocument/2006/relationships/hyperlink" Target="https://www.aidedd.org/dnd/monstres.php?vf=elementaire-du-feu" TargetMode="External"/><Relationship Id="rId413" Type="http://schemas.openxmlformats.org/officeDocument/2006/relationships/hyperlink" Target="https://www.aidedd.org/dnd/monstres.php?vf=nilbog" TargetMode="External"/><Relationship Id="rId248" Type="http://schemas.openxmlformats.org/officeDocument/2006/relationships/hyperlink" Target="https://www.aidedd.org/dnd/monstres.php?vf=gauth" TargetMode="External"/><Relationship Id="rId455" Type="http://schemas.openxmlformats.org/officeDocument/2006/relationships/hyperlink" Target="https://www.aidedd.org/dnd/monstres.php?vf=plesiosaure" TargetMode="External"/><Relationship Id="rId497" Type="http://schemas.openxmlformats.org/officeDocument/2006/relationships/hyperlink" Target="https://www.aidedd.org/dnd/monstres.php?vf=satyre" TargetMode="External"/><Relationship Id="rId12" Type="http://schemas.openxmlformats.org/officeDocument/2006/relationships/hyperlink" Target="https://www.aidedd.org/dnd/monstres.php?vf=ankheg" TargetMode="External"/><Relationship Id="rId108" Type="http://schemas.openxmlformats.org/officeDocument/2006/relationships/hyperlink" Target="https://www.aidedd.org/dnd/monstres.php?vf=criard" TargetMode="External"/><Relationship Id="rId315" Type="http://schemas.openxmlformats.org/officeDocument/2006/relationships/hyperlink" Target="https://www.aidedd.org/dnd/monstres.php?vf=horreur-crochue" TargetMode="External"/><Relationship Id="rId357" Type="http://schemas.openxmlformats.org/officeDocument/2006/relationships/hyperlink" Target="https://www.aidedd.org/dnd/monstres.php?vf=loup-sanguinaire" TargetMode="External"/><Relationship Id="rId522" Type="http://schemas.openxmlformats.org/officeDocument/2006/relationships/hyperlink" Target="https://www.aidedd.org/dnd/monstres.php?vf=sorcier-d-archifee" TargetMode="External"/><Relationship Id="rId54" Type="http://schemas.openxmlformats.org/officeDocument/2006/relationships/hyperlink" Target="https://www.aidedd.org/dnd/monstres.php?vf=boiseux" TargetMode="External"/><Relationship Id="rId96" Type="http://schemas.openxmlformats.org/officeDocument/2006/relationships/hyperlink" Target="https://www.aidedd.org/dnd/monstres.php?vf=combattant-niv-3" TargetMode="External"/><Relationship Id="rId161" Type="http://schemas.openxmlformats.org/officeDocument/2006/relationships/hyperlink" Target="https://www.aidedd.org/dnd/monstres.php?vf=dragon-de-bronze-adulte" TargetMode="External"/><Relationship Id="rId217" Type="http://schemas.openxmlformats.org/officeDocument/2006/relationships/hyperlink" Target="https://www.aidedd.org/dnd/monstres.php?vf=espion" TargetMode="External"/><Relationship Id="rId399" Type="http://schemas.openxmlformats.org/officeDocument/2006/relationships/hyperlink" Target="https://www.aidedd.org/dnd/monstres.php?vf=myconide-adulte" TargetMode="External"/><Relationship Id="rId564" Type="http://schemas.openxmlformats.org/officeDocument/2006/relationships/hyperlink" Target="https://www.aidedd.org/dnd/monstres.php?vf=vase-grise" TargetMode="External"/><Relationship Id="rId259" Type="http://schemas.openxmlformats.org/officeDocument/2006/relationships/hyperlink" Target="https://www.aidedd.org/dnd/monstres.php?vf=githyanki-chevalier" TargetMode="External"/><Relationship Id="rId424" Type="http://schemas.openxmlformats.org/officeDocument/2006/relationships/hyperlink" Target="https://www.aidedd.org/dnd/monstres.php?vf=nuee-de-vers-putrides" TargetMode="External"/><Relationship Id="rId466" Type="http://schemas.openxmlformats.org/officeDocument/2006/relationships/hyperlink" Target="https://www.aidedd.org/dnd/monstres.php?vf=quadrone" TargetMode="External"/><Relationship Id="rId23" Type="http://schemas.openxmlformats.org/officeDocument/2006/relationships/hyperlink" Target="https://www.aidedd.org/dnd/monstres.php?vf=archidruide" TargetMode="External"/><Relationship Id="rId119" Type="http://schemas.openxmlformats.org/officeDocument/2006/relationships/hyperlink" Target="https://www.aidedd.org/dnd/monstres.php?vf=demi-ogre" TargetMode="External"/><Relationship Id="rId270" Type="http://schemas.openxmlformats.org/officeDocument/2006/relationships/hyperlink" Target="https://www.aidedd.org/dnd/monstres.php?vf=gobelin" TargetMode="External"/><Relationship Id="rId326" Type="http://schemas.openxmlformats.org/officeDocument/2006/relationships/hyperlink" Target="https://www.aidedd.org/dnd/monstres.php?vf=kobold-inventeur" TargetMode="External"/><Relationship Id="rId533" Type="http://schemas.openxmlformats.org/officeDocument/2006/relationships/hyperlink" Target="https://www.aidedd.org/dnd/monstres.php?vf=tanarukk" TargetMode="External"/><Relationship Id="rId65" Type="http://schemas.openxmlformats.org/officeDocument/2006/relationships/hyperlink" Target="https://www.aidedd.org/dnd/monstres.php?vf=chacalide" TargetMode="External"/><Relationship Id="rId130" Type="http://schemas.openxmlformats.org/officeDocument/2006/relationships/hyperlink" Target="https://www.aidedd.org/dnd/monstres.php?vf=diable-cornu" TargetMode="External"/><Relationship Id="rId368" Type="http://schemas.openxmlformats.org/officeDocument/2006/relationships/hyperlink" Target="https://www.aidedd.org/dnd/monstres.php?vf=mante-obscure" TargetMode="External"/><Relationship Id="rId575" Type="http://schemas.openxmlformats.org/officeDocument/2006/relationships/hyperlink" Target="https://www.aidedd.org/dnd/monstres.php?vf=worg" TargetMode="External"/><Relationship Id="rId172" Type="http://schemas.openxmlformats.org/officeDocument/2006/relationships/hyperlink" Target="https://www.aidedd.org/dnd/monstres.php?vf=dragon-noir-jeune" TargetMode="External"/><Relationship Id="rId228" Type="http://schemas.openxmlformats.org/officeDocument/2006/relationships/hyperlink" Target="https://www.aidedd.org/dnd/monstres.php?vf=expert-en-arts-martiaux" TargetMode="External"/><Relationship Id="rId435" Type="http://schemas.openxmlformats.org/officeDocument/2006/relationships/hyperlink" Target="https://www.aidedd.org/dnd/monstres.php?vf=orque-chef-de-guerre" TargetMode="External"/><Relationship Id="rId477" Type="http://schemas.openxmlformats.org/officeDocument/2006/relationships/hyperlink" Target="https://www.aidedd.org/dnd/monstres.php?vf=remorhaz-jeune" TargetMode="External"/><Relationship Id="rId281" Type="http://schemas.openxmlformats.org/officeDocument/2006/relationships/hyperlink" Target="https://www.aidedd.org/dnd/monstres.php?vf=gorgone" TargetMode="External"/><Relationship Id="rId337" Type="http://schemas.openxmlformats.org/officeDocument/2006/relationships/hyperlink" Target="https://www.aidedd.org/dnd/monstres.php?vf=lanceur-de-sorts-guerisseur-niv-4" TargetMode="External"/><Relationship Id="rId502" Type="http://schemas.openxmlformats.org/officeDocument/2006/relationships/hyperlink" Target="https://www.aidedd.org/dnd/monstres.php?vf=selkie" TargetMode="External"/><Relationship Id="rId34" Type="http://schemas.openxmlformats.org/officeDocument/2006/relationships/hyperlink" Target="https://www.aidedd.org/dnd/monstres.php?vf=balor" TargetMode="External"/><Relationship Id="rId76" Type="http://schemas.openxmlformats.org/officeDocument/2006/relationships/hyperlink" Target="https://www.aidedd.org/dnd/monstres.php?vf=cheval-de-trait" TargetMode="External"/><Relationship Id="rId141" Type="http://schemas.openxmlformats.org/officeDocument/2006/relationships/hyperlink" Target="https://www.aidedd.org/dnd/monstres.php?vf=dragon-blanc-ancien" TargetMode="External"/><Relationship Id="rId379" Type="http://schemas.openxmlformats.org/officeDocument/2006/relationships/hyperlink" Target="https://www.aidedd.org/dnd/monstres.php?vf=mephite-de-poussiere" TargetMode="External"/><Relationship Id="rId544" Type="http://schemas.openxmlformats.org/officeDocument/2006/relationships/hyperlink" Target="https://www.aidedd.org/dnd/monstres.php?vf=tlincalli" TargetMode="External"/><Relationship Id="rId586" Type="http://schemas.openxmlformats.org/officeDocument/2006/relationships/hyperlink" Target="https://www.aidedd.org/dnd/monstres.php?vf=zombi" TargetMode="External"/><Relationship Id="rId7" Type="http://schemas.openxmlformats.org/officeDocument/2006/relationships/hyperlink" Target="https://www.aidedd.org/dnd/monstres.php?vf=alhoon" TargetMode="External"/><Relationship Id="rId183" Type="http://schemas.openxmlformats.org/officeDocument/2006/relationships/hyperlink" Target="https://www.aidedd.org/dnd/monstres.php?vf=dretch" TargetMode="External"/><Relationship Id="rId239" Type="http://schemas.openxmlformats.org/officeDocument/2006/relationships/hyperlink" Target="https://www.aidedd.org/dnd/monstres.php?vf=flumph" TargetMode="External"/><Relationship Id="rId390" Type="http://schemas.openxmlformats.org/officeDocument/2006/relationships/hyperlink" Target="https://www.aidedd.org/dnd/monstres.php?vf=moisissure-violette" TargetMode="External"/><Relationship Id="rId404" Type="http://schemas.openxmlformats.org/officeDocument/2006/relationships/hyperlink" Target="https://www.aidedd.org/dnd/monstres.php?vf=naga-osseux" TargetMode="External"/><Relationship Id="rId446" Type="http://schemas.openxmlformats.org/officeDocument/2006/relationships/hyperlink" Target="https://www.aidedd.org/dnd/monstres.php?vf=pegase" TargetMode="External"/><Relationship Id="rId250" Type="http://schemas.openxmlformats.org/officeDocument/2006/relationships/hyperlink" Target="https://www.aidedd.org/dnd/monstres.php?vf=geant-des-collines-maudit" TargetMode="External"/><Relationship Id="rId292" Type="http://schemas.openxmlformats.org/officeDocument/2006/relationships/hyperlink" Target="https://www.aidedd.org/dnd/monstres.php?vf=grung" TargetMode="External"/><Relationship Id="rId306" Type="http://schemas.openxmlformats.org/officeDocument/2006/relationships/hyperlink" Target="https://www.aidedd.org/dnd/monstres.php?vf=hobgobelin" TargetMode="External"/><Relationship Id="rId488" Type="http://schemas.openxmlformats.org/officeDocument/2006/relationships/hyperlink" Target="https://www.aidedd.org/dnd/monstres.php?vf=rotz" TargetMode="External"/><Relationship Id="rId45" Type="http://schemas.openxmlformats.org/officeDocument/2006/relationships/hyperlink" Target="https://www.aidedd.org/dnd/monstres.php?vf=belaphoss" TargetMode="External"/><Relationship Id="rId87" Type="http://schemas.openxmlformats.org/officeDocument/2006/relationships/hyperlink" Target="https://www.aidedd.org/dnd/monstres.php?vf=chimere" TargetMode="External"/><Relationship Id="rId110" Type="http://schemas.openxmlformats.org/officeDocument/2006/relationships/hyperlink" Target="https://www.aidedd.org/dnd/monstres.php?vf=crocodile-geant" TargetMode="External"/><Relationship Id="rId348" Type="http://schemas.openxmlformats.org/officeDocument/2006/relationships/hyperlink" Target="https://www.aidedd.org/dnd/monstres.php?vf=leucrotta" TargetMode="External"/><Relationship Id="rId513" Type="http://schemas.openxmlformats.org/officeDocument/2006/relationships/hyperlink" Target="https://www.aidedd.org/dnd/monstres.php?vf=slaad-bleu" TargetMode="External"/><Relationship Id="rId555" Type="http://schemas.openxmlformats.org/officeDocument/2006/relationships/hyperlink" Target="https://www.aidedd.org/dnd/monstres.php?vf=tyrannoeil" TargetMode="External"/><Relationship Id="rId152" Type="http://schemas.openxmlformats.org/officeDocument/2006/relationships/hyperlink" Target="https://www.aidedd.org/dnd/monstres.php?vf=dragon-d-argent-adulte" TargetMode="External"/><Relationship Id="rId194" Type="http://schemas.openxmlformats.org/officeDocument/2006/relationships/hyperlink" Target="https://www.aidedd.org/dnd/monstres.php?vf=duergar-garde-de-pierre" TargetMode="External"/><Relationship Id="rId208" Type="http://schemas.openxmlformats.org/officeDocument/2006/relationships/hyperlink" Target="https://www.aidedd.org/dnd/monstres.php?vf=elric" TargetMode="External"/><Relationship Id="rId415" Type="http://schemas.openxmlformats.org/officeDocument/2006/relationships/hyperlink" Target="https://www.aidedd.org/dnd/monstres.php?vf=nothic" TargetMode="External"/><Relationship Id="rId457" Type="http://schemas.openxmlformats.org/officeDocument/2006/relationships/hyperlink" Target="https://www.aidedd.org/dnd/monstres.php?vf=poney" TargetMode="External"/><Relationship Id="rId261" Type="http://schemas.openxmlformats.org/officeDocument/2006/relationships/hyperlink" Target="https://www.aidedd.org/dnd/monstres.php?vf=githzerai-moine" TargetMode="External"/><Relationship Id="rId499" Type="http://schemas.openxmlformats.org/officeDocument/2006/relationships/hyperlink" Target="https://www.aidedd.org/dnd/monstres.php?vf=scorpion-geant" TargetMode="External"/><Relationship Id="rId14" Type="http://schemas.openxmlformats.org/officeDocument/2006/relationships/hyperlink" Target="https://www.aidedd.org/dnd/monstres.php?vf=apprenti-magicien" TargetMode="External"/><Relationship Id="rId56" Type="http://schemas.openxmlformats.org/officeDocument/2006/relationships/hyperlink" Target="https://www.aidedd.org/dnd/monstres.php?vf=brutacien" TargetMode="External"/><Relationship Id="rId317" Type="http://schemas.openxmlformats.org/officeDocument/2006/relationships/hyperlink" Target="https://www.aidedd.org/dnd/monstres.php?vf=hydre" TargetMode="External"/><Relationship Id="rId359" Type="http://schemas.openxmlformats.org/officeDocument/2006/relationships/hyperlink" Target="https://www.aidedd.org/dnd/monstres.php?vf=mage" TargetMode="External"/><Relationship Id="rId524" Type="http://schemas.openxmlformats.org/officeDocument/2006/relationships/hyperlink" Target="https://www.aidedd.org/dnd/monstres.php?vf=sorcier-de-grand-ancien" TargetMode="External"/><Relationship Id="rId566" Type="http://schemas.openxmlformats.org/officeDocument/2006/relationships/hyperlink" Target="https://www.aidedd.org/dnd/monstres.php?vf=vautour-geant" TargetMode="External"/><Relationship Id="rId98" Type="http://schemas.openxmlformats.org/officeDocument/2006/relationships/hyperlink" Target="https://www.aidedd.org/dnd/monstres.php?vf=combattant-niv-5" TargetMode="External"/><Relationship Id="rId121" Type="http://schemas.openxmlformats.org/officeDocument/2006/relationships/hyperlink" Target="https://www.aidedd.org/dnd/monstres.php?vf=deslor" TargetMode="External"/><Relationship Id="rId163" Type="http://schemas.openxmlformats.org/officeDocument/2006/relationships/hyperlink" Target="https://www.aidedd.org/dnd/monstres.php?vf=dragon-de-bronze-jeune" TargetMode="External"/><Relationship Id="rId219" Type="http://schemas.openxmlformats.org/officeDocument/2006/relationships/hyperlink" Target="https://www.aidedd.org/dnd/monstres.php?vf=ettercap" TargetMode="External"/><Relationship Id="rId370" Type="http://schemas.openxmlformats.org/officeDocument/2006/relationships/hyperlink" Target="https://www.aidedd.org/dnd/monstres.php?vf=manticore" TargetMode="External"/><Relationship Id="rId426" Type="http://schemas.openxmlformats.org/officeDocument/2006/relationships/hyperlink" Target="https://www.aidedd.org/dnd/monstres.php?vf=ogre" TargetMode="External"/><Relationship Id="rId230" Type="http://schemas.openxmlformats.org/officeDocument/2006/relationships/hyperlink" Target="https://www.aidedd.org/dnd/monstres.php?vf=fantome" TargetMode="External"/><Relationship Id="rId468" Type="http://schemas.openxmlformats.org/officeDocument/2006/relationships/hyperlink" Target="https://www.aidedd.org/dnd/monstres.php?vf=quaggoth-serviteur-des-spores" TargetMode="External"/><Relationship Id="rId25" Type="http://schemas.openxmlformats.org/officeDocument/2006/relationships/hyperlink" Target="https://www.aidedd.org/dnd/monstres.php?vf=armure-animee" TargetMode="External"/><Relationship Id="rId67" Type="http://schemas.openxmlformats.org/officeDocument/2006/relationships/hyperlink" Target="https://www.aidedd.org/dnd/monstres.php?vf=champion" TargetMode="External"/><Relationship Id="rId272" Type="http://schemas.openxmlformats.org/officeDocument/2006/relationships/hyperlink" Target="https://www.aidedd.org/dnd/monstres.php?vf=gobelours" TargetMode="External"/><Relationship Id="rId328" Type="http://schemas.openxmlformats.org/officeDocument/2006/relationships/hyperlink" Target="https://www.aidedd.org/dnd/monstres.php?vf=kuo-toa" TargetMode="External"/><Relationship Id="rId535" Type="http://schemas.openxmlformats.org/officeDocument/2006/relationships/hyperlink" Target="https://www.aidedd.org/dnd/monstres.php?vf=tarasque" TargetMode="External"/><Relationship Id="rId577" Type="http://schemas.openxmlformats.org/officeDocument/2006/relationships/hyperlink" Target="https://www.aidedd.org/dnd/monstres.php?vf=xvart" TargetMode="External"/><Relationship Id="rId132" Type="http://schemas.openxmlformats.org/officeDocument/2006/relationships/hyperlink" Target="https://www.aidedd.org/dnd/monstres.php?vf=diable-gele" TargetMode="External"/><Relationship Id="rId174" Type="http://schemas.openxmlformats.org/officeDocument/2006/relationships/hyperlink" Target="https://www.aidedd.org/dnd/monstres.php?vf=dragon-rouge-adulte" TargetMode="External"/><Relationship Id="rId381" Type="http://schemas.openxmlformats.org/officeDocument/2006/relationships/hyperlink" Target="https://www.aidedd.org/dnd/monstres.php?vf=mercenaire-de-bois-noir" TargetMode="External"/><Relationship Id="rId241" Type="http://schemas.openxmlformats.org/officeDocument/2006/relationships/hyperlink" Target="https://www.aidedd.org/dnd/monstres.php?vf=forgelier-titan" TargetMode="External"/><Relationship Id="rId437" Type="http://schemas.openxmlformats.org/officeDocument/2006/relationships/hyperlink" Target="https://www.aidedd.org/dnd/monstres.php?vf=otyugh" TargetMode="External"/><Relationship Id="rId479" Type="http://schemas.openxmlformats.org/officeDocument/2006/relationships/hyperlink" Target="https://www.aidedd.org/dnd/monstres.php?vf=requin-geant" TargetMode="External"/><Relationship Id="rId36" Type="http://schemas.openxmlformats.org/officeDocument/2006/relationships/hyperlink" Target="https://www.aidedd.org/dnd/monstres.php?vf=bandit" TargetMode="External"/><Relationship Id="rId283" Type="http://schemas.openxmlformats.org/officeDocument/2006/relationships/hyperlink" Target="https://www.aidedd.org/dnd/monstres.php?vf=goule" TargetMode="External"/><Relationship Id="rId339" Type="http://schemas.openxmlformats.org/officeDocument/2006/relationships/hyperlink" Target="https://www.aidedd.org/dnd/monstres.php?vf=lanceur-de-sorts-guerisseur-niv-6" TargetMode="External"/><Relationship Id="rId490" Type="http://schemas.openxmlformats.org/officeDocument/2006/relationships/hyperlink" Target="https://www.aidedd.org/dnd/monstres.php?vf=sahuagin-baron" TargetMode="External"/><Relationship Id="rId504" Type="http://schemas.openxmlformats.org/officeDocument/2006/relationships/hyperlink" Target="https://www.aidedd.org/dnd/monstres.php?vf=serpent-constricteur" TargetMode="External"/><Relationship Id="rId546" Type="http://schemas.openxmlformats.org/officeDocument/2006/relationships/hyperlink" Target="https://www.aidedd.org/dnd/monstres.php?vf=transmutateur" TargetMode="External"/><Relationship Id="rId78" Type="http://schemas.openxmlformats.org/officeDocument/2006/relationships/hyperlink" Target="https://www.aidedd.org/dnd/monstres.php?vf=chevalier-de-la-mort" TargetMode="External"/><Relationship Id="rId101" Type="http://schemas.openxmlformats.org/officeDocument/2006/relationships/hyperlink" Target="https://www.aidedd.org/dnd/monstres.php?vf=corbeau" TargetMode="External"/><Relationship Id="rId143" Type="http://schemas.openxmlformats.org/officeDocument/2006/relationships/hyperlink" Target="https://www.aidedd.org/dnd/monstres.php?vf=dragon-blanc-nouveau-ne" TargetMode="External"/><Relationship Id="rId185" Type="http://schemas.openxmlformats.org/officeDocument/2006/relationships/hyperlink" Target="https://www.aidedd.org/dnd/monstres.php?vf=drow" TargetMode="External"/><Relationship Id="rId350" Type="http://schemas.openxmlformats.org/officeDocument/2006/relationships/hyperlink" Target="https://www.aidedd.org/dnd/monstres.php?vf=lezard-geant" TargetMode="External"/><Relationship Id="rId406" Type="http://schemas.openxmlformats.org/officeDocument/2006/relationships/hyperlink" Target="https://www.aidedd.org/dnd/monstres.php?vf=narzugon" TargetMode="External"/><Relationship Id="rId9" Type="http://schemas.openxmlformats.org/officeDocument/2006/relationships/hyperlink" Target="https://www.aidedd.org/dnd/monstres.php?vf=allosaure" TargetMode="External"/><Relationship Id="rId210" Type="http://schemas.openxmlformats.org/officeDocument/2006/relationships/hyperlink" Target="https://www.aidedd.org/dnd/monstres.php?vf=enchanteur" TargetMode="External"/><Relationship Id="rId392" Type="http://schemas.openxmlformats.org/officeDocument/2006/relationships/hyperlink" Target="https://www.aidedd.org/dnd/monstres.php?vf=molosse" TargetMode="External"/><Relationship Id="rId448" Type="http://schemas.openxmlformats.org/officeDocument/2006/relationships/hyperlink" Target="https://www.aidedd.org/dnd/monstres.php?vf=perceur" TargetMode="External"/><Relationship Id="rId252" Type="http://schemas.openxmlformats.org/officeDocument/2006/relationships/hyperlink" Target="https://www.aidedd.org/dnd/monstres.php?vf=geant-des-pierres" TargetMode="External"/><Relationship Id="rId294" Type="http://schemas.openxmlformats.org/officeDocument/2006/relationships/hyperlink" Target="https://www.aidedd.org/dnd/monstres.php?vf=guenaude-aquatique" TargetMode="External"/><Relationship Id="rId308" Type="http://schemas.openxmlformats.org/officeDocument/2006/relationships/hyperlink" Target="https://www.aidedd.org/dnd/monstres.php?vf=hobgobelin-ombre-de-fer" TargetMode="External"/><Relationship Id="rId515" Type="http://schemas.openxmlformats.org/officeDocument/2006/relationships/hyperlink" Target="https://www.aidedd.org/dnd/monstres.php?vf=slaad-gris" TargetMode="External"/><Relationship Id="rId47" Type="http://schemas.openxmlformats.org/officeDocument/2006/relationships/hyperlink" Target="https://www.aidedd.org/dnd/monstres.php?vf=belette-geante" TargetMode="External"/><Relationship Id="rId89" Type="http://schemas.openxmlformats.org/officeDocument/2006/relationships/hyperlink" Target="https://www.aidedd.org/dnd/monstres.php?vf=choldrith" TargetMode="External"/><Relationship Id="rId112" Type="http://schemas.openxmlformats.org/officeDocument/2006/relationships/hyperlink" Target="https://www.aidedd.org/dnd/monstres.php?vf=cuirassier-astral" TargetMode="External"/><Relationship Id="rId154" Type="http://schemas.openxmlformats.org/officeDocument/2006/relationships/hyperlink" Target="https://www.aidedd.org/dnd/monstres.php?vf=dragon-d-argent-jeune" TargetMode="External"/><Relationship Id="rId361" Type="http://schemas.openxmlformats.org/officeDocument/2006/relationships/hyperlink" Target="https://www.aidedd.org/dnd/monstres.php?vf=mains-brulantes-vivantes" TargetMode="External"/><Relationship Id="rId557" Type="http://schemas.openxmlformats.org/officeDocument/2006/relationships/hyperlink" Target="https://www.aidedd.org/dnd/monstres.php?vf=tyrannosaure" TargetMode="External"/><Relationship Id="rId196" Type="http://schemas.openxmlformats.org/officeDocument/2006/relationships/hyperlink" Target="https://www.aidedd.org/dnd/monstres.php?vf=duodrone" TargetMode="External"/><Relationship Id="rId200" Type="http://schemas.openxmlformats.org/officeDocument/2006/relationships/hyperlink" Target="https://www.aidedd.org/dnd/monstres.php?vf=eidolon" TargetMode="External"/><Relationship Id="rId382" Type="http://schemas.openxmlformats.org/officeDocument/2006/relationships/hyperlink" Target="https://www.aidedd.org/dnd/monstres.php?vf=merrow" TargetMode="External"/><Relationship Id="rId417" Type="http://schemas.openxmlformats.org/officeDocument/2006/relationships/hyperlink" Target="https://www.aidedd.org/dnd/monstres.php?vf=nuee-d-insectes" TargetMode="External"/><Relationship Id="rId438" Type="http://schemas.openxmlformats.org/officeDocument/2006/relationships/hyperlink" Target="https://www.aidedd.org/dnd/monstres.php?vf=ours-brun" TargetMode="External"/><Relationship Id="rId459" Type="http://schemas.openxmlformats.org/officeDocument/2006/relationships/hyperlink" Target="https://www.aidedd.org/dnd/monstres.php?vf=pretre" TargetMode="External"/><Relationship Id="rId16" Type="http://schemas.openxmlformats.org/officeDocument/2006/relationships/hyperlink" Target="https://www.aidedd.org/dnd/monstres.php?vf=araignee-de-phase" TargetMode="External"/><Relationship Id="rId221" Type="http://schemas.openxmlformats.org/officeDocument/2006/relationships/hyperlink" Target="https://www.aidedd.org/dnd/monstres.php?vf=evocateur" TargetMode="External"/><Relationship Id="rId242" Type="http://schemas.openxmlformats.org/officeDocument/2006/relationships/hyperlink" Target="https://www.aidedd.org/dnd/monstres.php?vf=froghemoth" TargetMode="External"/><Relationship Id="rId263" Type="http://schemas.openxmlformats.org/officeDocument/2006/relationships/hyperlink" Target="https://www.aidedd.org/dnd/monstres.php?vf=glabrezu" TargetMode="External"/><Relationship Id="rId284" Type="http://schemas.openxmlformats.org/officeDocument/2006/relationships/hyperlink" Target="https://www.aidedd.org/dnd/monstres.php?vf=grand-singe" TargetMode="External"/><Relationship Id="rId319" Type="http://schemas.openxmlformats.org/officeDocument/2006/relationships/hyperlink" Target="https://www.aidedd.org/dnd/monstres.php?vf=hyene-geante" TargetMode="External"/><Relationship Id="rId470" Type="http://schemas.openxmlformats.org/officeDocument/2006/relationships/hyperlink" Target="https://www.aidedd.org/dnd/monstres.php?vf=quetzalcoatlus" TargetMode="External"/><Relationship Id="rId491" Type="http://schemas.openxmlformats.org/officeDocument/2006/relationships/hyperlink" Target="https://www.aidedd.org/dnd/monstres.php?vf=sahuagin-pretresse" TargetMode="External"/><Relationship Id="rId505" Type="http://schemas.openxmlformats.org/officeDocument/2006/relationships/hyperlink" Target="https://www.aidedd.org/dnd/monstres.php?vf=serpent-constricteur-geant" TargetMode="External"/><Relationship Id="rId526" Type="http://schemas.openxmlformats.org/officeDocument/2006/relationships/hyperlink" Target="https://www.aidedd.org/dnd/monstres.php?vf=spectre" TargetMode="External"/><Relationship Id="rId37" Type="http://schemas.openxmlformats.org/officeDocument/2006/relationships/hyperlink" Target="https://www.aidedd.org/dnd/monstres.php?vf=bandit-capitaine" TargetMode="External"/><Relationship Id="rId58" Type="http://schemas.openxmlformats.org/officeDocument/2006/relationships/hyperlink" Target="https://www.aidedd.org/dnd/monstres.php?vf=bulette" TargetMode="External"/><Relationship Id="rId79" Type="http://schemas.openxmlformats.org/officeDocument/2006/relationships/hyperlink" Target="https://www.aidedd.org/dnd/monstres.php?vf=chevalier-noir" TargetMode="External"/><Relationship Id="rId102" Type="http://schemas.openxmlformats.org/officeDocument/2006/relationships/hyperlink" Target="https://www.aidedd.org/dnd/monstres.php?vf=couatl" TargetMode="External"/><Relationship Id="rId123" Type="http://schemas.openxmlformats.org/officeDocument/2006/relationships/hyperlink" Target="https://www.aidedd.org/dnd/monstres.php?vf=deva" TargetMode="External"/><Relationship Id="rId144" Type="http://schemas.openxmlformats.org/officeDocument/2006/relationships/hyperlink" Target="https://www.aidedd.org/dnd/monstres.php?vf=dragon-bleu-adulte" TargetMode="External"/><Relationship Id="rId330" Type="http://schemas.openxmlformats.org/officeDocument/2006/relationships/hyperlink" Target="https://www.aidedd.org/dnd/monstres.php?vf=kuo-toa-fouet" TargetMode="External"/><Relationship Id="rId547" Type="http://schemas.openxmlformats.org/officeDocument/2006/relationships/hyperlink" Target="https://www.aidedd.org/dnd/monstres.php?vf=traqueur-gluant" TargetMode="External"/><Relationship Id="rId568" Type="http://schemas.openxmlformats.org/officeDocument/2006/relationships/hyperlink" Target="https://www.aidedd.org/dnd/monstres.php?vf=vegepygmee-chef" TargetMode="External"/><Relationship Id="rId90" Type="http://schemas.openxmlformats.org/officeDocument/2006/relationships/hyperlink" Target="https://www.aidedd.org/dnd/monstres.php?vf=chouette" TargetMode="External"/><Relationship Id="rId165" Type="http://schemas.openxmlformats.org/officeDocument/2006/relationships/hyperlink" Target="https://www.aidedd.org/dnd/monstres.php?vf=dragon-de-cuivre-adulte" TargetMode="External"/><Relationship Id="rId186" Type="http://schemas.openxmlformats.org/officeDocument/2006/relationships/hyperlink" Target="https://www.aidedd.org/dnd/monstres.php?vf=drow-capitaine-de-maison" TargetMode="External"/><Relationship Id="rId351" Type="http://schemas.openxmlformats.org/officeDocument/2006/relationships/hyperlink" Target="https://www.aidedd.org/dnd/monstres.php?vf=liche" TargetMode="External"/><Relationship Id="rId372" Type="http://schemas.openxmlformats.org/officeDocument/2006/relationships/hyperlink" Target="https://www.aidedd.org/dnd/monstres.php?vf=marilith" TargetMode="External"/><Relationship Id="rId393" Type="http://schemas.openxmlformats.org/officeDocument/2006/relationships/hyperlink" Target="https://www.aidedd.org/dnd/monstres.php?vf=molosse-de-yeth" TargetMode="External"/><Relationship Id="rId407" Type="http://schemas.openxmlformats.org/officeDocument/2006/relationships/hyperlink" Target="https://www.aidedd.org/dnd/monstres.php?vf=necromant" TargetMode="External"/><Relationship Id="rId428" Type="http://schemas.openxmlformats.org/officeDocument/2006/relationships/hyperlink" Target="https://www.aidedd.org/dnd/monstres.php?vf=ombre" TargetMode="External"/><Relationship Id="rId449" Type="http://schemas.openxmlformats.org/officeDocument/2006/relationships/hyperlink" Target="https://www.aidedd.org/dnd/monstres.php?vf=peryton" TargetMode="External"/><Relationship Id="rId211" Type="http://schemas.openxmlformats.org/officeDocument/2006/relationships/hyperlink" Target="https://www.aidedd.org/dnd/monstres.php?vf=enlaceur" TargetMode="External"/><Relationship Id="rId232" Type="http://schemas.openxmlformats.org/officeDocument/2006/relationships/hyperlink" Target="https://www.aidedd.org/dnd/monstres.php?vf=faucon" TargetMode="External"/><Relationship Id="rId253" Type="http://schemas.openxmlformats.org/officeDocument/2006/relationships/hyperlink" Target="https://www.aidedd.org/dnd/monstres.php?vf=geant-des-pierres-marchereve" TargetMode="External"/><Relationship Id="rId274" Type="http://schemas.openxmlformats.org/officeDocument/2006/relationships/hyperlink" Target="https://www.aidedd.org/dnd/monstres.php?vf=golem-d-argile" TargetMode="External"/><Relationship Id="rId295" Type="http://schemas.openxmlformats.org/officeDocument/2006/relationships/hyperlink" Target="https://www.aidedd.org/dnd/monstres.php?vf=guenaude-nocturne" TargetMode="External"/><Relationship Id="rId309" Type="http://schemas.openxmlformats.org/officeDocument/2006/relationships/hyperlink" Target="https://www.aidedd.org/dnd/monstres.php?vf=hobgobelin-seigneur-de-guerre" TargetMode="External"/><Relationship Id="rId460" Type="http://schemas.openxmlformats.org/officeDocument/2006/relationships/hyperlink" Target="https://www.aidedd.org/dnd/monstres.php?vf=pretre-de-guerre" TargetMode="External"/><Relationship Id="rId481" Type="http://schemas.openxmlformats.org/officeDocument/2006/relationships/hyperlink" Target="https://www.aidedd.org/dnd/monstres.php?vf=resineux-infecte" TargetMode="External"/><Relationship Id="rId516" Type="http://schemas.openxmlformats.org/officeDocument/2006/relationships/hyperlink" Target="https://www.aidedd.org/dnd/monstres.php?vf=slaad-rouge" TargetMode="External"/><Relationship Id="rId27" Type="http://schemas.openxmlformats.org/officeDocument/2006/relationships/hyperlink" Target="https://www.aidedd.org/dnd/monstres.php?vf=aurochs" TargetMode="External"/><Relationship Id="rId48" Type="http://schemas.openxmlformats.org/officeDocument/2006/relationships/hyperlink" Target="https://www.aidedd.org/dnd/monstres.php?vf=berserker" TargetMode="External"/><Relationship Id="rId69" Type="http://schemas.openxmlformats.org/officeDocument/2006/relationships/hyperlink" Target="https://www.aidedd.org/dnd/monstres.php?vf=chasme" TargetMode="External"/><Relationship Id="rId113" Type="http://schemas.openxmlformats.org/officeDocument/2006/relationships/hyperlink" Target="https://www.aidedd.org/dnd/monstres.php?vf=cultiste" TargetMode="External"/><Relationship Id="rId134" Type="http://schemas.openxmlformats.org/officeDocument/2006/relationships/hyperlink" Target="https://www.aidedd.org/dnd/monstres.php?vf=diablotin" TargetMode="External"/><Relationship Id="rId320" Type="http://schemas.openxmlformats.org/officeDocument/2006/relationships/hyperlink" Target="https://www.aidedd.org/dnd/monstres.php?vf=illusionniste" TargetMode="External"/><Relationship Id="rId537" Type="http://schemas.openxmlformats.org/officeDocument/2006/relationships/hyperlink" Target="https://www.aidedd.org/dnd/monstres.php?vf=teril" TargetMode="External"/><Relationship Id="rId558" Type="http://schemas.openxmlformats.org/officeDocument/2006/relationships/hyperlink" Target="https://www.aidedd.org/dnd/monstres.php?vf=ulitharid" TargetMode="External"/><Relationship Id="rId579" Type="http://schemas.openxmlformats.org/officeDocument/2006/relationships/hyperlink" Target="https://www.aidedd.org/dnd/monstres.php?vf=yeti-abominable" TargetMode="External"/><Relationship Id="rId80" Type="http://schemas.openxmlformats.org/officeDocument/2006/relationships/hyperlink" Target="https://www.aidedd.org/dnd/monstres.php?vf=chevre" TargetMode="External"/><Relationship Id="rId155" Type="http://schemas.openxmlformats.org/officeDocument/2006/relationships/hyperlink" Target="https://www.aidedd.org/dnd/monstres.php?vf=dragon-d-argent-nouveau-ne" TargetMode="External"/><Relationship Id="rId176" Type="http://schemas.openxmlformats.org/officeDocument/2006/relationships/hyperlink" Target="https://www.aidedd.org/dnd/monstres.php?vf=dragon-rouge-jeune" TargetMode="External"/><Relationship Id="rId197" Type="http://schemas.openxmlformats.org/officeDocument/2006/relationships/hyperlink" Target="https://www.aidedd.org/dnd/monstres.php?vf=eclair-vivant" TargetMode="External"/><Relationship Id="rId341" Type="http://schemas.openxmlformats.org/officeDocument/2006/relationships/hyperlink" Target="https://www.aidedd.org/dnd/monstres.php?vf=lanceur-de-sorts-mage-niv-2" TargetMode="External"/><Relationship Id="rId362" Type="http://schemas.openxmlformats.org/officeDocument/2006/relationships/hyperlink" Target="https://www.aidedd.org/dnd/monstres.php?vf=maitre-des-ames" TargetMode="External"/><Relationship Id="rId383" Type="http://schemas.openxmlformats.org/officeDocument/2006/relationships/hyperlink" Target="https://www.aidedd.org/dnd/monstres.php?vf=messager-expeditif" TargetMode="External"/><Relationship Id="rId418" Type="http://schemas.openxmlformats.org/officeDocument/2006/relationships/hyperlink" Target="https://www.aidedd.org/dnd/monstres.php?vf=nuee-de-chauves-souris" TargetMode="External"/><Relationship Id="rId439" Type="http://schemas.openxmlformats.org/officeDocument/2006/relationships/hyperlink" Target="https://www.aidedd.org/dnd/monstres.php?vf=ours-noir" TargetMode="External"/><Relationship Id="rId201" Type="http://schemas.openxmlformats.org/officeDocument/2006/relationships/hyperlink" Target="https://www.aidedd.org/dnd/monstres.php?vf=elan" TargetMode="External"/><Relationship Id="rId222" Type="http://schemas.openxmlformats.org/officeDocument/2006/relationships/hyperlink" Target="https://www.aidedd.org/dnd/monstres.php?vf=expert-niv-1" TargetMode="External"/><Relationship Id="rId243" Type="http://schemas.openxmlformats.org/officeDocument/2006/relationships/hyperlink" Target="https://www.aidedd.org/dnd/monstres.php?vf=galeb-duhr" TargetMode="External"/><Relationship Id="rId264" Type="http://schemas.openxmlformats.org/officeDocument/2006/relationships/hyperlink" Target="https://www.aidedd.org/dnd/monstres.php?vf=gladiateur" TargetMode="External"/><Relationship Id="rId285" Type="http://schemas.openxmlformats.org/officeDocument/2006/relationships/hyperlink" Target="https://www.aidedd.org/dnd/monstres.php?vf=grell" TargetMode="External"/><Relationship Id="rId450" Type="http://schemas.openxmlformats.org/officeDocument/2006/relationships/hyperlink" Target="https://www.aidedd.org/dnd/monstres.php?vf=pieuvre" TargetMode="External"/><Relationship Id="rId471" Type="http://schemas.openxmlformats.org/officeDocument/2006/relationships/hyperlink" Target="https://www.aidedd.org/dnd/monstres.php?vf=raie-manta-de-recif" TargetMode="External"/><Relationship Id="rId506" Type="http://schemas.openxmlformats.org/officeDocument/2006/relationships/hyperlink" Target="https://www.aidedd.org/dnd/monstres.php?vf=serpent-de-feu" TargetMode="External"/><Relationship Id="rId17" Type="http://schemas.openxmlformats.org/officeDocument/2006/relationships/hyperlink" Target="https://www.aidedd.org/dnd/monstres.php?vf=araignee-geante" TargetMode="External"/><Relationship Id="rId38" Type="http://schemas.openxmlformats.org/officeDocument/2006/relationships/hyperlink" Target="https://www.aidedd.org/dnd/monstres.php?vf=banshie" TargetMode="External"/><Relationship Id="rId59" Type="http://schemas.openxmlformats.org/officeDocument/2006/relationships/hyperlink" Target="https://www.aidedd.org/dnd/monstres.php?vf=cambion" TargetMode="External"/><Relationship Id="rId103" Type="http://schemas.openxmlformats.org/officeDocument/2006/relationships/hyperlink" Target="https://www.aidedd.org/dnd/monstres.php?vf=crabe" TargetMode="External"/><Relationship Id="rId124" Type="http://schemas.openxmlformats.org/officeDocument/2006/relationships/hyperlink" Target="https://www.aidedd.org/dnd/monstres.php?vf=devin" TargetMode="External"/><Relationship Id="rId310" Type="http://schemas.openxmlformats.org/officeDocument/2006/relationships/hyperlink" Target="https://www.aidedd.org/dnd/monstres.php?vf=homme-lezard" TargetMode="External"/><Relationship Id="rId492" Type="http://schemas.openxmlformats.org/officeDocument/2006/relationships/hyperlink" Target="https://www.aidedd.org/dnd/monstres.php?vf=salamandre" TargetMode="External"/><Relationship Id="rId527" Type="http://schemas.openxmlformats.org/officeDocument/2006/relationships/hyperlink" Target="https://www.aidedd.org/dnd/monstres.php?vf=spore-gazeuse" TargetMode="External"/><Relationship Id="rId548" Type="http://schemas.openxmlformats.org/officeDocument/2006/relationships/hyperlink" Target="https://www.aidedd.org/dnd/monstres.php?vf=traqueur-invisible" TargetMode="External"/><Relationship Id="rId569" Type="http://schemas.openxmlformats.org/officeDocument/2006/relationships/hyperlink" Target="https://www.aidedd.org/dnd/monstres.php?vf=velociraptor" TargetMode="External"/><Relationship Id="rId70" Type="http://schemas.openxmlformats.org/officeDocument/2006/relationships/hyperlink" Target="https://www.aidedd.org/dnd/monstres.php?vf=chat" TargetMode="External"/><Relationship Id="rId91" Type="http://schemas.openxmlformats.org/officeDocument/2006/relationships/hyperlink" Target="https://www.aidedd.org/dnd/monstres.php?vf=chouette-geante" TargetMode="External"/><Relationship Id="rId145" Type="http://schemas.openxmlformats.org/officeDocument/2006/relationships/hyperlink" Target="https://www.aidedd.org/dnd/monstres.php?vf=dragon-bleu-ancien" TargetMode="External"/><Relationship Id="rId166" Type="http://schemas.openxmlformats.org/officeDocument/2006/relationships/hyperlink" Target="https://www.aidedd.org/dnd/monstres.php?vf=dragon-de-cuivre-ancien" TargetMode="External"/><Relationship Id="rId187" Type="http://schemas.openxmlformats.org/officeDocument/2006/relationships/hyperlink" Target="https://www.aidedd.org/dnd/monstres.php?vf=drow-guerrier-d-elite" TargetMode="External"/><Relationship Id="rId331" Type="http://schemas.openxmlformats.org/officeDocument/2006/relationships/hyperlink" Target="https://www.aidedd.org/dnd/monstres.php?vf=laeral-silverhand" TargetMode="External"/><Relationship Id="rId352" Type="http://schemas.openxmlformats.org/officeDocument/2006/relationships/hyperlink" Target="https://www.aidedd.org/dnd/monstres.php?vf=licorne" TargetMode="External"/><Relationship Id="rId373" Type="http://schemas.openxmlformats.org/officeDocument/2006/relationships/hyperlink" Target="https://www.aidedd.org/dnd/monstres.php?vf=mastodonte-des-ombres" TargetMode="External"/><Relationship Id="rId394" Type="http://schemas.openxmlformats.org/officeDocument/2006/relationships/hyperlink" Target="https://www.aidedd.org/dnd/monstres.php?vf=molosse-du-valenar" TargetMode="External"/><Relationship Id="rId408" Type="http://schemas.openxmlformats.org/officeDocument/2006/relationships/hyperlink" Target="https://www.aidedd.org/dnd/monstres.php?vf=necromite-of-myrkul" TargetMode="External"/><Relationship Id="rId429" Type="http://schemas.openxmlformats.org/officeDocument/2006/relationships/hyperlink" Target="https://www.aidedd.org/dnd/monstres.php?vf=ombre-ancienne" TargetMode="External"/><Relationship Id="rId580" Type="http://schemas.openxmlformats.org/officeDocument/2006/relationships/hyperlink" Target="https://www.aidedd.org/dnd/monstres.php?vf=yochlol" TargetMode="External"/><Relationship Id="rId1" Type="http://schemas.openxmlformats.org/officeDocument/2006/relationships/hyperlink" Target="https://www.aidedd.org/dnd/monstres.php?vf=aarakocra" TargetMode="External"/><Relationship Id="rId212" Type="http://schemas.openxmlformats.org/officeDocument/2006/relationships/hyperlink" Target="https://www.aidedd.org/dnd/monstres.php?vf=epaulard" TargetMode="External"/><Relationship Id="rId233" Type="http://schemas.openxmlformats.org/officeDocument/2006/relationships/hyperlink" Target="https://www.aidedd.org/dnd/monstres.php?vf=faucon-de-sang" TargetMode="External"/><Relationship Id="rId254" Type="http://schemas.openxmlformats.org/officeDocument/2006/relationships/hyperlink" Target="https://www.aidedd.org/dnd/monstres.php?vf=geant-des-tempetes" TargetMode="External"/><Relationship Id="rId440" Type="http://schemas.openxmlformats.org/officeDocument/2006/relationships/hyperlink" Target="https://www.aidedd.org/dnd/monstres.php?vf=ours-polaire" TargetMode="External"/><Relationship Id="rId28" Type="http://schemas.openxmlformats.org/officeDocument/2006/relationships/hyperlink" Target="https://www.aidedd.org/dnd/monstres.php?vf=avatar-de-la-mort" TargetMode="External"/><Relationship Id="rId49" Type="http://schemas.openxmlformats.org/officeDocument/2006/relationships/hyperlink" Target="https://www.aidedd.org/dnd/monstres.php?vf=bete-eclipsante" TargetMode="External"/><Relationship Id="rId114" Type="http://schemas.openxmlformats.org/officeDocument/2006/relationships/hyperlink" Target="https://www.aidedd.org/dnd/monstres.php?vf=cyclope" TargetMode="External"/><Relationship Id="rId275" Type="http://schemas.openxmlformats.org/officeDocument/2006/relationships/hyperlink" Target="https://www.aidedd.org/dnd/monstres.php?vf=golem-de-bois" TargetMode="External"/><Relationship Id="rId296" Type="http://schemas.openxmlformats.org/officeDocument/2006/relationships/hyperlink" Target="https://www.aidedd.org/dnd/monstres.php?vf=guenaude-verte" TargetMode="External"/><Relationship Id="rId300" Type="http://schemas.openxmlformats.org/officeDocument/2006/relationships/hyperlink" Target="https://www.aidedd.org/dnd/monstres.php?vf=gynosphinx" TargetMode="External"/><Relationship Id="rId461" Type="http://schemas.openxmlformats.org/officeDocument/2006/relationships/hyperlink" Target="https://www.aidedd.org/dnd/monstres.php?vf=pretre-du-kraken" TargetMode="External"/><Relationship Id="rId482" Type="http://schemas.openxmlformats.org/officeDocument/2006/relationships/hyperlink" Target="https://www.aidedd.org/dnd/monstres.php?vf=revenant" TargetMode="External"/><Relationship Id="rId517" Type="http://schemas.openxmlformats.org/officeDocument/2006/relationships/hyperlink" Target="https://www.aidedd.org/dnd/monstres.php?vf=slaad-vert" TargetMode="External"/><Relationship Id="rId538" Type="http://schemas.openxmlformats.org/officeDocument/2006/relationships/hyperlink" Target="https://www.aidedd.org/dnd/monstres.php?vf=tertre-errant" TargetMode="External"/><Relationship Id="rId559" Type="http://schemas.openxmlformats.org/officeDocument/2006/relationships/hyperlink" Target="https://www.aidedd.org/dnd/monstres.php?vf=ultroloth" TargetMode="External"/><Relationship Id="rId60" Type="http://schemas.openxmlformats.org/officeDocument/2006/relationships/hyperlink" Target="https://www.aidedd.org/dnd/monstres.php?vf=catoblepas" TargetMode="External"/><Relationship Id="rId81" Type="http://schemas.openxmlformats.org/officeDocument/2006/relationships/hyperlink" Target="https://www.aidedd.org/dnd/monstres.php?vf=chevre-geante" TargetMode="External"/><Relationship Id="rId135" Type="http://schemas.openxmlformats.org/officeDocument/2006/relationships/hyperlink" Target="https://www.aidedd.org/dnd/monstres.php?vf=diantrefosse" TargetMode="External"/><Relationship Id="rId156" Type="http://schemas.openxmlformats.org/officeDocument/2006/relationships/hyperlink" Target="https://www.aidedd.org/dnd/monstres.php?vf=dragon-d-ombre-rouge-jeune" TargetMode="External"/><Relationship Id="rId177" Type="http://schemas.openxmlformats.org/officeDocument/2006/relationships/hyperlink" Target="https://www.aidedd.org/dnd/monstres.php?vf=dragon-rouge-nouveau-ne" TargetMode="External"/><Relationship Id="rId198" Type="http://schemas.openxmlformats.org/officeDocument/2006/relationships/hyperlink" Target="https://www.aidedd.org/dnd/monstres.php?vf=eclaireur" TargetMode="External"/><Relationship Id="rId321" Type="http://schemas.openxmlformats.org/officeDocument/2006/relationships/hyperlink" Target="https://www.aidedd.org/dnd/monstres.php?vf=invocateur" TargetMode="External"/><Relationship Id="rId342" Type="http://schemas.openxmlformats.org/officeDocument/2006/relationships/hyperlink" Target="https://www.aidedd.org/dnd/monstres.php?vf=lanceur-de-sorts-mage-niv-3" TargetMode="External"/><Relationship Id="rId363" Type="http://schemas.openxmlformats.org/officeDocument/2006/relationships/hyperlink" Target="https://www.aidedd.org/dnd/monstres.php?vf=maitre-voleur" TargetMode="External"/><Relationship Id="rId384" Type="http://schemas.openxmlformats.org/officeDocument/2006/relationships/hyperlink" Target="https://www.aidedd.org/dnd/monstres.php?vf=mez-arate" TargetMode="External"/><Relationship Id="rId419" Type="http://schemas.openxmlformats.org/officeDocument/2006/relationships/hyperlink" Target="https://www.aidedd.org/dnd/monstres.php?vf=nuee-de-corbeaux" TargetMode="External"/><Relationship Id="rId570" Type="http://schemas.openxmlformats.org/officeDocument/2006/relationships/hyperlink" Target="https://www.aidedd.org/dnd/monstres.php?vf=ver-pourpre" TargetMode="External"/><Relationship Id="rId202" Type="http://schemas.openxmlformats.org/officeDocument/2006/relationships/hyperlink" Target="https://www.aidedd.org/dnd/monstres.php?vf=elan-geant" TargetMode="External"/><Relationship Id="rId223" Type="http://schemas.openxmlformats.org/officeDocument/2006/relationships/hyperlink" Target="https://www.aidedd.org/dnd/monstres.php?vf=expert-niv-2" TargetMode="External"/><Relationship Id="rId244" Type="http://schemas.openxmlformats.org/officeDocument/2006/relationships/hyperlink" Target="https://www.aidedd.org/dnd/monstres.php?vf=gantelet-noir-de-baine" TargetMode="External"/><Relationship Id="rId430" Type="http://schemas.openxmlformats.org/officeDocument/2006/relationships/hyperlink" Target="https://www.aidedd.org/dnd/monstres.php?vf=ombre-venerable" TargetMode="External"/><Relationship Id="rId18" Type="http://schemas.openxmlformats.org/officeDocument/2006/relationships/hyperlink" Target="https://www.aidedd.org/dnd/monstres.php?vf=araignee-loup-geante" TargetMode="External"/><Relationship Id="rId39" Type="http://schemas.openxmlformats.org/officeDocument/2006/relationships/hyperlink" Target="https://www.aidedd.org/dnd/monstres.php?vf=barde" TargetMode="External"/><Relationship Id="rId265" Type="http://schemas.openxmlformats.org/officeDocument/2006/relationships/hyperlink" Target="https://www.aidedd.org/dnd/monstres.php?vf=gnoll" TargetMode="External"/><Relationship Id="rId286" Type="http://schemas.openxmlformats.org/officeDocument/2006/relationships/hyperlink" Target="https://www.aidedd.org/dnd/monstres.php?vf=grenouille" TargetMode="External"/><Relationship Id="rId451" Type="http://schemas.openxmlformats.org/officeDocument/2006/relationships/hyperlink" Target="https://www.aidedd.org/dnd/monstres.php?vf=pieuvre-geante" TargetMode="External"/><Relationship Id="rId472" Type="http://schemas.openxmlformats.org/officeDocument/2006/relationships/hyperlink" Target="https://www.aidedd.org/dnd/monstres.php?vf=rakshasa" TargetMode="External"/><Relationship Id="rId493" Type="http://schemas.openxmlformats.org/officeDocument/2006/relationships/hyperlink" Target="https://www.aidedd.org/dnd/monstres.php?vf=sanglier" TargetMode="External"/><Relationship Id="rId507" Type="http://schemas.openxmlformats.org/officeDocument/2006/relationships/hyperlink" Target="https://www.aidedd.org/dnd/monstres.php?vf=serpent-venimeux" TargetMode="External"/><Relationship Id="rId528" Type="http://schemas.openxmlformats.org/officeDocument/2006/relationships/hyperlink" Target="https://www.aidedd.org/dnd/monstres.php?vf=squelette" TargetMode="External"/><Relationship Id="rId549" Type="http://schemas.openxmlformats.org/officeDocument/2006/relationships/hyperlink" Target="https://www.aidedd.org/dnd/monstres.php?vf=triceratops" TargetMode="External"/><Relationship Id="rId50" Type="http://schemas.openxmlformats.org/officeDocument/2006/relationships/hyperlink" Target="https://www.aidedd.org/dnd/monstres.php?vf=blaireau" TargetMode="External"/><Relationship Id="rId104" Type="http://schemas.openxmlformats.org/officeDocument/2006/relationships/hyperlink" Target="https://www.aidedd.org/dnd/monstres.php?vf=crabe-geant" TargetMode="External"/><Relationship Id="rId125" Type="http://schemas.openxmlformats.org/officeDocument/2006/relationships/hyperlink" Target="https://www.aidedd.org/dnd/monstres.php?vf=devoreur-d-ame" TargetMode="External"/><Relationship Id="rId146" Type="http://schemas.openxmlformats.org/officeDocument/2006/relationships/hyperlink" Target="https://www.aidedd.org/dnd/monstres.php?vf=dragon-bleu-jeune" TargetMode="External"/><Relationship Id="rId167" Type="http://schemas.openxmlformats.org/officeDocument/2006/relationships/hyperlink" Target="https://www.aidedd.org/dnd/monstres.php?vf=dragon-de-cuivre-jeune" TargetMode="External"/><Relationship Id="rId188" Type="http://schemas.openxmlformats.org/officeDocument/2006/relationships/hyperlink" Target="https://www.aidedd.org/dnd/monstres.php?vf=drow-inquisiteur" TargetMode="External"/><Relationship Id="rId311" Type="http://schemas.openxmlformats.org/officeDocument/2006/relationships/hyperlink" Target="https://www.aidedd.org/dnd/monstres.php?vf=homme-lezard-chaman" TargetMode="External"/><Relationship Id="rId332" Type="http://schemas.openxmlformats.org/officeDocument/2006/relationships/hyperlink" Target="https://www.aidedd.org/dnd/monstres.php?vf=lame-de-nuit" TargetMode="External"/><Relationship Id="rId353" Type="http://schemas.openxmlformats.org/officeDocument/2006/relationships/hyperlink" Target="https://www.aidedd.org/dnd/monstres.php?vf=lierre-infecte" TargetMode="External"/><Relationship Id="rId374" Type="http://schemas.openxmlformats.org/officeDocument/2006/relationships/hyperlink" Target="https://www.aidedd.org/dnd/monstres.php?vf=meduse" TargetMode="External"/><Relationship Id="rId395" Type="http://schemas.openxmlformats.org/officeDocument/2006/relationships/hyperlink" Target="https://www.aidedd.org/dnd/monstres.php?vf=molosse-infernal" TargetMode="External"/><Relationship Id="rId409" Type="http://schemas.openxmlformats.org/officeDocument/2006/relationships/hyperlink" Target="https://www.aidedd.org/dnd/monstres.php?vf=necrophage" TargetMode="External"/><Relationship Id="rId560" Type="http://schemas.openxmlformats.org/officeDocument/2006/relationships/hyperlink" Target="https://www.aidedd.org/dnd/monstres.php?vf=vache" TargetMode="External"/><Relationship Id="rId581" Type="http://schemas.openxmlformats.org/officeDocument/2006/relationships/hyperlink" Target="https://www.aidedd.org/dnd/monstres.php?vf=yuan-ti-abomination" TargetMode="External"/><Relationship Id="rId71" Type="http://schemas.openxmlformats.org/officeDocument/2006/relationships/hyperlink" Target="https://www.aidedd.org/dnd/monstres.php?vf=chauve-souris" TargetMode="External"/><Relationship Id="rId92" Type="http://schemas.openxmlformats.org/officeDocument/2006/relationships/hyperlink" Target="https://www.aidedd.org/dnd/monstres.php?vf=chuul" TargetMode="External"/><Relationship Id="rId213" Type="http://schemas.openxmlformats.org/officeDocument/2006/relationships/hyperlink" Target="https://www.aidedd.org/dnd/monstres.php?vf=epee-volante" TargetMode="External"/><Relationship Id="rId234" Type="http://schemas.openxmlformats.org/officeDocument/2006/relationships/hyperlink" Target="https://www.aidedd.org/dnd/monstres.php?vf=faucon-du-valenar" TargetMode="External"/><Relationship Id="rId420" Type="http://schemas.openxmlformats.org/officeDocument/2006/relationships/hyperlink" Target="https://www.aidedd.org/dnd/monstres.php?vf=nuee-de-gobelins-maudits" TargetMode="External"/><Relationship Id="rId2" Type="http://schemas.openxmlformats.org/officeDocument/2006/relationships/hyperlink" Target="https://www.aidedd.org/dnd/monstres.php?vf=abjurateur" TargetMode="External"/><Relationship Id="rId29" Type="http://schemas.openxmlformats.org/officeDocument/2006/relationships/hyperlink" Target="https://www.aidedd.org/dnd/monstres.php?vf=azer" TargetMode="External"/><Relationship Id="rId255" Type="http://schemas.openxmlformats.org/officeDocument/2006/relationships/hyperlink" Target="https://www.aidedd.org/dnd/monstres.php?vf=geant-du-feu" TargetMode="External"/><Relationship Id="rId276" Type="http://schemas.openxmlformats.org/officeDocument/2006/relationships/hyperlink" Target="https://www.aidedd.org/dnd/monstres.php?vf=golem-de-bronze" TargetMode="External"/><Relationship Id="rId297" Type="http://schemas.openxmlformats.org/officeDocument/2006/relationships/hyperlink" Target="https://www.aidedd.org/dnd/monstres.php?vf=guepe-geante" TargetMode="External"/><Relationship Id="rId441" Type="http://schemas.openxmlformats.org/officeDocument/2006/relationships/hyperlink" Target="https://www.aidedd.org/dnd/monstres.php?vf=ours-garou" TargetMode="External"/><Relationship Id="rId462" Type="http://schemas.openxmlformats.org/officeDocument/2006/relationships/hyperlink" Target="https://www.aidedd.org/dnd/monstres.php?vf=protecteur-de-fer" TargetMode="External"/><Relationship Id="rId483" Type="http://schemas.openxmlformats.org/officeDocument/2006/relationships/hyperlink" Target="https://www.aidedd.org/dnd/monstres.php?vf=rhinoceros" TargetMode="External"/><Relationship Id="rId518" Type="http://schemas.openxmlformats.org/officeDocument/2006/relationships/hyperlink" Target="https://www.aidedd.org/dnd/monstres.php?vf=slaad-tetard" TargetMode="External"/><Relationship Id="rId539" Type="http://schemas.openxmlformats.org/officeDocument/2006/relationships/hyperlink" Target="https://www.aidedd.org/dnd/monstres.php?vf=tete-de-mort-de-bhaal" TargetMode="External"/><Relationship Id="rId40" Type="http://schemas.openxmlformats.org/officeDocument/2006/relationships/hyperlink" Target="https://www.aidedd.org/dnd/monstres.php?vf=barghest" TargetMode="External"/><Relationship Id="rId115" Type="http://schemas.openxmlformats.org/officeDocument/2006/relationships/hyperlink" Target="https://www.aidedd.org/dnd/monstres.php?vf=dao" TargetMode="External"/><Relationship Id="rId136" Type="http://schemas.openxmlformats.org/officeDocument/2006/relationships/hyperlink" Target="https://www.aidedd.org/dnd/monstres.php?vf=djinn" TargetMode="External"/><Relationship Id="rId157" Type="http://schemas.openxmlformats.org/officeDocument/2006/relationships/hyperlink" Target="https://www.aidedd.org/dnd/monstres.php?vf=dragon-d-or-adulte" TargetMode="External"/><Relationship Id="rId178" Type="http://schemas.openxmlformats.org/officeDocument/2006/relationships/hyperlink" Target="https://www.aidedd.org/dnd/monstres.php?vf=dragon-vert-adulte" TargetMode="External"/><Relationship Id="rId301" Type="http://schemas.openxmlformats.org/officeDocument/2006/relationships/hyperlink" Target="https://www.aidedd.org/dnd/monstres.php?vf=harpie" TargetMode="External"/><Relationship Id="rId322" Type="http://schemas.openxmlformats.org/officeDocument/2006/relationships/hyperlink" Target="https://www.aidedd.org/dnd/monstres.php?vf=kenku" TargetMode="External"/><Relationship Id="rId343" Type="http://schemas.openxmlformats.org/officeDocument/2006/relationships/hyperlink" Target="https://www.aidedd.org/dnd/monstres.php?vf=lanceur-de-sorts-mage-niv-4" TargetMode="External"/><Relationship Id="rId364" Type="http://schemas.openxmlformats.org/officeDocument/2006/relationships/hyperlink" Target="https://www.aidedd.org/dnd/monstres.php?vf=maldryn" TargetMode="External"/><Relationship Id="rId550" Type="http://schemas.openxmlformats.org/officeDocument/2006/relationships/hyperlink" Target="https://www.aidedd.org/dnd/monstres.php?vf=tridrone" TargetMode="External"/><Relationship Id="rId61" Type="http://schemas.openxmlformats.org/officeDocument/2006/relationships/hyperlink" Target="https://www.aidedd.org/dnd/monstres.php?vf=centaure" TargetMode="External"/><Relationship Id="rId82" Type="http://schemas.openxmlformats.org/officeDocument/2006/relationships/hyperlink" Target="https://www.aidedd.org/dnd/monstres.php?vf=chevre-geante-a-deux-tetes" TargetMode="External"/><Relationship Id="rId199" Type="http://schemas.openxmlformats.org/officeDocument/2006/relationships/hyperlink" Target="https://www.aidedd.org/dnd/monstres.php?vf=efrit" TargetMode="External"/><Relationship Id="rId203" Type="http://schemas.openxmlformats.org/officeDocument/2006/relationships/hyperlink" Target="https://www.aidedd.org/dnd/monstres.php?vf=elementaire-de-l-air" TargetMode="External"/><Relationship Id="rId385" Type="http://schemas.openxmlformats.org/officeDocument/2006/relationships/hyperlink" Target="https://www.aidedd.org/dnd/monstres.php?vf=mezzoloth" TargetMode="External"/><Relationship Id="rId571" Type="http://schemas.openxmlformats.org/officeDocument/2006/relationships/hyperlink" Target="https://www.aidedd.org/dnd/monstres.php?vf=veteran" TargetMode="External"/><Relationship Id="rId19" Type="http://schemas.openxmlformats.org/officeDocument/2006/relationships/hyperlink" Target="https://www.aidedd.org/dnd/monstres.php?vf=arbre-eveille" TargetMode="External"/><Relationship Id="rId224" Type="http://schemas.openxmlformats.org/officeDocument/2006/relationships/hyperlink" Target="https://www.aidedd.org/dnd/monstres.php?vf=expert-niv-3" TargetMode="External"/><Relationship Id="rId245" Type="http://schemas.openxmlformats.org/officeDocument/2006/relationships/hyperlink" Target="https://www.aidedd.org/dnd/monstres.php?vf=garde" TargetMode="External"/><Relationship Id="rId266" Type="http://schemas.openxmlformats.org/officeDocument/2006/relationships/hyperlink" Target="https://www.aidedd.org/dnd/monstres.php?vf=gnoll-chasseur" TargetMode="External"/><Relationship Id="rId287" Type="http://schemas.openxmlformats.org/officeDocument/2006/relationships/hyperlink" Target="https://www.aidedd.org/dnd/monstres.php?vf=grenouille-geante" TargetMode="External"/><Relationship Id="rId410" Type="http://schemas.openxmlformats.org/officeDocument/2006/relationships/hyperlink" Target="https://www.aidedd.org/dnd/monstres.php?vf=neogi" TargetMode="External"/><Relationship Id="rId431" Type="http://schemas.openxmlformats.org/officeDocument/2006/relationships/hyperlink" Target="https://www.aidedd.org/dnd/monstres.php?vf=oni" TargetMode="External"/><Relationship Id="rId452" Type="http://schemas.openxmlformats.org/officeDocument/2006/relationships/hyperlink" Target="https://www.aidedd.org/dnd/monstres.php?vf=piranha" TargetMode="External"/><Relationship Id="rId473" Type="http://schemas.openxmlformats.org/officeDocument/2006/relationships/hyperlink" Target="https://www.aidedd.org/dnd/monstres.php?vf=rat" TargetMode="External"/><Relationship Id="rId494" Type="http://schemas.openxmlformats.org/officeDocument/2006/relationships/hyperlink" Target="https://www.aidedd.org/dnd/monstres.php?vf=sanglier-geant" TargetMode="External"/><Relationship Id="rId508" Type="http://schemas.openxmlformats.org/officeDocument/2006/relationships/hyperlink" Target="https://www.aidedd.org/dnd/monstres.php?vf=serpent-venimeux-geant" TargetMode="External"/><Relationship Id="rId529" Type="http://schemas.openxmlformats.org/officeDocument/2006/relationships/hyperlink" Target="https://www.aidedd.org/dnd/monstres.php?vf=stirge" TargetMode="External"/><Relationship Id="rId30" Type="http://schemas.openxmlformats.org/officeDocument/2006/relationships/hyperlink" Target="https://www.aidedd.org/dnd/monstres.php?vf=babau" TargetMode="External"/><Relationship Id="rId105" Type="http://schemas.openxmlformats.org/officeDocument/2006/relationships/hyperlink" Target="https://www.aidedd.org/dnd/monstres.php?vf=crabe-pecheur" TargetMode="External"/><Relationship Id="rId126" Type="http://schemas.openxmlformats.org/officeDocument/2006/relationships/hyperlink" Target="https://www.aidedd.org/dnd/monstres.php?vf=devoreur-d-intellect" TargetMode="External"/><Relationship Id="rId147" Type="http://schemas.openxmlformats.org/officeDocument/2006/relationships/hyperlink" Target="https://www.aidedd.org/dnd/monstres.php?vf=dragon-bleu-nouveau-ne" TargetMode="External"/><Relationship Id="rId168" Type="http://schemas.openxmlformats.org/officeDocument/2006/relationships/hyperlink" Target="https://www.aidedd.org/dnd/monstres.php?vf=dragon-de-cuivre-nouveau-ne" TargetMode="External"/><Relationship Id="rId312" Type="http://schemas.openxmlformats.org/officeDocument/2006/relationships/hyperlink" Target="https://www.aidedd.org/dnd/monstres.php?vf=homme-poisson" TargetMode="External"/><Relationship Id="rId333" Type="http://schemas.openxmlformats.org/officeDocument/2006/relationships/hyperlink" Target="https://www.aidedd.org/dnd/monstres.php?vf=lamie" TargetMode="External"/><Relationship Id="rId354" Type="http://schemas.openxmlformats.org/officeDocument/2006/relationships/hyperlink" Target="https://www.aidedd.org/dnd/monstres.php?vf=lion" TargetMode="External"/><Relationship Id="rId540" Type="http://schemas.openxmlformats.org/officeDocument/2006/relationships/hyperlink" Target="https://www.aidedd.org/dnd/monstres.php?vf=thri-kreen" TargetMode="External"/><Relationship Id="rId51" Type="http://schemas.openxmlformats.org/officeDocument/2006/relationships/hyperlink" Target="https://www.aidedd.org/dnd/monstres.php?vf=blaireau-geant" TargetMode="External"/><Relationship Id="rId72" Type="http://schemas.openxmlformats.org/officeDocument/2006/relationships/hyperlink" Target="https://www.aidedd.org/dnd/monstres.php?vf=chauve-souris-geante" TargetMode="External"/><Relationship Id="rId93" Type="http://schemas.openxmlformats.org/officeDocument/2006/relationships/hyperlink" Target="https://www.aidedd.org/dnd/monstres.php?vf=cockatrice" TargetMode="External"/><Relationship Id="rId189" Type="http://schemas.openxmlformats.org/officeDocument/2006/relationships/hyperlink" Target="https://www.aidedd.org/dnd/monstres.php?vf=drow-mage" TargetMode="External"/><Relationship Id="rId375" Type="http://schemas.openxmlformats.org/officeDocument/2006/relationships/hyperlink" Target="https://www.aidedd.org/dnd/monstres.php?vf=mephite-de-boue" TargetMode="External"/><Relationship Id="rId396" Type="http://schemas.openxmlformats.org/officeDocument/2006/relationships/hyperlink" Target="https://www.aidedd.org/dnd/monstres.php?vf=momie" TargetMode="External"/><Relationship Id="rId561" Type="http://schemas.openxmlformats.org/officeDocument/2006/relationships/hyperlink" Target="https://www.aidedd.org/dnd/monstres.php?vf=vampire" TargetMode="External"/><Relationship Id="rId582" Type="http://schemas.openxmlformats.org/officeDocument/2006/relationships/hyperlink" Target="https://www.aidedd.org/dnd/monstres.php?vf=yuan-ti-annonciateur-de-cauchemars" TargetMode="External"/><Relationship Id="rId3" Type="http://schemas.openxmlformats.org/officeDocument/2006/relationships/hyperlink" Target="https://www.aidedd.org/dnd/monstres.php?vf=aboleth" TargetMode="External"/><Relationship Id="rId214" Type="http://schemas.openxmlformats.org/officeDocument/2006/relationships/hyperlink" Target="https://www.aidedd.org/dnd/monstres.php?vf=epineux" TargetMode="External"/><Relationship Id="rId235" Type="http://schemas.openxmlformats.org/officeDocument/2006/relationships/hyperlink" Target="https://www.aidedd.org/dnd/monstres.php?vf=feu-follet" TargetMode="External"/><Relationship Id="rId256" Type="http://schemas.openxmlformats.org/officeDocument/2006/relationships/hyperlink" Target="https://www.aidedd.org/dnd/monstres.php?vf=geant-du-givre" TargetMode="External"/><Relationship Id="rId277" Type="http://schemas.openxmlformats.org/officeDocument/2006/relationships/hyperlink" Target="https://www.aidedd.org/dnd/monstres.php?vf=golem-de-chair" TargetMode="External"/><Relationship Id="rId298" Type="http://schemas.openxmlformats.org/officeDocument/2006/relationships/hyperlink" Target="https://www.aidedd.org/dnd/monstres.php?vf=guerrier-momifie" TargetMode="External"/><Relationship Id="rId400" Type="http://schemas.openxmlformats.org/officeDocument/2006/relationships/hyperlink" Target="https://www.aidedd.org/dnd/monstres.php?vf=myconide-jeune-pousse" TargetMode="External"/><Relationship Id="rId421" Type="http://schemas.openxmlformats.org/officeDocument/2006/relationships/hyperlink" Target="https://www.aidedd.org/dnd/monstres.php?vf=nuee-de-piranhas" TargetMode="External"/><Relationship Id="rId442" Type="http://schemas.openxmlformats.org/officeDocument/2006/relationships/hyperlink" Target="https://www.aidedd.org/dnd/monstres.php?vf=ours-hibou" TargetMode="External"/><Relationship Id="rId463" Type="http://schemas.openxmlformats.org/officeDocument/2006/relationships/hyperlink" Target="https://www.aidedd.org/dnd/monstres.php?vf=pseudodragon" TargetMode="External"/><Relationship Id="rId484" Type="http://schemas.openxmlformats.org/officeDocument/2006/relationships/hyperlink" Target="https://www.aidedd.org/dnd/monstres.php?vf=roc" TargetMode="External"/><Relationship Id="rId519" Type="http://schemas.openxmlformats.org/officeDocument/2006/relationships/hyperlink" Target="https://www.aidedd.org/dnd/monstres.php?vf=solar" TargetMode="External"/><Relationship Id="rId116" Type="http://schemas.openxmlformats.org/officeDocument/2006/relationships/hyperlink" Target="https://www.aidedd.org/dnd/monstres.php?vf=dauphin" TargetMode="External"/><Relationship Id="rId137" Type="http://schemas.openxmlformats.org/officeDocument/2006/relationships/hyperlink" Target="https://www.aidedd.org/dnd/monstres.php?vf=doppelganger" TargetMode="External"/><Relationship Id="rId158" Type="http://schemas.openxmlformats.org/officeDocument/2006/relationships/hyperlink" Target="https://www.aidedd.org/dnd/monstres.php?vf=dragon-d-or-ancien" TargetMode="External"/><Relationship Id="rId302" Type="http://schemas.openxmlformats.org/officeDocument/2006/relationships/hyperlink" Target="https://www.aidedd.org/dnd/monstres.php?vf=hezrou" TargetMode="External"/><Relationship Id="rId323" Type="http://schemas.openxmlformats.org/officeDocument/2006/relationships/hyperlink" Target="https://www.aidedd.org/dnd/monstres.php?vf=ki-rin" TargetMode="External"/><Relationship Id="rId344" Type="http://schemas.openxmlformats.org/officeDocument/2006/relationships/hyperlink" Target="https://www.aidedd.org/dnd/monstres.php?vf=lanceur-de-sorts-mage-niv-5" TargetMode="External"/><Relationship Id="rId530" Type="http://schemas.openxmlformats.org/officeDocument/2006/relationships/hyperlink" Target="https://www.aidedd.org/dnd/monstres.php?vf=succube" TargetMode="External"/><Relationship Id="rId20" Type="http://schemas.openxmlformats.org/officeDocument/2006/relationships/hyperlink" Target="https://www.aidedd.org/dnd/monstres.php?vf=arbuste-eveille" TargetMode="External"/><Relationship Id="rId41" Type="http://schemas.openxmlformats.org/officeDocument/2006/relationships/hyperlink" Target="https://www.aidedd.org/dnd/monstres.php?vf=barlgura" TargetMode="External"/><Relationship Id="rId62" Type="http://schemas.openxmlformats.org/officeDocument/2006/relationships/hyperlink" Target="https://www.aidedd.org/dnd/monstres.php?vf=cerf" TargetMode="External"/><Relationship Id="rId83" Type="http://schemas.openxmlformats.org/officeDocument/2006/relationships/hyperlink" Target="https://www.aidedd.org/dnd/monstres.php?vf=chien-du-trepas" TargetMode="External"/><Relationship Id="rId179" Type="http://schemas.openxmlformats.org/officeDocument/2006/relationships/hyperlink" Target="https://www.aidedd.org/dnd/monstres.php?vf=dragon-vert-ancien" TargetMode="External"/><Relationship Id="rId365" Type="http://schemas.openxmlformats.org/officeDocument/2006/relationships/hyperlink" Target="https://www.aidedd.org/dnd/monstres.php?vf=malfrat" TargetMode="External"/><Relationship Id="rId386" Type="http://schemas.openxmlformats.org/officeDocument/2006/relationships/hyperlink" Target="https://www.aidedd.org/dnd/monstres.php?vf=mille-pattes-geant" TargetMode="External"/><Relationship Id="rId551" Type="http://schemas.openxmlformats.org/officeDocument/2006/relationships/hyperlink" Target="https://www.aidedd.org/dnd/monstres.php?vf=tritsir" TargetMode="External"/><Relationship Id="rId572" Type="http://schemas.openxmlformats.org/officeDocument/2006/relationships/hyperlink" Target="https://www.aidedd.org/dnd/monstres.php?vf=viplo" TargetMode="External"/><Relationship Id="rId190" Type="http://schemas.openxmlformats.org/officeDocument/2006/relationships/hyperlink" Target="https://www.aidedd.org/dnd/monstres.php?vf=drow-pretresse-de-lolth" TargetMode="External"/><Relationship Id="rId204" Type="http://schemas.openxmlformats.org/officeDocument/2006/relationships/hyperlink" Target="https://www.aidedd.org/dnd/monstres.php?vf=elementaire-de-l-eau" TargetMode="External"/><Relationship Id="rId225" Type="http://schemas.openxmlformats.org/officeDocument/2006/relationships/hyperlink" Target="https://www.aidedd.org/dnd/monstres.php?vf=expert-niv-4" TargetMode="External"/><Relationship Id="rId246" Type="http://schemas.openxmlformats.org/officeDocument/2006/relationships/hyperlink" Target="https://www.aidedd.org/dnd/monstres.php?vf=gardien-anime" TargetMode="External"/><Relationship Id="rId267" Type="http://schemas.openxmlformats.org/officeDocument/2006/relationships/hyperlink" Target="https://www.aidedd.org/dnd/monstres.php?vf=gnoll-croc-de-yeenoghu" TargetMode="External"/><Relationship Id="rId288" Type="http://schemas.openxmlformats.org/officeDocument/2006/relationships/hyperlink" Target="https://www.aidedd.org/dnd/monstres.php?vf=grick" TargetMode="External"/><Relationship Id="rId411" Type="http://schemas.openxmlformats.org/officeDocument/2006/relationships/hyperlink" Target="https://www.aidedd.org/dnd/monstres.php?vf=neothelide" TargetMode="External"/><Relationship Id="rId432" Type="http://schemas.openxmlformats.org/officeDocument/2006/relationships/hyperlink" Target="https://www.aidedd.org/dnd/monstres.php?vf=orcus" TargetMode="External"/><Relationship Id="rId453" Type="http://schemas.openxmlformats.org/officeDocument/2006/relationships/hyperlink" Target="https://www.aidedd.org/dnd/monstres.php?vf=pixie" TargetMode="External"/><Relationship Id="rId474" Type="http://schemas.openxmlformats.org/officeDocument/2006/relationships/hyperlink" Target="https://www.aidedd.org/dnd/monstres.php?vf=rat-geant" TargetMode="External"/><Relationship Id="rId509" Type="http://schemas.openxmlformats.org/officeDocument/2006/relationships/hyperlink" Target="https://www.aidedd.org/dnd/monstres.php?vf=serpent-volant" TargetMode="External"/><Relationship Id="rId106" Type="http://schemas.openxmlformats.org/officeDocument/2006/relationships/hyperlink" Target="https://www.aidedd.org/dnd/monstres.php?vf=cranefeu" TargetMode="External"/><Relationship Id="rId127" Type="http://schemas.openxmlformats.org/officeDocument/2006/relationships/hyperlink" Target="https://www.aidedd.org/dnd/monstres.php?vf=diable-a-chaines" TargetMode="External"/><Relationship Id="rId313" Type="http://schemas.openxmlformats.org/officeDocument/2006/relationships/hyperlink" Target="https://www.aidedd.org/dnd/monstres.php?vf=homoncule" TargetMode="External"/><Relationship Id="rId495" Type="http://schemas.openxmlformats.org/officeDocument/2006/relationships/hyperlink" Target="https://www.aidedd.org/dnd/monstres.php?vf=sanglier-garou" TargetMode="External"/><Relationship Id="rId10" Type="http://schemas.openxmlformats.org/officeDocument/2006/relationships/hyperlink" Target="https://www.aidedd.org/dnd/monstres.php?vf=ame-en-peine" TargetMode="External"/><Relationship Id="rId31" Type="http://schemas.openxmlformats.org/officeDocument/2006/relationships/hyperlink" Target="https://www.aidedd.org/dnd/monstres.php?vf=babelien" TargetMode="External"/><Relationship Id="rId52" Type="http://schemas.openxmlformats.org/officeDocument/2006/relationships/hyperlink" Target="https://www.aidedd.org/dnd/monstres.php?vf=blarks" TargetMode="External"/><Relationship Id="rId73" Type="http://schemas.openxmlformats.org/officeDocument/2006/relationships/hyperlink" Target="https://www.aidedd.org/dnd/monstres.php?vf=cheval-de-guerre" TargetMode="External"/><Relationship Id="rId94" Type="http://schemas.openxmlformats.org/officeDocument/2006/relationships/hyperlink" Target="https://www.aidedd.org/dnd/monstres.php?vf=combattant-niv-1" TargetMode="External"/><Relationship Id="rId148" Type="http://schemas.openxmlformats.org/officeDocument/2006/relationships/hyperlink" Target="https://www.aidedd.org/dnd/monstres.php?vf=dragon-d-airain-adulte" TargetMode="External"/><Relationship Id="rId169" Type="http://schemas.openxmlformats.org/officeDocument/2006/relationships/hyperlink" Target="https://www.aidedd.org/dnd/monstres.php?vf=dragon-feerique" TargetMode="External"/><Relationship Id="rId334" Type="http://schemas.openxmlformats.org/officeDocument/2006/relationships/hyperlink" Target="https://www.aidedd.org/dnd/monstres.php?vf=lanceur-de-sorts-guerisseur-niv-1" TargetMode="External"/><Relationship Id="rId355" Type="http://schemas.openxmlformats.org/officeDocument/2006/relationships/hyperlink" Target="https://www.aidedd.org/dnd/monstres.php?vf=loup" TargetMode="External"/><Relationship Id="rId376" Type="http://schemas.openxmlformats.org/officeDocument/2006/relationships/hyperlink" Target="https://www.aidedd.org/dnd/monstres.php?vf=mephite-de-fumee" TargetMode="External"/><Relationship Id="rId397" Type="http://schemas.openxmlformats.org/officeDocument/2006/relationships/hyperlink" Target="https://www.aidedd.org/dnd/monstres.php?vf=monodrone" TargetMode="External"/><Relationship Id="rId520" Type="http://schemas.openxmlformats.org/officeDocument/2006/relationships/hyperlink" Target="https://www.aidedd.org/dnd/monstres.php?vf=sombrelin" TargetMode="External"/><Relationship Id="rId541" Type="http://schemas.openxmlformats.org/officeDocument/2006/relationships/hyperlink" Target="https://www.aidedd.org/dnd/monstres.php?vf=tigre" TargetMode="External"/><Relationship Id="rId562" Type="http://schemas.openxmlformats.org/officeDocument/2006/relationships/hyperlink" Target="https://www.aidedd.org/dnd/monstres.php?vf=vampirien" TargetMode="External"/><Relationship Id="rId583" Type="http://schemas.openxmlformats.org/officeDocument/2006/relationships/hyperlink" Target="https://www.aidedd.org/dnd/monstres.php?vf=yuan-ti-malison" TargetMode="External"/><Relationship Id="rId4" Type="http://schemas.openxmlformats.org/officeDocument/2006/relationships/hyperlink" Target="https://www.aidedd.org/dnd/monstres.php?vf=acolyte" TargetMode="External"/><Relationship Id="rId180" Type="http://schemas.openxmlformats.org/officeDocument/2006/relationships/hyperlink" Target="https://www.aidedd.org/dnd/monstres.php?vf=dragon-vert-jeune" TargetMode="External"/><Relationship Id="rId215" Type="http://schemas.openxmlformats.org/officeDocument/2006/relationships/hyperlink" Target="https://www.aidedd.org/dnd/monstres.php?vf=epouvantail" TargetMode="External"/><Relationship Id="rId236" Type="http://schemas.openxmlformats.org/officeDocument/2006/relationships/hyperlink" Target="https://www.aidedd.org/dnd/monstres.php?vf=flagelleur-des-cranes-de-myrkul" TargetMode="External"/><Relationship Id="rId257" Type="http://schemas.openxmlformats.org/officeDocument/2006/relationships/hyperlink" Target="https://www.aidedd.org/dnd/monstres.php?vf=gelee-ocre" TargetMode="External"/><Relationship Id="rId278" Type="http://schemas.openxmlformats.org/officeDocument/2006/relationships/hyperlink" Target="https://www.aidedd.org/dnd/monstres.php?vf=golem-de-fer" TargetMode="External"/><Relationship Id="rId401" Type="http://schemas.openxmlformats.org/officeDocument/2006/relationships/hyperlink" Target="https://www.aidedd.org/dnd/monstres.php?vf=myconide-souverain" TargetMode="External"/><Relationship Id="rId422" Type="http://schemas.openxmlformats.org/officeDocument/2006/relationships/hyperlink" Target="https://www.aidedd.org/dnd/monstres.php?vf=nuee-de-rats" TargetMode="External"/><Relationship Id="rId443" Type="http://schemas.openxmlformats.org/officeDocument/2006/relationships/hyperlink" Target="https://www.aidedd.org/dnd/monstres.php?vf=oxydeur" TargetMode="External"/><Relationship Id="rId464" Type="http://schemas.openxmlformats.org/officeDocument/2006/relationships/hyperlink" Target="https://www.aidedd.org/dnd/monstres.php?vf=pteranodon" TargetMode="External"/><Relationship Id="rId303" Type="http://schemas.openxmlformats.org/officeDocument/2006/relationships/hyperlink" Target="https://www.aidedd.org/dnd/monstres.php?vf=hippocampe" TargetMode="External"/><Relationship Id="rId485" Type="http://schemas.openxmlformats.org/officeDocument/2006/relationships/hyperlink" Target="https://www.aidedd.org/dnd/monstres.php?vf=roi-reine-lezard" TargetMode="External"/><Relationship Id="rId42" Type="http://schemas.openxmlformats.org/officeDocument/2006/relationships/hyperlink" Target="https://www.aidedd.org/dnd/monstres.php?vf=basilic" TargetMode="External"/><Relationship Id="rId84" Type="http://schemas.openxmlformats.org/officeDocument/2006/relationships/hyperlink" Target="https://www.aidedd.org/dnd/monstres.php?vf=chien-esquiveur" TargetMode="External"/><Relationship Id="rId138" Type="http://schemas.openxmlformats.org/officeDocument/2006/relationships/hyperlink" Target="https://www.aidedd.org/dnd/monstres.php?vf=dracoliche-bleue-adulte" TargetMode="External"/><Relationship Id="rId345" Type="http://schemas.openxmlformats.org/officeDocument/2006/relationships/hyperlink" Target="https://www.aidedd.org/dnd/monstres.php?vf=lanceur-de-sorts-mage-niv-6" TargetMode="External"/><Relationship Id="rId387" Type="http://schemas.openxmlformats.org/officeDocument/2006/relationships/hyperlink" Target="https://www.aidedd.org/dnd/monstres.php?vf=mimique" TargetMode="External"/><Relationship Id="rId510" Type="http://schemas.openxmlformats.org/officeDocument/2006/relationships/hyperlink" Target="https://www.aidedd.org/dnd/monstres.php?vf=shoosuva" TargetMode="External"/><Relationship Id="rId552" Type="http://schemas.openxmlformats.org/officeDocument/2006/relationships/hyperlink" Target="https://www.aidedd.org/dnd/monstres.php?vf=troglodyte" TargetMode="External"/><Relationship Id="rId191" Type="http://schemas.openxmlformats.org/officeDocument/2006/relationships/hyperlink" Target="https://www.aidedd.org/dnd/monstres.php?vf=druide" TargetMode="External"/><Relationship Id="rId205" Type="http://schemas.openxmlformats.org/officeDocument/2006/relationships/hyperlink" Target="https://www.aidedd.org/dnd/monstres.php?vf=elementaire-de-la-terre" TargetMode="External"/><Relationship Id="rId247" Type="http://schemas.openxmlformats.org/officeDocument/2006/relationships/hyperlink" Target="https://www.aidedd.org/dnd/monstres.php?vf=gargouille" TargetMode="External"/><Relationship Id="rId412" Type="http://schemas.openxmlformats.org/officeDocument/2006/relationships/hyperlink" Target="https://www.aidedd.org/dnd/monstres.php?vf=nerissa" TargetMode="External"/><Relationship Id="rId107" Type="http://schemas.openxmlformats.org/officeDocument/2006/relationships/hyperlink" Target="https://www.aidedd.org/dnd/monstres.php?vf=crapaud-geant" TargetMode="External"/><Relationship Id="rId289" Type="http://schemas.openxmlformats.org/officeDocument/2006/relationships/hyperlink" Target="https://www.aidedd.org/dnd/monstres.php?vf=grick-dominant" TargetMode="External"/><Relationship Id="rId454" Type="http://schemas.openxmlformats.org/officeDocument/2006/relationships/hyperlink" Target="https://www.aidedd.org/dnd/monstres.php?vf=planetar" TargetMode="External"/><Relationship Id="rId496" Type="http://schemas.openxmlformats.org/officeDocument/2006/relationships/hyperlink" Target="https://www.aidedd.org/dnd/monstres.php?vf=sanuya" TargetMode="External"/><Relationship Id="rId11" Type="http://schemas.openxmlformats.org/officeDocument/2006/relationships/hyperlink" Target="https://www.aidedd.org/dnd/monstres.php?vf=androsphinx" TargetMode="External"/><Relationship Id="rId53" Type="http://schemas.openxmlformats.org/officeDocument/2006/relationships/hyperlink" Target="https://www.aidedd.org/dnd/monstres.php?vf=bleme" TargetMode="External"/><Relationship Id="rId149" Type="http://schemas.openxmlformats.org/officeDocument/2006/relationships/hyperlink" Target="https://www.aidedd.org/dnd/monstres.php?vf=dragon-d-airain-ancien" TargetMode="External"/><Relationship Id="rId314" Type="http://schemas.openxmlformats.org/officeDocument/2006/relationships/hyperlink" Target="https://www.aidedd.org/dnd/monstres.php?vf=horreur-casquee" TargetMode="External"/><Relationship Id="rId356" Type="http://schemas.openxmlformats.org/officeDocument/2006/relationships/hyperlink" Target="https://www.aidedd.org/dnd/monstres.php?vf=loup-arctique" TargetMode="External"/><Relationship Id="rId398" Type="http://schemas.openxmlformats.org/officeDocument/2006/relationships/hyperlink" Target="https://www.aidedd.org/dnd/monstres.php?vf=mule" TargetMode="External"/><Relationship Id="rId521" Type="http://schemas.openxmlformats.org/officeDocument/2006/relationships/hyperlink" Target="https://www.aidedd.org/dnd/monstres.php?vf=sombrelin-aine" TargetMode="External"/><Relationship Id="rId563" Type="http://schemas.openxmlformats.org/officeDocument/2006/relationships/hyperlink" Target="https://www.aidedd.org/dnd/monstres.php?vf=vargouille" TargetMode="External"/><Relationship Id="rId95" Type="http://schemas.openxmlformats.org/officeDocument/2006/relationships/hyperlink" Target="https://www.aidedd.org/dnd/monstres.php?vf=combattant-niv-2" TargetMode="External"/><Relationship Id="rId160" Type="http://schemas.openxmlformats.org/officeDocument/2006/relationships/hyperlink" Target="https://www.aidedd.org/dnd/monstres.php?vf=dragon-d-or-nouveau-ne" TargetMode="External"/><Relationship Id="rId216" Type="http://schemas.openxmlformats.org/officeDocument/2006/relationships/hyperlink" Target="https://www.aidedd.org/dnd/monstres.php?vf=erinye" TargetMode="External"/><Relationship Id="rId423" Type="http://schemas.openxmlformats.org/officeDocument/2006/relationships/hyperlink" Target="https://www.aidedd.org/dnd/monstres.php?vf=nuee-de-serpents-venimeux" TargetMode="External"/><Relationship Id="rId258" Type="http://schemas.openxmlformats.org/officeDocument/2006/relationships/hyperlink" Target="https://www.aidedd.org/dnd/monstres.php?vf=girallon" TargetMode="External"/><Relationship Id="rId465" Type="http://schemas.openxmlformats.org/officeDocument/2006/relationships/hyperlink" Target="https://www.aidedd.org/dnd/monstres.php?vf=punaise-de-feu-geante" TargetMode="External"/><Relationship Id="rId22" Type="http://schemas.openxmlformats.org/officeDocument/2006/relationships/hyperlink" Target="https://www.aidedd.org/dnd/monstres.php?vf=archer" TargetMode="External"/><Relationship Id="rId64" Type="http://schemas.openxmlformats.org/officeDocument/2006/relationships/hyperlink" Target="https://www.aidedd.org/dnd/monstres.php?vf=chacal" TargetMode="External"/><Relationship Id="rId118" Type="http://schemas.openxmlformats.org/officeDocument/2006/relationships/hyperlink" Target="https://www.aidedd.org/dnd/monstres.php?vf=demi-liche" TargetMode="External"/><Relationship Id="rId325" Type="http://schemas.openxmlformats.org/officeDocument/2006/relationships/hyperlink" Target="https://www.aidedd.org/dnd/monstres.php?vf=kobold-aile" TargetMode="External"/><Relationship Id="rId367" Type="http://schemas.openxmlformats.org/officeDocument/2006/relationships/hyperlink" Target="https://www.aidedd.org/dnd/monstres.php?vf=mane" TargetMode="External"/><Relationship Id="rId532" Type="http://schemas.openxmlformats.org/officeDocument/2006/relationships/hyperlink" Target="https://www.aidedd.org/dnd/monstres.php?vf=tabaxi-chasseur" TargetMode="External"/><Relationship Id="rId574" Type="http://schemas.openxmlformats.org/officeDocument/2006/relationships/hyperlink" Target="https://www.aidedd.org/dnd/monstres.php?vf=wiverne" TargetMode="External"/><Relationship Id="rId171" Type="http://schemas.openxmlformats.org/officeDocument/2006/relationships/hyperlink" Target="https://www.aidedd.org/dnd/monstres.php?vf=dragon-noir-ancien" TargetMode="External"/><Relationship Id="rId227" Type="http://schemas.openxmlformats.org/officeDocument/2006/relationships/hyperlink" Target="https://www.aidedd.org/dnd/monstres.php?vf=expert-niv-6" TargetMode="External"/><Relationship Id="rId269" Type="http://schemas.openxmlformats.org/officeDocument/2006/relationships/hyperlink" Target="https://www.aidedd.org/dnd/monstres.php?vf=gnome-des-profondeurs-svirfnebelin" TargetMode="External"/><Relationship Id="rId434" Type="http://schemas.openxmlformats.org/officeDocument/2006/relationships/hyperlink" Target="https://www.aidedd.org/dnd/monstres.php?vf=orque" TargetMode="External"/><Relationship Id="rId476" Type="http://schemas.openxmlformats.org/officeDocument/2006/relationships/hyperlink" Target="https://www.aidedd.org/dnd/monstres.php?vf=remorhaz" TargetMode="External"/><Relationship Id="rId33" Type="http://schemas.openxmlformats.org/officeDocument/2006/relationships/hyperlink" Target="https://www.aidedd.org/dnd/monstres.php?vf=badian" TargetMode="External"/><Relationship Id="rId129" Type="http://schemas.openxmlformats.org/officeDocument/2006/relationships/hyperlink" Target="https://www.aidedd.org/dnd/monstres.php?vf=diable-barbu" TargetMode="External"/><Relationship Id="rId280" Type="http://schemas.openxmlformats.org/officeDocument/2006/relationships/hyperlink" Target="https://www.aidedd.org/dnd/monstres.php?vf=golem-de-pierre" TargetMode="External"/><Relationship Id="rId336" Type="http://schemas.openxmlformats.org/officeDocument/2006/relationships/hyperlink" Target="https://www.aidedd.org/dnd/monstres.php?vf=lanceur-de-sorts-guerisseur-niv-3" TargetMode="External"/><Relationship Id="rId501" Type="http://schemas.openxmlformats.org/officeDocument/2006/relationships/hyperlink" Target="https://www.aidedd.org/dnd/monstres.php?vf=seigneur-momie" TargetMode="External"/><Relationship Id="rId543" Type="http://schemas.openxmlformats.org/officeDocument/2006/relationships/hyperlink" Target="https://www.aidedd.org/dnd/monstres.php?vf=tigre-garou" TargetMode="External"/><Relationship Id="rId75" Type="http://schemas.openxmlformats.org/officeDocument/2006/relationships/hyperlink" Target="https://www.aidedd.org/dnd/monstres.php?vf=cheval-de-selle" TargetMode="External"/><Relationship Id="rId140" Type="http://schemas.openxmlformats.org/officeDocument/2006/relationships/hyperlink" Target="https://www.aidedd.org/dnd/monstres.php?vf=dragon-blanc-adulte" TargetMode="External"/><Relationship Id="rId182" Type="http://schemas.openxmlformats.org/officeDocument/2006/relationships/hyperlink" Target="https://www.aidedd.org/dnd/monstres.php?vf=dragon-tortue" TargetMode="External"/><Relationship Id="rId378" Type="http://schemas.openxmlformats.org/officeDocument/2006/relationships/hyperlink" Target="https://www.aidedd.org/dnd/monstres.php?vf=mephite-de-magma" TargetMode="External"/><Relationship Id="rId403" Type="http://schemas.openxmlformats.org/officeDocument/2006/relationships/hyperlink" Target="https://www.aidedd.org/dnd/monstres.php?vf=naga-gardien" TargetMode="External"/><Relationship Id="rId585" Type="http://schemas.openxmlformats.org/officeDocument/2006/relationships/hyperlink" Target="https://www.aidedd.org/dnd/monstres.php?vf=zariel" TargetMode="External"/><Relationship Id="rId6" Type="http://schemas.openxmlformats.org/officeDocument/2006/relationships/hyperlink" Target="https://www.aidedd.org/dnd/monstres.php?vf=aigle-geant" TargetMode="External"/><Relationship Id="rId238" Type="http://schemas.openxmlformats.org/officeDocument/2006/relationships/hyperlink" Target="https://www.aidedd.org/dnd/monstres.php?vf=flind" TargetMode="External"/><Relationship Id="rId445" Type="http://schemas.openxmlformats.org/officeDocument/2006/relationships/hyperlink" Target="https://www.aidedd.org/dnd/monstres.php?vf=particules-d-avarice" TargetMode="External"/><Relationship Id="rId487" Type="http://schemas.openxmlformats.org/officeDocument/2006/relationships/hyperlink" Target="https://www.aidedd.org/dnd/monstres.php?vf=roturier" TargetMode="External"/><Relationship Id="rId291" Type="http://schemas.openxmlformats.org/officeDocument/2006/relationships/hyperlink" Target="https://www.aidedd.org/dnd/monstres.php?vf=griffon" TargetMode="External"/><Relationship Id="rId305" Type="http://schemas.openxmlformats.org/officeDocument/2006/relationships/hyperlink" Target="https://www.aidedd.org/dnd/monstres.php?vf=hippogriffe" TargetMode="External"/><Relationship Id="rId347" Type="http://schemas.openxmlformats.org/officeDocument/2006/relationships/hyperlink" Target="https://www.aidedd.org/dnd/monstres.php?vf=lemure" TargetMode="External"/><Relationship Id="rId512" Type="http://schemas.openxmlformats.org/officeDocument/2006/relationships/hyperlink" Target="https://www.aidedd.org/dnd/monstres.php?vf=singe-geant" TargetMode="External"/><Relationship Id="rId44" Type="http://schemas.openxmlformats.org/officeDocument/2006/relationships/hyperlink" Target="https://www.aidedd.org/dnd/monstres.php?vf=behir" TargetMode="External"/><Relationship Id="rId86" Type="http://schemas.openxmlformats.org/officeDocument/2006/relationships/hyperlink" Target="https://www.aidedd.org/dnd/monstres.php?vf=chien-sauvage-dominant" TargetMode="External"/><Relationship Id="rId151" Type="http://schemas.openxmlformats.org/officeDocument/2006/relationships/hyperlink" Target="https://www.aidedd.org/dnd/monstres.php?vf=dragon-d-airain-nouveau-ne" TargetMode="External"/><Relationship Id="rId389" Type="http://schemas.openxmlformats.org/officeDocument/2006/relationships/hyperlink" Target="https://www.aidedd.org/dnd/monstres.php?vf=minotaure-squelette" TargetMode="External"/><Relationship Id="rId554" Type="http://schemas.openxmlformats.org/officeDocument/2006/relationships/hyperlink" Target="https://www.aidedd.org/dnd/monstres.php?vf=tyramort" TargetMode="External"/><Relationship Id="rId193" Type="http://schemas.openxmlformats.org/officeDocument/2006/relationships/hyperlink" Target="https://www.aidedd.org/dnd/monstres.php?vf=duergar" TargetMode="External"/><Relationship Id="rId207" Type="http://schemas.openxmlformats.org/officeDocument/2006/relationships/hyperlink" Target="https://www.aidedd.org/dnd/monstres.php?vf=elephant" TargetMode="External"/><Relationship Id="rId249" Type="http://schemas.openxmlformats.org/officeDocument/2006/relationships/hyperlink" Target="https://www.aidedd.org/dnd/monstres.php?vf=geant-des-collines" TargetMode="External"/><Relationship Id="rId414" Type="http://schemas.openxmlformats.org/officeDocument/2006/relationships/hyperlink" Target="https://www.aidedd.org/dnd/monstres.php?vf=noble" TargetMode="External"/><Relationship Id="rId456" Type="http://schemas.openxmlformats.org/officeDocument/2006/relationships/hyperlink" Target="https://www.aidedd.org/dnd/monstres.php?vf=poing-de-baine" TargetMode="External"/><Relationship Id="rId498" Type="http://schemas.openxmlformats.org/officeDocument/2006/relationships/hyperlink" Target="https://www.aidedd.org/dnd/monstres.php?vf=scorpion" TargetMode="External"/><Relationship Id="rId13" Type="http://schemas.openxmlformats.org/officeDocument/2006/relationships/hyperlink" Target="https://www.aidedd.org/dnd/monstres.php?vf=ankylosaure" TargetMode="External"/><Relationship Id="rId109" Type="http://schemas.openxmlformats.org/officeDocument/2006/relationships/hyperlink" Target="https://www.aidedd.org/dnd/monstres.php?vf=crocodile" TargetMode="External"/><Relationship Id="rId260" Type="http://schemas.openxmlformats.org/officeDocument/2006/relationships/hyperlink" Target="https://www.aidedd.org/dnd/monstres.php?vf=githyanki-guerrier" TargetMode="External"/><Relationship Id="rId316" Type="http://schemas.openxmlformats.org/officeDocument/2006/relationships/hyperlink" Target="https://www.aidedd.org/dnd/monstres.php?vf=huldin" TargetMode="External"/><Relationship Id="rId523" Type="http://schemas.openxmlformats.org/officeDocument/2006/relationships/hyperlink" Target="https://www.aidedd.org/dnd/monstres.php?vf=sorcier-de-fielon" TargetMode="External"/><Relationship Id="rId55" Type="http://schemas.openxmlformats.org/officeDocument/2006/relationships/hyperlink" Target="https://www.aidedd.org/dnd/monstres.php?vf=bretteur" TargetMode="External"/><Relationship Id="rId97" Type="http://schemas.openxmlformats.org/officeDocument/2006/relationships/hyperlink" Target="https://www.aidedd.org/dnd/monstres.php?vf=combattant-niv-4" TargetMode="External"/><Relationship Id="rId120" Type="http://schemas.openxmlformats.org/officeDocument/2006/relationships/hyperlink" Target="https://www.aidedd.org/dnd/monstres.php?vf=demon-des-ombres" TargetMode="External"/><Relationship Id="rId358" Type="http://schemas.openxmlformats.org/officeDocument/2006/relationships/hyperlink" Target="https://www.aidedd.org/dnd/monstres.php?vf=loup-garou" TargetMode="External"/><Relationship Id="rId565" Type="http://schemas.openxmlformats.org/officeDocument/2006/relationships/hyperlink" Target="https://www.aidedd.org/dnd/monstres.php?vf=vautour" TargetMode="External"/><Relationship Id="rId162" Type="http://schemas.openxmlformats.org/officeDocument/2006/relationships/hyperlink" Target="https://www.aidedd.org/dnd/monstres.php?vf=dragon-de-bronze-ancien" TargetMode="External"/><Relationship Id="rId218" Type="http://schemas.openxmlformats.org/officeDocument/2006/relationships/hyperlink" Target="https://www.aidedd.org/dnd/monstres.php?vf=esprit-follet" TargetMode="External"/><Relationship Id="rId425" Type="http://schemas.openxmlformats.org/officeDocument/2006/relationships/hyperlink" Target="https://www.aidedd.org/dnd/monstres.php?vf=nycaloth" TargetMode="External"/><Relationship Id="rId467" Type="http://schemas.openxmlformats.org/officeDocument/2006/relationships/hyperlink" Target="https://www.aidedd.org/dnd/monstres.php?vf=quaggoth" TargetMode="External"/><Relationship Id="rId271" Type="http://schemas.openxmlformats.org/officeDocument/2006/relationships/hyperlink" Target="https://www.aidedd.org/dnd/monstres.php?vf=gobelin-chef" TargetMode="External"/><Relationship Id="rId24" Type="http://schemas.openxmlformats.org/officeDocument/2006/relationships/hyperlink" Target="https://www.aidedd.org/dnd/monstres.php?vf=archimage" TargetMode="External"/><Relationship Id="rId66" Type="http://schemas.openxmlformats.org/officeDocument/2006/relationships/hyperlink" Target="https://www.aidedd.org/dnd/monstres.php?vf=chameau" TargetMode="External"/><Relationship Id="rId131" Type="http://schemas.openxmlformats.org/officeDocument/2006/relationships/hyperlink" Target="https://www.aidedd.org/dnd/monstres.php?vf=diable-epineux" TargetMode="External"/><Relationship Id="rId327" Type="http://schemas.openxmlformats.org/officeDocument/2006/relationships/hyperlink" Target="https://www.aidedd.org/dnd/monstres.php?vf=kraken" TargetMode="External"/><Relationship Id="rId369" Type="http://schemas.openxmlformats.org/officeDocument/2006/relationships/hyperlink" Target="https://www.aidedd.org/dnd/monstres.php?vf=manteleur" TargetMode="External"/><Relationship Id="rId534" Type="http://schemas.openxmlformats.org/officeDocument/2006/relationships/hyperlink" Target="https://www.aidedd.org/dnd/monstres.php?vf=tapis-etouffant" TargetMode="External"/><Relationship Id="rId576" Type="http://schemas.openxmlformats.org/officeDocument/2006/relationships/hyperlink" Target="https://www.aidedd.org/dnd/monstres.php?vf=xorn" TargetMode="External"/><Relationship Id="rId173" Type="http://schemas.openxmlformats.org/officeDocument/2006/relationships/hyperlink" Target="https://www.aidedd.org/dnd/monstres.php?vf=dragon-noir-nouveau-ne" TargetMode="External"/><Relationship Id="rId229" Type="http://schemas.openxmlformats.org/officeDocument/2006/relationships/hyperlink" Target="https://www.aidedd.org/dnd/monstres.php?vf=fanatique" TargetMode="External"/><Relationship Id="rId380" Type="http://schemas.openxmlformats.org/officeDocument/2006/relationships/hyperlink" Target="https://www.aidedd.org/dnd/monstres.php?vf=mephite-de-vapeur" TargetMode="External"/><Relationship Id="rId436" Type="http://schemas.openxmlformats.org/officeDocument/2006/relationships/hyperlink" Target="https://www.aidedd.org/dnd/monstres.php?vf=orque-oeil-de-gruumsh" TargetMode="External"/><Relationship Id="rId240" Type="http://schemas.openxmlformats.org/officeDocument/2006/relationships/hyperlink" Target="https://www.aidedd.org/dnd/monstres.php?vf=fomorien" TargetMode="External"/><Relationship Id="rId478" Type="http://schemas.openxmlformats.org/officeDocument/2006/relationships/hyperlink" Target="https://www.aidedd.org/dnd/monstres.php?vf=requin-de-recif" TargetMode="External"/><Relationship Id="rId35" Type="http://schemas.openxmlformats.org/officeDocument/2006/relationships/hyperlink" Target="https://www.aidedd.org/dnd/monstres.php?vf=banderhobb" TargetMode="External"/><Relationship Id="rId77" Type="http://schemas.openxmlformats.org/officeDocument/2006/relationships/hyperlink" Target="https://www.aidedd.org/dnd/monstres.php?vf=chevalier" TargetMode="External"/><Relationship Id="rId100" Type="http://schemas.openxmlformats.org/officeDocument/2006/relationships/hyperlink" Target="https://www.aidedd.org/dnd/monstres.php?vf=consul-de-fer" TargetMode="External"/><Relationship Id="rId282" Type="http://schemas.openxmlformats.org/officeDocument/2006/relationships/hyperlink" Target="https://www.aidedd.org/dnd/monstres.php?vf=goristro" TargetMode="External"/><Relationship Id="rId338" Type="http://schemas.openxmlformats.org/officeDocument/2006/relationships/hyperlink" Target="https://www.aidedd.org/dnd/monstres.php?vf=lanceur-de-sorts-guerisseur-niv-5" TargetMode="External"/><Relationship Id="rId503" Type="http://schemas.openxmlformats.org/officeDocument/2006/relationships/hyperlink" Target="https://www.aidedd.org/dnd/monstres.php?vf=sentinelle-d-eau" TargetMode="External"/><Relationship Id="rId545" Type="http://schemas.openxmlformats.org/officeDocument/2006/relationships/hyperlink" Target="https://www.aidedd.org/dnd/monstres.php?vf=torve" TargetMode="External"/><Relationship Id="rId8" Type="http://schemas.openxmlformats.org/officeDocument/2006/relationships/hyperlink" Target="https://www.aidedd.org/dnd/monstres.php?vf=allip" TargetMode="External"/><Relationship Id="rId142" Type="http://schemas.openxmlformats.org/officeDocument/2006/relationships/hyperlink" Target="https://www.aidedd.org/dnd/monstres.php?vf=dragon-blanc-jeune" TargetMode="External"/><Relationship Id="rId184" Type="http://schemas.openxmlformats.org/officeDocument/2006/relationships/hyperlink" Target="https://www.aidedd.org/dnd/monstres.php?vf=drider" TargetMode="External"/><Relationship Id="rId391" Type="http://schemas.openxmlformats.org/officeDocument/2006/relationships/hyperlink" Target="https://www.aidedd.org/dnd/monstres.php?vf=moloch" TargetMode="External"/><Relationship Id="rId405" Type="http://schemas.openxmlformats.org/officeDocument/2006/relationships/hyperlink" Target="https://www.aidedd.org/dnd/monstres.php?vf=nalfeshnie" TargetMode="External"/><Relationship Id="rId447" Type="http://schemas.openxmlformats.org/officeDocument/2006/relationships/hyperlink" Target="https://www.aidedd.org/dnd/monstres.php?vf=pentadrone" TargetMode="External"/><Relationship Id="rId251" Type="http://schemas.openxmlformats.org/officeDocument/2006/relationships/hyperlink" Target="https://www.aidedd.org/dnd/monstres.php?vf=geant-des-nuages" TargetMode="External"/><Relationship Id="rId489" Type="http://schemas.openxmlformats.org/officeDocument/2006/relationships/hyperlink" Target="https://www.aidedd.org/dnd/monstres.php?vf=sahuagin" TargetMode="External"/><Relationship Id="rId46" Type="http://schemas.openxmlformats.org/officeDocument/2006/relationships/hyperlink" Target="https://www.aidedd.org/dnd/monstres.php?vf=belette" TargetMode="External"/><Relationship Id="rId293" Type="http://schemas.openxmlformats.org/officeDocument/2006/relationships/hyperlink" Target="https://www.aidedd.org/dnd/monstres.php?vf=guenaude-annis" TargetMode="External"/><Relationship Id="rId307" Type="http://schemas.openxmlformats.org/officeDocument/2006/relationships/hyperlink" Target="https://www.aidedd.org/dnd/monstres.php?vf=hobgobelin-capitaine" TargetMode="External"/><Relationship Id="rId349" Type="http://schemas.openxmlformats.org/officeDocument/2006/relationships/hyperlink" Target="https://www.aidedd.org/dnd/monstres.php?vf=lezard" TargetMode="External"/><Relationship Id="rId514" Type="http://schemas.openxmlformats.org/officeDocument/2006/relationships/hyperlink" Target="https://www.aidedd.org/dnd/monstres.php?vf=slaad-funeste" TargetMode="External"/><Relationship Id="rId556" Type="http://schemas.openxmlformats.org/officeDocument/2006/relationships/hyperlink" Target="https://www.aidedd.org/dnd/monstres.php?vf=tyrannoeil-zombi" TargetMode="External"/><Relationship Id="rId88" Type="http://schemas.openxmlformats.org/officeDocument/2006/relationships/hyperlink" Target="https://www.aidedd.org/dnd/monstres.php?vf=chitine" TargetMode="External"/><Relationship Id="rId111" Type="http://schemas.openxmlformats.org/officeDocument/2006/relationships/hyperlink" Target="https://www.aidedd.org/dnd/monstres.php?vf=cube-gelatineux" TargetMode="External"/><Relationship Id="rId153" Type="http://schemas.openxmlformats.org/officeDocument/2006/relationships/hyperlink" Target="https://www.aidedd.org/dnd/monstres.php?vf=dragon-d-argent-ancien" TargetMode="External"/><Relationship Id="rId195" Type="http://schemas.openxmlformats.org/officeDocument/2006/relationships/hyperlink" Target="https://www.aidedd.org/dnd/monstres.php?vf=duergar-seigneur-de-guerre" TargetMode="External"/><Relationship Id="rId209" Type="http://schemas.openxmlformats.org/officeDocument/2006/relationships/hyperlink" Target="https://www.aidedd.org/dnd/monstres.php?vf=empyreen" TargetMode="External"/><Relationship Id="rId360" Type="http://schemas.openxmlformats.org/officeDocument/2006/relationships/hyperlink" Target="https://www.aidedd.org/dnd/monstres.php?vf=magmatique" TargetMode="External"/><Relationship Id="rId416" Type="http://schemas.openxmlformats.org/officeDocument/2006/relationships/hyperlink" Target="https://www.aidedd.org/dnd/monstres.php?vf=nuage-mortel-vivant" TargetMode="External"/><Relationship Id="rId220" Type="http://schemas.openxmlformats.org/officeDocument/2006/relationships/hyperlink" Target="https://www.aidedd.org/dnd/monstres.php?vf=ettin" TargetMode="External"/><Relationship Id="rId458" Type="http://schemas.openxmlformats.org/officeDocument/2006/relationships/hyperlink" Target="https://www.aidedd.org/dnd/monstres.php?vf=pouding-noir" TargetMode="External"/><Relationship Id="rId15" Type="http://schemas.openxmlformats.org/officeDocument/2006/relationships/hyperlink" Target="https://www.aidedd.org/dnd/monstres.php?vf=araignee" TargetMode="External"/><Relationship Id="rId57" Type="http://schemas.openxmlformats.org/officeDocument/2006/relationships/hyperlink" Target="https://www.aidedd.org/dnd/monstres.php?vf=buisson-infecte" TargetMode="External"/><Relationship Id="rId262" Type="http://schemas.openxmlformats.org/officeDocument/2006/relationships/hyperlink" Target="https://www.aidedd.org/dnd/monstres.php?vf=githzerai-zerth" TargetMode="External"/><Relationship Id="rId318" Type="http://schemas.openxmlformats.org/officeDocument/2006/relationships/hyperlink" Target="https://www.aidedd.org/dnd/monstres.php?vf=hyene" TargetMode="External"/><Relationship Id="rId525" Type="http://schemas.openxmlformats.org/officeDocument/2006/relationships/hyperlink" Target="https://www.aidedd.org/dnd/monstres.php?vf=spectateur" TargetMode="External"/><Relationship Id="rId567" Type="http://schemas.openxmlformats.org/officeDocument/2006/relationships/hyperlink" Target="https://www.aidedd.org/dnd/monstres.php?vf=vegepygmee" TargetMode="External"/><Relationship Id="rId99" Type="http://schemas.openxmlformats.org/officeDocument/2006/relationships/hyperlink" Target="https://www.aidedd.org/dnd/monstres.php?vf=combattant-niv-6" TargetMode="External"/><Relationship Id="rId122" Type="http://schemas.openxmlformats.org/officeDocument/2006/relationships/hyperlink" Target="https://www.aidedd.org/dnd/monstres.php?vf=destrier-noir" TargetMode="External"/><Relationship Id="rId164" Type="http://schemas.openxmlformats.org/officeDocument/2006/relationships/hyperlink" Target="https://www.aidedd.org/dnd/monstres.php?vf=dragon-de-bronze-nouveau-ne" TargetMode="External"/><Relationship Id="rId371" Type="http://schemas.openxmlformats.org/officeDocument/2006/relationships/hyperlink" Target="https://www.aidedd.org/dnd/monstres.php?vf=maride" TargetMode="External"/><Relationship Id="rId427" Type="http://schemas.openxmlformats.org/officeDocument/2006/relationships/hyperlink" Target="https://www.aidedd.org/dnd/monstres.php?vf=ogre-zombi" TargetMode="External"/><Relationship Id="rId469" Type="http://schemas.openxmlformats.org/officeDocument/2006/relationships/hyperlink" Target="https://www.aidedd.org/dnd/monstres.php?vf=quasit" TargetMode="External"/><Relationship Id="rId26" Type="http://schemas.openxmlformats.org/officeDocument/2006/relationships/hyperlink" Target="https://www.aidedd.org/dnd/monstres.php?vf=assassin" TargetMode="External"/><Relationship Id="rId231" Type="http://schemas.openxmlformats.org/officeDocument/2006/relationships/hyperlink" Target="https://www.aidedd.org/dnd/monstres.php?vf=faucheur-de-bhaal" TargetMode="External"/><Relationship Id="rId273" Type="http://schemas.openxmlformats.org/officeDocument/2006/relationships/hyperlink" Target="https://www.aidedd.org/dnd/monstres.php?vf=gobelours-chef" TargetMode="External"/><Relationship Id="rId329" Type="http://schemas.openxmlformats.org/officeDocument/2006/relationships/hyperlink" Target="https://www.aidedd.org/dnd/monstres.php?vf=kuo-toa-archipretre" TargetMode="External"/><Relationship Id="rId480" Type="http://schemas.openxmlformats.org/officeDocument/2006/relationships/hyperlink" Target="https://www.aidedd.org/dnd/monstres.php?vf=requin-chasseur" TargetMode="External"/><Relationship Id="rId536" Type="http://schemas.openxmlformats.org/officeDocument/2006/relationships/hyperlink" Target="https://www.aidedd.org/dnd/monstres.php?vf=temoin-spirituel" TargetMode="External"/><Relationship Id="rId68" Type="http://schemas.openxmlformats.org/officeDocument/2006/relationships/hyperlink" Target="https://www.aidedd.org/dnd/monstres.php?vf=charognard-rampant" TargetMode="External"/><Relationship Id="rId133" Type="http://schemas.openxmlformats.org/officeDocument/2006/relationships/hyperlink" Target="https://www.aidedd.org/dnd/monstres.php?vf=diable-osseux" TargetMode="External"/><Relationship Id="rId175" Type="http://schemas.openxmlformats.org/officeDocument/2006/relationships/hyperlink" Target="https://www.aidedd.org/dnd/monstres.php?vf=dragon-rouge-ancien" TargetMode="External"/><Relationship Id="rId340" Type="http://schemas.openxmlformats.org/officeDocument/2006/relationships/hyperlink" Target="https://www.aidedd.org/dnd/monstres.php?vf=lanceur-de-sorts-mage-niv-1" TargetMode="External"/><Relationship Id="rId578" Type="http://schemas.openxmlformats.org/officeDocument/2006/relationships/hyperlink" Target="https://www.aidedd.org/dnd/monstres.php?vf=yet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2" sqref="E2:E21"/>
    </sheetView>
  </sheetViews>
  <sheetFormatPr baseColWidth="10" defaultColWidth="9.140625" defaultRowHeight="15"/>
  <cols>
    <col min="2" max="2" width="23.85546875" style="18" customWidth="1"/>
    <col min="3" max="3" width="18.140625" customWidth="1"/>
    <col min="4" max="4" width="5.7109375" style="63" customWidth="1"/>
    <col min="5" max="5" width="48.140625" customWidth="1"/>
    <col min="8" max="8" width="65.42578125" customWidth="1"/>
  </cols>
  <sheetData>
    <row r="1" spans="1:8" ht="16.5" customHeight="1">
      <c r="A1" s="2" t="s">
        <v>0</v>
      </c>
      <c r="B1" s="11" t="s">
        <v>1</v>
      </c>
      <c r="C1" s="1" t="s">
        <v>2</v>
      </c>
      <c r="D1" s="61"/>
    </row>
    <row r="2" spans="1:8">
      <c r="A2" s="3">
        <v>1</v>
      </c>
      <c r="B2" s="12">
        <v>0</v>
      </c>
      <c r="C2" s="7">
        <v>2</v>
      </c>
      <c r="D2" s="62"/>
      <c r="E2" t="str">
        <f>""""&amp;A2&amp;""": {
  ""Level"": "&amp;A2&amp;",
  ""XP"" : "&amp;B2&amp;",
  ""MasteryBonus"": "&amp;C2&amp;"
  }"</f>
        <v>"1": {
  "Level": 1,
  "XP" : 0,
  "MasteryBonus": 2
  }</v>
      </c>
    </row>
    <row r="3" spans="1:8">
      <c r="A3" s="4">
        <v>2</v>
      </c>
      <c r="B3" s="13">
        <v>300</v>
      </c>
      <c r="C3" s="8">
        <v>2</v>
      </c>
      <c r="D3" s="62"/>
      <c r="E3" t="str">
        <f t="shared" ref="E3:E21" si="0">""""&amp;A3&amp;""": {
  ""Level"": "&amp;A3&amp;",
  ""XP"" : "&amp;B3&amp;",
  ""MasteryBonus"": "&amp;C3&amp;"
  }"</f>
        <v>"2": {
  "Level": 2,
  "XP" : 300,
  "MasteryBonus": 2
  }</v>
      </c>
    </row>
    <row r="4" spans="1:8">
      <c r="A4" s="5">
        <v>3</v>
      </c>
      <c r="B4" s="14">
        <v>900</v>
      </c>
      <c r="C4" s="9">
        <v>2</v>
      </c>
      <c r="D4" s="62"/>
      <c r="E4" t="str">
        <f t="shared" si="0"/>
        <v>"3": {
  "Level": 3,
  "XP" : 900,
  "MasteryBonus": 2
  }</v>
      </c>
    </row>
    <row r="5" spans="1:8" ht="15.75">
      <c r="A5" s="4">
        <v>4</v>
      </c>
      <c r="B5" s="15">
        <v>2700</v>
      </c>
      <c r="C5" s="8">
        <v>2</v>
      </c>
      <c r="D5" s="62"/>
      <c r="E5" t="str">
        <f t="shared" si="0"/>
        <v>"4": {
  "Level": 4,
  "XP" : 2700,
  "MasteryBonus": 2
  }</v>
      </c>
      <c r="H5" s="19"/>
    </row>
    <row r="6" spans="1:8">
      <c r="A6" s="5">
        <v>5</v>
      </c>
      <c r="B6" s="16">
        <v>6500</v>
      </c>
      <c r="C6" s="9">
        <v>3</v>
      </c>
      <c r="D6" s="62"/>
      <c r="E6" t="str">
        <f t="shared" si="0"/>
        <v>"5": {
  "Level": 5,
  "XP" : 6500,
  "MasteryBonus": 3
  }</v>
      </c>
    </row>
    <row r="7" spans="1:8">
      <c r="A7" s="4">
        <v>6</v>
      </c>
      <c r="B7" s="15">
        <v>14000</v>
      </c>
      <c r="C7" s="8">
        <v>3</v>
      </c>
      <c r="D7" s="62"/>
      <c r="E7" t="str">
        <f t="shared" si="0"/>
        <v>"6": {
  "Level": 6,
  "XP" : 14000,
  "MasteryBonus": 3
  }</v>
      </c>
    </row>
    <row r="8" spans="1:8">
      <c r="A8" s="5">
        <v>7</v>
      </c>
      <c r="B8" s="16">
        <v>23000</v>
      </c>
      <c r="C8" s="9">
        <v>3</v>
      </c>
      <c r="D8" s="62"/>
      <c r="E8" t="str">
        <f t="shared" si="0"/>
        <v>"7": {
  "Level": 7,
  "XP" : 23000,
  "MasteryBonus": 3
  }</v>
      </c>
    </row>
    <row r="9" spans="1:8">
      <c r="A9" s="4">
        <v>8</v>
      </c>
      <c r="B9" s="15">
        <v>34000</v>
      </c>
      <c r="C9" s="8">
        <v>3</v>
      </c>
      <c r="D9" s="62"/>
      <c r="E9" t="str">
        <f t="shared" si="0"/>
        <v>"8": {
  "Level": 8,
  "XP" : 34000,
  "MasteryBonus": 3
  }</v>
      </c>
    </row>
    <row r="10" spans="1:8">
      <c r="A10" s="5">
        <v>9</v>
      </c>
      <c r="B10" s="16">
        <v>48000</v>
      </c>
      <c r="C10" s="9">
        <v>4</v>
      </c>
      <c r="D10" s="62"/>
      <c r="E10" t="str">
        <f t="shared" si="0"/>
        <v>"9": {
  "Level": 9,
  "XP" : 48000,
  "MasteryBonus": 4
  }</v>
      </c>
    </row>
    <row r="11" spans="1:8">
      <c r="A11" s="4">
        <v>10</v>
      </c>
      <c r="B11" s="15">
        <v>64000</v>
      </c>
      <c r="C11" s="8">
        <v>4</v>
      </c>
      <c r="D11" s="62"/>
      <c r="E11" t="str">
        <f t="shared" si="0"/>
        <v>"10": {
  "Level": 10,
  "XP" : 64000,
  "MasteryBonus": 4
  }</v>
      </c>
    </row>
    <row r="12" spans="1:8">
      <c r="A12" s="5">
        <v>11</v>
      </c>
      <c r="B12" s="16">
        <v>85000</v>
      </c>
      <c r="C12" s="9">
        <v>4</v>
      </c>
      <c r="D12" s="62"/>
      <c r="E12" t="str">
        <f t="shared" si="0"/>
        <v>"11": {
  "Level": 11,
  "XP" : 85000,
  "MasteryBonus": 4
  }</v>
      </c>
    </row>
    <row r="13" spans="1:8">
      <c r="A13" s="4">
        <v>12</v>
      </c>
      <c r="B13" s="15">
        <v>100000</v>
      </c>
      <c r="C13" s="8">
        <v>4</v>
      </c>
      <c r="D13" s="62"/>
      <c r="E13" t="str">
        <f t="shared" si="0"/>
        <v>"12": {
  "Level": 12,
  "XP" : 100000,
  "MasteryBonus": 4
  }</v>
      </c>
    </row>
    <row r="14" spans="1:8">
      <c r="A14" s="5">
        <v>13</v>
      </c>
      <c r="B14" s="16">
        <v>120000</v>
      </c>
      <c r="C14" s="9">
        <v>5</v>
      </c>
      <c r="D14" s="62"/>
      <c r="E14" t="str">
        <f t="shared" si="0"/>
        <v>"13": {
  "Level": 13,
  "XP" : 120000,
  "MasteryBonus": 5
  }</v>
      </c>
    </row>
    <row r="15" spans="1:8">
      <c r="A15" s="4">
        <v>14</v>
      </c>
      <c r="B15" s="15">
        <v>140000</v>
      </c>
      <c r="C15" s="8">
        <v>5</v>
      </c>
      <c r="D15" s="62"/>
      <c r="E15" t="str">
        <f t="shared" si="0"/>
        <v>"14": {
  "Level": 14,
  "XP" : 140000,
  "MasteryBonus": 5
  }</v>
      </c>
    </row>
    <row r="16" spans="1:8">
      <c r="A16" s="5">
        <v>15</v>
      </c>
      <c r="B16" s="16">
        <v>165000</v>
      </c>
      <c r="C16" s="9">
        <v>5</v>
      </c>
      <c r="D16" s="62"/>
      <c r="E16" t="str">
        <f t="shared" si="0"/>
        <v>"15": {
  "Level": 15,
  "XP" : 165000,
  "MasteryBonus": 5
  }</v>
      </c>
    </row>
    <row r="17" spans="1:5">
      <c r="A17" s="4">
        <v>16</v>
      </c>
      <c r="B17" s="15">
        <v>195000</v>
      </c>
      <c r="C17" s="8">
        <v>5</v>
      </c>
      <c r="D17" s="62"/>
      <c r="E17" t="str">
        <f t="shared" si="0"/>
        <v>"16": {
  "Level": 16,
  "XP" : 195000,
  "MasteryBonus": 5
  }</v>
      </c>
    </row>
    <row r="18" spans="1:5">
      <c r="A18" s="5">
        <v>17</v>
      </c>
      <c r="B18" s="16">
        <v>225000</v>
      </c>
      <c r="C18" s="9">
        <v>6</v>
      </c>
      <c r="D18" s="62"/>
      <c r="E18" t="str">
        <f t="shared" si="0"/>
        <v>"17": {
  "Level": 17,
  "XP" : 225000,
  "MasteryBonus": 6
  }</v>
      </c>
    </row>
    <row r="19" spans="1:5">
      <c r="A19" s="4">
        <v>18</v>
      </c>
      <c r="B19" s="15">
        <v>265000</v>
      </c>
      <c r="C19" s="8">
        <v>6</v>
      </c>
      <c r="D19" s="62"/>
      <c r="E19" t="str">
        <f t="shared" si="0"/>
        <v>"18": {
  "Level": 18,
  "XP" : 265000,
  "MasteryBonus": 6
  }</v>
      </c>
    </row>
    <row r="20" spans="1:5">
      <c r="A20" s="5">
        <v>19</v>
      </c>
      <c r="B20" s="16">
        <v>305000</v>
      </c>
      <c r="C20" s="9">
        <v>6</v>
      </c>
      <c r="D20" s="62"/>
      <c r="E20" t="str">
        <f t="shared" si="0"/>
        <v>"19": {
  "Level": 19,
  "XP" : 305000,
  "MasteryBonus": 6
  }</v>
      </c>
    </row>
    <row r="21" spans="1:5">
      <c r="A21" s="6">
        <v>20</v>
      </c>
      <c r="B21" s="17">
        <v>355000</v>
      </c>
      <c r="C21" s="10">
        <v>6</v>
      </c>
      <c r="D21" s="62"/>
      <c r="E21" t="str">
        <f t="shared" si="0"/>
        <v>"20": {
  "Level": 20,
  "XP" : 355000,
  "MasteryBonus": 6
  }</v>
      </c>
    </row>
    <row r="23" spans="1:5">
      <c r="E23" t="str">
        <f>CONCATENATE(E2,",
",E3,",
",E4,",
",E5,",
",E6,",
",E7,",
",E8,",
",E9,",
",E10,",
",E11,",
",E12,",
",E13,",
",E14,",
",E15,",
",E16,",
",E17,",
",E18,",
",E19,",
",E20,",
",E21)</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
  <sheetViews>
    <sheetView topLeftCell="F1" workbookViewId="0">
      <selection activeCell="M14" sqref="M14"/>
    </sheetView>
  </sheetViews>
  <sheetFormatPr baseColWidth="10" defaultRowHeight="15"/>
  <cols>
    <col min="1" max="1" width="18.140625" customWidth="1"/>
    <col min="2" max="3" width="29.28515625" customWidth="1"/>
    <col min="4" max="4" width="7" customWidth="1"/>
    <col min="5" max="5" width="13" customWidth="1"/>
    <col min="6" max="6" width="10" customWidth="1"/>
    <col min="7" max="7" width="12.28515625" customWidth="1"/>
    <col min="8" max="8" width="8.7109375" customWidth="1"/>
    <col min="9" max="10" width="10" customWidth="1"/>
    <col min="11" max="12" width="31" customWidth="1"/>
    <col min="13" max="13" width="16.42578125" customWidth="1"/>
    <col min="14" max="14" width="35.85546875" customWidth="1"/>
  </cols>
  <sheetData>
    <row r="1" spans="1:16">
      <c r="A1" s="47" t="s">
        <v>312</v>
      </c>
      <c r="B1" s="49" t="s">
        <v>3</v>
      </c>
      <c r="C1" s="49" t="s">
        <v>15</v>
      </c>
      <c r="D1" s="49" t="s">
        <v>11</v>
      </c>
      <c r="E1" s="49" t="s">
        <v>10</v>
      </c>
      <c r="F1" s="49" t="s">
        <v>6</v>
      </c>
      <c r="G1" s="49" t="s">
        <v>7</v>
      </c>
      <c r="H1" s="49" t="s">
        <v>8</v>
      </c>
      <c r="I1" s="49" t="s">
        <v>9</v>
      </c>
      <c r="J1" s="49" t="s">
        <v>300</v>
      </c>
      <c r="K1" s="110" t="s">
        <v>1879</v>
      </c>
      <c r="L1" s="110"/>
      <c r="M1" s="110" t="s">
        <v>2615</v>
      </c>
      <c r="N1" s="152" t="s">
        <v>2659</v>
      </c>
    </row>
    <row r="2" spans="1:16">
      <c r="A2" s="55" t="s">
        <v>230</v>
      </c>
      <c r="B2" s="27" t="s">
        <v>297</v>
      </c>
      <c r="C2" s="27" t="s">
        <v>252</v>
      </c>
      <c r="D2" s="26">
        <v>0</v>
      </c>
      <c r="E2" s="23">
        <v>0</v>
      </c>
      <c r="F2" s="23">
        <v>2</v>
      </c>
      <c r="G2" s="23">
        <v>0</v>
      </c>
      <c r="H2" s="23">
        <v>0</v>
      </c>
      <c r="I2" s="23">
        <v>0</v>
      </c>
      <c r="J2" s="23">
        <v>9</v>
      </c>
      <c r="K2" s="23" t="s">
        <v>2677</v>
      </c>
      <c r="L2" s="23"/>
      <c r="M2" s="23"/>
      <c r="N2" s="51" t="s">
        <v>4086</v>
      </c>
      <c r="P2" t="str">
        <f>""""&amp;A2&amp;""": {
 ""Id"" : """&amp;A2&amp;""",
 ""Name"" : """&amp;B2&amp;""",
 ""OV"" : """&amp;C2&amp;""",
 ""Strength"" : "&amp;D2&amp;",
 ""Constitution"" : "&amp;E2&amp;",
 ""Dexterity"" : "&amp;F2&amp;",
 ""Intelligence"" : "&amp;G2&amp;",
 ""Wisdom"" : "&amp;H2&amp;",
 ""Charisma"" : "&amp;I2&amp;",
 ""Speed"" : "&amp;SUBSTITUTE(J2,",",".")&amp;",
 ""Weapons"" : ["&amp;L2&amp;"],
 ""Languages"" : ["&amp;K2&amp;"],
 ""Resistances"" : ["&amp;M2&amp;"],
 ""SaveAdvantages"" : ["&amp;N2&amp;"]
  }"</f>
        <v>"ELF": {
 "Id" : "ELF",
 "Name" : "Elfe",
 "OV" : "Elf",
 "Strength" : 0,
 "Constitution" : 0,
 "Dexterity" : 2,
 "Intelligence" : 0,
 "Wisdom" : 0,
 "Charisma" : 0,
 "Speed" : 9,
 "Weapons" : [],
 "Languages" : ["COMMON", "ELVISH"],
 "Resistances" : [],
 "SaveAdvantages" : ["CHARM"]
  }</v>
      </c>
    </row>
    <row r="3" spans="1:16">
      <c r="A3" s="50" t="s">
        <v>4</v>
      </c>
      <c r="B3" s="42" t="s">
        <v>253</v>
      </c>
      <c r="C3" s="42" t="s">
        <v>253</v>
      </c>
      <c r="D3" s="25">
        <v>0</v>
      </c>
      <c r="E3" s="22">
        <v>0</v>
      </c>
      <c r="F3" s="22">
        <v>2</v>
      </c>
      <c r="G3" s="22">
        <v>0</v>
      </c>
      <c r="H3" s="22">
        <v>0</v>
      </c>
      <c r="I3" s="22">
        <v>0</v>
      </c>
      <c r="J3" s="22">
        <v>7.5</v>
      </c>
      <c r="K3" s="22" t="s">
        <v>2679</v>
      </c>
      <c r="L3" s="22"/>
      <c r="M3" s="22"/>
      <c r="N3" s="52" t="s">
        <v>2698</v>
      </c>
      <c r="P3" t="str">
        <f t="shared" ref="P3:P13" si="0">""""&amp;A3&amp;""": {
 ""Id"" : """&amp;A3&amp;""",
 ""Name"" : """&amp;B3&amp;""",
 ""OV"" : """&amp;C3&amp;""",
 ""Strength"" : "&amp;D3&amp;",
 ""Constitution"" : "&amp;E3&amp;",
 ""Dexterity"" : "&amp;F3&amp;",
 ""Intelligence"" : "&amp;G3&amp;",
 ""Wisdom"" : "&amp;H3&amp;",
 ""Charisma"" : "&amp;I3&amp;",
 ""Speed"" : "&amp;SUBSTITUTE(J3,",",".")&amp;",
 ""Weapons"" : ["&amp;L3&amp;"],
 ""Languages"" : ["&amp;K3&amp;"],
 ""Resistances"" : ["&amp;M3&amp;"],
 ""SaveAdvantages"" : ["&amp;N3&amp;"]
  }"</f>
        <v>"HALFELIN": {
 "Id" : "HALFELIN",
 "Name" : "Halfelin",
 "OV" : "Halfelin",
 "Strength" : 0,
 "Constitution" : 0,
 "Dexterity" : 2,
 "Intelligence" : 0,
 "Wisdom" : 0,
 "Charisma" : 0,
 "Speed" : 7.5,
 "Weapons" : [],
 "Languages" : ["COMMON", "HALFELIN"],
 "Resistances" : [],
 "SaveAdvantages" : ["FEAR"]
  }</v>
      </c>
    </row>
    <row r="4" spans="1:16">
      <c r="A4" s="55" t="s">
        <v>231</v>
      </c>
      <c r="B4" s="27" t="s">
        <v>265</v>
      </c>
      <c r="C4" s="27" t="s">
        <v>254</v>
      </c>
      <c r="D4" s="26">
        <v>1</v>
      </c>
      <c r="E4" s="23">
        <v>1</v>
      </c>
      <c r="F4" s="23">
        <v>1</v>
      </c>
      <c r="G4" s="23">
        <v>1</v>
      </c>
      <c r="H4" s="23">
        <v>1</v>
      </c>
      <c r="I4" s="23">
        <v>1</v>
      </c>
      <c r="J4" s="23">
        <v>9</v>
      </c>
      <c r="K4" s="23" t="s">
        <v>2669</v>
      </c>
      <c r="L4" s="23"/>
      <c r="M4" s="23"/>
      <c r="N4" s="51"/>
      <c r="P4" t="str">
        <f t="shared" si="0"/>
        <v>"HUMAN": {
 "Id" : "HUMAN",
 "Name" : "Humain",
 "OV" : "Human",
 "Strength" : 1,
 "Constitution" : 1,
 "Dexterity" : 1,
 "Intelligence" : 1,
 "Wisdom" : 1,
 "Charisma" : 1,
 "Speed" : 9,
 "Weapons" : [],
 "Languages" : ["COMMON"],
 "Resistances" : [],
 "SaveAdvantages" : []
  }</v>
      </c>
    </row>
    <row r="5" spans="1:16">
      <c r="A5" s="50" t="s">
        <v>232</v>
      </c>
      <c r="B5" s="42" t="s">
        <v>266</v>
      </c>
      <c r="C5" s="42" t="s">
        <v>255</v>
      </c>
      <c r="D5" s="25">
        <v>0</v>
      </c>
      <c r="E5" s="22">
        <v>2</v>
      </c>
      <c r="F5" s="22">
        <v>0</v>
      </c>
      <c r="G5" s="22">
        <v>0</v>
      </c>
      <c r="H5" s="22">
        <v>0</v>
      </c>
      <c r="I5" s="22">
        <v>0</v>
      </c>
      <c r="J5" s="22">
        <v>7.5</v>
      </c>
      <c r="K5" s="22" t="s">
        <v>2678</v>
      </c>
      <c r="L5" s="22" t="s">
        <v>4032</v>
      </c>
      <c r="M5" s="22" t="s">
        <v>2697</v>
      </c>
      <c r="N5" s="52" t="s">
        <v>2697</v>
      </c>
      <c r="P5" t="str">
        <f t="shared" si="0"/>
        <v>"DWARF": {
 "Id" : "DWARF",
 "Name" : "Nain",
 "OV" : "Dwarf",
 "Strength" : 0,
 "Constitution" : 2,
 "Dexterity" : 0,
 "Intelligence" : 0,
 "Wisdom" : 0,
 "Charisma" : 0,
 "Speed" : 7.5,
 "Weapons" : ["Hachette", "Hache d'armes", "Marteau léger", "Marteau de guerre"],
 "Languages" : ["DWARF"],
 "Resistances" : ["POISON"],
 "SaveAdvantages" : ["POISON"]
  }</v>
      </c>
    </row>
    <row r="6" spans="1:16">
      <c r="A6" s="55" t="s">
        <v>233</v>
      </c>
      <c r="B6" s="27" t="s">
        <v>267</v>
      </c>
      <c r="C6" s="27" t="s">
        <v>256</v>
      </c>
      <c r="D6" s="26">
        <v>0</v>
      </c>
      <c r="E6" s="23">
        <v>0</v>
      </c>
      <c r="F6" s="23">
        <v>0</v>
      </c>
      <c r="G6" s="23">
        <v>0</v>
      </c>
      <c r="H6" s="23">
        <v>0</v>
      </c>
      <c r="I6" s="23">
        <v>2</v>
      </c>
      <c r="J6" s="23">
        <v>9</v>
      </c>
      <c r="K6" s="23" t="s">
        <v>2677</v>
      </c>
      <c r="L6" s="23"/>
      <c r="M6" s="23"/>
      <c r="N6" s="51"/>
      <c r="P6" t="str">
        <f t="shared" si="0"/>
        <v>"HALF_ELF": {
 "Id" : "HALF_ELF",
 "Name" : "Demi-Elfe",
 "OV" : "Half-Elf",
 "Strength" : 0,
 "Constitution" : 0,
 "Dexterity" : 0,
 "Intelligence" : 0,
 "Wisdom" : 0,
 "Charisma" : 2,
 "Speed" : 9,
 "Weapons" : [],
 "Languages" : ["COMMON", "ELVISH"],
 "Resistances" : [],
 "SaveAdvantages" : []
  }</v>
      </c>
    </row>
    <row r="7" spans="1:16">
      <c r="A7" s="50" t="s">
        <v>234</v>
      </c>
      <c r="B7" s="42" t="s">
        <v>268</v>
      </c>
      <c r="C7" s="42" t="s">
        <v>257</v>
      </c>
      <c r="D7" s="25">
        <v>2</v>
      </c>
      <c r="E7" s="22">
        <v>1</v>
      </c>
      <c r="F7" s="22">
        <v>0</v>
      </c>
      <c r="G7" s="22">
        <v>0</v>
      </c>
      <c r="H7" s="22">
        <v>0</v>
      </c>
      <c r="I7" s="22">
        <v>0</v>
      </c>
      <c r="J7" s="22">
        <v>9</v>
      </c>
      <c r="K7" s="22" t="s">
        <v>2676</v>
      </c>
      <c r="L7" s="22"/>
      <c r="M7" s="22"/>
      <c r="N7" s="52"/>
      <c r="P7" t="str">
        <f t="shared" si="0"/>
        <v>"HALF_ORC": {
 "Id" : "HALF_ORC",
 "Name" : "Demi-Orque",
 "OV" : "Half-Orc",
 "Strength" : 2,
 "Constitution" : 1,
 "Dexterity" : 0,
 "Intelligence" : 0,
 "Wisdom" : 0,
 "Charisma" : 0,
 "Speed" : 9,
 "Weapons" : [],
 "Languages" : ["COMMON", "ORC"],
 "Resistances" : [],
 "SaveAdvantages" : []
  }</v>
      </c>
    </row>
    <row r="8" spans="1:16">
      <c r="A8" s="55" t="s">
        <v>235</v>
      </c>
      <c r="B8" s="27" t="s">
        <v>269</v>
      </c>
      <c r="C8" s="27" t="s">
        <v>258</v>
      </c>
      <c r="D8" s="26">
        <v>2</v>
      </c>
      <c r="E8" s="23">
        <v>0</v>
      </c>
      <c r="F8" s="23">
        <v>0</v>
      </c>
      <c r="G8" s="23">
        <v>0</v>
      </c>
      <c r="H8" s="23">
        <v>0</v>
      </c>
      <c r="I8" s="23">
        <v>1</v>
      </c>
      <c r="J8" s="23">
        <v>9</v>
      </c>
      <c r="K8" s="23" t="s">
        <v>2675</v>
      </c>
      <c r="L8" s="23"/>
      <c r="M8" s="23"/>
      <c r="N8" s="51"/>
      <c r="P8" t="str">
        <f t="shared" si="0"/>
        <v>"DRAGON_BORN": {
 "Id" : "DRAGON_BORN",
 "Name" : "Drakéide",
 "OV" : "Dragon Born",
 "Strength" : 2,
 "Constitution" : 0,
 "Dexterity" : 0,
 "Intelligence" : 0,
 "Wisdom" : 0,
 "Charisma" : 1,
 "Speed" : 9,
 "Weapons" : [],
 "Languages" : ["COMMON", "DRACONIC"],
 "Resistances" : [],
 "SaveAdvantages" : []
  }</v>
      </c>
    </row>
    <row r="9" spans="1:16">
      <c r="A9" s="50" t="s">
        <v>5</v>
      </c>
      <c r="B9" s="42" t="s">
        <v>259</v>
      </c>
      <c r="C9" s="42" t="s">
        <v>259</v>
      </c>
      <c r="D9" s="25">
        <v>0</v>
      </c>
      <c r="E9" s="22">
        <v>0</v>
      </c>
      <c r="F9" s="22">
        <v>0</v>
      </c>
      <c r="G9" s="22">
        <v>2</v>
      </c>
      <c r="H9" s="22">
        <v>0</v>
      </c>
      <c r="I9" s="22">
        <v>0</v>
      </c>
      <c r="J9" s="22">
        <v>7.5</v>
      </c>
      <c r="K9" s="22" t="s">
        <v>2674</v>
      </c>
      <c r="L9" s="22"/>
      <c r="M9" s="22"/>
      <c r="N9" s="52" t="s">
        <v>2699</v>
      </c>
      <c r="P9" t="str">
        <f t="shared" si="0"/>
        <v>"GNOME": {
 "Id" : "GNOME",
 "Name" : "Gnome",
 "OV" : "Gnome",
 "Strength" : 0,
 "Constitution" : 0,
 "Dexterity" : 0,
 "Intelligence" : 2,
 "Wisdom" : 0,
 "Charisma" : 0,
 "Speed" : 7.5,
 "Weapons" : [],
 "Languages" : ["COMMON", "GNOME"],
 "Resistances" : [],
 "SaveAdvantages" : ["INT", "SAG", "CHA"]
  }</v>
      </c>
    </row>
    <row r="10" spans="1:16">
      <c r="A10" s="55" t="s">
        <v>236</v>
      </c>
      <c r="B10" s="27" t="s">
        <v>270</v>
      </c>
      <c r="C10" s="27" t="s">
        <v>260</v>
      </c>
      <c r="D10" s="26">
        <v>0</v>
      </c>
      <c r="E10" s="23">
        <v>0</v>
      </c>
      <c r="F10" s="23">
        <v>0</v>
      </c>
      <c r="G10" s="23">
        <v>1</v>
      </c>
      <c r="H10" s="23">
        <v>0</v>
      </c>
      <c r="I10" s="23">
        <v>2</v>
      </c>
      <c r="J10" s="23">
        <v>9</v>
      </c>
      <c r="K10" s="23" t="s">
        <v>2673</v>
      </c>
      <c r="L10" s="23"/>
      <c r="M10" s="23"/>
      <c r="N10" s="51"/>
      <c r="P10" t="str">
        <f t="shared" si="0"/>
        <v>"TIEFFLING": {
 "Id" : "TIEFFLING",
 "Name" : "Tieffelin",
 "OV" : "Tieffling",
 "Strength" : 0,
 "Constitution" : 0,
 "Dexterity" : 0,
 "Intelligence" : 1,
 "Wisdom" : 0,
 "Charisma" : 2,
 "Speed" : 9,
 "Weapons" : [],
 "Languages" : ["COMMON", "INFERNAL"],
 "Resistances" : [],
 "SaveAdvantages" : []
  }</v>
      </c>
    </row>
    <row r="11" spans="1:16">
      <c r="A11" s="50" t="s">
        <v>237</v>
      </c>
      <c r="B11" s="42" t="s">
        <v>271</v>
      </c>
      <c r="C11" s="42" t="s">
        <v>261</v>
      </c>
      <c r="D11" s="25">
        <v>0</v>
      </c>
      <c r="E11" s="22">
        <v>0</v>
      </c>
      <c r="F11" s="22">
        <v>2</v>
      </c>
      <c r="G11" s="22">
        <v>0</v>
      </c>
      <c r="H11" s="22">
        <v>1</v>
      </c>
      <c r="I11" s="22">
        <v>0</v>
      </c>
      <c r="J11" s="22">
        <v>7.5</v>
      </c>
      <c r="K11" s="22" t="s">
        <v>2670</v>
      </c>
      <c r="L11" s="22"/>
      <c r="M11" s="22"/>
      <c r="N11" s="52"/>
      <c r="P11" t="str">
        <f t="shared" si="0"/>
        <v>"AARAKOCRA": {
 "Id" : "AARAKOCRA",
 "Name" : "Aarakocra *",
 "OV" : "Aarakocra",
 "Strength" : 0,
 "Constitution" : 0,
 "Dexterity" : 2,
 "Intelligence" : 0,
 "Wisdom" : 1,
 "Charisma" : 0,
 "Speed" : 7.5,
 "Weapons" : [],
 "Languages" : ["COMMON", "AARAKOCRA", "AIR"],
 "Resistances" : [],
 "SaveAdvantages" : []
  }</v>
      </c>
    </row>
    <row r="12" spans="1:16">
      <c r="A12" s="55" t="s">
        <v>238</v>
      </c>
      <c r="B12" s="27" t="s">
        <v>272</v>
      </c>
      <c r="C12" s="27" t="s">
        <v>262</v>
      </c>
      <c r="D12" s="26">
        <v>0</v>
      </c>
      <c r="E12" s="23">
        <v>2</v>
      </c>
      <c r="F12" s="23">
        <v>0</v>
      </c>
      <c r="G12" s="23">
        <v>0</v>
      </c>
      <c r="H12" s="23">
        <v>0</v>
      </c>
      <c r="I12" s="23">
        <v>0</v>
      </c>
      <c r="J12" s="23">
        <v>9</v>
      </c>
      <c r="K12" s="23" t="s">
        <v>2672</v>
      </c>
      <c r="L12" s="23"/>
      <c r="M12" s="23"/>
      <c r="N12" s="51"/>
      <c r="P12" t="str">
        <f t="shared" si="0"/>
        <v>"GENASI": {
 "Id" : "GENASI",
 "Name" : "Génasi *",
 "OV" : "Genasi",
 "Strength" : 0,
 "Constitution" : 2,
 "Dexterity" : 0,
 "Intelligence" : 0,
 "Wisdom" : 0,
 "Charisma" : 0,
 "Speed" : 9,
 "Weapons" : [],
 "Languages" : ["COMMON", "PRIMARY"],
 "Resistances" : [],
 "SaveAdvantages" : []
  }</v>
      </c>
    </row>
    <row r="13" spans="1:16">
      <c r="A13" s="183" t="s">
        <v>240</v>
      </c>
      <c r="B13" s="104" t="s">
        <v>274</v>
      </c>
      <c r="C13" s="104" t="s">
        <v>264</v>
      </c>
      <c r="D13" s="184">
        <v>2</v>
      </c>
      <c r="E13" s="185">
        <v>1</v>
      </c>
      <c r="F13" s="185">
        <v>0</v>
      </c>
      <c r="G13" s="185">
        <v>0</v>
      </c>
      <c r="H13" s="185">
        <v>0</v>
      </c>
      <c r="I13" s="185">
        <v>0</v>
      </c>
      <c r="J13" s="185">
        <v>9</v>
      </c>
      <c r="K13" s="185" t="s">
        <v>2671</v>
      </c>
      <c r="L13" s="185"/>
      <c r="M13" s="185"/>
      <c r="N13" s="188"/>
      <c r="P13" t="str">
        <f t="shared" si="0"/>
        <v>"GOLIATH": {
 "Id" : "GOLIATH",
 "Name" : "Goliath *",
 "OV" : "Goliath",
 "Strength" : 2,
 "Constitution" : 1,
 "Dexterity" : 0,
 "Intelligence" : 0,
 "Wisdom" : 0,
 "Charisma" : 0,
 "Speed" : 9,
 "Weapons" : [],
 "Languages" : ["COMMON", "GIANT"],
 "Resistances" : [],
 "SaveAdvantages" : []
  }</v>
      </c>
    </row>
    <row r="15" spans="1:16">
      <c r="P15" t="str">
        <f>CONCATENATE(P2,",
",P3,",
",P4,",
",P5,",
",P6,",
",P7,",
",P8,",
",P9,",
",P10,",
",P11,",
",P12,",
",P13)</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row>
  </sheetData>
  <hyperlinks>
    <hyperlink ref="B2" r:id="rId1" tooltip="Allez à la page Elfe" display="https://www.aidedd.org/regles/races/elfe/" xr:uid="{00000000-0004-0000-0100-000000000000}"/>
    <hyperlink ref="B3" r:id="rId2" tooltip="Allez à la page Halfelin" display="https://www.aidedd.org/regles/races/halfelin/" xr:uid="{00000000-0004-0000-0100-000001000000}"/>
    <hyperlink ref="B4" r:id="rId3" tooltip="Allez à la page Humain" display="https://www.aidedd.org/regles/races/humain/" xr:uid="{00000000-0004-0000-0100-000002000000}"/>
    <hyperlink ref="B5" r:id="rId4" tooltip="Allez à la page Nain" display="https://www.aidedd.org/regles/races/nain/" xr:uid="{00000000-0004-0000-0100-000003000000}"/>
    <hyperlink ref="B7" r:id="rId5" tooltip="Allez à la page Demi-orque" display="https://www.aidedd.org/regles/races/demi-orque/" xr:uid="{00000000-0004-0000-0100-000004000000}"/>
    <hyperlink ref="B8" r:id="rId6" tooltip="Allez à la page Drakéide" display="https://www.aidedd.org/regles/races/drakeide/" xr:uid="{00000000-0004-0000-0100-000005000000}"/>
    <hyperlink ref="B9" r:id="rId7" tooltip="Allez à la page Gnome" display="https://www.aidedd.org/regles/races/gnome/" xr:uid="{00000000-0004-0000-0100-000006000000}"/>
    <hyperlink ref="B10" r:id="rId8" tooltip="Allez à la page Tieffelin" display="https://www.aidedd.org/regles/races/tieffelin/" xr:uid="{00000000-0004-0000-0100-000007000000}"/>
    <hyperlink ref="B11" r:id="rId9" tooltip="Allez à la page Aarakocra" display="https://www.aidedd.org/regles/races/aarakocra/" xr:uid="{00000000-0004-0000-0100-000008000000}"/>
    <hyperlink ref="B12" r:id="rId10" tooltip="Allez à la page Génasi" display="https://www.aidedd.org/regles/races/genasis/" xr:uid="{00000000-0004-0000-0100-000009000000}"/>
    <hyperlink ref="B13" r:id="rId11" tooltip="Allez à la page Goliath" display="https://www.aidedd.org/regles/races/goliath/" xr:uid="{00000000-0004-0000-0100-00000A000000}"/>
    <hyperlink ref="B6" r:id="rId12" tooltip="Allez à la page Demi-elfe" display="https://www.aidedd.org/regles/races/demi-elfe/"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7"/>
  <sheetViews>
    <sheetView workbookViewId="0">
      <pane xSplit="2" ySplit="1" topLeftCell="L2" activePane="bottomRight" state="frozenSplit"/>
      <selection pane="topRight" activeCell="D1" sqref="D1"/>
      <selection pane="bottomLeft" activeCell="A12" sqref="A12"/>
      <selection pane="bottomRight" activeCell="B8" sqref="B8"/>
    </sheetView>
  </sheetViews>
  <sheetFormatPr baseColWidth="10" defaultRowHeight="15"/>
  <cols>
    <col min="1" max="1" width="20.85546875" customWidth="1"/>
    <col min="2" max="2" width="23.5703125" customWidth="1"/>
    <col min="3" max="3" width="37.42578125" customWidth="1"/>
    <col min="4" max="4" width="40.7109375" customWidth="1"/>
    <col min="5" max="5" width="7" customWidth="1"/>
    <col min="6" max="6" width="13" customWidth="1"/>
    <col min="7" max="7" width="10" customWidth="1"/>
    <col min="8" max="8" width="12.28515625" customWidth="1"/>
    <col min="9" max="9" width="8.7109375" customWidth="1"/>
    <col min="10" max="11" width="10" customWidth="1"/>
    <col min="12" max="12" width="28.85546875" customWidth="1"/>
    <col min="13" max="15" width="19.5703125" customWidth="1"/>
    <col min="16" max="16" width="30.28515625" customWidth="1"/>
    <col min="17" max="17" width="10" customWidth="1"/>
  </cols>
  <sheetData>
    <row r="1" spans="1:18">
      <c r="A1" s="47" t="s">
        <v>302</v>
      </c>
      <c r="B1" s="48" t="s">
        <v>312</v>
      </c>
      <c r="C1" s="49" t="s">
        <v>301</v>
      </c>
      <c r="D1" s="49" t="s">
        <v>15</v>
      </c>
      <c r="E1" s="49" t="s">
        <v>11</v>
      </c>
      <c r="F1" s="49" t="s">
        <v>10</v>
      </c>
      <c r="G1" s="49" t="s">
        <v>6</v>
      </c>
      <c r="H1" s="49" t="s">
        <v>7</v>
      </c>
      <c r="I1" s="49" t="s">
        <v>8</v>
      </c>
      <c r="J1" s="49" t="s">
        <v>9</v>
      </c>
      <c r="K1" s="49" t="s">
        <v>300</v>
      </c>
      <c r="L1" s="110" t="s">
        <v>1879</v>
      </c>
      <c r="M1" s="110" t="s">
        <v>2615</v>
      </c>
      <c r="N1" s="110" t="s">
        <v>2659</v>
      </c>
      <c r="O1" s="110" t="s">
        <v>4014</v>
      </c>
      <c r="P1" s="152" t="s">
        <v>2552</v>
      </c>
      <c r="Q1" s="64"/>
    </row>
    <row r="2" spans="1:18">
      <c r="A2" s="70" t="s">
        <v>230</v>
      </c>
      <c r="B2" s="100" t="s">
        <v>305</v>
      </c>
      <c r="C2" s="68" t="s">
        <v>303</v>
      </c>
      <c r="D2" s="68" t="s">
        <v>304</v>
      </c>
      <c r="E2" s="101">
        <v>0</v>
      </c>
      <c r="F2" s="69">
        <v>0</v>
      </c>
      <c r="G2" s="69">
        <v>0</v>
      </c>
      <c r="H2" s="69">
        <v>1</v>
      </c>
      <c r="I2" s="69">
        <v>0</v>
      </c>
      <c r="J2" s="69">
        <v>0</v>
      </c>
      <c r="K2" s="182">
        <v>0</v>
      </c>
      <c r="L2" s="176"/>
      <c r="M2" s="176"/>
      <c r="N2" s="176"/>
      <c r="O2" s="176" t="s">
        <v>4016</v>
      </c>
      <c r="P2" s="112"/>
      <c r="Q2" s="60"/>
      <c r="R2" t="str">
        <f>""""&amp;B2&amp;""": {
 ""Id"" : """&amp;B2&amp;""",
 ""Race"" : """&amp;A2&amp;""",
 ""Name"" : """&amp;C2&amp;""",
 ""OV"" : """&amp;D2&amp;""",
 ""Strength"" : "&amp;E2&amp;",
 ""Constitution"" : "&amp;F2&amp;",
 ""Dexterity"" : "&amp;G2&amp;",
 ""Intelligence"" : "&amp;H2&amp;",
 ""Wisdom"" : "&amp;I2&amp;",
 ""Charisma"" : "&amp;J2&amp;",
 ""Speed"" : "&amp;SUBSTITUTE(K2,",",".")&amp;",
 ""Languages"" : ["&amp;L2&amp;"],
 ""Resistances"" : ["&amp;SUBSTITUTE(M2,",",".")&amp;"],
 ""SaveAdvantages"" : ["&amp;SUBSTITUTE(N2,",",".")&amp;"],
""Weapons"" : ["&amp;O2&amp;"], ""ArmorCategories"" : ["&amp;P2&amp;"]
  }"</f>
        <v>"HIGH_ELF": {
 "Id" : "HIGH_ELF",
 "Race" : "ELF",
 "Name" : "Haut-Elfe",
 "OV" : "High-Elf",
 "Strength" : 0,
 "Constitution" : 0,
 "Dexterity" : 0,
 "Intelligence" : 1,
 "Wisdom" : 0,
 "Charisma" : 0,
 "Speed" : 0,
 "Languages" : [],
 "Resistances" : [],
 "SaveAdvantages" : [],
"Weapons" : ["Épée courte", "Épée longue", "Arc court", "Arc long"], "ArmorCategories" : []
  }</v>
      </c>
    </row>
    <row r="3" spans="1:18">
      <c r="A3" s="50" t="s">
        <v>230</v>
      </c>
      <c r="B3" s="57" t="s">
        <v>308</v>
      </c>
      <c r="C3" s="58" t="s">
        <v>306</v>
      </c>
      <c r="D3" s="58" t="s">
        <v>307</v>
      </c>
      <c r="E3" s="59">
        <v>0</v>
      </c>
      <c r="F3" s="60">
        <v>0</v>
      </c>
      <c r="G3" s="60">
        <v>0</v>
      </c>
      <c r="H3" s="60">
        <v>0</v>
      </c>
      <c r="I3" s="60">
        <v>1</v>
      </c>
      <c r="J3" s="60">
        <v>0</v>
      </c>
      <c r="K3" s="177">
        <v>10.5</v>
      </c>
      <c r="L3" s="177"/>
      <c r="M3" s="177"/>
      <c r="N3" s="177"/>
      <c r="O3" s="177" t="s">
        <v>4016</v>
      </c>
      <c r="P3" s="113"/>
      <c r="Q3" s="60"/>
      <c r="R3" t="str">
        <f t="shared" ref="R3:R31" si="0">""""&amp;B3&amp;""": {
 ""Id"" : """&amp;B3&amp;""",
 ""Race"" : """&amp;A3&amp;""",
 ""Name"" : """&amp;C3&amp;""",
 ""OV"" : """&amp;D3&amp;""",
 ""Strength"" : "&amp;E3&amp;",
 ""Constitution"" : "&amp;F3&amp;",
 ""Dexterity"" : "&amp;G3&amp;",
 ""Intelligence"" : "&amp;H3&amp;",
 ""Wisdom"" : "&amp;I3&amp;",
 ""Charisma"" : "&amp;J3&amp;",
 ""Speed"" : "&amp;SUBSTITUTE(K3,",",".")&amp;",
 ""Languages"" : ["&amp;L3&amp;"],
 ""Resistances"" : ["&amp;SUBSTITUTE(M3,",",".")&amp;"],
 ""SaveAdvantages"" : ["&amp;SUBSTITUTE(N3,",",".")&amp;"],
""Weapons"" : ["&amp;O3&amp;"], ""ArmorCategories"" : ["&amp;P3&amp;"]
  }"</f>
        <v>"WOODEN_ELF": {
 "Id" : "WOODEN_ELF",
 "Race" : "ELF",
 "Name" : "Elfe des bois",
 "OV" : "Wooden Elf",
 "Strength" : 0,
 "Constitution" : 0,
 "Dexterity" : 0,
 "Intelligence" : 0,
 "Wisdom" : 1,
 "Charisma" : 0,
 "Speed" : 10.5,
 "Languages" : [],
 "Resistances" : [],
 "SaveAdvantages" : [],
"Weapons" : ["Épée courte", "Épée longue", "Arc court", "Arc long"], "ArmorCategories" : []
  }</v>
      </c>
    </row>
    <row r="4" spans="1:18">
      <c r="A4" s="55" t="s">
        <v>230</v>
      </c>
      <c r="B4" s="56" t="s">
        <v>311</v>
      </c>
      <c r="C4" s="27" t="s">
        <v>310</v>
      </c>
      <c r="D4" s="27" t="s">
        <v>309</v>
      </c>
      <c r="E4" s="26">
        <v>0</v>
      </c>
      <c r="F4" s="23">
        <v>0</v>
      </c>
      <c r="G4" s="23">
        <v>0</v>
      </c>
      <c r="H4" s="23">
        <v>0</v>
      </c>
      <c r="I4" s="23">
        <v>1</v>
      </c>
      <c r="J4" s="23">
        <v>0</v>
      </c>
      <c r="K4" s="176">
        <v>0</v>
      </c>
      <c r="L4" s="176"/>
      <c r="M4" s="176"/>
      <c r="N4" s="176"/>
      <c r="O4" s="176" t="s">
        <v>4015</v>
      </c>
      <c r="P4" s="112"/>
      <c r="Q4" s="60"/>
      <c r="R4" t="str">
        <f t="shared" si="0"/>
        <v>"DROW": {
 "Id" : "DROW",
 "Race" : "ELF",
 "Name" : "Elfe noir",
 "OV" : "Drow",
 "Strength" : 0,
 "Constitution" : 0,
 "Dexterity" : 0,
 "Intelligence" : 0,
 "Wisdom" : 1,
 "Charisma" : 0,
 "Speed" : 0,
 "Languages" : [],
 "Resistances" : [],
 "SaveAdvantages" : [],
"Weapons" : ["Rapière", "Épée courte", "Arbalète de poing"], "ArmorCategories" : []
  }</v>
      </c>
    </row>
    <row r="5" spans="1:18">
      <c r="A5" s="50" t="s">
        <v>4</v>
      </c>
      <c r="B5" s="18" t="s">
        <v>315</v>
      </c>
      <c r="C5" s="42" t="s">
        <v>313</v>
      </c>
      <c r="D5" s="42" t="s">
        <v>314</v>
      </c>
      <c r="E5" s="25">
        <v>0</v>
      </c>
      <c r="F5" s="22">
        <v>0</v>
      </c>
      <c r="G5" s="22">
        <v>0</v>
      </c>
      <c r="H5" s="22">
        <v>0</v>
      </c>
      <c r="I5" s="22">
        <v>0</v>
      </c>
      <c r="J5" s="22">
        <v>1</v>
      </c>
      <c r="K5" s="178">
        <v>0</v>
      </c>
      <c r="L5" s="178"/>
      <c r="M5" s="178"/>
      <c r="N5" s="178"/>
      <c r="O5" s="178"/>
      <c r="P5" s="113"/>
      <c r="Q5" s="60"/>
      <c r="R5" t="str">
        <f t="shared" si="0"/>
        <v>"LIGHT_FOOT_HALFELIN": {
 "Id" : "LIGHT_FOOT_HALFELIN",
 "Race" : "HALFELIN",
 "Name" : "Halfelin pied-léger",
 "OV" : "Light-foot Halfelin",
 "Strength" : 0,
 "Constitution" : 0,
 "Dexterity" : 0,
 "Intelligence" : 0,
 "Wisdom" : 0,
 "Charisma" : 1,
 "Speed" : 0,
 "Languages" : [],
 "Resistances" : [],
 "SaveAdvantages" : [],
"Weapons" : [], "ArmorCategories" : []
  }</v>
      </c>
    </row>
    <row r="6" spans="1:18">
      <c r="A6" s="55" t="s">
        <v>4</v>
      </c>
      <c r="B6" s="56" t="s">
        <v>316</v>
      </c>
      <c r="C6" s="27" t="s">
        <v>317</v>
      </c>
      <c r="D6" s="27" t="s">
        <v>318</v>
      </c>
      <c r="E6" s="65">
        <v>0</v>
      </c>
      <c r="F6" s="66">
        <v>1</v>
      </c>
      <c r="G6" s="66">
        <v>0</v>
      </c>
      <c r="H6" s="66">
        <v>0</v>
      </c>
      <c r="I6" s="66">
        <v>0</v>
      </c>
      <c r="J6" s="66">
        <v>0</v>
      </c>
      <c r="K6" s="179">
        <v>0</v>
      </c>
      <c r="L6" s="179"/>
      <c r="M6" s="179" t="s">
        <v>2697</v>
      </c>
      <c r="N6" s="179" t="s">
        <v>2697</v>
      </c>
      <c r="O6" s="179"/>
      <c r="P6" s="112"/>
      <c r="Q6" s="60"/>
      <c r="R6" t="str">
        <f t="shared" si="0"/>
        <v>"ROBUST_HALFELIN": {
 "Id" : "ROBUST_HALFELIN",
 "Race" : "HALFELIN",
 "Name" : "Halfelin Robuste",
 "OV" : "Robust Halfelin",
 "Strength" : 0,
 "Constitution" : 1,
 "Dexterity" : 0,
 "Intelligence" : 0,
 "Wisdom" : 0,
 "Charisma" : 0,
 "Speed" : 0,
 "Languages" : [],
 "Resistances" : ["POISON"],
 "SaveAdvantages" : ["POISON"],
"Weapons" : [], "ArmorCategories" : []
  }</v>
      </c>
    </row>
    <row r="7" spans="1:18">
      <c r="A7" s="50" t="s">
        <v>232</v>
      </c>
      <c r="B7" s="18" t="s">
        <v>326</v>
      </c>
      <c r="C7" s="42" t="s">
        <v>319</v>
      </c>
      <c r="D7" s="42" t="s">
        <v>323</v>
      </c>
      <c r="E7" s="25">
        <v>0</v>
      </c>
      <c r="F7" s="22">
        <v>0</v>
      </c>
      <c r="G7" s="22">
        <v>0</v>
      </c>
      <c r="H7" s="22">
        <v>0</v>
      </c>
      <c r="I7" s="22">
        <v>1</v>
      </c>
      <c r="J7" s="22">
        <v>0</v>
      </c>
      <c r="K7" s="178">
        <v>0</v>
      </c>
      <c r="L7" s="178"/>
      <c r="M7" s="178"/>
      <c r="N7" s="178"/>
      <c r="O7" s="178"/>
      <c r="P7" s="113"/>
      <c r="Q7" s="60"/>
      <c r="R7" t="str">
        <f t="shared" si="0"/>
        <v>"HILLS_DWARF": {
 "Id" : "HILLS_DWARF",
 "Race" : "DWARF",
 "Name" : "Nain des collines",
 "OV" : "Hills Dwarf",
 "Strength" : 0,
 "Constitution" : 0,
 "Dexterity" : 0,
 "Intelligence" : 0,
 "Wisdom" : 1,
 "Charisma" : 0,
 "Speed" : 0,
 "Languages" : [],
 "Resistances" : [],
 "SaveAdvantages" : [],
"Weapons" : [], "ArmorCategories" : []
  }</v>
      </c>
    </row>
    <row r="8" spans="1:18">
      <c r="A8" s="55" t="s">
        <v>232</v>
      </c>
      <c r="B8" s="56" t="s">
        <v>325</v>
      </c>
      <c r="C8" s="27" t="s">
        <v>320</v>
      </c>
      <c r="D8" s="27" t="s">
        <v>324</v>
      </c>
      <c r="E8" s="65">
        <v>2</v>
      </c>
      <c r="F8" s="66">
        <v>0</v>
      </c>
      <c r="G8" s="66">
        <v>0</v>
      </c>
      <c r="H8" s="66">
        <v>0</v>
      </c>
      <c r="I8" s="66">
        <v>0</v>
      </c>
      <c r="J8" s="66">
        <v>0</v>
      </c>
      <c r="K8" s="179">
        <v>0</v>
      </c>
      <c r="L8" s="179"/>
      <c r="M8" s="179"/>
      <c r="N8" s="179"/>
      <c r="O8" s="179"/>
      <c r="P8" s="112" t="s">
        <v>2648</v>
      </c>
      <c r="Q8" s="60"/>
      <c r="R8" t="str">
        <f>""""&amp;B8&amp;""": {
 ""Id"" : """&amp;B8&amp;""",
 ""Race"" : """&amp;A8&amp;""",
 ""Name"" : """&amp;C8&amp;""",
 ""OV"" : """&amp;D8&amp;""",
 ""Strength"" : "&amp;E8&amp;",
 ""Constitution"" : "&amp;F8&amp;",
 ""Dexterity"" : "&amp;G8&amp;",
 ""Intelligence"" : "&amp;H8&amp;",
 ""Wisdom"" : "&amp;I8&amp;",
 ""Charisma"" : "&amp;J8&amp;",
 ""Speed"" : "&amp;SUBSTITUTE(K8,",",".")&amp;",
 ""Languages"" : ["&amp;L8&amp;"],
 ""Resistances"" : ["&amp;SUBSTITUTE(M8,",",".")&amp;"],
 ""SaveAdvantages"" : ["&amp;SUBSTITUTE(N8,",",".")&amp;"],
""Weapons"" : ["&amp;O8&amp;"], ""ArmorCategories"" : ["&amp;P8&amp;"]
  }"</f>
        <v>"MONTAINS_DWARF": {
 "Id" : "MONTAINS_DWARF",
 "Race" : "DWARF",
 "Name" : "Nain des montagnes",
 "OV" : "Mountains Dwarf",
 "Strength" : 2,
 "Constitution" : 0,
 "Dexterity" : 0,
 "Intelligence" : 0,
 "Wisdom" : 0,
 "Charisma" : 0,
 "Speed" : 0,
 "Languages" : [],
 "Resistances" : [],
 "SaveAdvantages" : [],
"Weapons" : [], "ArmorCategories" : ["1_LIGHT", "2_MID"]
  }</v>
      </c>
    </row>
    <row r="9" spans="1:18">
      <c r="A9" s="50" t="s">
        <v>5</v>
      </c>
      <c r="B9" s="18" t="s">
        <v>327</v>
      </c>
      <c r="C9" s="42" t="s">
        <v>321</v>
      </c>
      <c r="D9" s="42" t="s">
        <v>322</v>
      </c>
      <c r="E9" s="25">
        <v>0</v>
      </c>
      <c r="F9" s="22">
        <v>0</v>
      </c>
      <c r="G9" s="22">
        <v>1</v>
      </c>
      <c r="H9" s="22">
        <v>0</v>
      </c>
      <c r="I9" s="22">
        <v>0</v>
      </c>
      <c r="J9" s="22">
        <v>0</v>
      </c>
      <c r="K9" s="178">
        <v>0</v>
      </c>
      <c r="L9" s="178"/>
      <c r="M9" s="178"/>
      <c r="N9" s="178"/>
      <c r="O9" s="178"/>
      <c r="P9" s="113"/>
      <c r="Q9" s="60"/>
      <c r="R9" t="str">
        <f t="shared" si="0"/>
        <v>"FORESTS_GNOME": {
 "Id" : "FORESTS_GNOME",
 "Race" : "GNOME",
 "Name" : "Gnome des forêts",
 "OV" : "Forests Gnome",
 "Strength" : 0,
 "Constitution" : 0,
 "Dexterity" : 1,
 "Intelligence" : 0,
 "Wisdom" : 0,
 "Charisma" : 0,
 "Speed" : 0,
 "Languages" : [],
 "Resistances" : [],
 "SaveAdvantages" : [],
"Weapons" : [], "ArmorCategories" : []
  }</v>
      </c>
    </row>
    <row r="10" spans="1:18">
      <c r="A10" s="55" t="s">
        <v>5</v>
      </c>
      <c r="B10" s="56" t="s">
        <v>330</v>
      </c>
      <c r="C10" s="27" t="s">
        <v>328</v>
      </c>
      <c r="D10" s="27" t="s">
        <v>329</v>
      </c>
      <c r="E10" s="65">
        <v>1</v>
      </c>
      <c r="F10" s="66">
        <v>0</v>
      </c>
      <c r="G10" s="66">
        <v>0</v>
      </c>
      <c r="H10" s="66">
        <v>0</v>
      </c>
      <c r="I10" s="66">
        <v>0</v>
      </c>
      <c r="J10" s="66">
        <v>0</v>
      </c>
      <c r="K10" s="179">
        <v>0</v>
      </c>
      <c r="L10" s="179"/>
      <c r="M10" s="179"/>
      <c r="N10" s="179"/>
      <c r="O10" s="179"/>
      <c r="P10" s="112"/>
      <c r="Q10" s="60"/>
      <c r="R10" t="str">
        <f t="shared" si="0"/>
        <v>"ROCKS_GNOME": {
 "Id" : "ROCKS_GNOME",
 "Race" : "GNOME",
 "Name" : "Gnome des roches",
 "OV" : "Rocks Gnome",
 "Strength" : 1,
 "Constitution" : 0,
 "Dexterity" : 0,
 "Intelligence" : 0,
 "Wisdom" : 0,
 "Charisma" : 0,
 "Speed" : 0,
 "Languages" : [],
 "Resistances" : [],
 "SaveAdvantages" : [],
"Weapons" : [], "ArmorCategories" : []
  }</v>
      </c>
    </row>
    <row r="11" spans="1:18">
      <c r="A11" s="77" t="s">
        <v>5</v>
      </c>
      <c r="B11" s="57" t="s">
        <v>239</v>
      </c>
      <c r="C11" s="58" t="s">
        <v>273</v>
      </c>
      <c r="D11" s="58" t="s">
        <v>263</v>
      </c>
      <c r="E11" s="59">
        <v>0</v>
      </c>
      <c r="F11" s="60">
        <v>0</v>
      </c>
      <c r="G11" s="60">
        <v>1</v>
      </c>
      <c r="H11" s="60">
        <v>0</v>
      </c>
      <c r="I11" s="60">
        <v>0</v>
      </c>
      <c r="J11" s="60">
        <v>0</v>
      </c>
      <c r="K11" s="177">
        <v>0</v>
      </c>
      <c r="L11" s="177" t="s">
        <v>2694</v>
      </c>
      <c r="M11" s="177"/>
      <c r="N11" s="177"/>
      <c r="O11" s="177"/>
      <c r="P11" s="162"/>
      <c r="Q11" s="60"/>
      <c r="R11" t="str">
        <f t="shared" si="0"/>
        <v>"DEPTH_GNOME": {
 "Id" : "DEPTH_GNOME",
 "Race" : "GNOME",
 "Name" : "Gnome des profondeurs *",
 "OV" : "Depth Gnome",
 "Strength" : 0,
 "Constitution" : 0,
 "Dexterity" : 1,
 "Intelligence" : 0,
 "Wisdom" : 0,
 "Charisma" : 0,
 "Speed" : 0,
 "Languages" : ["DEPTH_COMMON"],
 "Resistances" : [],
 "SaveAdvantages" : [],
"Weapons" : [], "ArmorCategories" : []
  }</v>
      </c>
    </row>
    <row r="12" spans="1:18">
      <c r="A12" s="55" t="s">
        <v>238</v>
      </c>
      <c r="B12" s="56" t="s">
        <v>331</v>
      </c>
      <c r="C12" s="27" t="s">
        <v>332</v>
      </c>
      <c r="D12" s="27" t="s">
        <v>333</v>
      </c>
      <c r="E12" s="65">
        <v>0</v>
      </c>
      <c r="F12" s="66">
        <v>0</v>
      </c>
      <c r="G12" s="66">
        <v>1</v>
      </c>
      <c r="H12" s="66">
        <v>0</v>
      </c>
      <c r="I12" s="66">
        <v>0</v>
      </c>
      <c r="J12" s="66">
        <v>0</v>
      </c>
      <c r="K12" s="179">
        <v>0</v>
      </c>
      <c r="L12" s="179"/>
      <c r="M12" s="179"/>
      <c r="N12" s="179"/>
      <c r="O12" s="179"/>
      <c r="P12" s="112"/>
      <c r="Q12" s="60"/>
      <c r="R12" t="str">
        <f t="shared" si="0"/>
        <v>"AIR_GENASI": {
 "Id" : "AIR_GENASI",
 "Race" : "GENASI",
 "Name" : "Génasi de l'air",
 "OV" : "Air Genasi",
 "Strength" : 0,
 "Constitution" : 0,
 "Dexterity" : 1,
 "Intelligence" : 0,
 "Wisdom" : 0,
 "Charisma" : 0,
 "Speed" : 0,
 "Languages" : [],
 "Resistances" : [],
 "SaveAdvantages" : [],
"Weapons" : [], "ArmorCategories" : []
  }</v>
      </c>
    </row>
    <row r="13" spans="1:18">
      <c r="A13" s="77" t="s">
        <v>238</v>
      </c>
      <c r="B13" s="57" t="s">
        <v>334</v>
      </c>
      <c r="C13" s="58" t="s">
        <v>160</v>
      </c>
      <c r="D13" s="58" t="s">
        <v>335</v>
      </c>
      <c r="E13" s="59">
        <v>1</v>
      </c>
      <c r="F13" s="60">
        <v>0</v>
      </c>
      <c r="G13" s="60">
        <v>0</v>
      </c>
      <c r="H13" s="60">
        <v>0</v>
      </c>
      <c r="I13" s="60">
        <v>0</v>
      </c>
      <c r="J13" s="60">
        <v>0</v>
      </c>
      <c r="K13" s="177">
        <v>0</v>
      </c>
      <c r="L13" s="177"/>
      <c r="M13" s="177"/>
      <c r="N13" s="177"/>
      <c r="O13" s="177"/>
      <c r="P13" s="162"/>
      <c r="Q13" s="60"/>
      <c r="R13" t="str">
        <f t="shared" si="0"/>
        <v>"EARTH_GENASI": {
 "Id" : "EARTH_GENASI",
 "Race" : "GENASI",
 "Name" : "Génasi de la terre",
 "OV" : "Earth Genasi",
 "Strength" : 1,
 "Constitution" : 0,
 "Dexterity" : 0,
 "Intelligence" : 0,
 "Wisdom" : 0,
 "Charisma" : 0,
 "Speed" : 0,
 "Languages" : [],
 "Resistances" : [],
 "SaveAdvantages" : [],
"Weapons" : [], "ArmorCategories" : []
  }</v>
      </c>
    </row>
    <row r="14" spans="1:18">
      <c r="A14" s="55" t="s">
        <v>238</v>
      </c>
      <c r="B14" s="56" t="s">
        <v>336</v>
      </c>
      <c r="C14" s="27" t="s">
        <v>161</v>
      </c>
      <c r="D14" s="27" t="s">
        <v>337</v>
      </c>
      <c r="E14" s="65">
        <v>0</v>
      </c>
      <c r="F14" s="66">
        <v>0</v>
      </c>
      <c r="G14" s="66">
        <v>0</v>
      </c>
      <c r="H14" s="66">
        <v>1</v>
      </c>
      <c r="I14" s="66">
        <v>0</v>
      </c>
      <c r="J14" s="66">
        <v>0</v>
      </c>
      <c r="K14" s="179">
        <v>0</v>
      </c>
      <c r="L14" s="179"/>
      <c r="M14" s="179" t="s">
        <v>2700</v>
      </c>
      <c r="N14" s="179"/>
      <c r="O14" s="179"/>
      <c r="P14" s="103"/>
      <c r="Q14" s="60"/>
      <c r="R14" t="str">
        <f t="shared" si="0"/>
        <v>"FIRE_GENASI": {
 "Id" : "FIRE_GENASI",
 "Race" : "GENASI",
 "Name" : "Génasi du feu",
 "OV" : "Fire Genasi",
 "Strength" : 0,
 "Constitution" : 0,
 "Dexterity" : 0,
 "Intelligence" : 1,
 "Wisdom" : 0,
 "Charisma" : 0,
 "Speed" : 0,
 "Languages" : [],
 "Resistances" : ["FIRE"],
 "SaveAdvantages" : [],
"Weapons" : [], "ArmorCategories" : []
  }</v>
      </c>
    </row>
    <row r="15" spans="1:18">
      <c r="A15" s="77" t="s">
        <v>238</v>
      </c>
      <c r="B15" s="57" t="s">
        <v>338</v>
      </c>
      <c r="C15" s="58" t="s">
        <v>339</v>
      </c>
      <c r="D15" s="58" t="s">
        <v>340</v>
      </c>
      <c r="E15" s="59">
        <v>0</v>
      </c>
      <c r="F15" s="60">
        <v>0</v>
      </c>
      <c r="G15" s="60">
        <v>0</v>
      </c>
      <c r="H15" s="60">
        <v>0</v>
      </c>
      <c r="I15" s="60">
        <v>1</v>
      </c>
      <c r="J15" s="60">
        <v>0</v>
      </c>
      <c r="K15" s="177">
        <v>0</v>
      </c>
      <c r="L15" s="177"/>
      <c r="M15" s="177" t="s">
        <v>2701</v>
      </c>
      <c r="N15" s="177"/>
      <c r="O15" s="177"/>
      <c r="P15" s="102"/>
      <c r="Q15" s="60"/>
      <c r="R15" t="str">
        <f t="shared" si="0"/>
        <v>"WATER_GENASI": {
 "Id" : "WATER_GENASI",
 "Race" : "GENASI",
 "Name" : "Génasi de l'eau",
 "OV" : "Water Genasi",
 "Strength" : 0,
 "Constitution" : 0,
 "Dexterity" : 0,
 "Intelligence" : 0,
 "Wisdom" : 1,
 "Charisma" : 0,
 "Speed" : 0,
 "Languages" : [],
 "Resistances" : ["ACID"],
 "SaveAdvantages" : [],
"Weapons" : [], "ArmorCategories" : []
  }</v>
      </c>
    </row>
    <row r="16" spans="1:18">
      <c r="A16" s="55" t="s">
        <v>231</v>
      </c>
      <c r="B16" s="56" t="s">
        <v>231</v>
      </c>
      <c r="C16" s="27" t="s">
        <v>265</v>
      </c>
      <c r="D16" s="27" t="s">
        <v>254</v>
      </c>
      <c r="E16" s="26">
        <v>0</v>
      </c>
      <c r="F16" s="23">
        <v>0</v>
      </c>
      <c r="G16" s="23">
        <v>0</v>
      </c>
      <c r="H16" s="23">
        <v>0</v>
      </c>
      <c r="I16" s="23">
        <v>0</v>
      </c>
      <c r="J16" s="23">
        <v>0</v>
      </c>
      <c r="K16" s="180">
        <v>0</v>
      </c>
      <c r="L16" s="180"/>
      <c r="M16" s="180"/>
      <c r="N16" s="180"/>
      <c r="O16" s="180"/>
      <c r="P16" s="109"/>
      <c r="R16" t="str">
        <f t="shared" si="0"/>
        <v>"HUMAN": {
 "Id" : "HUMAN",
 "Race" : "HUMAN",
 "Name" : "Humain",
 "OV" : "Human",
 "Strength" : 0,
 "Constitution" : 0,
 "Dexterity" : 0,
 "Intelligence" : 0,
 "Wisdom" : 0,
 "Charisma" : 0,
 "Speed" : 0,
 "Languages" : [],
 "Resistances" : [],
 "SaveAdvantages" : [],
"Weapons" : [], "ArmorCategories" : []
  }</v>
      </c>
    </row>
    <row r="17" spans="1:18">
      <c r="A17" s="77" t="s">
        <v>233</v>
      </c>
      <c r="B17" s="57" t="s">
        <v>233</v>
      </c>
      <c r="C17" s="58" t="s">
        <v>267</v>
      </c>
      <c r="D17" s="58" t="s">
        <v>256</v>
      </c>
      <c r="E17" s="59">
        <v>0</v>
      </c>
      <c r="F17" s="60">
        <v>0</v>
      </c>
      <c r="G17" s="60">
        <v>0</v>
      </c>
      <c r="H17" s="60">
        <v>0</v>
      </c>
      <c r="I17" s="60">
        <v>0</v>
      </c>
      <c r="J17" s="60">
        <v>0</v>
      </c>
      <c r="K17" s="181">
        <v>0</v>
      </c>
      <c r="L17" s="181"/>
      <c r="M17" s="181"/>
      <c r="N17" s="181"/>
      <c r="O17" s="181"/>
      <c r="P17" s="102"/>
      <c r="R17" t="str">
        <f t="shared" si="0"/>
        <v>"HALF_ELF": {
 "Id" : "HALF_ELF",
 "Race" : "HALF_ELF",
 "Name" : "Demi-Elfe",
 "OV" : "Half-Elf",
 "Strength" : 0,
 "Constitution" : 0,
 "Dexterity" : 0,
 "Intelligence" : 0,
 "Wisdom" : 0,
 "Charisma" : 0,
 "Speed" : 0,
 "Languages" : [],
 "Resistances" : [],
 "SaveAdvantages" : [],
"Weapons" : [], "ArmorCategories" : []
  }</v>
      </c>
    </row>
    <row r="18" spans="1:18">
      <c r="A18" s="55" t="s">
        <v>234</v>
      </c>
      <c r="B18" s="56" t="s">
        <v>234</v>
      </c>
      <c r="C18" s="27" t="s">
        <v>268</v>
      </c>
      <c r="D18" s="27" t="s">
        <v>257</v>
      </c>
      <c r="E18" s="65">
        <v>0</v>
      </c>
      <c r="F18" s="66">
        <v>0</v>
      </c>
      <c r="G18" s="66">
        <v>0</v>
      </c>
      <c r="H18" s="66">
        <v>0</v>
      </c>
      <c r="I18" s="66">
        <v>0</v>
      </c>
      <c r="J18" s="66">
        <v>0</v>
      </c>
      <c r="K18" s="180">
        <v>0</v>
      </c>
      <c r="L18" s="180"/>
      <c r="M18" s="180"/>
      <c r="N18" s="180"/>
      <c r="O18" s="180"/>
      <c r="P18" s="109"/>
      <c r="R18" t="str">
        <f t="shared" si="0"/>
        <v>"HALF_ORC": {
 "Id" : "HALF_ORC",
 "Race" : "HALF_ORC",
 "Name" : "Demi-Orque",
 "OV" : "Half-Orc",
 "Strength" : 0,
 "Constitution" : 0,
 "Dexterity" : 0,
 "Intelligence" : 0,
 "Wisdom" : 0,
 "Charisma" : 0,
 "Speed" : 0,
 "Languages" : [],
 "Resistances" : [],
 "SaveAdvantages" : [],
"Weapons" : [], "ArmorCategories" : []
  }</v>
      </c>
    </row>
    <row r="19" spans="1:18" ht="17.25" customHeight="1">
      <c r="A19" s="77" t="s">
        <v>235</v>
      </c>
      <c r="B19" s="57" t="s">
        <v>2617</v>
      </c>
      <c r="C19" s="58" t="s">
        <v>2627</v>
      </c>
      <c r="D19" s="58" t="s">
        <v>2637</v>
      </c>
      <c r="E19" s="59">
        <v>0</v>
      </c>
      <c r="F19" s="60">
        <v>0</v>
      </c>
      <c r="G19" s="60">
        <v>0</v>
      </c>
      <c r="H19" s="60">
        <v>0</v>
      </c>
      <c r="I19" s="60">
        <v>0</v>
      </c>
      <c r="J19" s="60">
        <v>0</v>
      </c>
      <c r="K19" s="181">
        <v>0</v>
      </c>
      <c r="L19" s="181"/>
      <c r="M19" s="181" t="s">
        <v>2647</v>
      </c>
      <c r="N19" s="181"/>
      <c r="O19" s="181"/>
      <c r="P19" s="102"/>
      <c r="R19" t="str">
        <f t="shared" si="0"/>
        <v>"WHITE_DRAGON":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v>
      </c>
    </row>
    <row r="20" spans="1:18" ht="15.75" customHeight="1">
      <c r="A20" s="55" t="s">
        <v>235</v>
      </c>
      <c r="B20" s="56" t="s">
        <v>2618</v>
      </c>
      <c r="C20" s="27" t="s">
        <v>2628</v>
      </c>
      <c r="D20" s="27" t="s">
        <v>2638</v>
      </c>
      <c r="E20" s="65">
        <v>0</v>
      </c>
      <c r="F20" s="66">
        <v>0</v>
      </c>
      <c r="G20" s="66">
        <v>0</v>
      </c>
      <c r="H20" s="66">
        <v>0</v>
      </c>
      <c r="I20" s="66">
        <v>0</v>
      </c>
      <c r="J20" s="66">
        <v>0</v>
      </c>
      <c r="K20" s="180">
        <v>0</v>
      </c>
      <c r="L20" s="180"/>
      <c r="M20" s="180" t="s">
        <v>2702</v>
      </c>
      <c r="N20" s="180"/>
      <c r="O20" s="180"/>
      <c r="P20" s="109"/>
      <c r="R20" t="str">
        <f t="shared" si="0"/>
        <v>"BLUE_DRAGON":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v>
      </c>
    </row>
    <row r="21" spans="1:18">
      <c r="A21" s="77" t="s">
        <v>235</v>
      </c>
      <c r="B21" s="57" t="s">
        <v>2619</v>
      </c>
      <c r="C21" s="58" t="s">
        <v>2629</v>
      </c>
      <c r="D21" s="58" t="s">
        <v>2639</v>
      </c>
      <c r="E21" s="59">
        <v>0</v>
      </c>
      <c r="F21" s="60">
        <v>0</v>
      </c>
      <c r="G21" s="60">
        <v>0</v>
      </c>
      <c r="H21" s="60">
        <v>0</v>
      </c>
      <c r="I21" s="60">
        <v>0</v>
      </c>
      <c r="J21" s="60">
        <v>0</v>
      </c>
      <c r="K21" s="181">
        <v>0</v>
      </c>
      <c r="L21" s="181"/>
      <c r="M21" s="181" t="s">
        <v>2701</v>
      </c>
      <c r="N21" s="181"/>
      <c r="O21" s="181"/>
      <c r="P21" s="102"/>
      <c r="R21" t="str">
        <f t="shared" si="0"/>
        <v>"BLACK_DRAGON":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v>
      </c>
    </row>
    <row r="22" spans="1:18">
      <c r="A22" s="55" t="s">
        <v>235</v>
      </c>
      <c r="B22" s="56" t="s">
        <v>2620</v>
      </c>
      <c r="C22" s="27" t="s">
        <v>2630</v>
      </c>
      <c r="D22" s="27" t="s">
        <v>2640</v>
      </c>
      <c r="E22" s="65">
        <v>0</v>
      </c>
      <c r="F22" s="66">
        <v>0</v>
      </c>
      <c r="G22" s="66">
        <v>0</v>
      </c>
      <c r="H22" s="66">
        <v>0</v>
      </c>
      <c r="I22" s="66">
        <v>0</v>
      </c>
      <c r="J22" s="66">
        <v>0</v>
      </c>
      <c r="K22" s="180">
        <v>0</v>
      </c>
      <c r="L22" s="180"/>
      <c r="M22" s="180" t="s">
        <v>2700</v>
      </c>
      <c r="N22" s="180"/>
      <c r="O22" s="180"/>
      <c r="P22" s="109"/>
      <c r="R22" t="str">
        <f t="shared" si="0"/>
        <v>"RED_DRAGON":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v>
      </c>
    </row>
    <row r="23" spans="1:18">
      <c r="A23" s="77" t="s">
        <v>235</v>
      </c>
      <c r="B23" s="57" t="s">
        <v>2621</v>
      </c>
      <c r="C23" s="58" t="s">
        <v>2631</v>
      </c>
      <c r="D23" s="58" t="s">
        <v>2641</v>
      </c>
      <c r="E23" s="59">
        <v>0</v>
      </c>
      <c r="F23" s="60">
        <v>0</v>
      </c>
      <c r="G23" s="60">
        <v>0</v>
      </c>
      <c r="H23" s="60">
        <v>0</v>
      </c>
      <c r="I23" s="60">
        <v>0</v>
      </c>
      <c r="J23" s="60">
        <v>0</v>
      </c>
      <c r="K23" s="181">
        <v>0</v>
      </c>
      <c r="L23" s="181"/>
      <c r="M23" s="181" t="s">
        <v>2697</v>
      </c>
      <c r="N23" s="181"/>
      <c r="O23" s="181"/>
      <c r="P23" s="102"/>
      <c r="R23" t="str">
        <f t="shared" si="0"/>
        <v>"GREEN_DRAGON":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v>
      </c>
    </row>
    <row r="24" spans="1:18">
      <c r="A24" s="55" t="s">
        <v>235</v>
      </c>
      <c r="B24" s="56" t="s">
        <v>2622</v>
      </c>
      <c r="C24" s="27" t="s">
        <v>2632</v>
      </c>
      <c r="D24" s="27" t="s">
        <v>2642</v>
      </c>
      <c r="E24" s="65">
        <v>0</v>
      </c>
      <c r="F24" s="66">
        <v>0</v>
      </c>
      <c r="G24" s="66">
        <v>0</v>
      </c>
      <c r="H24" s="66">
        <v>0</v>
      </c>
      <c r="I24" s="66">
        <v>0</v>
      </c>
      <c r="J24" s="66">
        <v>0</v>
      </c>
      <c r="K24" s="180">
        <v>0</v>
      </c>
      <c r="L24" s="180"/>
      <c r="M24" s="180" t="s">
        <v>2700</v>
      </c>
      <c r="N24" s="180"/>
      <c r="O24" s="180"/>
      <c r="P24" s="109"/>
      <c r="R24" t="str">
        <f t="shared" si="0"/>
        <v>"BRASS_DRAGON":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v>
      </c>
    </row>
    <row r="25" spans="1:18">
      <c r="A25" s="77" t="s">
        <v>235</v>
      </c>
      <c r="B25" s="57" t="s">
        <v>2623</v>
      </c>
      <c r="C25" s="58" t="s">
        <v>2633</v>
      </c>
      <c r="D25" s="58" t="s">
        <v>2643</v>
      </c>
      <c r="E25" s="59">
        <v>0</v>
      </c>
      <c r="F25" s="60">
        <v>0</v>
      </c>
      <c r="G25" s="60">
        <v>0</v>
      </c>
      <c r="H25" s="60">
        <v>0</v>
      </c>
      <c r="I25" s="60">
        <v>0</v>
      </c>
      <c r="J25" s="60">
        <v>0</v>
      </c>
      <c r="K25" s="181">
        <v>0</v>
      </c>
      <c r="L25" s="181"/>
      <c r="M25" s="181" t="s">
        <v>2703</v>
      </c>
      <c r="N25" s="181"/>
      <c r="O25" s="181"/>
      <c r="P25" s="102"/>
      <c r="R25" t="str">
        <f t="shared" si="0"/>
        <v>"SILVER_DRAGON":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v>
      </c>
    </row>
    <row r="26" spans="1:18">
      <c r="A26" s="55" t="s">
        <v>235</v>
      </c>
      <c r="B26" s="56" t="s">
        <v>2624</v>
      </c>
      <c r="C26" s="27" t="s">
        <v>2634</v>
      </c>
      <c r="D26" s="27" t="s">
        <v>2644</v>
      </c>
      <c r="E26" s="65">
        <v>0</v>
      </c>
      <c r="F26" s="66">
        <v>0</v>
      </c>
      <c r="G26" s="66">
        <v>0</v>
      </c>
      <c r="H26" s="66">
        <v>0</v>
      </c>
      <c r="I26" s="66">
        <v>0</v>
      </c>
      <c r="J26" s="66">
        <v>0</v>
      </c>
      <c r="K26" s="180">
        <v>0</v>
      </c>
      <c r="L26" s="180"/>
      <c r="M26" s="180" t="s">
        <v>2702</v>
      </c>
      <c r="N26" s="180"/>
      <c r="O26" s="180"/>
      <c r="P26" s="109"/>
      <c r="R26" t="str">
        <f t="shared" si="0"/>
        <v>"BRONZE_DRAGON":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v>
      </c>
    </row>
    <row r="27" spans="1:18">
      <c r="A27" s="77" t="s">
        <v>235</v>
      </c>
      <c r="B27" s="57" t="s">
        <v>2625</v>
      </c>
      <c r="C27" s="58" t="s">
        <v>2635</v>
      </c>
      <c r="D27" s="58" t="s">
        <v>2645</v>
      </c>
      <c r="E27" s="59">
        <v>0</v>
      </c>
      <c r="F27" s="60">
        <v>0</v>
      </c>
      <c r="G27" s="60">
        <v>0</v>
      </c>
      <c r="H27" s="60">
        <v>0</v>
      </c>
      <c r="I27" s="60">
        <v>0</v>
      </c>
      <c r="J27" s="60">
        <v>0</v>
      </c>
      <c r="K27" s="181">
        <v>0</v>
      </c>
      <c r="L27" s="181"/>
      <c r="M27" s="181" t="s">
        <v>2701</v>
      </c>
      <c r="N27" s="181"/>
      <c r="O27" s="181"/>
      <c r="P27" s="102"/>
      <c r="R27" t="str">
        <f t="shared" si="0"/>
        <v>"COPPER_DRAGON":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v>
      </c>
    </row>
    <row r="28" spans="1:18">
      <c r="A28" s="55" t="s">
        <v>235</v>
      </c>
      <c r="B28" s="56" t="s">
        <v>2626</v>
      </c>
      <c r="C28" s="27" t="s">
        <v>2636</v>
      </c>
      <c r="D28" s="27" t="s">
        <v>2646</v>
      </c>
      <c r="E28" s="65">
        <v>0</v>
      </c>
      <c r="F28" s="66">
        <v>0</v>
      </c>
      <c r="G28" s="66">
        <v>0</v>
      </c>
      <c r="H28" s="66">
        <v>0</v>
      </c>
      <c r="I28" s="66">
        <v>0</v>
      </c>
      <c r="J28" s="66">
        <v>0</v>
      </c>
      <c r="K28" s="180">
        <v>0</v>
      </c>
      <c r="L28" s="180"/>
      <c r="M28" s="180" t="s">
        <v>2700</v>
      </c>
      <c r="N28" s="180"/>
      <c r="O28" s="180"/>
      <c r="P28" s="109"/>
      <c r="R28" t="str">
        <f t="shared" si="0"/>
        <v>"GOLD_DRAGON":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v>
      </c>
    </row>
    <row r="29" spans="1:18">
      <c r="A29" s="77" t="s">
        <v>236</v>
      </c>
      <c r="B29" s="57" t="s">
        <v>236</v>
      </c>
      <c r="C29" s="58" t="s">
        <v>270</v>
      </c>
      <c r="D29" s="58" t="s">
        <v>260</v>
      </c>
      <c r="E29" s="59">
        <v>0</v>
      </c>
      <c r="F29" s="60">
        <v>0</v>
      </c>
      <c r="G29" s="60">
        <v>0</v>
      </c>
      <c r="H29" s="60">
        <v>0</v>
      </c>
      <c r="I29" s="60">
        <v>0</v>
      </c>
      <c r="J29" s="60">
        <v>0</v>
      </c>
      <c r="K29" s="181">
        <v>0</v>
      </c>
      <c r="L29" s="181"/>
      <c r="M29" s="181" t="s">
        <v>2700</v>
      </c>
      <c r="N29" s="181"/>
      <c r="O29" s="181"/>
      <c r="P29" s="102"/>
      <c r="R29" t="str">
        <f t="shared" si="0"/>
        <v>"TIEFFLING": {
 "Id" : "TIEFFLING",
 "Race" : "TIEFFLING",
 "Name" : "Tieffelin",
 "OV" : "Tieffling",
 "Strength" : 0,
 "Constitution" : 0,
 "Dexterity" : 0,
 "Intelligence" : 0,
 "Wisdom" : 0,
 "Charisma" : 0,
 "Speed" : 0,
 "Languages" : [],
 "Resistances" : ["FIRE"],
 "SaveAdvantages" : [],
"Weapons" : [], "ArmorCategories" : []
  }</v>
      </c>
    </row>
    <row r="30" spans="1:18">
      <c r="A30" s="55" t="s">
        <v>237</v>
      </c>
      <c r="B30" s="56" t="s">
        <v>237</v>
      </c>
      <c r="C30" s="27" t="s">
        <v>271</v>
      </c>
      <c r="D30" s="27" t="s">
        <v>261</v>
      </c>
      <c r="E30" s="65">
        <v>0</v>
      </c>
      <c r="F30" s="66">
        <v>0</v>
      </c>
      <c r="G30" s="66">
        <v>0</v>
      </c>
      <c r="H30" s="66">
        <v>0</v>
      </c>
      <c r="I30" s="66">
        <v>0</v>
      </c>
      <c r="J30" s="66">
        <v>0</v>
      </c>
      <c r="K30" s="180">
        <v>0</v>
      </c>
      <c r="L30" s="180"/>
      <c r="M30" s="180"/>
      <c r="N30" s="180"/>
      <c r="O30" s="180"/>
      <c r="P30" s="109"/>
      <c r="R30" t="str">
        <f t="shared" si="0"/>
        <v>"AARAKOCRA": {
 "Id" : "AARAKOCRA",
 "Race" : "AARAKOCRA",
 "Name" : "Aarakocra *",
 "OV" : "Aarakocra",
 "Strength" : 0,
 "Constitution" : 0,
 "Dexterity" : 0,
 "Intelligence" : 0,
 "Wisdom" : 0,
 "Charisma" : 0,
 "Speed" : 0,
 "Languages" : [],
 "Resistances" : [],
 "SaveAdvantages" : [],
"Weapons" : [], "ArmorCategories" : []
  }</v>
      </c>
    </row>
    <row r="31" spans="1:18">
      <c r="A31" s="183" t="s">
        <v>240</v>
      </c>
      <c r="B31" s="186" t="s">
        <v>240</v>
      </c>
      <c r="C31" s="104" t="s">
        <v>274</v>
      </c>
      <c r="D31" s="104" t="s">
        <v>264</v>
      </c>
      <c r="E31" s="184">
        <v>0</v>
      </c>
      <c r="F31" s="185">
        <v>0</v>
      </c>
      <c r="G31" s="185">
        <v>0</v>
      </c>
      <c r="H31" s="185">
        <v>0</v>
      </c>
      <c r="I31" s="185">
        <v>0</v>
      </c>
      <c r="J31" s="185">
        <v>0</v>
      </c>
      <c r="K31" s="187">
        <v>0</v>
      </c>
      <c r="L31" s="187"/>
      <c r="M31" s="187"/>
      <c r="N31" s="187"/>
      <c r="O31" s="187"/>
      <c r="P31" s="108"/>
      <c r="R31" t="str">
        <f t="shared" si="0"/>
        <v>"GOLIATH": {
 "Id" : "GOLIATH",
 "Race" : "GOLIATH",
 "Name" : "Goliath *",
 "OV" : "Goliath",
 "Strength" : 0,
 "Constitution" : 0,
 "Dexterity" : 0,
 "Intelligence" : 0,
 "Wisdom" : 0,
 "Charisma" : 0,
 "Speed" : 0,
 "Languages" : [],
 "Resistances" : [],
 "SaveAdvantages" : [],
"Weapons" : [], "ArmorCategories" : []
  }</v>
      </c>
    </row>
    <row r="32" spans="1:18">
      <c r="A32" s="77"/>
    </row>
    <row r="33" spans="1:18">
      <c r="A33" s="77"/>
      <c r="R33" t="str">
        <f>CONCATENATE(R2,",
",R3,",
",R4,",
",R5,",
",R6,",
",R7,",
",R8,",
",R9,",
",R10,",
",R11,",
",R12,",
",R13,",
",R14,",
",R15,",
",R16,",
",R17,",
",R18,",
",R19,",
",R20,",
",R21,",
",R22,",
",R23,",
",R24,",
",R25,",
",R26,",
",R27,",
",R28,",
",R29,",
",R30,",
",R31)</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row>
    <row r="34" spans="1:18">
      <c r="A34" s="77"/>
    </row>
    <row r="35" spans="1:18">
      <c r="A35" s="77"/>
    </row>
    <row r="36" spans="1:18">
      <c r="A36" s="77"/>
    </row>
    <row r="37" spans="1:18">
      <c r="A37" s="77"/>
    </row>
  </sheetData>
  <hyperlinks>
    <hyperlink ref="C2" r:id="rId1" tooltip="Allez à la page Elfe" display="https://www.aidedd.org/regles/races/elfe/" xr:uid="{00000000-0004-0000-0200-000000000000}"/>
    <hyperlink ref="C7" r:id="rId2" tooltip="Allez à la page Nain" display="https://www.aidedd.org/regles/races/nain/" xr:uid="{00000000-0004-0000-0200-000001000000}"/>
    <hyperlink ref="C9" r:id="rId3" tooltip="Allez à la page Gnome" display="https://www.aidedd.org/regles/races/gnome/" xr:uid="{00000000-0004-0000-0200-000002000000}"/>
    <hyperlink ref="C15" r:id="rId4" tooltip="Allez à la page Génasi" display="https://www.aidedd.org/regles/races/genasis/" xr:uid="{00000000-0004-0000-0200-000003000000}"/>
    <hyperlink ref="C6" r:id="rId5" tooltip="Allez à la page Halfelin" display="https://www.aidedd.org/regles/races/halfelin/" xr:uid="{00000000-0004-0000-0200-000004000000}"/>
    <hyperlink ref="C5" r:id="rId6" tooltip="Allez à la page Halfelin" display="https://www.aidedd.org/regles/races/halfelin/" xr:uid="{00000000-0004-0000-0200-000005000000}"/>
    <hyperlink ref="C16" r:id="rId7" tooltip="Allez à la page Humain" display="https://www.aidedd.org/regles/races/humain/" xr:uid="{00000000-0004-0000-0200-000006000000}"/>
    <hyperlink ref="C18" r:id="rId8" tooltip="Allez à la page Demi-orque" display="https://www.aidedd.org/regles/races/demi-orque/" xr:uid="{00000000-0004-0000-0200-000007000000}"/>
    <hyperlink ref="C19" r:id="rId9" tooltip="Allez à la page Drakéide" display="https://www.aidedd.org/regles/races/drakeide/" xr:uid="{00000000-0004-0000-0200-000008000000}"/>
    <hyperlink ref="C29" r:id="rId10" tooltip="Allez à la page Tieffelin" display="https://www.aidedd.org/regles/races/tieffelin/" xr:uid="{00000000-0004-0000-0200-000009000000}"/>
    <hyperlink ref="C30" r:id="rId11" tooltip="Allez à la page Aarakocra" display="https://www.aidedd.org/regles/races/aarakocra/" xr:uid="{00000000-0004-0000-0200-00000A000000}"/>
    <hyperlink ref="C17" r:id="rId12" tooltip="Allez à la page Demi-elfe" display="https://www.aidedd.org/regles/races/demi-elfe/" xr:uid="{00000000-0004-0000-0200-00000B000000}"/>
    <hyperlink ref="C31" r:id="rId13" tooltip="Allez à la page Goliath" display="https://www.aidedd.org/regles/races/goliath/" xr:uid="{00000000-0004-0000-0200-00000C000000}"/>
  </hyperlinks>
  <pageMargins left="0.7" right="0.7" top="0.75" bottom="0.75" header="0.3" footer="0.3"/>
  <pageSetup paperSize="9"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78"/>
  <sheetViews>
    <sheetView zoomScale="115" zoomScaleNormal="115" workbookViewId="0">
      <pane xSplit="1" ySplit="1" topLeftCell="B8" activePane="bottomRight" state="frozenSplit"/>
      <selection pane="topRight" activeCell="O1" sqref="O1"/>
      <selection pane="bottomLeft" activeCell="A23" sqref="A23"/>
      <selection pane="bottomRight" activeCell="A19" sqref="A19"/>
    </sheetView>
  </sheetViews>
  <sheetFormatPr baseColWidth="10" defaultRowHeight="15"/>
  <cols>
    <col min="1" max="1" width="21.85546875" customWidth="1"/>
    <col min="2" max="3" width="27.28515625" customWidth="1"/>
    <col min="4" max="4" width="8.28515625" customWidth="1"/>
    <col min="5" max="5" width="12.42578125" customWidth="1"/>
    <col min="6" max="6" width="11.140625" customWidth="1"/>
    <col min="7" max="7" width="12.140625" customWidth="1"/>
    <col min="8" max="8" width="9.5703125" customWidth="1"/>
    <col min="11" max="12" width="16.140625" customWidth="1"/>
    <col min="14" max="14" width="16.42578125" customWidth="1"/>
    <col min="15" max="15" width="17.42578125" customWidth="1"/>
    <col min="16" max="16" width="21.7109375" customWidth="1"/>
    <col min="17" max="17" width="23.42578125" customWidth="1"/>
    <col min="18" max="18" width="25.140625" customWidth="1"/>
    <col min="19" max="19" width="35.140625" customWidth="1"/>
    <col min="20" max="20" width="53" customWidth="1"/>
    <col min="21" max="21" width="41.7109375" customWidth="1"/>
    <col min="22" max="23" width="22" customWidth="1"/>
    <col min="24" max="24" width="18.5703125" customWidth="1"/>
    <col min="25" max="25" width="8.140625" customWidth="1"/>
  </cols>
  <sheetData>
    <row r="1" spans="1:26">
      <c r="A1" s="46" t="s">
        <v>312</v>
      </c>
      <c r="B1" s="67" t="s">
        <v>13</v>
      </c>
      <c r="C1" s="20" t="s">
        <v>15</v>
      </c>
      <c r="D1" s="20" t="s">
        <v>11</v>
      </c>
      <c r="E1" s="20" t="s">
        <v>10</v>
      </c>
      <c r="F1" s="20" t="s">
        <v>6</v>
      </c>
      <c r="G1" s="20" t="s">
        <v>7</v>
      </c>
      <c r="H1" s="20" t="s">
        <v>8</v>
      </c>
      <c r="I1" s="21" t="s">
        <v>9</v>
      </c>
      <c r="J1" s="110" t="s">
        <v>1036</v>
      </c>
      <c r="K1" s="110" t="s">
        <v>2839</v>
      </c>
      <c r="L1" s="110" t="s">
        <v>2840</v>
      </c>
      <c r="M1" s="110" t="s">
        <v>994</v>
      </c>
      <c r="N1" s="110" t="s">
        <v>1017</v>
      </c>
      <c r="O1" s="152" t="s">
        <v>1018</v>
      </c>
      <c r="P1" s="110" t="s">
        <v>2828</v>
      </c>
      <c r="Q1" s="110" t="s">
        <v>2829</v>
      </c>
      <c r="R1" s="110" t="s">
        <v>3274</v>
      </c>
      <c r="S1" s="110" t="s">
        <v>2548</v>
      </c>
      <c r="T1" s="110" t="s">
        <v>2549</v>
      </c>
      <c r="U1" s="110" t="s">
        <v>2552</v>
      </c>
      <c r="V1" s="110" t="s">
        <v>2705</v>
      </c>
      <c r="W1" s="110" t="s">
        <v>956</v>
      </c>
      <c r="X1" s="152" t="s">
        <v>2616</v>
      </c>
      <c r="Y1" s="64"/>
    </row>
    <row r="2" spans="1:26">
      <c r="A2" s="70" t="s">
        <v>241</v>
      </c>
      <c r="B2" s="68" t="s">
        <v>287</v>
      </c>
      <c r="C2" s="68" t="s">
        <v>275</v>
      </c>
      <c r="D2" s="69">
        <v>0</v>
      </c>
      <c r="E2" s="69">
        <v>0</v>
      </c>
      <c r="F2" s="69">
        <v>0</v>
      </c>
      <c r="G2" s="69">
        <v>0</v>
      </c>
      <c r="H2" s="69">
        <v>0</v>
      </c>
      <c r="I2" s="69">
        <v>0</v>
      </c>
      <c r="J2" s="23" t="s">
        <v>2837</v>
      </c>
      <c r="K2" s="23" t="s">
        <v>2812</v>
      </c>
      <c r="L2" s="23"/>
      <c r="M2" s="150">
        <v>12</v>
      </c>
      <c r="N2" s="150" t="s">
        <v>1020</v>
      </c>
      <c r="O2" s="150"/>
      <c r="P2" s="150" t="s">
        <v>997</v>
      </c>
      <c r="Q2" s="218">
        <v>3</v>
      </c>
      <c r="R2" s="218"/>
      <c r="S2" s="150" t="s">
        <v>2556</v>
      </c>
      <c r="T2" s="150"/>
      <c r="U2" s="150" t="s">
        <v>2650</v>
      </c>
      <c r="V2" s="150"/>
      <c r="W2" s="150"/>
      <c r="X2" s="112" t="s">
        <v>2652</v>
      </c>
      <c r="Y2" s="60"/>
      <c r="Z2" t="str">
        <f>""""&amp;A2&amp;""":  {
 ""Id"" : """&amp;A2&amp;""",
 ""Name"" : """&amp;B2&amp;""",
 ""OV"" : """&amp;C2&amp;""",
 ""Strength"" : "&amp;D2&amp;",
 ""Constitution"" : "&amp;E2&amp;",
 ""Dexterity"" : "&amp;F2&amp;",
 ""Intelligence"" : "&amp;G2&amp;",
 ""Wisdom"" : "&amp;H2&amp;",
 ""Charisma"" : "&amp;I2&amp;",
 ""ACBonus"" : """&amp;J2&amp;""",
 "&amp;IF(ISBLANK(K2),"","""ACBonusArmor"" : "&amp;K2&amp;",")
 &amp;IF(ISBLANK(L2),"","""ACBonusShield"" : "&amp;L2&amp;",")&amp;"
 ""HD"" : "&amp;M2&amp;",
 ""SpecialsName"" : """&amp;N2&amp;""",
 ""BonusAttackName"" : """&amp;O2&amp;""",
 ""SpecialisationName"" : """&amp;P2&amp;""",
 ""SpecialisationLevel"" : "&amp;Q2&amp;","
&amp;IF(ISBLANK(R2),"","""FightStyleLevel"" : "&amp;R2&amp;",")&amp;"
 ""WeaponCategories"" : ["&amp;S2&amp;"],
 ""Weapons"" : ["&amp;T2&amp;"],
 ""ArmorCategories"" : ["&amp;U2&amp;"],
 ""Saves"" : ["&amp;X2&amp;"],
 ""Objects"" : ["&amp;V2&amp;"],
 ""StartingObjects"" : ["&amp;W2&amp;"]
  }"</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v>
      </c>
    </row>
    <row r="3" spans="1:26">
      <c r="A3" s="50" t="s">
        <v>242</v>
      </c>
      <c r="B3" s="42" t="s">
        <v>288</v>
      </c>
      <c r="C3" s="42" t="s">
        <v>276</v>
      </c>
      <c r="D3" s="22">
        <v>0</v>
      </c>
      <c r="E3" s="22">
        <v>0</v>
      </c>
      <c r="F3" s="22">
        <v>0</v>
      </c>
      <c r="G3" s="22">
        <v>0</v>
      </c>
      <c r="H3" s="22">
        <v>0</v>
      </c>
      <c r="I3" s="22">
        <v>0</v>
      </c>
      <c r="J3" s="22"/>
      <c r="K3" s="22"/>
      <c r="L3" s="22"/>
      <c r="M3" s="151">
        <v>8</v>
      </c>
      <c r="N3" s="151"/>
      <c r="O3" s="151"/>
      <c r="P3" s="151" t="s">
        <v>2830</v>
      </c>
      <c r="Q3" s="219">
        <v>3</v>
      </c>
      <c r="R3" s="219"/>
      <c r="S3" s="151" t="s">
        <v>2550</v>
      </c>
      <c r="T3" s="151" t="s">
        <v>2553</v>
      </c>
      <c r="U3" s="151" t="s">
        <v>2649</v>
      </c>
      <c r="V3" s="151"/>
      <c r="W3" s="151"/>
      <c r="X3" s="113" t="s">
        <v>2654</v>
      </c>
      <c r="Y3" s="60"/>
      <c r="Z3" t="str">
        <f t="shared" ref="Z3:Z13" si="0">""""&amp;A3&amp;""":  {
 ""Id"" : """&amp;A3&amp;""",
 ""Name"" : """&amp;B3&amp;""",
 ""OV"" : """&amp;C3&amp;""",
 ""Strength"" : "&amp;D3&amp;",
 ""Constitution"" : "&amp;E3&amp;",
 ""Dexterity"" : "&amp;F3&amp;",
 ""Intelligence"" : "&amp;G3&amp;",
 ""Wisdom"" : "&amp;H3&amp;",
 ""Charisma"" : "&amp;I3&amp;",
 ""ACBonus"" : """&amp;J3&amp;""",
 "&amp;IF(ISBLANK(K3),"","""ACBonusArmor"" : "&amp;K3&amp;",")
 &amp;IF(ISBLANK(L3),"","""ACBonusShield"" : "&amp;L3&amp;",")&amp;"
 ""HD"" : "&amp;M3&amp;",
 ""SpecialsName"" : """&amp;N3&amp;""",
 ""BonusAttackName"" : """&amp;O3&amp;""",
 ""SpecialisationName"" : """&amp;P3&amp;""",
 ""SpecialisationLevel"" : "&amp;Q3&amp;","
&amp;IF(ISBLANK(R3),"","""FightStyleLevel"" : "&amp;R3&amp;",")&amp;"
 ""WeaponCategories"" : ["&amp;S3&amp;"],
 ""Weapons"" : ["&amp;T3&amp;"],
 ""ArmorCategories"" : ["&amp;U3&amp;"],
 ""Saves"" : ["&amp;X3&amp;"],
 ""Objects"" : ["&amp;V3&amp;"],
 ""StartingObjects"" : ["&amp;W3&amp;"]
  }"</f>
        <v>"BARD":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v>
      </c>
    </row>
    <row r="4" spans="1:26">
      <c r="A4" s="55" t="s">
        <v>243</v>
      </c>
      <c r="B4" s="27" t="s">
        <v>289</v>
      </c>
      <c r="C4" s="27" t="s">
        <v>277</v>
      </c>
      <c r="D4" s="23">
        <v>0</v>
      </c>
      <c r="E4" s="23">
        <v>0</v>
      </c>
      <c r="F4" s="23">
        <v>0</v>
      </c>
      <c r="G4" s="23">
        <v>0</v>
      </c>
      <c r="H4" s="23">
        <v>0</v>
      </c>
      <c r="I4" s="23">
        <v>0</v>
      </c>
      <c r="J4" s="23"/>
      <c r="K4" s="23"/>
      <c r="L4" s="23"/>
      <c r="M4" s="150">
        <v>8</v>
      </c>
      <c r="N4" s="150"/>
      <c r="O4" s="150"/>
      <c r="P4" s="150" t="s">
        <v>2831</v>
      </c>
      <c r="Q4" s="218">
        <v>1</v>
      </c>
      <c r="R4" s="218"/>
      <c r="S4" s="150" t="s">
        <v>2550</v>
      </c>
      <c r="T4" s="150"/>
      <c r="U4" s="150" t="s">
        <v>2650</v>
      </c>
      <c r="V4" s="150"/>
      <c r="W4" s="150"/>
      <c r="X4" s="112" t="s">
        <v>2656</v>
      </c>
      <c r="Y4" s="60"/>
      <c r="Z4" t="str">
        <f t="shared" si="0"/>
        <v>"CLERK":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v>
      </c>
    </row>
    <row r="5" spans="1:26">
      <c r="A5" s="50" t="s">
        <v>244</v>
      </c>
      <c r="B5" s="42" t="s">
        <v>290</v>
      </c>
      <c r="C5" s="42" t="s">
        <v>278</v>
      </c>
      <c r="D5" s="22">
        <v>0</v>
      </c>
      <c r="E5" s="22">
        <v>0</v>
      </c>
      <c r="F5" s="22">
        <v>0</v>
      </c>
      <c r="G5" s="22">
        <v>0</v>
      </c>
      <c r="H5" s="22">
        <v>0</v>
      </c>
      <c r="I5" s="22">
        <v>0</v>
      </c>
      <c r="J5" s="22"/>
      <c r="K5" s="22"/>
      <c r="L5" s="22"/>
      <c r="M5" s="151">
        <v>8</v>
      </c>
      <c r="N5" s="151"/>
      <c r="O5" s="151"/>
      <c r="P5" s="151" t="s">
        <v>2832</v>
      </c>
      <c r="Q5" s="219">
        <v>2</v>
      </c>
      <c r="R5" s="219"/>
      <c r="S5" s="151"/>
      <c r="T5" s="151" t="s">
        <v>2555</v>
      </c>
      <c r="U5" s="151" t="s">
        <v>2650</v>
      </c>
      <c r="V5" s="151" t="s">
        <v>2704</v>
      </c>
      <c r="W5" s="151" t="s">
        <v>2704</v>
      </c>
      <c r="X5" s="113" t="s">
        <v>2657</v>
      </c>
      <c r="Y5" s="60"/>
      <c r="Z5" t="str">
        <f t="shared" si="0"/>
        <v>"DRUID":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v>
      </c>
    </row>
    <row r="6" spans="1:26">
      <c r="A6" s="55" t="s">
        <v>245</v>
      </c>
      <c r="B6" s="27" t="s">
        <v>291</v>
      </c>
      <c r="C6" s="27" t="s">
        <v>279</v>
      </c>
      <c r="D6" s="23">
        <v>0</v>
      </c>
      <c r="E6" s="23">
        <v>0</v>
      </c>
      <c r="F6" s="23">
        <v>0</v>
      </c>
      <c r="G6" s="23">
        <v>0</v>
      </c>
      <c r="H6" s="23">
        <v>0</v>
      </c>
      <c r="I6" s="23">
        <v>0</v>
      </c>
      <c r="J6" s="23"/>
      <c r="K6" s="23"/>
      <c r="L6" s="23"/>
      <c r="M6" s="150">
        <v>6</v>
      </c>
      <c r="N6" s="150" t="s">
        <v>1019</v>
      </c>
      <c r="O6" s="150"/>
      <c r="P6" s="150" t="s">
        <v>2833</v>
      </c>
      <c r="Q6" s="218">
        <v>1</v>
      </c>
      <c r="R6" s="218"/>
      <c r="S6" s="150"/>
      <c r="T6" s="150" t="s">
        <v>2554</v>
      </c>
      <c r="U6" s="150"/>
      <c r="V6" s="150"/>
      <c r="W6" s="150"/>
      <c r="X6" s="112" t="s">
        <v>2658</v>
      </c>
      <c r="Y6" s="60"/>
      <c r="Z6" t="str">
        <f t="shared" si="0"/>
        <v>"SORCERER":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v>
      </c>
    </row>
    <row r="7" spans="1:26">
      <c r="A7" s="50" t="s">
        <v>246</v>
      </c>
      <c r="B7" s="42" t="s">
        <v>292</v>
      </c>
      <c r="C7" s="42" t="s">
        <v>280</v>
      </c>
      <c r="D7" s="22">
        <v>0</v>
      </c>
      <c r="E7" s="22">
        <v>0</v>
      </c>
      <c r="F7" s="22">
        <v>0</v>
      </c>
      <c r="G7" s="22">
        <v>0</v>
      </c>
      <c r="H7" s="22">
        <v>0</v>
      </c>
      <c r="I7" s="22">
        <v>0</v>
      </c>
      <c r="J7" s="22"/>
      <c r="K7" s="22"/>
      <c r="L7" s="22"/>
      <c r="M7" s="151">
        <v>10</v>
      </c>
      <c r="N7" s="151"/>
      <c r="O7" s="151"/>
      <c r="P7" s="221" t="s">
        <v>3231</v>
      </c>
      <c r="Q7" s="219">
        <v>3</v>
      </c>
      <c r="R7" s="219">
        <v>1</v>
      </c>
      <c r="S7" s="151" t="s">
        <v>2556</v>
      </c>
      <c r="T7" s="151"/>
      <c r="U7" s="151" t="s">
        <v>2651</v>
      </c>
      <c r="V7" s="151"/>
      <c r="W7" s="151"/>
      <c r="X7" s="113" t="s">
        <v>2652</v>
      </c>
      <c r="Y7" s="60"/>
      <c r="Z7" t="str">
        <f t="shared" si="0"/>
        <v>"WARRIOR":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v>
      </c>
    </row>
    <row r="8" spans="1:26">
      <c r="A8" s="55" t="s">
        <v>247</v>
      </c>
      <c r="B8" s="27" t="s">
        <v>293</v>
      </c>
      <c r="C8" s="27" t="s">
        <v>281</v>
      </c>
      <c r="D8" s="23">
        <v>0</v>
      </c>
      <c r="E8" s="23">
        <v>0</v>
      </c>
      <c r="F8" s="23">
        <v>0</v>
      </c>
      <c r="G8" s="23">
        <v>0</v>
      </c>
      <c r="H8" s="23">
        <v>0</v>
      </c>
      <c r="I8" s="23">
        <v>0</v>
      </c>
      <c r="J8" s="23"/>
      <c r="K8" s="23"/>
      <c r="L8" s="23"/>
      <c r="M8" s="150">
        <v>6</v>
      </c>
      <c r="N8" s="150"/>
      <c r="O8" s="150"/>
      <c r="P8" s="150" t="s">
        <v>2835</v>
      </c>
      <c r="Q8" s="218">
        <v>2</v>
      </c>
      <c r="R8" s="218"/>
      <c r="S8" s="150"/>
      <c r="T8" s="150" t="s">
        <v>2554</v>
      </c>
      <c r="U8" s="150"/>
      <c r="V8" s="150"/>
      <c r="W8" s="150" t="s">
        <v>2706</v>
      </c>
      <c r="X8" s="112" t="s">
        <v>2657</v>
      </c>
      <c r="Y8" s="60"/>
      <c r="Z8" t="str">
        <f t="shared" si="0"/>
        <v>"MAGICIAN":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v>
      </c>
    </row>
    <row r="9" spans="1:26">
      <c r="A9" s="50" t="s">
        <v>249</v>
      </c>
      <c r="B9" s="42" t="s">
        <v>162</v>
      </c>
      <c r="C9" s="42" t="s">
        <v>282</v>
      </c>
      <c r="D9" s="22">
        <v>0</v>
      </c>
      <c r="E9" s="22">
        <v>0</v>
      </c>
      <c r="F9" s="22">
        <v>0</v>
      </c>
      <c r="G9" s="22">
        <v>0</v>
      </c>
      <c r="H9" s="22">
        <v>0</v>
      </c>
      <c r="I9" s="22">
        <v>0</v>
      </c>
      <c r="J9" s="22" t="s">
        <v>2838</v>
      </c>
      <c r="K9" s="22" t="s">
        <v>2812</v>
      </c>
      <c r="L9" s="22" t="s">
        <v>2812</v>
      </c>
      <c r="M9" s="151">
        <v>8</v>
      </c>
      <c r="N9" s="151" t="s">
        <v>163</v>
      </c>
      <c r="O9" s="151" t="s">
        <v>1021</v>
      </c>
      <c r="P9" s="151" t="s">
        <v>187</v>
      </c>
      <c r="Q9" s="219">
        <v>3</v>
      </c>
      <c r="R9" s="219"/>
      <c r="S9" s="151" t="s">
        <v>2550</v>
      </c>
      <c r="T9" s="151" t="s">
        <v>2551</v>
      </c>
      <c r="U9" s="151"/>
      <c r="V9" s="151"/>
      <c r="W9" s="151"/>
      <c r="X9" s="113" t="s">
        <v>2653</v>
      </c>
      <c r="Y9" s="60"/>
      <c r="Z9" t="str">
        <f t="shared" si="0"/>
        <v>"MONK":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v>
      </c>
    </row>
    <row r="10" spans="1:26">
      <c r="A10" s="55" t="s">
        <v>12</v>
      </c>
      <c r="B10" s="27" t="s">
        <v>283</v>
      </c>
      <c r="C10" s="27" t="s">
        <v>283</v>
      </c>
      <c r="D10" s="23">
        <v>0</v>
      </c>
      <c r="E10" s="23">
        <v>0</v>
      </c>
      <c r="F10" s="23">
        <v>0</v>
      </c>
      <c r="G10" s="23">
        <v>0</v>
      </c>
      <c r="H10" s="23">
        <v>0</v>
      </c>
      <c r="I10" s="23">
        <v>0</v>
      </c>
      <c r="J10" s="23"/>
      <c r="K10" s="23"/>
      <c r="L10" s="23"/>
      <c r="M10" s="150">
        <v>10</v>
      </c>
      <c r="N10" s="150"/>
      <c r="O10" s="150"/>
      <c r="P10" s="222" t="s">
        <v>3229</v>
      </c>
      <c r="Q10" s="218">
        <v>3</v>
      </c>
      <c r="R10" s="218">
        <v>2</v>
      </c>
      <c r="S10" s="161" t="s">
        <v>2556</v>
      </c>
      <c r="T10" s="150"/>
      <c r="U10" s="150" t="s">
        <v>2651</v>
      </c>
      <c r="V10" s="150"/>
      <c r="W10" s="150"/>
      <c r="X10" s="112" t="s">
        <v>2656</v>
      </c>
      <c r="Y10" s="60"/>
      <c r="Z10" t="str">
        <f t="shared" si="0"/>
        <v>"PALADIN":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v>
      </c>
    </row>
    <row r="11" spans="1:26">
      <c r="A11" s="50" t="s">
        <v>250</v>
      </c>
      <c r="B11" s="42" t="s">
        <v>294</v>
      </c>
      <c r="C11" s="42" t="s">
        <v>284</v>
      </c>
      <c r="D11" s="22">
        <v>0</v>
      </c>
      <c r="E11" s="22">
        <v>0</v>
      </c>
      <c r="F11" s="22">
        <v>0</v>
      </c>
      <c r="G11" s="22">
        <v>0</v>
      </c>
      <c r="H11" s="22">
        <v>0</v>
      </c>
      <c r="I11" s="22">
        <v>0</v>
      </c>
      <c r="J11" s="22"/>
      <c r="K11" s="22"/>
      <c r="L11" s="22"/>
      <c r="M11" s="151">
        <v>10</v>
      </c>
      <c r="N11" s="151"/>
      <c r="O11" s="151"/>
      <c r="P11" s="221" t="s">
        <v>3230</v>
      </c>
      <c r="Q11" s="219">
        <v>3</v>
      </c>
      <c r="R11" s="219">
        <v>2</v>
      </c>
      <c r="S11" s="151" t="s">
        <v>2556</v>
      </c>
      <c r="T11" s="151"/>
      <c r="U11" s="189" t="s">
        <v>2650</v>
      </c>
      <c r="V11" s="189" t="s">
        <v>2707</v>
      </c>
      <c r="W11" s="189" t="s">
        <v>2707</v>
      </c>
      <c r="X11" s="162" t="s">
        <v>2653</v>
      </c>
      <c r="Y11" s="60"/>
      <c r="Z11" t="str">
        <f t="shared" si="0"/>
        <v>"PROWLER":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v>
      </c>
    </row>
    <row r="12" spans="1:26">
      <c r="A12" s="55" t="s">
        <v>251</v>
      </c>
      <c r="B12" s="27" t="s">
        <v>295</v>
      </c>
      <c r="C12" s="27" t="s">
        <v>285</v>
      </c>
      <c r="D12" s="23">
        <v>0</v>
      </c>
      <c r="E12" s="23">
        <v>0</v>
      </c>
      <c r="F12" s="23">
        <v>0</v>
      </c>
      <c r="G12" s="23">
        <v>0</v>
      </c>
      <c r="H12" s="23">
        <v>0</v>
      </c>
      <c r="I12" s="23">
        <v>0</v>
      </c>
      <c r="J12" s="23"/>
      <c r="K12" s="23"/>
      <c r="L12" s="23"/>
      <c r="M12" s="150">
        <v>8</v>
      </c>
      <c r="N12" s="150"/>
      <c r="O12" s="150" t="s">
        <v>1010</v>
      </c>
      <c r="P12" s="150" t="s">
        <v>1000</v>
      </c>
      <c r="Q12" s="218">
        <v>3</v>
      </c>
      <c r="R12" s="218"/>
      <c r="S12" s="150" t="s">
        <v>2550</v>
      </c>
      <c r="T12" s="150" t="s">
        <v>2553</v>
      </c>
      <c r="U12" s="150" t="s">
        <v>2649</v>
      </c>
      <c r="V12" s="150"/>
      <c r="W12" s="150"/>
      <c r="X12" s="112" t="s">
        <v>2655</v>
      </c>
      <c r="Y12" s="60"/>
      <c r="Z12" t="str">
        <f t="shared" si="0"/>
        <v>"WILY":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v>
      </c>
    </row>
    <row r="13" spans="1:26">
      <c r="A13" s="53" t="s">
        <v>248</v>
      </c>
      <c r="B13" s="43" t="s">
        <v>296</v>
      </c>
      <c r="C13" s="43" t="s">
        <v>286</v>
      </c>
      <c r="D13" s="24">
        <v>0</v>
      </c>
      <c r="E13" s="24">
        <v>0</v>
      </c>
      <c r="F13" s="24">
        <v>0</v>
      </c>
      <c r="G13" s="24">
        <v>0</v>
      </c>
      <c r="H13" s="24">
        <v>0</v>
      </c>
      <c r="I13" s="24">
        <v>0</v>
      </c>
      <c r="J13" s="24"/>
      <c r="K13" s="24"/>
      <c r="L13" s="24"/>
      <c r="M13" s="153">
        <v>8</v>
      </c>
      <c r="N13" s="153"/>
      <c r="O13" s="153"/>
      <c r="P13" s="153" t="s">
        <v>2836</v>
      </c>
      <c r="Q13" s="220">
        <v>1</v>
      </c>
      <c r="R13" s="220"/>
      <c r="S13" s="153" t="s">
        <v>2550</v>
      </c>
      <c r="T13" s="153"/>
      <c r="U13" s="190" t="s">
        <v>2649</v>
      </c>
      <c r="V13" s="190"/>
      <c r="W13" s="190"/>
      <c r="X13" s="163" t="s">
        <v>2656</v>
      </c>
      <c r="Y13" s="60"/>
      <c r="Z13" t="str">
        <f t="shared" si="0"/>
        <v>"WIZARD":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4" spans="1:26">
      <c r="M14" s="111"/>
      <c r="N14" s="111"/>
      <c r="O14" s="111"/>
      <c r="P14" s="111"/>
      <c r="Q14" s="111"/>
      <c r="R14" s="111"/>
      <c r="S14" s="111"/>
      <c r="T14" s="111"/>
      <c r="U14" s="111"/>
      <c r="V14" s="111"/>
      <c r="W14" s="111"/>
      <c r="X14" s="111"/>
    </row>
    <row r="15" spans="1:26">
      <c r="Z15" t="str">
        <f>CONCATENATE(Z2,",
",Z3,",
",Z4,",
",Z5,",
",Z6,",
",Z7,",
",Z8,",
",Z9,",
",Z10,",
",Z11,",
",Z12,",
",Z13)</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row>
    <row r="16" spans="1:26">
      <c r="A16" s="223" t="s">
        <v>312</v>
      </c>
      <c r="B16" s="224" t="s">
        <v>2841</v>
      </c>
      <c r="C16" s="224" t="s">
        <v>2828</v>
      </c>
      <c r="D16" s="342" t="s">
        <v>1036</v>
      </c>
      <c r="E16" s="343"/>
      <c r="F16" s="225" t="s">
        <v>2839</v>
      </c>
      <c r="G16" s="226"/>
      <c r="H16" s="110" t="s">
        <v>1076</v>
      </c>
    </row>
    <row r="17" spans="1:9">
      <c r="A17" s="55" t="s">
        <v>2854</v>
      </c>
      <c r="B17" s="56" t="s">
        <v>241</v>
      </c>
      <c r="C17" s="56" t="s">
        <v>2842</v>
      </c>
      <c r="D17" s="344">
        <v>0</v>
      </c>
      <c r="E17" s="344"/>
      <c r="F17" s="346"/>
      <c r="G17" s="346"/>
      <c r="H17" s="56" t="s">
        <v>3324</v>
      </c>
      <c r="I17" t="str">
        <f>""""&amp;A17&amp;""":  {
 ""Code"" : """&amp;A17&amp;""",
 ""Class"" : """&amp;B17&amp;""",
 ""Name"" : """&amp;C17&amp;""",
 "&amp;IF(ISBLANK(F17),"","""ACBonusArmor"" : "&amp;F17&amp;",")
&amp;" ""ACBonus"" : "&amp;D17&amp;",
 ""Description"" : """&amp;H17&amp;"""
  }"</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v>
      </c>
    </row>
    <row r="18" spans="1:9">
      <c r="A18" s="55" t="s">
        <v>2855</v>
      </c>
      <c r="B18" s="56" t="s">
        <v>241</v>
      </c>
      <c r="C18" s="56" t="s">
        <v>2843</v>
      </c>
      <c r="D18" s="344">
        <v>0</v>
      </c>
      <c r="E18" s="344"/>
      <c r="F18" s="346"/>
      <c r="G18" s="346"/>
      <c r="H18" s="56" t="s">
        <v>3325</v>
      </c>
      <c r="I18" t="str">
        <f t="shared" ref="I18:I58" si="1">""""&amp;A18&amp;""":  {
 ""Code"" : """&amp;A18&amp;""",
 ""Class"" : """&amp;B18&amp;""",
 ""Name"" : """&amp;C18&amp;""",
 "&amp;IF(ISBLANK(F18),"","""ACBonusArmor"" : "&amp;F18&amp;",")
&amp;" ""ACBonus"" : "&amp;D18&amp;",
 ""Description"" : """&amp;H18&amp;"""
  }"</f>
        <v>"TOTEM_WARRIOR":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v>
      </c>
    </row>
    <row r="19" spans="1:9">
      <c r="A19" s="50" t="s">
        <v>2862</v>
      </c>
      <c r="B19" s="18" t="s">
        <v>242</v>
      </c>
      <c r="C19" s="18" t="s">
        <v>2844</v>
      </c>
      <c r="D19" s="345">
        <v>0</v>
      </c>
      <c r="E19" s="345"/>
      <c r="F19" s="347"/>
      <c r="G19" s="347"/>
      <c r="H19" s="57" t="s">
        <v>3326</v>
      </c>
      <c r="I19" t="str">
        <f t="shared" si="1"/>
        <v>"KNOWLEDGE_SCHOOL":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v>
      </c>
    </row>
    <row r="20" spans="1:9">
      <c r="A20" s="50" t="s">
        <v>2856</v>
      </c>
      <c r="B20" s="18" t="s">
        <v>242</v>
      </c>
      <c r="C20" s="18" t="s">
        <v>2845</v>
      </c>
      <c r="D20" s="345">
        <v>0</v>
      </c>
      <c r="E20" s="345"/>
      <c r="F20" s="347"/>
      <c r="G20" s="347"/>
      <c r="H20" s="57" t="s">
        <v>3327</v>
      </c>
      <c r="I20" t="str">
        <f t="shared" si="1"/>
        <v>"BRAVERY_SCHOOL":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v>
      </c>
    </row>
    <row r="21" spans="1:9">
      <c r="A21" s="55" t="s">
        <v>2857</v>
      </c>
      <c r="B21" s="56" t="s">
        <v>243</v>
      </c>
      <c r="C21" s="56" t="s">
        <v>2846</v>
      </c>
      <c r="D21" s="344">
        <v>0</v>
      </c>
      <c r="E21" s="344"/>
      <c r="F21" s="346"/>
      <c r="G21" s="346"/>
      <c r="H21" s="56" t="s">
        <v>3358</v>
      </c>
      <c r="I21" t="str">
        <f t="shared" si="1"/>
        <v>"DECEPTION_FIELD":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v>
      </c>
    </row>
    <row r="22" spans="1:9">
      <c r="A22" s="55" t="s">
        <v>2858</v>
      </c>
      <c r="B22" s="56" t="s">
        <v>243</v>
      </c>
      <c r="C22" s="56" t="s">
        <v>2847</v>
      </c>
      <c r="D22" s="344">
        <v>0</v>
      </c>
      <c r="E22" s="344"/>
      <c r="F22" s="349"/>
      <c r="G22" s="346"/>
      <c r="H22" s="56" t="s">
        <v>3359</v>
      </c>
      <c r="I22" t="str">
        <f t="shared" si="1"/>
        <v>"WAR_FIELD":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v>
      </c>
    </row>
    <row r="23" spans="1:9">
      <c r="A23" s="55" t="s">
        <v>2859</v>
      </c>
      <c r="B23" s="56" t="s">
        <v>243</v>
      </c>
      <c r="C23" s="56" t="s">
        <v>2848</v>
      </c>
      <c r="D23" s="344">
        <v>0</v>
      </c>
      <c r="E23" s="344"/>
      <c r="F23" s="349"/>
      <c r="G23" s="346"/>
      <c r="H23" s="56" t="s">
        <v>3360</v>
      </c>
      <c r="I23" t="str">
        <f t="shared" si="1"/>
        <v>"LIGHT_FIELD":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v>
      </c>
    </row>
    <row r="24" spans="1:9">
      <c r="A24" s="55" t="s">
        <v>2860</v>
      </c>
      <c r="B24" s="56" t="s">
        <v>243</v>
      </c>
      <c r="C24" s="56" t="s">
        <v>2849</v>
      </c>
      <c r="D24" s="344">
        <v>0</v>
      </c>
      <c r="E24" s="344"/>
      <c r="F24" s="346"/>
      <c r="G24" s="346"/>
      <c r="H24" s="56" t="s">
        <v>3361</v>
      </c>
      <c r="I24" t="str">
        <f t="shared" si="1"/>
        <v>"NATURE_FIELD":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v>
      </c>
    </row>
    <row r="25" spans="1:9">
      <c r="A25" s="55" t="s">
        <v>2861</v>
      </c>
      <c r="B25" s="56" t="s">
        <v>243</v>
      </c>
      <c r="C25" s="56" t="s">
        <v>2850</v>
      </c>
      <c r="D25" s="344">
        <v>0</v>
      </c>
      <c r="E25" s="344"/>
      <c r="F25" s="346"/>
      <c r="G25" s="346"/>
      <c r="H25" s="56" t="s">
        <v>3362</v>
      </c>
      <c r="I25" t="str">
        <f t="shared" si="1"/>
        <v>"KNOWLEDGE_FIELD":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v>
      </c>
    </row>
    <row r="26" spans="1:9">
      <c r="A26" s="55" t="s">
        <v>2863</v>
      </c>
      <c r="B26" s="56" t="s">
        <v>243</v>
      </c>
      <c r="C26" s="56" t="s">
        <v>2851</v>
      </c>
      <c r="D26" s="344">
        <v>0</v>
      </c>
      <c r="E26" s="344"/>
      <c r="F26" s="346"/>
      <c r="G26" s="346"/>
      <c r="H26" s="56" t="s">
        <v>3363</v>
      </c>
      <c r="I26" t="str">
        <f t="shared" si="1"/>
        <v>"STORM_FIELD":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v>
      </c>
    </row>
    <row r="27" spans="1:9">
      <c r="A27" s="55" t="s">
        <v>2864</v>
      </c>
      <c r="B27" s="56" t="s">
        <v>243</v>
      </c>
      <c r="C27" s="56" t="s">
        <v>2852</v>
      </c>
      <c r="D27" s="344">
        <v>0</v>
      </c>
      <c r="E27" s="344"/>
      <c r="F27" s="346"/>
      <c r="G27" s="346"/>
      <c r="H27" s="56" t="s">
        <v>3364</v>
      </c>
      <c r="I27" t="str">
        <f t="shared" si="1"/>
        <v>"LIFE_FIELD":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v>
      </c>
    </row>
    <row r="28" spans="1:9">
      <c r="A28" s="55" t="s">
        <v>2865</v>
      </c>
      <c r="B28" s="56" t="s">
        <v>243</v>
      </c>
      <c r="C28" s="56" t="s">
        <v>2853</v>
      </c>
      <c r="D28" s="344">
        <v>0</v>
      </c>
      <c r="E28" s="344"/>
      <c r="F28" s="346"/>
      <c r="G28" s="346"/>
      <c r="H28" s="56" t="s">
        <v>3365</v>
      </c>
      <c r="I28" t="str">
        <f t="shared" si="1"/>
        <v>"FORGE_FIELD":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v>
      </c>
    </row>
    <row r="29" spans="1:9">
      <c r="A29" s="50" t="s">
        <v>2868</v>
      </c>
      <c r="B29" s="18" t="s">
        <v>244</v>
      </c>
      <c r="C29" s="57" t="s">
        <v>2866</v>
      </c>
      <c r="D29" s="345">
        <v>0</v>
      </c>
      <c r="E29" s="345"/>
      <c r="F29" s="347"/>
      <c r="G29" s="347"/>
      <c r="H29" s="56" t="s">
        <v>3454</v>
      </c>
      <c r="I29" t="str">
        <f t="shared" si="1"/>
        <v>"EARTH_GROUP":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v>
      </c>
    </row>
    <row r="30" spans="1:9">
      <c r="A30" s="50" t="s">
        <v>2869</v>
      </c>
      <c r="B30" s="18" t="s">
        <v>244</v>
      </c>
      <c r="C30" s="57" t="s">
        <v>2867</v>
      </c>
      <c r="D30" s="345">
        <v>0</v>
      </c>
      <c r="E30" s="345"/>
      <c r="F30" s="347"/>
      <c r="G30" s="347"/>
      <c r="H30" s="56" t="s">
        <v>3453</v>
      </c>
      <c r="I30" t="str">
        <f t="shared" si="1"/>
        <v>"MOON_GROUP":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v>
      </c>
    </row>
    <row r="31" spans="1:9">
      <c r="A31" s="55" t="s">
        <v>235</v>
      </c>
      <c r="B31" s="56" t="s">
        <v>245</v>
      </c>
      <c r="C31" s="56" t="s">
        <v>2870</v>
      </c>
      <c r="D31" s="344">
        <v>3</v>
      </c>
      <c r="E31" s="344"/>
      <c r="F31" s="346" t="s">
        <v>2812</v>
      </c>
      <c r="G31" s="346"/>
      <c r="H31" s="56" t="s">
        <v>3455</v>
      </c>
      <c r="I31" t="str">
        <f t="shared" si="1"/>
        <v>"DRAGON_BORN":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v>
      </c>
    </row>
    <row r="32" spans="1:9">
      <c r="A32" s="55" t="s">
        <v>2872</v>
      </c>
      <c r="B32" s="56" t="s">
        <v>245</v>
      </c>
      <c r="C32" s="56" t="s">
        <v>2871</v>
      </c>
      <c r="D32" s="344">
        <v>0</v>
      </c>
      <c r="E32" s="344"/>
      <c r="F32" s="346"/>
      <c r="G32" s="346"/>
      <c r="H32" s="56" t="s">
        <v>3456</v>
      </c>
      <c r="I32" t="str">
        <f t="shared" si="1"/>
        <v>"WILD_MAGIC":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v>
      </c>
    </row>
    <row r="33" spans="1:9">
      <c r="A33" s="252" t="s">
        <v>3250</v>
      </c>
      <c r="B33" s="253" t="s">
        <v>246</v>
      </c>
      <c r="C33" s="253" t="s">
        <v>3251</v>
      </c>
      <c r="D33" s="348">
        <v>0</v>
      </c>
      <c r="E33" s="348"/>
      <c r="F33" s="251"/>
      <c r="G33" s="230"/>
      <c r="H33" s="56" t="s">
        <v>3457</v>
      </c>
      <c r="I33" t="str">
        <f t="shared" si="1"/>
        <v>"CHAMPION":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v>
      </c>
    </row>
    <row r="34" spans="1:9">
      <c r="A34" s="252" t="s">
        <v>3252</v>
      </c>
      <c r="B34" s="253" t="s">
        <v>246</v>
      </c>
      <c r="C34" s="253" t="s">
        <v>3254</v>
      </c>
      <c r="D34" s="348">
        <v>0</v>
      </c>
      <c r="E34" s="348"/>
      <c r="F34" s="251"/>
      <c r="G34" s="230"/>
      <c r="H34" s="56" t="s">
        <v>3458</v>
      </c>
      <c r="I34" t="str">
        <f t="shared" si="1"/>
        <v>"WAR_MASTER":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v>
      </c>
    </row>
    <row r="35" spans="1:9">
      <c r="A35" s="252" t="s">
        <v>3253</v>
      </c>
      <c r="B35" s="253" t="s">
        <v>246</v>
      </c>
      <c r="C35" s="253" t="s">
        <v>3255</v>
      </c>
      <c r="D35" s="348">
        <v>0</v>
      </c>
      <c r="E35" s="348"/>
      <c r="F35" s="251"/>
      <c r="G35" s="230"/>
      <c r="H35" s="56" t="s">
        <v>3459</v>
      </c>
      <c r="I35" t="str">
        <f t="shared" si="1"/>
        <v>"OCCULT_KNIGHT":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v>
      </c>
    </row>
    <row r="36" spans="1:9">
      <c r="A36" s="55" t="s">
        <v>2964</v>
      </c>
      <c r="B36" s="56" t="s">
        <v>247</v>
      </c>
      <c r="C36" s="56" t="s">
        <v>2885</v>
      </c>
      <c r="D36" s="344">
        <v>0</v>
      </c>
      <c r="E36" s="344"/>
      <c r="F36" s="346"/>
      <c r="G36" s="346"/>
      <c r="H36" s="56" t="s">
        <v>3460</v>
      </c>
      <c r="I36" t="str">
        <f t="shared" si="1"/>
        <v>"ABJURATION":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v>
      </c>
    </row>
    <row r="37" spans="1:9">
      <c r="A37" s="55" t="s">
        <v>2903</v>
      </c>
      <c r="B37" s="56" t="s">
        <v>247</v>
      </c>
      <c r="C37" s="56" t="s">
        <v>1514</v>
      </c>
      <c r="D37" s="344">
        <v>0</v>
      </c>
      <c r="E37" s="344"/>
      <c r="F37" s="346"/>
      <c r="G37" s="346"/>
      <c r="H37" s="56" t="s">
        <v>3461</v>
      </c>
      <c r="I37" t="str">
        <f t="shared" si="1"/>
        <v>"DIVINATION":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v>
      </c>
    </row>
    <row r="38" spans="1:9">
      <c r="A38" s="55" t="s">
        <v>2904</v>
      </c>
      <c r="B38" s="56" t="s">
        <v>247</v>
      </c>
      <c r="C38" s="56" t="s">
        <v>2886</v>
      </c>
      <c r="D38" s="344">
        <v>0</v>
      </c>
      <c r="E38" s="344"/>
      <c r="F38" s="346"/>
      <c r="G38" s="346"/>
      <c r="H38" s="56" t="s">
        <v>3462</v>
      </c>
      <c r="I38" t="str">
        <f t="shared" si="1"/>
        <v>"ENCHANTMENT":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v>
      </c>
    </row>
    <row r="39" spans="1:9">
      <c r="A39" s="55" t="s">
        <v>2905</v>
      </c>
      <c r="B39" s="56" t="s">
        <v>247</v>
      </c>
      <c r="C39" s="56" t="s">
        <v>2887</v>
      </c>
      <c r="D39" s="344">
        <v>0</v>
      </c>
      <c r="E39" s="344"/>
      <c r="F39" s="346"/>
      <c r="G39" s="346"/>
      <c r="H39" s="56" t="s">
        <v>3463</v>
      </c>
      <c r="I39" t="str">
        <f t="shared" si="1"/>
        <v>"EVOCATION":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v>
      </c>
    </row>
    <row r="40" spans="1:9">
      <c r="A40" s="55" t="s">
        <v>2963</v>
      </c>
      <c r="B40" s="56" t="s">
        <v>247</v>
      </c>
      <c r="C40" s="56" t="s">
        <v>2888</v>
      </c>
      <c r="D40" s="344">
        <v>0</v>
      </c>
      <c r="E40" s="344"/>
      <c r="F40" s="346"/>
      <c r="G40" s="346"/>
      <c r="H40" s="56" t="s">
        <v>3464</v>
      </c>
      <c r="I40" t="str">
        <f t="shared" si="1"/>
        <v>"ILLUSION":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v>
      </c>
    </row>
    <row r="41" spans="1:9">
      <c r="A41" s="55" t="s">
        <v>2906</v>
      </c>
      <c r="B41" s="56" t="s">
        <v>247</v>
      </c>
      <c r="C41" s="56" t="s">
        <v>2889</v>
      </c>
      <c r="D41" s="344">
        <v>0</v>
      </c>
      <c r="E41" s="344"/>
      <c r="F41" s="346"/>
      <c r="G41" s="346"/>
      <c r="H41" s="56" t="s">
        <v>3465</v>
      </c>
      <c r="I41" t="str">
        <f t="shared" si="1"/>
        <v>"INVOCATION":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v>
      </c>
    </row>
    <row r="42" spans="1:9">
      <c r="A42" s="55" t="s">
        <v>2907</v>
      </c>
      <c r="B42" s="56" t="s">
        <v>247</v>
      </c>
      <c r="C42" s="56" t="s">
        <v>2890</v>
      </c>
      <c r="D42" s="344">
        <v>0</v>
      </c>
      <c r="E42" s="344"/>
      <c r="F42" s="346"/>
      <c r="G42" s="346"/>
      <c r="H42" s="56" t="s">
        <v>3466</v>
      </c>
      <c r="I42" t="str">
        <f t="shared" si="1"/>
        <v>"NECROMANCY":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v>
      </c>
    </row>
    <row r="43" spans="1:9">
      <c r="A43" s="55" t="s">
        <v>2908</v>
      </c>
      <c r="B43" s="56" t="s">
        <v>247</v>
      </c>
      <c r="C43" s="56" t="s">
        <v>2891</v>
      </c>
      <c r="D43" s="344">
        <v>0</v>
      </c>
      <c r="E43" s="344"/>
      <c r="F43" s="346"/>
      <c r="G43" s="346"/>
      <c r="H43" s="56" t="s">
        <v>3467</v>
      </c>
      <c r="I43" t="str">
        <f t="shared" si="1"/>
        <v>"TRANSMUTATION":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v>
      </c>
    </row>
    <row r="44" spans="1:9">
      <c r="A44" s="50" t="s">
        <v>2892</v>
      </c>
      <c r="B44" s="18" t="s">
        <v>249</v>
      </c>
      <c r="C44" s="57" t="s">
        <v>207</v>
      </c>
      <c r="D44" s="345">
        <v>0</v>
      </c>
      <c r="E44" s="345"/>
      <c r="F44" s="347"/>
      <c r="G44" s="347"/>
      <c r="H44" s="56" t="s">
        <v>208</v>
      </c>
      <c r="I44" t="str">
        <f t="shared" si="1"/>
        <v>"OPENED_HAND_WAY":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v>
      </c>
    </row>
    <row r="45" spans="1:9">
      <c r="A45" s="50" t="s">
        <v>2893</v>
      </c>
      <c r="B45" s="18" t="s">
        <v>249</v>
      </c>
      <c r="C45" s="57" t="s">
        <v>215</v>
      </c>
      <c r="D45" s="345">
        <v>0</v>
      </c>
      <c r="E45" s="345"/>
      <c r="F45" s="347"/>
      <c r="G45" s="347"/>
      <c r="H45" s="56" t="s">
        <v>216</v>
      </c>
      <c r="I45" t="str">
        <f t="shared" si="1"/>
        <v>"SHADOW_WAY":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v>
      </c>
    </row>
    <row r="46" spans="1:9">
      <c r="A46" s="50" t="s">
        <v>2894</v>
      </c>
      <c r="B46" s="18" t="s">
        <v>249</v>
      </c>
      <c r="C46" s="57" t="s">
        <v>224</v>
      </c>
      <c r="D46" s="345">
        <v>0</v>
      </c>
      <c r="E46" s="345"/>
      <c r="F46" s="347"/>
      <c r="G46" s="347"/>
      <c r="H46" s="56" t="s">
        <v>225</v>
      </c>
      <c r="I46" t="str">
        <f t="shared" si="1"/>
        <v>"ELEMENTS_WAY":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v>
      </c>
    </row>
    <row r="47" spans="1:9">
      <c r="A47" s="55" t="s">
        <v>3233</v>
      </c>
      <c r="B47" s="56" t="s">
        <v>12</v>
      </c>
      <c r="C47" s="56" t="s">
        <v>3232</v>
      </c>
      <c r="D47" s="344">
        <v>0</v>
      </c>
      <c r="E47" s="344"/>
      <c r="F47" s="231"/>
      <c r="G47" s="229"/>
      <c r="H47" s="56" t="s">
        <v>3468</v>
      </c>
      <c r="I47" t="str">
        <f t="shared" si="1"/>
        <v>"DEVOTION":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v>
      </c>
    </row>
    <row r="48" spans="1:9">
      <c r="A48" s="55" t="s">
        <v>3239</v>
      </c>
      <c r="B48" s="56" t="s">
        <v>12</v>
      </c>
      <c r="C48" s="56" t="s">
        <v>3240</v>
      </c>
      <c r="D48" s="344">
        <v>0</v>
      </c>
      <c r="E48" s="344"/>
      <c r="F48" s="231"/>
      <c r="G48" s="229"/>
      <c r="H48" s="56" t="s">
        <v>3469</v>
      </c>
      <c r="I48" t="str">
        <f t="shared" si="1"/>
        <v>"OLD":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v>
      </c>
    </row>
    <row r="49" spans="1:11">
      <c r="A49" s="55" t="s">
        <v>3244</v>
      </c>
      <c r="B49" s="56" t="s">
        <v>12</v>
      </c>
      <c r="C49" s="56" t="s">
        <v>3245</v>
      </c>
      <c r="D49" s="344">
        <v>0</v>
      </c>
      <c r="E49" s="344"/>
      <c r="F49" s="231"/>
      <c r="G49" s="229"/>
      <c r="H49" s="56" t="s">
        <v>3470</v>
      </c>
      <c r="I49" t="str">
        <f t="shared" si="1"/>
        <v>"REVENGE":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v>
      </c>
    </row>
    <row r="50" spans="1:11">
      <c r="A50" s="50" t="s">
        <v>3217</v>
      </c>
      <c r="B50" s="57" t="s">
        <v>250</v>
      </c>
      <c r="C50" s="253" t="s">
        <v>3218</v>
      </c>
      <c r="D50" s="345">
        <v>0</v>
      </c>
      <c r="E50" s="345"/>
      <c r="F50" s="251"/>
      <c r="G50" s="230"/>
      <c r="H50" s="56" t="s">
        <v>3471</v>
      </c>
      <c r="I50" t="str">
        <f t="shared" si="1"/>
        <v>"HUNTER":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v>
      </c>
    </row>
    <row r="51" spans="1:11">
      <c r="A51" s="50" t="s">
        <v>3223</v>
      </c>
      <c r="B51" s="57" t="s">
        <v>250</v>
      </c>
      <c r="C51" s="253" t="s">
        <v>3224</v>
      </c>
      <c r="D51" s="345">
        <v>0</v>
      </c>
      <c r="E51" s="345"/>
      <c r="F51" s="251"/>
      <c r="G51" s="230"/>
      <c r="H51" s="56" t="s">
        <v>3472</v>
      </c>
      <c r="I51" t="str">
        <f t="shared" si="1"/>
        <v>"BEAST_MASTER":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v>
      </c>
    </row>
    <row r="52" spans="1:11">
      <c r="A52" s="55" t="s">
        <v>2913</v>
      </c>
      <c r="B52" s="56" t="s">
        <v>251</v>
      </c>
      <c r="C52" s="56" t="s">
        <v>2909</v>
      </c>
      <c r="D52" s="344">
        <v>0</v>
      </c>
      <c r="E52" s="344"/>
      <c r="F52" s="346"/>
      <c r="G52" s="346"/>
      <c r="H52" s="56" t="s">
        <v>3473</v>
      </c>
      <c r="I52" t="str">
        <f t="shared" si="1"/>
        <v>"ASSASSIN":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v>
      </c>
    </row>
    <row r="53" spans="1:11">
      <c r="A53" s="55" t="s">
        <v>2914</v>
      </c>
      <c r="B53" s="56" t="s">
        <v>251</v>
      </c>
      <c r="C53" s="56" t="s">
        <v>2910</v>
      </c>
      <c r="D53" s="344">
        <v>0</v>
      </c>
      <c r="E53" s="344"/>
      <c r="F53" s="346"/>
      <c r="G53" s="346"/>
      <c r="H53" s="56" t="s">
        <v>3474</v>
      </c>
      <c r="I53" t="str">
        <f t="shared" si="1"/>
        <v>"ROBBER":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v>
      </c>
    </row>
    <row r="54" spans="1:11">
      <c r="A54" s="55" t="s">
        <v>2915</v>
      </c>
      <c r="B54" s="56" t="s">
        <v>251</v>
      </c>
      <c r="C54" s="56" t="s">
        <v>2911</v>
      </c>
      <c r="D54" s="344">
        <v>0</v>
      </c>
      <c r="E54" s="344"/>
      <c r="F54" s="346"/>
      <c r="G54" s="346"/>
      <c r="H54" s="56" t="s">
        <v>3475</v>
      </c>
      <c r="I54" t="str">
        <f t="shared" si="1"/>
        <v>"ARCANE_SWINDLER":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v>
      </c>
    </row>
    <row r="55" spans="1:11">
      <c r="A55" s="55" t="s">
        <v>2916</v>
      </c>
      <c r="B55" s="56" t="s">
        <v>251</v>
      </c>
      <c r="C55" s="56" t="s">
        <v>2912</v>
      </c>
      <c r="D55" s="344">
        <v>0</v>
      </c>
      <c r="E55" s="344"/>
      <c r="F55" s="346"/>
      <c r="G55" s="346"/>
      <c r="H55" s="56" t="s">
        <v>3476</v>
      </c>
      <c r="I55" t="str">
        <f t="shared" si="1"/>
        <v>"CONSPIRATOR":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v>
      </c>
    </row>
    <row r="56" spans="1:11">
      <c r="A56" s="50" t="s">
        <v>2920</v>
      </c>
      <c r="B56" s="18" t="s">
        <v>248</v>
      </c>
      <c r="C56" s="57" t="s">
        <v>2917</v>
      </c>
      <c r="D56" s="345">
        <v>0</v>
      </c>
      <c r="E56" s="345"/>
      <c r="F56" s="347"/>
      <c r="G56" s="347"/>
      <c r="H56" s="56" t="s">
        <v>3477</v>
      </c>
      <c r="I56" t="str">
        <f t="shared" si="1"/>
        <v>"ARCHFAIRY":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v>
      </c>
    </row>
    <row r="57" spans="1:11">
      <c r="A57" s="50" t="s">
        <v>2921</v>
      </c>
      <c r="B57" s="18" t="s">
        <v>248</v>
      </c>
      <c r="C57" s="57" t="s">
        <v>2918</v>
      </c>
      <c r="D57" s="345">
        <v>0</v>
      </c>
      <c r="E57" s="345"/>
      <c r="F57" s="347"/>
      <c r="G57" s="347"/>
      <c r="H57" s="56" t="s">
        <v>3478</v>
      </c>
      <c r="I57" t="str">
        <f t="shared" si="1"/>
        <v>"FIENDISH":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v>
      </c>
    </row>
    <row r="58" spans="1:11">
      <c r="A58" s="53" t="s">
        <v>2922</v>
      </c>
      <c r="B58" s="54" t="s">
        <v>248</v>
      </c>
      <c r="C58" s="186" t="s">
        <v>2919</v>
      </c>
      <c r="D58" s="352">
        <v>0</v>
      </c>
      <c r="E58" s="352"/>
      <c r="F58" s="351"/>
      <c r="G58" s="351"/>
      <c r="H58" s="56" t="s">
        <v>3479</v>
      </c>
      <c r="I58" t="str">
        <f t="shared" si="1"/>
        <v>"GREAT_OLD":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0" spans="1:11">
      <c r="I60" t="str">
        <f>CONCATENATE(I17,",
",I18,",
",I19,",
",I20,",
",I21,",
",I22,",
",I23,",
",I24,",
",I25,",
",I26,",
",I27,",
",I28,",
",I29,",
",I30,",
",I31,",
",I32,",
",I33,",
",I34,",
",I35,",
",I36,",
",I37,",
",I38,",
",I39,",
",I40,",
",I41,",
",I42,",
",I43,",
",I44,",
",I45,",
",I46,",
",I47,",
",I48,",
",I49,",
",I50,",
",I51,",
",I52,",
",I53,",
",I54,",
",I55,",
",I56,",
",I57,",
",I58)</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row>
    <row r="62" spans="1:11">
      <c r="A62" s="223" t="s">
        <v>312</v>
      </c>
      <c r="B62" s="232" t="s">
        <v>2841</v>
      </c>
      <c r="C62" s="232" t="s">
        <v>2834</v>
      </c>
      <c r="D62" s="342" t="s">
        <v>1036</v>
      </c>
      <c r="E62" s="343"/>
      <c r="F62" s="233" t="s">
        <v>2839</v>
      </c>
      <c r="G62" s="226"/>
      <c r="H62" s="226" t="s">
        <v>1076</v>
      </c>
      <c r="I62" s="110" t="s">
        <v>3283</v>
      </c>
      <c r="J62" s="110" t="s">
        <v>3284</v>
      </c>
    </row>
    <row r="63" spans="1:11">
      <c r="A63" s="252" t="s">
        <v>2879</v>
      </c>
      <c r="B63" s="254" t="s">
        <v>246</v>
      </c>
      <c r="C63" s="253" t="s">
        <v>2873</v>
      </c>
      <c r="D63" s="348">
        <v>0</v>
      </c>
      <c r="E63" s="348"/>
      <c r="F63" s="350"/>
      <c r="G63" s="350"/>
      <c r="H63" s="253" t="s">
        <v>3281</v>
      </c>
      <c r="I63" s="261">
        <v>2</v>
      </c>
      <c r="J63" s="261">
        <v>0</v>
      </c>
      <c r="K63" t="str">
        <f>""""&amp;A63&amp;""":  {
 ""Code"" : """&amp;A63&amp;""",
 ""Class"" : """&amp;B63&amp;""",
 ""Name"" : """&amp;C63&amp;""",
 "&amp;IF(ISBLANK(F63),"","""ACBonusArmor"" : "&amp;F63&amp;",")
&amp;" ""ACBonus"" : "&amp;D63&amp;","
&amp;" ""DistanceBonus"" : "&amp;I63&amp;","
&amp;" ""weaponBonus"" : "&amp;J63&amp;","
&amp;" ""Description"" : """&amp;H63&amp;"""
  }"</f>
        <v>"WARRIOR_ARCHERY":  {
 "Code" : "WARRIOR_ARCHERY",
 "Class" : "WARRIOR",
 "Name" : "Archerie",
  "ACBonus" : 0, "DistanceBonus" : 2, "weaponBonus" : 0, "Description" : "Vous obtenez un bonus de +2 aux jets d'attaque avec une arme à distance."
  }</v>
      </c>
    </row>
    <row r="64" spans="1:11">
      <c r="A64" s="252" t="s">
        <v>2880</v>
      </c>
      <c r="B64" s="254" t="s">
        <v>246</v>
      </c>
      <c r="C64" s="253" t="s">
        <v>2874</v>
      </c>
      <c r="D64" s="348">
        <v>0</v>
      </c>
      <c r="E64" s="348"/>
      <c r="F64" s="350"/>
      <c r="G64" s="350"/>
      <c r="H64" s="253" t="s">
        <v>3277</v>
      </c>
      <c r="I64" s="261">
        <v>0</v>
      </c>
      <c r="J64" s="261">
        <v>0</v>
      </c>
      <c r="K64" t="str">
        <f t="shared" ref="K64:K76" si="2">""""&amp;A64&amp;""":  {
 ""Code"" : """&amp;A64&amp;""",
 ""Class"" : """&amp;B64&amp;""",
 ""Name"" : """&amp;C64&amp;""",
 "&amp;IF(ISBLANK(F64),"","""ACBonusArmor"" : "&amp;F64&amp;",")
&amp;" ""ACBonus"" : "&amp;D64&amp;","
&amp;" ""DistanceBonus"" : "&amp;I64&amp;","
&amp;" ""weaponBonus"" : "&amp;J64&amp;","
&amp;" ""Description"" : """&amp;H64&amp;"""
  }"</f>
        <v>"WARRIOR_TWO_HAND_WEAPON":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65" spans="1:11">
      <c r="A65" s="252" t="s">
        <v>2881</v>
      </c>
      <c r="B65" s="254" t="s">
        <v>246</v>
      </c>
      <c r="C65" s="253" t="s">
        <v>2875</v>
      </c>
      <c r="D65" s="348">
        <v>0</v>
      </c>
      <c r="E65" s="348"/>
      <c r="F65" s="350"/>
      <c r="G65" s="350"/>
      <c r="H65" s="253" t="s">
        <v>3282</v>
      </c>
      <c r="I65" s="261">
        <v>0</v>
      </c>
      <c r="J65" s="261">
        <v>0</v>
      </c>
      <c r="K65" t="str">
        <f t="shared" si="2"/>
        <v>"WARRIOR_TWO_HAND_FIGHT":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v>
      </c>
    </row>
    <row r="66" spans="1:11">
      <c r="A66" s="252" t="s">
        <v>2882</v>
      </c>
      <c r="B66" s="254" t="s">
        <v>246</v>
      </c>
      <c r="C66" s="253" t="s">
        <v>2876</v>
      </c>
      <c r="D66" s="348">
        <v>1</v>
      </c>
      <c r="E66" s="348"/>
      <c r="F66" s="350" t="s">
        <v>2811</v>
      </c>
      <c r="G66" s="350"/>
      <c r="H66" s="253" t="s">
        <v>3278</v>
      </c>
      <c r="I66" s="261">
        <v>0</v>
      </c>
      <c r="J66" s="261">
        <v>0</v>
      </c>
      <c r="K66" t="str">
        <f t="shared" si="2"/>
        <v>"WARRIOR_DEFENSE":  {
 "Code" : "WARRIOR_DEFENSE",
 "Class" : "WARRIOR",
 "Name" : "Défense",
 "ACBonusArmor" : true, "ACBonus" : 1, "DistanceBonus" : 0, "weaponBonus" : 0, "Description" : "Si vous portez une armure, vous obtenez un bonus de +1 à la CA."
  }</v>
      </c>
    </row>
    <row r="67" spans="1:11">
      <c r="A67" s="252" t="s">
        <v>2883</v>
      </c>
      <c r="B67" s="254" t="s">
        <v>246</v>
      </c>
      <c r="C67" s="253" t="s">
        <v>2877</v>
      </c>
      <c r="D67" s="348">
        <v>0</v>
      </c>
      <c r="E67" s="348"/>
      <c r="F67" s="350"/>
      <c r="G67" s="350"/>
      <c r="H67" s="253" t="s">
        <v>3279</v>
      </c>
      <c r="I67" s="261">
        <v>0</v>
      </c>
      <c r="J67" s="261">
        <v>2</v>
      </c>
      <c r="K67" t="str">
        <f t="shared" si="2"/>
        <v>"WARRIOR_DUEL":  {
 "Code" : "WARRIOR_DUEL",
 "Class" : "WARRIOR",
 "Name" : "Duel",
  "ACBonus" : 0, "DistanceBonus" : 0, "weaponBonus" : 2, "Description" : "Lorsque vous attaquez avec une arme de corps à corps dans une main et aucune autre arme, vous obtenez un bonus de +2 aux dégâts avec cette arme."
  }</v>
      </c>
    </row>
    <row r="68" spans="1:11">
      <c r="A68" s="252" t="s">
        <v>2884</v>
      </c>
      <c r="B68" s="254" t="s">
        <v>246</v>
      </c>
      <c r="C68" s="253" t="s">
        <v>2878</v>
      </c>
      <c r="D68" s="348">
        <v>0</v>
      </c>
      <c r="E68" s="348"/>
      <c r="F68" s="350"/>
      <c r="G68" s="350"/>
      <c r="H68" s="253" t="s">
        <v>3280</v>
      </c>
      <c r="I68" s="261">
        <v>0</v>
      </c>
      <c r="J68" s="261">
        <v>0</v>
      </c>
      <c r="K68" t="str">
        <f t="shared" si="2"/>
        <v>"WARRIOR_PROTECTION":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69" spans="1:11">
      <c r="A69" s="255" t="s">
        <v>2895</v>
      </c>
      <c r="B69" s="256" t="s">
        <v>12</v>
      </c>
      <c r="C69" s="256" t="s">
        <v>2874</v>
      </c>
      <c r="D69" s="355">
        <v>0</v>
      </c>
      <c r="E69" s="355"/>
      <c r="F69" s="356"/>
      <c r="G69" s="356"/>
      <c r="H69" s="253" t="s">
        <v>3277</v>
      </c>
      <c r="I69" s="261">
        <v>0</v>
      </c>
      <c r="J69" s="261">
        <v>0</v>
      </c>
      <c r="K69" t="str">
        <f t="shared" si="2"/>
        <v>"PALADIN_TWO_HAND_WEAPON":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v>
      </c>
    </row>
    <row r="70" spans="1:11">
      <c r="A70" s="255" t="s">
        <v>2896</v>
      </c>
      <c r="B70" s="256" t="s">
        <v>12</v>
      </c>
      <c r="C70" s="256" t="s">
        <v>2876</v>
      </c>
      <c r="D70" s="355">
        <v>1</v>
      </c>
      <c r="E70" s="355"/>
      <c r="F70" s="356" t="s">
        <v>2811</v>
      </c>
      <c r="G70" s="356"/>
      <c r="H70" s="256" t="s">
        <v>3278</v>
      </c>
      <c r="I70" s="261">
        <v>0</v>
      </c>
      <c r="J70" s="261">
        <v>0</v>
      </c>
      <c r="K70" t="str">
        <f t="shared" si="2"/>
        <v>"PALADIN_DEFENSE":  {
 "Code" : "PALADIN_DEFENSE",
 "Class" : "PALADIN",
 "Name" : "Défense",
 "ACBonusArmor" : true, "ACBonus" : 1, "DistanceBonus" : 0, "weaponBonus" : 0, "Description" : "Si vous portez une armure, vous obtenez un bonus de +1 à la CA."
  }</v>
      </c>
    </row>
    <row r="71" spans="1:11">
      <c r="A71" s="255" t="s">
        <v>2897</v>
      </c>
      <c r="B71" s="256" t="s">
        <v>12</v>
      </c>
      <c r="C71" s="256" t="s">
        <v>2877</v>
      </c>
      <c r="D71" s="355">
        <v>0</v>
      </c>
      <c r="E71" s="355"/>
      <c r="F71" s="356"/>
      <c r="G71" s="356"/>
      <c r="H71" s="256" t="s">
        <v>3279</v>
      </c>
      <c r="I71" s="261">
        <v>0</v>
      </c>
      <c r="J71" s="261">
        <v>2</v>
      </c>
      <c r="K71" t="str">
        <f t="shared" si="2"/>
        <v>"PALADIN_DUEL":  {
 "Code" : "PALADIN_DUEL",
 "Class" : "PALADIN",
 "Name" : "Duel",
  "ACBonus" : 0, "DistanceBonus" : 0, "weaponBonus" : 2, "Description" : "Lorsque vous attaquez avec une arme de corps à corps dans une main et aucune autre arme, vous obtenez un bonus de +2 aux dégâts avec cette arme."
  }</v>
      </c>
    </row>
    <row r="72" spans="1:11">
      <c r="A72" s="255" t="s">
        <v>2898</v>
      </c>
      <c r="B72" s="256" t="s">
        <v>12</v>
      </c>
      <c r="C72" s="256" t="s">
        <v>2878</v>
      </c>
      <c r="D72" s="355">
        <v>0</v>
      </c>
      <c r="E72" s="355"/>
      <c r="F72" s="356"/>
      <c r="G72" s="356"/>
      <c r="H72" s="256" t="s">
        <v>3280</v>
      </c>
      <c r="I72" s="261">
        <v>0</v>
      </c>
      <c r="J72" s="261">
        <v>0</v>
      </c>
      <c r="K72" t="str">
        <f t="shared" si="2"/>
        <v>"PALADIN_PROTECTION":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v>
      </c>
    </row>
    <row r="73" spans="1:11">
      <c r="A73" s="252" t="s">
        <v>2899</v>
      </c>
      <c r="B73" s="254" t="s">
        <v>250</v>
      </c>
      <c r="C73" s="253" t="s">
        <v>2873</v>
      </c>
      <c r="D73" s="348">
        <v>0</v>
      </c>
      <c r="E73" s="348"/>
      <c r="F73" s="350"/>
      <c r="G73" s="350"/>
      <c r="H73" s="253" t="s">
        <v>3281</v>
      </c>
      <c r="I73" s="261">
        <v>2</v>
      </c>
      <c r="J73" s="261">
        <v>0</v>
      </c>
      <c r="K73" t="str">
        <f t="shared" si="2"/>
        <v>"PROWLER_ARCHERY":  {
 "Code" : "PROWLER_ARCHERY",
 "Class" : "PROWLER",
 "Name" : "Archerie",
  "ACBonus" : 0, "DistanceBonus" : 2, "weaponBonus" : 0, "Description" : "Vous obtenez un bonus de +2 aux jets d'attaque avec une arme à distance."
  }</v>
      </c>
    </row>
    <row r="74" spans="1:11">
      <c r="A74" s="252" t="s">
        <v>2900</v>
      </c>
      <c r="B74" s="254" t="s">
        <v>250</v>
      </c>
      <c r="C74" s="253" t="s">
        <v>2875</v>
      </c>
      <c r="D74" s="348">
        <v>0</v>
      </c>
      <c r="E74" s="348"/>
      <c r="F74" s="350"/>
      <c r="G74" s="350"/>
      <c r="H74" s="256" t="s">
        <v>3282</v>
      </c>
      <c r="I74" s="261">
        <v>0</v>
      </c>
      <c r="J74" s="261">
        <v>0</v>
      </c>
      <c r="K74" t="str">
        <f t="shared" si="2"/>
        <v>"PROWLER_TWO_HAND_FIGHT":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v>
      </c>
    </row>
    <row r="75" spans="1:11">
      <c r="A75" s="252" t="s">
        <v>2901</v>
      </c>
      <c r="B75" s="254" t="s">
        <v>250</v>
      </c>
      <c r="C75" s="253" t="s">
        <v>2876</v>
      </c>
      <c r="D75" s="348">
        <v>1</v>
      </c>
      <c r="E75" s="348"/>
      <c r="F75" s="350" t="s">
        <v>2811</v>
      </c>
      <c r="G75" s="350"/>
      <c r="H75" s="253" t="s">
        <v>3278</v>
      </c>
      <c r="I75" s="261">
        <v>0</v>
      </c>
      <c r="J75" s="261">
        <v>0</v>
      </c>
      <c r="K75" t="str">
        <f t="shared" si="2"/>
        <v>"PROWLER_DEFENSE":  {
 "Code" : "PROWLER_DEFENSE",
 "Class" : "PROWLER",
 "Name" : "Défense",
 "ACBonusArmor" : true, "ACBonus" : 1, "DistanceBonus" : 0, "weaponBonus" : 0, "Description" : "Si vous portez une armure, vous obtenez un bonus de +1 à la CA."
  }</v>
      </c>
    </row>
    <row r="76" spans="1:11">
      <c r="A76" s="257" t="s">
        <v>2902</v>
      </c>
      <c r="B76" s="258" t="s">
        <v>250</v>
      </c>
      <c r="C76" s="259" t="s">
        <v>2877</v>
      </c>
      <c r="D76" s="353">
        <v>0</v>
      </c>
      <c r="E76" s="353"/>
      <c r="F76" s="354"/>
      <c r="G76" s="354"/>
      <c r="H76" s="253" t="s">
        <v>3279</v>
      </c>
      <c r="I76" s="261">
        <v>0</v>
      </c>
      <c r="J76" s="261">
        <v>2</v>
      </c>
      <c r="K76" t="str">
        <f t="shared" si="2"/>
        <v>"PROWLER_DUEL":  {
 "Code" : "PROWLER_DUEL",
 "Class" : "PROWLER",
 "Name" : "Duel",
  "ACBonus" : 0, "DistanceBonus" : 0, "weaponBonus" : 2, "Description" : "Lorsque vous attaquez avec une arme de corps à corps dans une main et aucune autre arme, vous obtenez un bonus de +2 aux dégâts avec cette arme."
  }</v>
      </c>
    </row>
    <row r="78" spans="1:11">
      <c r="I78" t="str">
        <f>CONCATENATE(K63,",
",K64,",
",K65,",
",K66,",
",K67,",
",K68,",
",K69,",
",K70,",
",K71,",
",K72,",
",K73,",
",K74,",
",K75,",
",K76)</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row>
  </sheetData>
  <mergeCells count="106">
    <mergeCell ref="D69:E69"/>
    <mergeCell ref="F69:G69"/>
    <mergeCell ref="D70:E70"/>
    <mergeCell ref="F70:G70"/>
    <mergeCell ref="D66:E66"/>
    <mergeCell ref="F66:G66"/>
    <mergeCell ref="D67:E67"/>
    <mergeCell ref="F67:G67"/>
    <mergeCell ref="D68:E68"/>
    <mergeCell ref="F68:G68"/>
    <mergeCell ref="D74:E74"/>
    <mergeCell ref="F74:G74"/>
    <mergeCell ref="D75:E75"/>
    <mergeCell ref="F75:G75"/>
    <mergeCell ref="D76:E76"/>
    <mergeCell ref="F76:G76"/>
    <mergeCell ref="D71:E71"/>
    <mergeCell ref="F71:G71"/>
    <mergeCell ref="D72:E72"/>
    <mergeCell ref="F72:G72"/>
    <mergeCell ref="D73:E73"/>
    <mergeCell ref="F73:G73"/>
    <mergeCell ref="D63:E63"/>
    <mergeCell ref="F63:G63"/>
    <mergeCell ref="D64:E64"/>
    <mergeCell ref="F64:G64"/>
    <mergeCell ref="D65:E65"/>
    <mergeCell ref="F65:G65"/>
    <mergeCell ref="D34:E34"/>
    <mergeCell ref="D35:E35"/>
    <mergeCell ref="D62:E62"/>
    <mergeCell ref="D57:E57"/>
    <mergeCell ref="F57:G57"/>
    <mergeCell ref="F56:G56"/>
    <mergeCell ref="F58:G58"/>
    <mergeCell ref="F54:G54"/>
    <mergeCell ref="F36:G36"/>
    <mergeCell ref="F43:G43"/>
    <mergeCell ref="F44:G44"/>
    <mergeCell ref="F46:G46"/>
    <mergeCell ref="F37:G37"/>
    <mergeCell ref="F38:G38"/>
    <mergeCell ref="F39:G39"/>
    <mergeCell ref="F40:G40"/>
    <mergeCell ref="D58:E58"/>
    <mergeCell ref="F55:G55"/>
    <mergeCell ref="F45:G45"/>
    <mergeCell ref="D45:E45"/>
    <mergeCell ref="F41:G41"/>
    <mergeCell ref="F42:G42"/>
    <mergeCell ref="D37:E37"/>
    <mergeCell ref="F31:G31"/>
    <mergeCell ref="F32:G32"/>
    <mergeCell ref="F22:G22"/>
    <mergeCell ref="F23:G23"/>
    <mergeCell ref="F25:G25"/>
    <mergeCell ref="F26:G26"/>
    <mergeCell ref="F27:G27"/>
    <mergeCell ref="F28:G28"/>
    <mergeCell ref="D27:E27"/>
    <mergeCell ref="D24:E24"/>
    <mergeCell ref="D28:E28"/>
    <mergeCell ref="F52:G52"/>
    <mergeCell ref="F53:G53"/>
    <mergeCell ref="D47:E47"/>
    <mergeCell ref="D48:E48"/>
    <mergeCell ref="D49:E49"/>
    <mergeCell ref="F30:G30"/>
    <mergeCell ref="F17:G17"/>
    <mergeCell ref="F18:G18"/>
    <mergeCell ref="F19:G19"/>
    <mergeCell ref="F20:G20"/>
    <mergeCell ref="F21:G21"/>
    <mergeCell ref="F24:G24"/>
    <mergeCell ref="F29:G29"/>
    <mergeCell ref="D52:E52"/>
    <mergeCell ref="D33:E33"/>
    <mergeCell ref="D29:E29"/>
    <mergeCell ref="D30:E30"/>
    <mergeCell ref="D31:E31"/>
    <mergeCell ref="D32:E32"/>
    <mergeCell ref="D21:E21"/>
    <mergeCell ref="D22:E22"/>
    <mergeCell ref="D23:E23"/>
    <mergeCell ref="D25:E25"/>
    <mergeCell ref="D26:E26"/>
    <mergeCell ref="D16:E16"/>
    <mergeCell ref="D17:E17"/>
    <mergeCell ref="D18:E18"/>
    <mergeCell ref="D19:E19"/>
    <mergeCell ref="D20:E20"/>
    <mergeCell ref="D53:E53"/>
    <mergeCell ref="D56:E56"/>
    <mergeCell ref="D54:E54"/>
    <mergeCell ref="D36:E36"/>
    <mergeCell ref="D43:E43"/>
    <mergeCell ref="D44:E44"/>
    <mergeCell ref="D46:E46"/>
    <mergeCell ref="D38:E38"/>
    <mergeCell ref="D39:E39"/>
    <mergeCell ref="D40:E40"/>
    <mergeCell ref="D41:E41"/>
    <mergeCell ref="D42:E42"/>
    <mergeCell ref="D50:E50"/>
    <mergeCell ref="D51:E51"/>
    <mergeCell ref="D55:E55"/>
  </mergeCells>
  <hyperlinks>
    <hyperlink ref="B2" r:id="rId1" tooltip="Allez à la page Barbare" display="https://www.aidedd.org/regles/classes/barbare/" xr:uid="{00000000-0004-0000-0300-000000000000}"/>
    <hyperlink ref="B3" r:id="rId2" tooltip="Allez à la page Barde" display="https://www.aidedd.org/regles/classes/barde/" xr:uid="{00000000-0004-0000-0300-000001000000}"/>
    <hyperlink ref="B4" r:id="rId3" tooltip="Allez à la page Clerc" display="https://www.aidedd.org/regles/classes/clerc/" xr:uid="{00000000-0004-0000-0300-000002000000}"/>
    <hyperlink ref="B5" r:id="rId4" tooltip="Allez à la page Druide" display="https://www.aidedd.org/regles/classes/druide/" xr:uid="{00000000-0004-0000-0300-000003000000}"/>
    <hyperlink ref="B6" r:id="rId5" tooltip="Allez à la page Ensorceleur" display="https://www.aidedd.org/regles/classes/ensorceleur/" xr:uid="{00000000-0004-0000-0300-000004000000}"/>
    <hyperlink ref="B7" r:id="rId6" tooltip="Allez à la page Guerrier" display="https://www.aidedd.org/regles/classes/guerrier/" xr:uid="{00000000-0004-0000-0300-000005000000}"/>
    <hyperlink ref="B8" r:id="rId7" tooltip="Allez à la page Magicien" display="https://www.aidedd.org/regles/classes/magicien/" xr:uid="{00000000-0004-0000-0300-000006000000}"/>
    <hyperlink ref="B9" r:id="rId8" tooltip="Allez à la page Moine" display="https://www.aidedd.org/regles/classes/moine/" xr:uid="{00000000-0004-0000-0300-000007000000}"/>
    <hyperlink ref="B10" r:id="rId9" tooltip="Allez à la page Paladin" display="https://www.aidedd.org/regles/classes/paladin/" xr:uid="{00000000-0004-0000-0300-000008000000}"/>
    <hyperlink ref="B12" r:id="rId10" tooltip="Allez à la page Roublard" display="https://www.aidedd.org/regles/classes/roublard/" xr:uid="{00000000-0004-0000-0300-000009000000}"/>
    <hyperlink ref="B13" r:id="rId11" tooltip="Allez à la page Sorcier" display="https://www.aidedd.org/regles/classes/sorcier/" xr:uid="{00000000-0004-0000-0300-00000A000000}"/>
    <hyperlink ref="B11" r:id="rId12" tooltip="Allez à la page Rôdeur" display="https://www.aidedd.org/regles/classes/rodeur/" xr:uid="{00000000-0004-0000-0300-00000B000000}"/>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37"/>
  <sheetViews>
    <sheetView zoomScale="115" zoomScaleNormal="115" workbookViewId="0">
      <pane xSplit="1" ySplit="2" topLeftCell="W3" activePane="bottomRight" state="frozenSplit"/>
      <selection pane="topRight" activeCell="W1" sqref="W1"/>
      <selection pane="bottomLeft" activeCell="A3" sqref="A3"/>
      <selection pane="bottomRight" activeCell="Z8" sqref="Z8"/>
    </sheetView>
  </sheetViews>
  <sheetFormatPr baseColWidth="10" defaultRowHeight="15"/>
  <cols>
    <col min="8" max="8" width="14" customWidth="1"/>
  </cols>
  <sheetData>
    <row r="1" spans="1:129">
      <c r="A1" s="140"/>
      <c r="B1" s="359" t="s">
        <v>241</v>
      </c>
      <c r="C1" s="359"/>
      <c r="D1" s="359"/>
      <c r="E1" s="359"/>
      <c r="F1" s="359"/>
      <c r="G1" s="359"/>
      <c r="H1" s="361"/>
      <c r="I1" s="360" t="s">
        <v>242</v>
      </c>
      <c r="J1" s="359"/>
      <c r="K1" s="359"/>
      <c r="L1" s="359"/>
      <c r="M1" s="359"/>
      <c r="N1" s="359"/>
      <c r="O1" s="359"/>
      <c r="P1" s="359"/>
      <c r="Q1" s="359"/>
      <c r="R1" s="359"/>
      <c r="S1" s="359"/>
      <c r="T1" s="359"/>
      <c r="U1" s="359"/>
      <c r="V1" s="128"/>
      <c r="W1" s="359" t="s">
        <v>243</v>
      </c>
      <c r="X1" s="359"/>
      <c r="Y1" s="359"/>
      <c r="Z1" s="359"/>
      <c r="AA1" s="359"/>
      <c r="AB1" s="359"/>
      <c r="AC1" s="359"/>
      <c r="AD1" s="359"/>
      <c r="AE1" s="359"/>
      <c r="AF1" s="359"/>
      <c r="AG1" s="359"/>
      <c r="AH1" s="359"/>
      <c r="AI1" s="114"/>
      <c r="AJ1" s="360" t="s">
        <v>244</v>
      </c>
      <c r="AK1" s="359"/>
      <c r="AL1" s="359"/>
      <c r="AM1" s="359"/>
      <c r="AN1" s="359"/>
      <c r="AO1" s="359"/>
      <c r="AP1" s="359"/>
      <c r="AQ1" s="359"/>
      <c r="AR1" s="359"/>
      <c r="AS1" s="359"/>
      <c r="AT1" s="359"/>
      <c r="AU1" s="361"/>
      <c r="AV1" s="114"/>
      <c r="AW1" s="358" t="s">
        <v>245</v>
      </c>
      <c r="AX1" s="358"/>
      <c r="AY1" s="358"/>
      <c r="AZ1" s="358"/>
      <c r="BA1" s="358"/>
      <c r="BB1" s="358"/>
      <c r="BC1" s="358"/>
      <c r="BD1" s="358"/>
      <c r="BE1" s="358"/>
      <c r="BF1" s="358"/>
      <c r="BG1" s="358"/>
      <c r="BH1" s="358"/>
      <c r="BI1" s="358"/>
      <c r="BJ1" s="358"/>
      <c r="BK1" s="124"/>
      <c r="BL1" s="360" t="s">
        <v>246</v>
      </c>
      <c r="BM1" s="359"/>
      <c r="BN1" s="293"/>
      <c r="BO1" s="293"/>
      <c r="BP1" s="293"/>
      <c r="BQ1" s="293"/>
      <c r="BR1" s="293"/>
      <c r="BS1" s="293"/>
      <c r="BT1" s="128"/>
      <c r="BU1" s="359" t="s">
        <v>247</v>
      </c>
      <c r="BV1" s="359"/>
      <c r="BW1" s="359"/>
      <c r="BX1" s="359"/>
      <c r="BY1" s="359"/>
      <c r="BZ1" s="359"/>
      <c r="CA1" s="359"/>
      <c r="CB1" s="359"/>
      <c r="CC1" s="359"/>
      <c r="CD1" s="359"/>
      <c r="CE1" s="359"/>
      <c r="CF1" s="359"/>
      <c r="CG1" s="114"/>
      <c r="CH1" s="360" t="s">
        <v>249</v>
      </c>
      <c r="CI1" s="359"/>
      <c r="CJ1" s="359"/>
      <c r="CK1" s="359"/>
      <c r="CL1" s="359"/>
      <c r="CM1" s="359"/>
      <c r="CN1" s="128"/>
      <c r="CO1" s="360" t="s">
        <v>12</v>
      </c>
      <c r="CP1" s="359"/>
      <c r="CQ1" s="359"/>
      <c r="CR1" s="359"/>
      <c r="CS1" s="359"/>
      <c r="CT1" s="359"/>
      <c r="CU1" s="359"/>
      <c r="CV1" s="359"/>
      <c r="CW1" s="359"/>
      <c r="CX1" s="128"/>
      <c r="CY1" s="359" t="s">
        <v>250</v>
      </c>
      <c r="CZ1" s="359"/>
      <c r="DA1" s="359"/>
      <c r="DB1" s="359"/>
      <c r="DC1" s="359"/>
      <c r="DD1" s="359"/>
      <c r="DE1" s="359"/>
      <c r="DF1" s="359"/>
      <c r="DG1" s="114"/>
      <c r="DH1" s="357" t="s">
        <v>251</v>
      </c>
      <c r="DI1" s="358"/>
      <c r="DJ1" s="358"/>
      <c r="DK1" s="245"/>
      <c r="DL1" s="245"/>
      <c r="DM1" s="245"/>
      <c r="DN1" s="245"/>
      <c r="DO1" s="245"/>
      <c r="DP1" s="245"/>
      <c r="DQ1" s="138"/>
      <c r="DR1" s="359" t="s">
        <v>248</v>
      </c>
      <c r="DS1" s="359"/>
      <c r="DT1" s="359"/>
      <c r="DU1" s="359"/>
      <c r="DV1" s="359"/>
      <c r="DW1" s="359"/>
      <c r="DX1" s="359"/>
      <c r="DY1" s="149"/>
    </row>
    <row r="2" spans="1:129" s="86" customFormat="1" ht="15" customHeight="1">
      <c r="A2" s="122" t="s">
        <v>0</v>
      </c>
      <c r="B2" s="123" t="s">
        <v>227</v>
      </c>
      <c r="C2" s="115" t="s">
        <v>164</v>
      </c>
      <c r="D2" s="115" t="s">
        <v>995</v>
      </c>
      <c r="E2" s="115" t="s">
        <v>996</v>
      </c>
      <c r="F2" s="123" t="s">
        <v>229</v>
      </c>
      <c r="G2" s="318" t="s">
        <v>4094</v>
      </c>
      <c r="H2" s="115"/>
      <c r="I2" s="131" t="s">
        <v>227</v>
      </c>
      <c r="J2" s="115" t="s">
        <v>164</v>
      </c>
      <c r="K2" s="115" t="s">
        <v>1015</v>
      </c>
      <c r="L2" s="115" t="s">
        <v>1014</v>
      </c>
      <c r="M2" s="115">
        <v>1</v>
      </c>
      <c r="N2" s="115">
        <v>2</v>
      </c>
      <c r="O2" s="115">
        <v>3</v>
      </c>
      <c r="P2" s="115">
        <v>4</v>
      </c>
      <c r="Q2" s="115">
        <v>5</v>
      </c>
      <c r="R2" s="115">
        <v>6</v>
      </c>
      <c r="S2" s="115">
        <v>7</v>
      </c>
      <c r="T2" s="115">
        <v>8</v>
      </c>
      <c r="U2" s="115">
        <v>9</v>
      </c>
      <c r="V2" s="132"/>
      <c r="W2" s="123" t="s">
        <v>227</v>
      </c>
      <c r="X2" s="115" t="s">
        <v>164</v>
      </c>
      <c r="Y2" s="115" t="s">
        <v>1015</v>
      </c>
      <c r="Z2" s="115">
        <v>1</v>
      </c>
      <c r="AA2" s="115">
        <v>2</v>
      </c>
      <c r="AB2" s="115">
        <v>3</v>
      </c>
      <c r="AC2" s="115">
        <v>4</v>
      </c>
      <c r="AD2" s="115">
        <v>5</v>
      </c>
      <c r="AE2" s="115">
        <v>6</v>
      </c>
      <c r="AF2" s="115">
        <v>7</v>
      </c>
      <c r="AG2" s="115">
        <v>8</v>
      </c>
      <c r="AH2" s="115">
        <v>9</v>
      </c>
      <c r="AI2" s="115"/>
      <c r="AJ2" s="131" t="s">
        <v>227</v>
      </c>
      <c r="AK2" s="115" t="s">
        <v>164</v>
      </c>
      <c r="AL2" s="115" t="s">
        <v>1015</v>
      </c>
      <c r="AM2" s="115">
        <v>1</v>
      </c>
      <c r="AN2" s="115">
        <v>2</v>
      </c>
      <c r="AO2" s="115">
        <v>3</v>
      </c>
      <c r="AP2" s="115">
        <v>4</v>
      </c>
      <c r="AQ2" s="115">
        <v>5</v>
      </c>
      <c r="AR2" s="115">
        <v>6</v>
      </c>
      <c r="AS2" s="115">
        <v>7</v>
      </c>
      <c r="AT2" s="115">
        <v>8</v>
      </c>
      <c r="AU2" s="115">
        <v>9</v>
      </c>
      <c r="AV2" s="145"/>
      <c r="AW2" s="123" t="s">
        <v>227</v>
      </c>
      <c r="AX2" s="115" t="s">
        <v>998</v>
      </c>
      <c r="AY2" s="115" t="s">
        <v>164</v>
      </c>
      <c r="AZ2" s="115" t="s">
        <v>1015</v>
      </c>
      <c r="BA2" s="115" t="s">
        <v>1014</v>
      </c>
      <c r="BB2" s="115">
        <v>1</v>
      </c>
      <c r="BC2" s="115">
        <v>2</v>
      </c>
      <c r="BD2" s="115">
        <v>3</v>
      </c>
      <c r="BE2" s="115">
        <v>4</v>
      </c>
      <c r="BF2" s="115">
        <v>5</v>
      </c>
      <c r="BG2" s="115">
        <v>6</v>
      </c>
      <c r="BH2" s="115">
        <v>7</v>
      </c>
      <c r="BI2" s="115">
        <v>8</v>
      </c>
      <c r="BJ2" s="115">
        <v>9</v>
      </c>
      <c r="BK2" s="115"/>
      <c r="BL2" s="131" t="s">
        <v>227</v>
      </c>
      <c r="BM2" s="115" t="s">
        <v>164</v>
      </c>
      <c r="BN2" s="115" t="s">
        <v>1015</v>
      </c>
      <c r="BO2" s="115" t="s">
        <v>1014</v>
      </c>
      <c r="BP2" s="115">
        <v>1</v>
      </c>
      <c r="BQ2" s="115">
        <v>2</v>
      </c>
      <c r="BR2" s="115">
        <v>3</v>
      </c>
      <c r="BS2" s="115">
        <v>4</v>
      </c>
      <c r="BT2" s="132"/>
      <c r="BU2" s="123" t="s">
        <v>227</v>
      </c>
      <c r="BV2" s="115" t="s">
        <v>164</v>
      </c>
      <c r="BW2" s="115" t="s">
        <v>1015</v>
      </c>
      <c r="BX2" s="115">
        <v>1</v>
      </c>
      <c r="BY2" s="115">
        <v>2</v>
      </c>
      <c r="BZ2" s="115">
        <v>3</v>
      </c>
      <c r="CA2" s="115">
        <v>4</v>
      </c>
      <c r="CB2" s="115">
        <v>5</v>
      </c>
      <c r="CC2" s="115">
        <v>6</v>
      </c>
      <c r="CD2" s="115">
        <v>7</v>
      </c>
      <c r="CE2" s="115">
        <v>8</v>
      </c>
      <c r="CF2" s="115">
        <v>9</v>
      </c>
      <c r="CG2" s="115"/>
      <c r="CH2" s="131" t="s">
        <v>227</v>
      </c>
      <c r="CI2" s="123" t="s">
        <v>228</v>
      </c>
      <c r="CJ2" s="123" t="s">
        <v>163</v>
      </c>
      <c r="CK2" s="123" t="s">
        <v>229</v>
      </c>
      <c r="CL2" s="318" t="s">
        <v>4094</v>
      </c>
      <c r="CM2" s="123" t="s">
        <v>164</v>
      </c>
      <c r="CN2" s="129"/>
      <c r="CO2" s="131" t="s">
        <v>227</v>
      </c>
      <c r="CP2" s="115" t="s">
        <v>164</v>
      </c>
      <c r="CQ2" s="115" t="s">
        <v>1014</v>
      </c>
      <c r="CR2" s="115" t="s">
        <v>3275</v>
      </c>
      <c r="CS2" s="115">
        <v>1</v>
      </c>
      <c r="CT2" s="115">
        <v>2</v>
      </c>
      <c r="CU2" s="115">
        <v>3</v>
      </c>
      <c r="CV2" s="115">
        <v>4</v>
      </c>
      <c r="CW2" s="115">
        <v>5</v>
      </c>
      <c r="CX2" s="132"/>
      <c r="CY2" s="123" t="s">
        <v>227</v>
      </c>
      <c r="CZ2" s="115" t="s">
        <v>164</v>
      </c>
      <c r="DA2" s="115" t="s">
        <v>1014</v>
      </c>
      <c r="DB2" s="115">
        <v>1</v>
      </c>
      <c r="DC2" s="115">
        <v>2</v>
      </c>
      <c r="DD2" s="115">
        <v>3</v>
      </c>
      <c r="DE2" s="115">
        <v>4</v>
      </c>
      <c r="DF2" s="115">
        <v>5</v>
      </c>
      <c r="DG2" s="115"/>
      <c r="DH2" s="131" t="s">
        <v>227</v>
      </c>
      <c r="DI2" s="115" t="s">
        <v>1010</v>
      </c>
      <c r="DJ2" s="115" t="s">
        <v>164</v>
      </c>
      <c r="DK2" s="115" t="s">
        <v>1016</v>
      </c>
      <c r="DL2" s="115" t="s">
        <v>1014</v>
      </c>
      <c r="DM2" s="115">
        <v>1</v>
      </c>
      <c r="DN2" s="115">
        <v>2</v>
      </c>
      <c r="DO2" s="115">
        <v>3</v>
      </c>
      <c r="DP2" s="115">
        <v>4</v>
      </c>
      <c r="DQ2" s="132"/>
      <c r="DR2" s="123" t="s">
        <v>227</v>
      </c>
      <c r="DS2" s="139" t="s">
        <v>164</v>
      </c>
      <c r="DT2" s="115" t="s">
        <v>1016</v>
      </c>
      <c r="DU2" s="115" t="s">
        <v>1014</v>
      </c>
      <c r="DV2" s="115" t="s">
        <v>1013</v>
      </c>
      <c r="DW2" s="115" t="s">
        <v>1011</v>
      </c>
      <c r="DX2" s="115" t="s">
        <v>1012</v>
      </c>
      <c r="DY2" s="116"/>
    </row>
    <row r="3" spans="1:129" ht="15" customHeight="1">
      <c r="A3" s="125">
        <v>1</v>
      </c>
      <c r="B3" s="5">
        <v>2</v>
      </c>
      <c r="C3" s="35" t="s">
        <v>2971</v>
      </c>
      <c r="D3" s="5">
        <v>2</v>
      </c>
      <c r="E3" s="5">
        <v>2</v>
      </c>
      <c r="F3" s="173">
        <v>0</v>
      </c>
      <c r="G3" s="173"/>
      <c r="H3" s="144" t="str">
        <f>""""&amp;$B$1&amp;"-"&amp;$A3&amp;""": {
""Capacities"": ["&amp;C3&amp;"],
""Specials"": "&amp;D3&amp;",
""Damages"": "&amp;E3&amp;",
""ArmourlessSpeed"": "&amp;SUBSTITUTE(F3,",",".")&amp;",
""ArmourlessCategories"": ["&amp;G3&amp;"]
}"</f>
        <v>"BARBARIAN-1": {
"Capacities": ["Rage", "Défense sans armure"],
"Specials": 2,
"Damages": 2,
"ArmourlessSpeed": 0,
"ArmourlessCategories": []
}</v>
      </c>
      <c r="I3" s="133">
        <v>2</v>
      </c>
      <c r="J3" s="35" t="s">
        <v>3072</v>
      </c>
      <c r="K3" s="5">
        <v>2</v>
      </c>
      <c r="L3" s="5">
        <v>4</v>
      </c>
      <c r="M3" s="35">
        <v>2</v>
      </c>
      <c r="N3" s="35">
        <v>0</v>
      </c>
      <c r="O3" s="35">
        <v>0</v>
      </c>
      <c r="P3" s="35">
        <v>0</v>
      </c>
      <c r="Q3" s="35">
        <v>0</v>
      </c>
      <c r="R3" s="35">
        <v>0</v>
      </c>
      <c r="S3" s="35">
        <v>0</v>
      </c>
      <c r="T3" s="35">
        <v>0</v>
      </c>
      <c r="U3" s="35">
        <v>0</v>
      </c>
      <c r="V3" s="134" t="str">
        <f>""""&amp;$I$1&amp;"-"&amp;$A3&amp;""" : {
""Capacities"":["&amp;J3&amp;"],
""MinorSpellsNb"": "&amp;K3&amp;",
""SpellsNb"": "&amp;L3&amp;",
""Locations"": {
""1"":"&amp;M3&amp;",
""2"":"&amp;N3&amp;",
""3"":"&amp;O3&amp;",
""4"":"&amp;P3&amp;",
""5"":"&amp;Q3&amp;",
""6"":"&amp;R3&amp;",
""7"":"&amp;S3&amp;",
""8"":"&amp;T3&amp;",
""9"":"&amp;U3&amp;"}
}"</f>
        <v>"BARD-1" : {
"Capacities":["Incantations", "Inspiration bardique (d6)"],
"MinorSpellsNb": 2,
"SpellsNb": 4,
"Locations": {
"1":2,
"2":0,
"3":0,
"4":0,
"5":0,
"6":0,
"7":0,
"8":0,
"9":0}
}</v>
      </c>
      <c r="W3" s="92">
        <v>2</v>
      </c>
      <c r="X3" s="82" t="s">
        <v>3062</v>
      </c>
      <c r="Y3" s="92">
        <v>3</v>
      </c>
      <c r="Z3" s="82">
        <v>2</v>
      </c>
      <c r="AA3" s="82">
        <v>0</v>
      </c>
      <c r="AB3" s="82">
        <v>0</v>
      </c>
      <c r="AC3" s="82">
        <v>0</v>
      </c>
      <c r="AD3" s="82">
        <v>0</v>
      </c>
      <c r="AE3" s="82">
        <v>0</v>
      </c>
      <c r="AF3" s="82">
        <v>0</v>
      </c>
      <c r="AG3" s="82">
        <v>0</v>
      </c>
      <c r="AH3" s="82">
        <v>0</v>
      </c>
      <c r="AI3" s="82" t="str">
        <f>""""&amp;$W$1&amp;"-"&amp;$A3&amp;""" : {
""Capacities"":["&amp;X3&amp;"],
""MinorSpellsNb"": "&amp;Y3&amp;",
""Locations"": {
""1"":"&amp;Z3&amp;",
""2"":"&amp;AA3&amp;",
""3"":"&amp;AB3&amp;",
""4"":"&amp;AC3&amp;",
""5"":"&amp;AD3&amp;",
""6"":"&amp;AE3&amp;",
""7"":"&amp;AF3&amp;",
""8"":"&amp;AG3&amp;",
""9"":"&amp;AH3&amp;"}
}"</f>
        <v>"CLERK-1" : {
"Capacities":["Incantations", "Domaine divin"],
"MinorSpellsNb": 3,
"Locations": {
"1":2,
"2":0,
"3":0,
"4":0,
"5":0,
"6":0,
"7":0,
"8":0,
"9":0}
}</v>
      </c>
      <c r="AJ3" s="133">
        <v>2</v>
      </c>
      <c r="AK3" s="35" t="s">
        <v>3056</v>
      </c>
      <c r="AL3" s="5">
        <v>2</v>
      </c>
      <c r="AM3" s="35">
        <v>2</v>
      </c>
      <c r="AN3" s="35">
        <v>0</v>
      </c>
      <c r="AO3" s="35">
        <v>0</v>
      </c>
      <c r="AP3" s="35">
        <v>0</v>
      </c>
      <c r="AQ3" s="35">
        <v>0</v>
      </c>
      <c r="AR3" s="35">
        <v>0</v>
      </c>
      <c r="AS3" s="35">
        <v>0</v>
      </c>
      <c r="AT3" s="35">
        <v>0</v>
      </c>
      <c r="AU3" s="35">
        <v>0</v>
      </c>
      <c r="AV3" s="134" t="str">
        <f>""""&amp;$AJ$1&amp;"-"&amp;$A3&amp;""" : {
""Capacities"":["&amp;AK3&amp;"],
""MinorSpellsNb"": "&amp;AL3&amp;",
""Locations"": {
""1"":"&amp;AM3&amp;",
""2"":"&amp;AN3&amp;",
""3"":"&amp;AO3&amp;",
""4"":"&amp;AP3&amp;",
""5"":"&amp;AQ3&amp;",
""6"":"&amp;AR3&amp;",
""7"":"&amp;AS3&amp;",
""8"":"&amp;AT3&amp;",
""9"":"&amp;AU3&amp;"}
}"</f>
        <v>"DRUID-1" : {
"Capacities":["Druidique", "Incantations"],
"MinorSpellsNb": 2,
"Locations": {
"1":2,
"2":0,
"3":0,
"4":0,
"5":0,
"6":0,
"7":0,
"8":0,
"9":0}
}</v>
      </c>
      <c r="AW3" s="5">
        <v>2</v>
      </c>
      <c r="AX3" s="5">
        <v>0</v>
      </c>
      <c r="AY3" s="35" t="s">
        <v>3051</v>
      </c>
      <c r="AZ3" s="5">
        <v>4</v>
      </c>
      <c r="BA3" s="5">
        <v>2</v>
      </c>
      <c r="BB3" s="35">
        <v>2</v>
      </c>
      <c r="BC3" s="35">
        <v>0</v>
      </c>
      <c r="BD3" s="35">
        <v>0</v>
      </c>
      <c r="BE3" s="35">
        <v>0</v>
      </c>
      <c r="BF3" s="35">
        <v>0</v>
      </c>
      <c r="BG3" s="35">
        <v>0</v>
      </c>
      <c r="BH3" s="35">
        <v>0</v>
      </c>
      <c r="BI3" s="35">
        <v>0</v>
      </c>
      <c r="BJ3" s="35">
        <v>0</v>
      </c>
      <c r="BK3" s="35" t="str">
        <f>""""&amp;$AW$1&amp;"-"&amp;$A3&amp;""" : {
""Capacities"":["&amp;AY3&amp;"],
""MinorSpellsNb"": "&amp;AZ3&amp;",
""SpellsNb"": "&amp;BA3&amp;",
""Specials"": "&amp;AX3&amp;",
""Locations"": {
""1"":"&amp;BB3&amp;",
""2"":"&amp;BC3&amp;",
""3"":"&amp;BD3&amp;",
""4"":"&amp;BE3&amp;",
""5"":"&amp;BF3&amp;",
""6"":"&amp;BG3&amp;",
""7"":"&amp;BH3&amp;",
""8"":"&amp;BI3&amp;",
""9"":"&amp;BJ3&amp;"}
}"</f>
        <v>"SORCERER-1" : {
"Capacities":["Incantations", "Origine magique"],
"MinorSpellsNb": 4,
"SpellsNb": 2,
"Specials": 0,
"Locations": {
"1":2,
"2":0,
"3":0,
"4":0,
"5":0,
"6":0,
"7":0,
"8":0,
"9":0}
}</v>
      </c>
      <c r="BL3" s="133">
        <v>2</v>
      </c>
      <c r="BM3" s="35" t="s">
        <v>3045</v>
      </c>
      <c r="BN3" s="5">
        <v>0</v>
      </c>
      <c r="BO3" s="5">
        <v>0</v>
      </c>
      <c r="BP3" s="5">
        <v>0</v>
      </c>
      <c r="BQ3" s="5">
        <v>0</v>
      </c>
      <c r="BR3" s="5">
        <v>0</v>
      </c>
      <c r="BS3" s="5">
        <v>0</v>
      </c>
      <c r="BT3" s="134" t="str">
        <f>""""&amp;$BL$1&amp;"-"&amp;$A3&amp;""" : {
""Capacities"":["&amp;BM3&amp;"],
""MinorSpellsNb"": "&amp;BN3&amp;",
""SpellsNb"": "&amp;BO3&amp;",
""Locations"": {
""1"":"&amp;BP3&amp;",
""2"":"&amp;BQ3&amp;",
""3"":"&amp;BR3&amp;",
""4"":"&amp;BS3&amp;"}
}"</f>
        <v>"WARRIOR-1" : {
"Capacities":["Style de combat", "Second souffle"],
"MinorSpellsNb": 0,
"SpellsNb": 0,
"Locations": {
"1":0,
"2":0,
"3":0,
"4":0}
}</v>
      </c>
      <c r="BU3" s="5">
        <v>2</v>
      </c>
      <c r="BV3" s="35" t="s">
        <v>3040</v>
      </c>
      <c r="BW3" s="5">
        <v>3</v>
      </c>
      <c r="BX3" s="5">
        <v>2</v>
      </c>
      <c r="BY3" s="5">
        <v>0</v>
      </c>
      <c r="BZ3" s="5">
        <v>0</v>
      </c>
      <c r="CA3" s="5">
        <v>0</v>
      </c>
      <c r="CB3" s="5">
        <v>0</v>
      </c>
      <c r="CC3" s="5">
        <v>0</v>
      </c>
      <c r="CD3" s="5">
        <v>0</v>
      </c>
      <c r="CE3" s="5">
        <v>0</v>
      </c>
      <c r="CF3" s="5">
        <v>0</v>
      </c>
      <c r="CG3" s="5" t="str">
        <f t="shared" ref="CG3:CG22" si="0">""""&amp;$BU$1&amp;"-"&amp;$A3&amp;""" : {
""Capacities"":["&amp;BV3&amp;"],
""MinorSpellsNb"": "&amp;BW3&amp;",
""Locations"": {
""1"":"&amp;BX3&amp;",
""2"":"&amp;BY3&amp;",
""3"":"&amp;BZ3&amp;",
""4"":"&amp;CA3&amp;",
""5"":"&amp;CB3&amp;",
""6"":"&amp;CC3&amp;",
""7"":"&amp;CD3&amp;",
""8"":"&amp;CE3&amp;",
""9"":"&amp;CF3&amp;"}
}"</f>
        <v>"MAGICIAN-1" : {
"Capacities":["Incantations", "Récupération arcanique"],
"MinorSpellsNb": 3,
"Locations": {
"1":2,
"2":0,
"3":0,
"4":0,
"5":0,
"6":0,
"7":0,
"8":0,
"9":0}
}</v>
      </c>
      <c r="CH3" s="141">
        <v>2</v>
      </c>
      <c r="CI3" s="117" t="s">
        <v>165</v>
      </c>
      <c r="CJ3" s="117">
        <v>0</v>
      </c>
      <c r="CK3" s="173">
        <v>0</v>
      </c>
      <c r="CL3" s="173"/>
      <c r="CM3" s="146" t="s">
        <v>3027</v>
      </c>
      <c r="CN3" s="130" t="str">
        <f>""""&amp;$CH$1&amp;"-"&amp;$A3&amp;""" : {
""Capacities"":["&amp;CM3&amp;"],
""Specials"": "&amp;CJ3&amp;",
""BonusAttack"": """&amp;CI3&amp;""",
""ArmourlessSpeed"": "&amp;SUBSTITUTE(CK3,",",".")&amp;",
""ArmourlessCategories"": ["&amp;CL3&amp;"]
}"</f>
        <v>"MONK-1" : {
"Capacities":["Défense sans armure", "Arts martiaux"],
"Specials": 0,
"BonusAttack": "1d4",
"ArmourlessSpeed": 0,
"ArmourlessCategories": []
}</v>
      </c>
      <c r="CO3" s="133">
        <v>2</v>
      </c>
      <c r="CP3" s="35" t="s">
        <v>3018</v>
      </c>
      <c r="CQ3" s="35">
        <v>1</v>
      </c>
      <c r="CR3" s="35" t="s">
        <v>3276</v>
      </c>
      <c r="CS3" s="5">
        <v>0</v>
      </c>
      <c r="CT3" s="5">
        <v>0</v>
      </c>
      <c r="CU3" s="5">
        <v>0</v>
      </c>
      <c r="CV3" s="5">
        <v>0</v>
      </c>
      <c r="CW3" s="5">
        <v>0</v>
      </c>
      <c r="CX3" s="137" t="str">
        <f t="shared" ref="CX3:CX22" si="1">""""&amp;$CO$1&amp;"-"&amp;$A3&amp;""" : {
""Capacities"":["&amp;CP3&amp;"],
""SpellsNb"": "&amp;CQ3&amp;",
""SpellsNbBonus"": """&amp;CR3&amp;""",
""Locations"": {
""1"":"&amp;CS3&amp;",
""2"":"&amp;CT3&amp;",
""3"":"&amp;CU3&amp;",
""4"":"&amp;CV3&amp;",
""5"":"&amp;CW3&amp;"}
}"</f>
        <v>"PALADIN-1" : {
"Capacities":["Sens divin", "Imposition des mains"],
"SpellsNb": 1,
"SpellsNbBonus": "CHA",
"Locations": {
"1":0,
"2":0,
"3":0,
"4":0,
"5":0}
}</v>
      </c>
      <c r="CY3" s="5">
        <v>2</v>
      </c>
      <c r="CZ3" s="35" t="s">
        <v>3007</v>
      </c>
      <c r="DA3" s="5">
        <v>0</v>
      </c>
      <c r="DB3" s="5">
        <v>0</v>
      </c>
      <c r="DC3" s="5">
        <v>0</v>
      </c>
      <c r="DD3" s="5">
        <v>0</v>
      </c>
      <c r="DE3" s="5">
        <v>0</v>
      </c>
      <c r="DF3" s="5">
        <v>0</v>
      </c>
      <c r="DG3" s="5" t="str">
        <f t="shared" ref="DG3:DG22" si="2">""""&amp;$CY$1&amp;"-"&amp;$A3&amp;""" : {
""Capacities"":["&amp;CZ3&amp;"],
""SpellsNb"":"&amp;DA3&amp;",
""Locations"": {
""1"":"&amp;DB3&amp;",
""2"":"&amp;DC3&amp;",
""3"":"&amp;DD3&amp;",
""4"":"&amp;DE3&amp;",
""5"":"&amp;DF3&amp;"}
}"</f>
        <v>"PROWLER-1" : {
"Capacities":["Ennemi juré", "Explorateur-né"],
"SpellsNb":0,
"Locations": {
"1":0,
"2":0,
"3":0,
"4":0,
"5":0}
}</v>
      </c>
      <c r="DH3" s="133">
        <v>2</v>
      </c>
      <c r="DI3" s="5" t="s">
        <v>166</v>
      </c>
      <c r="DJ3" s="35" t="s">
        <v>2995</v>
      </c>
      <c r="DK3" s="5">
        <v>0</v>
      </c>
      <c r="DL3" s="5">
        <v>0</v>
      </c>
      <c r="DM3" s="5">
        <v>0</v>
      </c>
      <c r="DN3" s="5">
        <v>0</v>
      </c>
      <c r="DO3" s="5">
        <v>0</v>
      </c>
      <c r="DP3" s="5">
        <v>0</v>
      </c>
      <c r="DQ3" s="134" t="str">
        <f t="shared" ref="DQ3:DQ22" si="3">""""&amp;$DH$1&amp;"-"&amp;$A3&amp;""" : {
""Capacities"":["&amp;DJ3&amp;"],
""BonusAttack"": """&amp;DI3&amp;""",
""MinorSpellsNb"": "&amp;DK3&amp;",
""SpellsNb"": "&amp;DL3&amp;",
""Locations"": {
""1"":"&amp;DM3&amp;",
""2"":"&amp;DN3&amp;",
""3"":"&amp;DO3&amp;",
""4"":"&amp;DP3&amp;"
}
}"</f>
        <v>"WILY-1" : {
"Capacities":["Expertise", "Attaque sournoise", "Jargon des voleurs"],
"BonusAttack": "1d6",
"MinorSpellsNb": 0,
"SpellsNb": 0,
"Locations": {
"1":0,
"2":0,
"3":0,
"4":0
}
}</v>
      </c>
      <c r="DR3" s="5">
        <v>2</v>
      </c>
      <c r="DS3" s="35" t="s">
        <v>2985</v>
      </c>
      <c r="DT3" s="5">
        <v>2</v>
      </c>
      <c r="DU3" s="5">
        <v>2</v>
      </c>
      <c r="DV3" s="5">
        <v>1</v>
      </c>
      <c r="DW3" s="5">
        <v>1</v>
      </c>
      <c r="DX3" s="5">
        <v>0</v>
      </c>
      <c r="DY3" s="118" t="str">
        <f t="shared" ref="DY3:DY22" si="4">""""&amp;$DR$1&amp;"-"&amp;$A3&amp;""" : {
""Capacities"":["&amp;DS3&amp;"],
""MinorSpellsNb"": "&amp;DT3&amp;",
""SpellsNb"": "&amp;DU3&amp;",
""Locations"": {"""&amp;DW3&amp;""":"&amp;DV3&amp;"},
""Invocations"": "&amp;DX3&amp;"
}"</f>
        <v>"WIZARD-1" : {
"Capacities":["Patron d'Outremonde", "Magie de pacte"],
"MinorSpellsNb": 2,
"SpellsNb": 2,
"Locations": {"1":1},
"Invocations": 0
}</v>
      </c>
    </row>
    <row r="4" spans="1:129" ht="15" customHeight="1">
      <c r="A4" s="126">
        <v>2</v>
      </c>
      <c r="B4" s="4">
        <v>2</v>
      </c>
      <c r="C4" s="32" t="s">
        <v>2972</v>
      </c>
      <c r="D4" s="4">
        <v>2</v>
      </c>
      <c r="E4" s="4">
        <v>2</v>
      </c>
      <c r="F4" s="174">
        <v>0</v>
      </c>
      <c r="G4" s="174"/>
      <c r="H4" s="144" t="str">
        <f t="shared" ref="H4:H22" si="5">""""&amp;$B$1&amp;"-"&amp;$A4&amp;""": {
""Capacities"": ["&amp;C4&amp;"],
""Specials"": "&amp;D4&amp;",
""Damages"": "&amp;E4&amp;",
""ArmourlessSpeed"": "&amp;SUBSTITUTE(F4,",",".")&amp;",
""ArmourlessCategories"": ["&amp;G4&amp;"]
}"</f>
        <v>"BARBARIAN-2": {
"Capacities": ["Attaque téméraire", "Sens du danger"],
"Specials": 2,
"Damages": 2,
"ArmourlessSpeed": 0,
"ArmourlessCategories": []
}</v>
      </c>
      <c r="I4" s="135">
        <v>2</v>
      </c>
      <c r="J4" s="32" t="s">
        <v>3073</v>
      </c>
      <c r="K4" s="4">
        <v>2</v>
      </c>
      <c r="L4" s="4">
        <v>5</v>
      </c>
      <c r="M4" s="32">
        <v>3</v>
      </c>
      <c r="N4" s="32">
        <v>0</v>
      </c>
      <c r="O4" s="32">
        <v>0</v>
      </c>
      <c r="P4" s="32">
        <v>0</v>
      </c>
      <c r="Q4" s="32">
        <v>0</v>
      </c>
      <c r="R4" s="32">
        <v>0</v>
      </c>
      <c r="S4" s="32">
        <v>0</v>
      </c>
      <c r="T4" s="32">
        <v>0</v>
      </c>
      <c r="U4" s="32">
        <v>0</v>
      </c>
      <c r="V4" s="134" t="str">
        <f t="shared" ref="V4:V22" si="6">""""&amp;$I$1&amp;"-"&amp;$A4&amp;""" : {
""Capacities"":["&amp;J4&amp;"],
""MinorSpellsNb"": "&amp;K4&amp;",
""SpellsNb"": "&amp;L4&amp;",
""Locations"": {
""1"":"&amp;M4&amp;",
""2"":"&amp;N4&amp;",
""3"":"&amp;O4&amp;",
""4"":"&amp;P4&amp;",
""5"":"&amp;Q4&amp;",
""6"":"&amp;R4&amp;",
""7"":"&amp;S4&amp;",
""8"":"&amp;T4&amp;",
""9"":"&amp;U4&amp;"}
}"</f>
        <v>"BARD-2" : {
"Capacities":["Touche-à-tout", "Chant de repos (d6)"],
"MinorSpellsNb": 2,
"SpellsNb": 5,
"Locations": {
"1":3,
"2":0,
"3":0,
"4":0,
"5":0,
"6":0,
"7":0,
"8":0,
"9":0}
}</v>
      </c>
      <c r="W4" s="93">
        <v>2</v>
      </c>
      <c r="X4" s="80" t="s">
        <v>3904</v>
      </c>
      <c r="Y4" s="93">
        <v>3</v>
      </c>
      <c r="Z4" s="80">
        <v>3</v>
      </c>
      <c r="AA4" s="80">
        <v>0</v>
      </c>
      <c r="AB4" s="80">
        <v>0</v>
      </c>
      <c r="AC4" s="80">
        <v>0</v>
      </c>
      <c r="AD4" s="80">
        <v>0</v>
      </c>
      <c r="AE4" s="80">
        <v>0</v>
      </c>
      <c r="AF4" s="80">
        <v>0</v>
      </c>
      <c r="AG4" s="80">
        <v>0</v>
      </c>
      <c r="AH4" s="80">
        <v>0</v>
      </c>
      <c r="AI4" s="82" t="str">
        <f t="shared" ref="AI4:AI22" si="7">""""&amp;$W$1&amp;"-"&amp;$A4&amp;""" : {
""Capacities"":["&amp;X4&amp;"],
""MinorSpellsNb"": "&amp;Y4&amp;",
""Locations"": {
""1"":"&amp;Z4&amp;",
""2"":"&amp;AA4&amp;",
""3"":"&amp;AB4&amp;",
""4"":"&amp;AC4&amp;",
""5"":"&amp;AD4&amp;",
""6"":"&amp;AE4&amp;",
""7"":"&amp;AF4&amp;",
""8"":"&amp;AG4&amp;",
""9"":"&amp;AH4&amp;"}
}"</f>
        <v>"CLERK-2" : {
"Capacities":["Canalisation d’énergie divine", "Canalisation d’énergie divine : renvoi des morts-vivants"],
"MinorSpellsNb": 3,
"Locations": {
"1":3,
"2":0,
"3":0,
"4":0,
"5":0,
"6":0,
"7":0,
"8":0,
"9":0}
}</v>
      </c>
      <c r="AJ4" s="135">
        <v>2</v>
      </c>
      <c r="AK4" s="32" t="s">
        <v>3057</v>
      </c>
      <c r="AL4" s="4">
        <v>2</v>
      </c>
      <c r="AM4" s="32">
        <v>3</v>
      </c>
      <c r="AN4" s="32">
        <v>0</v>
      </c>
      <c r="AO4" s="32">
        <v>0</v>
      </c>
      <c r="AP4" s="32">
        <v>0</v>
      </c>
      <c r="AQ4" s="32">
        <v>0</v>
      </c>
      <c r="AR4" s="32">
        <v>0</v>
      </c>
      <c r="AS4" s="32">
        <v>0</v>
      </c>
      <c r="AT4" s="32">
        <v>0</v>
      </c>
      <c r="AU4" s="32">
        <v>0</v>
      </c>
      <c r="AV4" s="134" t="str">
        <f t="shared" ref="AV4:AV22" si="8">""""&amp;$AJ$1&amp;"-"&amp;$A4&amp;""" : {
""Capacities"":["&amp;AK4&amp;"],
""MinorSpellsNb"": "&amp;AL4&amp;",
""Locations"": {
""1"":"&amp;AM4&amp;",
""2"":"&amp;AN4&amp;",
""3"":"&amp;AO4&amp;",
""4"":"&amp;AP4&amp;",
""5"":"&amp;AQ4&amp;",
""6"":"&amp;AR4&amp;",
""7"":"&amp;AS4&amp;",
""8"":"&amp;AT4&amp;",
""9"":"&amp;AU4&amp;"}
}"</f>
        <v>"DRUID-2" : {
"Capacities":["Forme sauvage", "Cercle druidique"],
"MinorSpellsNb": 2,
"Locations": {
"1":3,
"2":0,
"3":0,
"4":0,
"5":0,
"6":0,
"7":0,
"8":0,
"9":0}
}</v>
      </c>
      <c r="AW4" s="4">
        <v>2</v>
      </c>
      <c r="AX4" s="4">
        <v>2</v>
      </c>
      <c r="AY4" s="32" t="s">
        <v>3052</v>
      </c>
      <c r="AZ4" s="4">
        <v>4</v>
      </c>
      <c r="BA4" s="4">
        <v>3</v>
      </c>
      <c r="BB4" s="32">
        <v>3</v>
      </c>
      <c r="BC4" s="32">
        <v>0</v>
      </c>
      <c r="BD4" s="32">
        <v>0</v>
      </c>
      <c r="BE4" s="32">
        <v>0</v>
      </c>
      <c r="BF4" s="32">
        <v>0</v>
      </c>
      <c r="BG4" s="32">
        <v>0</v>
      </c>
      <c r="BH4" s="32">
        <v>0</v>
      </c>
      <c r="BI4" s="32">
        <v>0</v>
      </c>
      <c r="BJ4" s="32">
        <v>0</v>
      </c>
      <c r="BK4" s="35" t="str">
        <f t="shared" ref="BK4:BK22" si="9">""""&amp;$AW$1&amp;"-"&amp;$A4&amp;""" : {
""Capacities"":["&amp;AY4&amp;"],
""MinorSpellsNb"": "&amp;AZ4&amp;",
""SpellsNb"": "&amp;BA4&amp;",
""Specials"": "&amp;AX4&amp;",
""Locations"": {
""1"":"&amp;BB4&amp;",
""2"":"&amp;BC4&amp;",
""3"":"&amp;BD4&amp;",
""4"":"&amp;BE4&amp;",
""5"":"&amp;BF4&amp;",
""6"":"&amp;BG4&amp;",
""7"":"&amp;BH4&amp;",
""8"":"&amp;BI4&amp;",
""9"":"&amp;BJ4&amp;"}
}"</f>
        <v>"SORCERER-2" : {
"Capacities":["Source de magie"],
"MinorSpellsNb": 4,
"SpellsNb": 3,
"Specials": 2,
"Locations": {
"1":3,
"2":0,
"3":0,
"4":0,
"5":0,
"6":0,
"7":0,
"8":0,
"9":0}
}</v>
      </c>
      <c r="BL4" s="135">
        <v>2</v>
      </c>
      <c r="BM4" s="32" t="s">
        <v>3922</v>
      </c>
      <c r="BN4" s="4">
        <v>0</v>
      </c>
      <c r="BO4" s="4">
        <v>0</v>
      </c>
      <c r="BP4" s="4">
        <v>0</v>
      </c>
      <c r="BQ4" s="4">
        <v>0</v>
      </c>
      <c r="BR4" s="4">
        <v>0</v>
      </c>
      <c r="BS4" s="4">
        <v>0</v>
      </c>
      <c r="BT4" s="134" t="str">
        <f t="shared" ref="BT4:BT22" si="10">""""&amp;$BL$1&amp;"-"&amp;$A4&amp;""" : {
""Capacities"":["&amp;BM4&amp;"],
""MinorSpellsNb"": "&amp;BN4&amp;",
""SpellsNb"": "&amp;BO4&amp;",
""Locations"": {
""1"":"&amp;BP4&amp;",
""2"":"&amp;BQ4&amp;",
""3"":"&amp;BR4&amp;",
""4"":"&amp;BS4&amp;"}
}"</f>
        <v>"WARRIOR-2" : {
"Capacities":["Sursaut"],
"MinorSpellsNb": 0,
"SpellsNb": 0,
"Locations": {
"1":0,
"2":0,
"3":0,
"4":0}
}</v>
      </c>
      <c r="BU4" s="4">
        <v>2</v>
      </c>
      <c r="BV4" s="32" t="s">
        <v>3041</v>
      </c>
      <c r="BW4" s="4">
        <v>3</v>
      </c>
      <c r="BX4" s="4">
        <v>3</v>
      </c>
      <c r="BY4" s="4">
        <v>0</v>
      </c>
      <c r="BZ4" s="4">
        <v>0</v>
      </c>
      <c r="CA4" s="4">
        <v>0</v>
      </c>
      <c r="CB4" s="4">
        <v>0</v>
      </c>
      <c r="CC4" s="4">
        <v>0</v>
      </c>
      <c r="CD4" s="4">
        <v>0</v>
      </c>
      <c r="CE4" s="4">
        <v>0</v>
      </c>
      <c r="CF4" s="4">
        <v>0</v>
      </c>
      <c r="CG4" s="5" t="str">
        <f t="shared" si="0"/>
        <v>"MAGICIAN-2" : {
"Capacities":["Tradition arcanique"],
"MinorSpellsNb": 3,
"Locations": {
"1":3,
"2":0,
"3":0,
"4":0,
"5":0,
"6":0,
"7":0,
"8":0,
"9":0}
}</v>
      </c>
      <c r="CH4" s="142">
        <v>2</v>
      </c>
      <c r="CI4" s="119" t="s">
        <v>165</v>
      </c>
      <c r="CJ4" s="119">
        <v>2</v>
      </c>
      <c r="CK4" s="174">
        <v>3</v>
      </c>
      <c r="CL4" s="174" t="s">
        <v>4095</v>
      </c>
      <c r="CM4" s="147" t="s">
        <v>3080</v>
      </c>
      <c r="CN4" s="130" t="str">
        <f t="shared" ref="CN4:CN22" si="11">""""&amp;$CH$1&amp;"-"&amp;$A4&amp;""" : {
""Capacities"":["&amp;CM4&amp;"],
""Specials"": "&amp;CJ4&amp;",
""BonusAttack"": """&amp;CI4&amp;""",
""ArmourlessSpeed"": "&amp;SUBSTITUTE(CK4,",",".")&amp;",
""ArmourlessCategories"": ["&amp;CL4&amp;"]
}"</f>
        <v>"MONK-2" : {
"Capacities":["Défense patiente", "Déluge de coups", "Déplacement aérien", "Déplacement sans armure"],
"Specials": 2,
"BonusAttack": "1d4",
"ArmourlessSpeed": 3,
"ArmourlessCategories": ["1_LIGHT", "2_MID", "3_HEAVY"]
}</v>
      </c>
      <c r="CO4" s="135">
        <v>2</v>
      </c>
      <c r="CP4" s="32" t="s">
        <v>3019</v>
      </c>
      <c r="CQ4" s="32">
        <v>1</v>
      </c>
      <c r="CR4" s="32" t="s">
        <v>3276</v>
      </c>
      <c r="CS4" s="4">
        <v>2</v>
      </c>
      <c r="CT4" s="4">
        <v>0</v>
      </c>
      <c r="CU4" s="4">
        <v>0</v>
      </c>
      <c r="CV4" s="4">
        <v>0</v>
      </c>
      <c r="CW4" s="4">
        <v>0</v>
      </c>
      <c r="CX4" s="137" t="str">
        <f t="shared" si="1"/>
        <v>"PALADIN-2" : {
"Capacities":["Style de combat", "Incantations", "Châtiment divin"],
"SpellsNb": 1,
"SpellsNbBonus": "CHA",
"Locations": {
"1":2,
"2":0,
"3":0,
"4":0,
"5":0}
}</v>
      </c>
      <c r="CY4" s="4">
        <v>2</v>
      </c>
      <c r="CZ4" s="32" t="s">
        <v>3008</v>
      </c>
      <c r="DA4" s="4">
        <v>2</v>
      </c>
      <c r="DB4" s="4">
        <v>2</v>
      </c>
      <c r="DC4" s="4">
        <v>0</v>
      </c>
      <c r="DD4" s="4">
        <v>0</v>
      </c>
      <c r="DE4" s="4">
        <v>0</v>
      </c>
      <c r="DF4" s="4">
        <v>0</v>
      </c>
      <c r="DG4" s="5" t="str">
        <f t="shared" si="2"/>
        <v>"PROWLER-2" : {
"Capacities":["Style de combat", "Incantations"],
"SpellsNb":2,
"Locations": {
"1":2,
"2":0,
"3":0,
"4":0,
"5":0}
}</v>
      </c>
      <c r="DH4" s="135">
        <v>2</v>
      </c>
      <c r="DI4" s="4" t="s">
        <v>166</v>
      </c>
      <c r="DJ4" s="32" t="s">
        <v>2996</v>
      </c>
      <c r="DK4" s="4">
        <v>0</v>
      </c>
      <c r="DL4" s="4">
        <v>0</v>
      </c>
      <c r="DM4" s="4">
        <v>0</v>
      </c>
      <c r="DN4" s="4">
        <v>0</v>
      </c>
      <c r="DO4" s="4">
        <v>0</v>
      </c>
      <c r="DP4" s="4">
        <v>0</v>
      </c>
      <c r="DQ4" s="134" t="str">
        <f t="shared" si="3"/>
        <v>"WILY-2" : {
"Capacities":["Ruse"],
"BonusAttack": "1d6",
"MinorSpellsNb": 0,
"SpellsNb": 0,
"Locations": {
"1":0,
"2":0,
"3":0,
"4":0
}
}</v>
      </c>
      <c r="DR4" s="4">
        <v>2</v>
      </c>
      <c r="DS4" s="32" t="s">
        <v>2986</v>
      </c>
      <c r="DT4" s="4">
        <v>2</v>
      </c>
      <c r="DU4" s="4">
        <v>3</v>
      </c>
      <c r="DV4" s="4">
        <v>2</v>
      </c>
      <c r="DW4" s="4">
        <v>1</v>
      </c>
      <c r="DX4" s="4">
        <v>2</v>
      </c>
      <c r="DY4" s="118" t="str">
        <f t="shared" si="4"/>
        <v>"WIZARD-2" : {
"Capacities":["Invocations occultes"],
"MinorSpellsNb": 2,
"SpellsNb": 3,
"Locations": {"1":2},
"Invocations": 2
}</v>
      </c>
    </row>
    <row r="5" spans="1:129" ht="15" customHeight="1">
      <c r="A5" s="125">
        <v>3</v>
      </c>
      <c r="B5" s="5">
        <v>2</v>
      </c>
      <c r="C5" s="35" t="s">
        <v>2973</v>
      </c>
      <c r="D5" s="5">
        <v>3</v>
      </c>
      <c r="E5" s="5">
        <v>2</v>
      </c>
      <c r="F5" s="173">
        <v>0</v>
      </c>
      <c r="G5" s="173"/>
      <c r="H5" s="144" t="str">
        <f t="shared" si="5"/>
        <v>"BARBARIAN-3": {
"Capacities": ["Voie primitive"],
"Specials": 3,
"Damages": 2,
"ArmourlessSpeed": 0,
"ArmourlessCategories": []
}</v>
      </c>
      <c r="I5" s="133">
        <v>2</v>
      </c>
      <c r="J5" s="35" t="s">
        <v>3074</v>
      </c>
      <c r="K5" s="5">
        <v>2</v>
      </c>
      <c r="L5" s="5">
        <v>6</v>
      </c>
      <c r="M5" s="35">
        <v>4</v>
      </c>
      <c r="N5" s="35">
        <v>2</v>
      </c>
      <c r="O5" s="35">
        <v>0</v>
      </c>
      <c r="P5" s="35">
        <v>0</v>
      </c>
      <c r="Q5" s="35">
        <v>0</v>
      </c>
      <c r="R5" s="35">
        <v>0</v>
      </c>
      <c r="S5" s="35">
        <v>0</v>
      </c>
      <c r="T5" s="35">
        <v>0</v>
      </c>
      <c r="U5" s="35">
        <v>0</v>
      </c>
      <c r="V5" s="134" t="str">
        <f t="shared" si="6"/>
        <v>"BARD-3" : {
"Capacities":["Collège bardique", "Expertise"],
"MinorSpellsNb": 2,
"SpellsNb": 6,
"Locations": {
"1":4,
"2":2,
"3":0,
"4":0,
"5":0,
"6":0,
"7":0,
"8":0,
"9":0}
}</v>
      </c>
      <c r="W5" s="92">
        <v>2</v>
      </c>
      <c r="X5" s="82"/>
      <c r="Y5" s="92">
        <v>3</v>
      </c>
      <c r="Z5" s="82">
        <v>4</v>
      </c>
      <c r="AA5" s="82">
        <v>2</v>
      </c>
      <c r="AB5" s="82">
        <v>0</v>
      </c>
      <c r="AC5" s="82">
        <v>0</v>
      </c>
      <c r="AD5" s="82">
        <v>0</v>
      </c>
      <c r="AE5" s="82">
        <v>0</v>
      </c>
      <c r="AF5" s="82">
        <v>0</v>
      </c>
      <c r="AG5" s="82">
        <v>0</v>
      </c>
      <c r="AH5" s="82">
        <v>0</v>
      </c>
      <c r="AI5" s="82" t="str">
        <f t="shared" si="7"/>
        <v>"CLERK-3" : {
"Capacities":[],
"MinorSpellsNb": 3,
"Locations": {
"1":4,
"2":2,
"3":0,
"4":0,
"5":0,
"6":0,
"7":0,
"8":0,
"9":0}
}</v>
      </c>
      <c r="AJ5" s="133">
        <v>2</v>
      </c>
      <c r="AK5" s="35"/>
      <c r="AL5" s="5">
        <v>2</v>
      </c>
      <c r="AM5" s="35">
        <v>4</v>
      </c>
      <c r="AN5" s="35">
        <v>2</v>
      </c>
      <c r="AO5" s="35">
        <v>0</v>
      </c>
      <c r="AP5" s="35">
        <v>0</v>
      </c>
      <c r="AQ5" s="35">
        <v>0</v>
      </c>
      <c r="AR5" s="35">
        <v>0</v>
      </c>
      <c r="AS5" s="35">
        <v>0</v>
      </c>
      <c r="AT5" s="35">
        <v>0</v>
      </c>
      <c r="AU5" s="35">
        <v>0</v>
      </c>
      <c r="AV5" s="134" t="str">
        <f t="shared" si="8"/>
        <v>"DRUID-3" : {
"Capacities":[],
"MinorSpellsNb": 2,
"Locations": {
"1":4,
"2":2,
"3":0,
"4":0,
"5":0,
"6":0,
"7":0,
"8":0,
"9":0}
}</v>
      </c>
      <c r="AW5" s="5">
        <v>2</v>
      </c>
      <c r="AX5" s="5">
        <v>3</v>
      </c>
      <c r="AY5" s="35" t="s">
        <v>3053</v>
      </c>
      <c r="AZ5" s="5">
        <v>4</v>
      </c>
      <c r="BA5" s="5">
        <v>4</v>
      </c>
      <c r="BB5" s="35">
        <v>4</v>
      </c>
      <c r="BC5" s="35">
        <v>2</v>
      </c>
      <c r="BD5" s="35">
        <v>0</v>
      </c>
      <c r="BE5" s="35">
        <v>0</v>
      </c>
      <c r="BF5" s="35">
        <v>0</v>
      </c>
      <c r="BG5" s="35">
        <v>0</v>
      </c>
      <c r="BH5" s="35">
        <v>0</v>
      </c>
      <c r="BI5" s="35">
        <v>0</v>
      </c>
      <c r="BJ5" s="35">
        <v>0</v>
      </c>
      <c r="BK5" s="35" t="str">
        <f t="shared" si="9"/>
        <v>"SORCERER-3" : {
"Capacities":["Métamagie"],
"MinorSpellsNb": 4,
"SpellsNb": 4,
"Specials": 3,
"Locations": {
"1":4,
"2":2,
"3":0,
"4":0,
"5":0,
"6":0,
"7":0,
"8":0,
"9":0}
}</v>
      </c>
      <c r="BL5" s="133">
        <v>2</v>
      </c>
      <c r="BM5" s="35" t="s">
        <v>3046</v>
      </c>
      <c r="BN5" s="92">
        <v>2</v>
      </c>
      <c r="BO5" s="92">
        <v>3</v>
      </c>
      <c r="BP5" s="92">
        <v>2</v>
      </c>
      <c r="BQ5" s="92">
        <v>0</v>
      </c>
      <c r="BR5" s="92">
        <v>0</v>
      </c>
      <c r="BS5" s="92">
        <v>0</v>
      </c>
      <c r="BT5" s="134" t="str">
        <f t="shared" si="10"/>
        <v>"WARRIOR-3" : {
"Capacities":["Archétype martial"],
"MinorSpellsNb": 2,
"SpellsNb": 3,
"Locations": {
"1":2,
"2":0,
"3":0,
"4":0}
}</v>
      </c>
      <c r="BU5" s="5">
        <v>2</v>
      </c>
      <c r="BV5" s="35"/>
      <c r="BW5" s="5">
        <v>3</v>
      </c>
      <c r="BX5" s="5">
        <v>4</v>
      </c>
      <c r="BY5" s="5">
        <v>2</v>
      </c>
      <c r="BZ5" s="5">
        <v>0</v>
      </c>
      <c r="CA5" s="5">
        <v>0</v>
      </c>
      <c r="CB5" s="5">
        <v>0</v>
      </c>
      <c r="CC5" s="5">
        <v>0</v>
      </c>
      <c r="CD5" s="5">
        <v>0</v>
      </c>
      <c r="CE5" s="5">
        <v>0</v>
      </c>
      <c r="CF5" s="5">
        <v>0</v>
      </c>
      <c r="CG5" s="5" t="str">
        <f t="shared" si="0"/>
        <v>"MAGICIAN-3" : {
"Capacities":[],
"MinorSpellsNb": 3,
"Locations": {
"1":4,
"2":2,
"3":0,
"4":0,
"5":0,
"6":0,
"7":0,
"8":0,
"9":0}
}</v>
      </c>
      <c r="CH5" s="141">
        <v>2</v>
      </c>
      <c r="CI5" s="117" t="s">
        <v>165</v>
      </c>
      <c r="CJ5" s="117">
        <v>3</v>
      </c>
      <c r="CK5" s="173">
        <v>3</v>
      </c>
      <c r="CL5" s="173" t="s">
        <v>4095</v>
      </c>
      <c r="CM5" s="146" t="s">
        <v>3968</v>
      </c>
      <c r="CN5" s="130" t="str">
        <f t="shared" si="11"/>
        <v>"MONK-3" : {
"Capacities":["Parade de projectiles", "Tradition monastique"],
"Specials": 3,
"BonusAttack": "1d4",
"ArmourlessSpeed": 3,
"ArmourlessCategories": ["1_LIGHT", "2_MID", "3_HEAVY"]
}</v>
      </c>
      <c r="CO5" s="133">
        <v>2</v>
      </c>
      <c r="CP5" s="35" t="s">
        <v>3020</v>
      </c>
      <c r="CQ5" s="35">
        <v>1</v>
      </c>
      <c r="CR5" s="35" t="s">
        <v>3276</v>
      </c>
      <c r="CS5" s="5">
        <v>3</v>
      </c>
      <c r="CT5" s="5">
        <v>0</v>
      </c>
      <c r="CU5" s="5">
        <v>0</v>
      </c>
      <c r="CV5" s="5">
        <v>0</v>
      </c>
      <c r="CW5" s="5">
        <v>0</v>
      </c>
      <c r="CX5" s="137" t="str">
        <f t="shared" si="1"/>
        <v>"PALADIN-3" : {
"Capacities":["Santé divine", "Serment sacré"],
"SpellsNb": 1,
"SpellsNbBonus": "CHA",
"Locations": {
"1":3,
"2":0,
"3":0,
"4":0,
"5":0}
}</v>
      </c>
      <c r="CY5" s="5">
        <v>2</v>
      </c>
      <c r="CZ5" s="35" t="s">
        <v>3009</v>
      </c>
      <c r="DA5" s="5">
        <v>3</v>
      </c>
      <c r="DB5" s="5">
        <v>3</v>
      </c>
      <c r="DC5" s="5">
        <v>0</v>
      </c>
      <c r="DD5" s="5">
        <v>0</v>
      </c>
      <c r="DE5" s="5">
        <v>0</v>
      </c>
      <c r="DF5" s="5">
        <v>0</v>
      </c>
      <c r="DG5" s="5" t="str">
        <f t="shared" si="2"/>
        <v>"PROWLER-3" : {
"Capacities":["Archétype de rôdeur", "Sens primitifs"],
"SpellsNb":3,
"Locations": {
"1":3,
"2":0,
"3":0,
"4":0,
"5":0}
}</v>
      </c>
      <c r="DH5" s="133">
        <v>2</v>
      </c>
      <c r="DI5" s="5" t="s">
        <v>999</v>
      </c>
      <c r="DJ5" s="35" t="s">
        <v>2997</v>
      </c>
      <c r="DK5" s="92">
        <v>3</v>
      </c>
      <c r="DL5" s="92">
        <v>3</v>
      </c>
      <c r="DM5" s="92">
        <v>2</v>
      </c>
      <c r="DN5" s="92">
        <v>0</v>
      </c>
      <c r="DO5" s="92">
        <v>0</v>
      </c>
      <c r="DP5" s="92">
        <v>0</v>
      </c>
      <c r="DQ5" s="134" t="str">
        <f t="shared" si="3"/>
        <v>"WILY-3" : {
"Capacities":["Archétype de roublard"],
"BonusAttack": "2d6",
"MinorSpellsNb": 3,
"SpellsNb": 3,
"Locations": {
"1":2,
"2":0,
"3":0,
"4":0
}
}</v>
      </c>
      <c r="DR5" s="5">
        <v>2</v>
      </c>
      <c r="DS5" s="35" t="s">
        <v>2987</v>
      </c>
      <c r="DT5" s="5">
        <v>2</v>
      </c>
      <c r="DU5" s="5">
        <v>4</v>
      </c>
      <c r="DV5" s="5">
        <v>2</v>
      </c>
      <c r="DW5" s="5">
        <v>2</v>
      </c>
      <c r="DX5" s="5">
        <v>2</v>
      </c>
      <c r="DY5" s="118" t="str">
        <f t="shared" si="4"/>
        <v>"WIZARD-3" : {
"Capacities":["Faveur de pacte"],
"MinorSpellsNb": 2,
"SpellsNb": 4,
"Locations": {"2":2},
"Invocations": 2
}</v>
      </c>
    </row>
    <row r="6" spans="1:129" ht="15" customHeight="1">
      <c r="A6" s="126">
        <v>4</v>
      </c>
      <c r="B6" s="4">
        <v>2</v>
      </c>
      <c r="C6" s="32" t="s">
        <v>2974</v>
      </c>
      <c r="D6" s="4">
        <v>3</v>
      </c>
      <c r="E6" s="4">
        <v>2</v>
      </c>
      <c r="F6" s="174">
        <v>0</v>
      </c>
      <c r="G6" s="174"/>
      <c r="H6" s="144" t="str">
        <f t="shared" si="5"/>
        <v>"BARBARIAN-4": {
"Capacities": ["Amélioration de caractéristiques"],
"Specials": 3,
"Damages": 2,
"ArmourlessSpeed": 0,
"ArmourlessCategories": []
}</v>
      </c>
      <c r="I6" s="135">
        <v>2</v>
      </c>
      <c r="J6" s="32" t="s">
        <v>2974</v>
      </c>
      <c r="K6" s="4">
        <v>3</v>
      </c>
      <c r="L6" s="4">
        <v>7</v>
      </c>
      <c r="M6" s="32">
        <v>4</v>
      </c>
      <c r="N6" s="32">
        <v>3</v>
      </c>
      <c r="O6" s="32">
        <v>0</v>
      </c>
      <c r="P6" s="32">
        <v>0</v>
      </c>
      <c r="Q6" s="32">
        <v>0</v>
      </c>
      <c r="R6" s="32">
        <v>0</v>
      </c>
      <c r="S6" s="32">
        <v>0</v>
      </c>
      <c r="T6" s="32">
        <v>0</v>
      </c>
      <c r="U6" s="32">
        <v>0</v>
      </c>
      <c r="V6" s="134" t="str">
        <f t="shared" si="6"/>
        <v>"BARD-4" : {
"Capacities":["Amélioration de caractéristiques"],
"MinorSpellsNb": 3,
"SpellsNb": 7,
"Locations": {
"1":4,
"2":3,
"3":0,
"4":0,
"5":0,
"6":0,
"7":0,
"8":0,
"9":0}
}</v>
      </c>
      <c r="W6" s="93">
        <v>2</v>
      </c>
      <c r="X6" s="80" t="s">
        <v>2974</v>
      </c>
      <c r="Y6" s="93">
        <v>4</v>
      </c>
      <c r="Z6" s="80">
        <v>4</v>
      </c>
      <c r="AA6" s="80">
        <v>3</v>
      </c>
      <c r="AB6" s="80">
        <v>0</v>
      </c>
      <c r="AC6" s="80">
        <v>0</v>
      </c>
      <c r="AD6" s="80">
        <v>0</v>
      </c>
      <c r="AE6" s="80">
        <v>0</v>
      </c>
      <c r="AF6" s="80">
        <v>0</v>
      </c>
      <c r="AG6" s="80">
        <v>0</v>
      </c>
      <c r="AH6" s="80">
        <v>0</v>
      </c>
      <c r="AI6" s="82" t="str">
        <f t="shared" si="7"/>
        <v>"CLERK-4" : {
"Capacities":["Amélioration de caractéristiques"],
"MinorSpellsNb": 4,
"Locations": {
"1":4,
"2":3,
"3":0,
"4":0,
"5":0,
"6":0,
"7":0,
"8":0,
"9":0}
}</v>
      </c>
      <c r="AJ6" s="135">
        <v>2</v>
      </c>
      <c r="AK6" s="32" t="s">
        <v>3058</v>
      </c>
      <c r="AL6" s="4">
        <v>3</v>
      </c>
      <c r="AM6" s="32">
        <v>4</v>
      </c>
      <c r="AN6" s="32">
        <v>3</v>
      </c>
      <c r="AO6" s="32">
        <v>0</v>
      </c>
      <c r="AP6" s="32">
        <v>0</v>
      </c>
      <c r="AQ6" s="32">
        <v>0</v>
      </c>
      <c r="AR6" s="32">
        <v>0</v>
      </c>
      <c r="AS6" s="32">
        <v>0</v>
      </c>
      <c r="AT6" s="32">
        <v>0</v>
      </c>
      <c r="AU6" s="32">
        <v>0</v>
      </c>
      <c r="AV6" s="134" t="str">
        <f t="shared" si="8"/>
        <v>"DRUID-4" : {
"Capacities":["Forme sauvage améliorée, Amélioration de caractéristiques"],
"MinorSpellsNb": 3,
"Locations": {
"1":4,
"2":3,
"3":0,
"4":0,
"5":0,
"6":0,
"7":0,
"8":0,
"9":0}
}</v>
      </c>
      <c r="AW6" s="4">
        <v>2</v>
      </c>
      <c r="AX6" s="4">
        <v>4</v>
      </c>
      <c r="AY6" s="32" t="s">
        <v>2974</v>
      </c>
      <c r="AZ6" s="4">
        <v>5</v>
      </c>
      <c r="BA6" s="4">
        <v>5</v>
      </c>
      <c r="BB6" s="32">
        <v>4</v>
      </c>
      <c r="BC6" s="32">
        <v>3</v>
      </c>
      <c r="BD6" s="32">
        <v>0</v>
      </c>
      <c r="BE6" s="32">
        <v>0</v>
      </c>
      <c r="BF6" s="32">
        <v>0</v>
      </c>
      <c r="BG6" s="32">
        <v>0</v>
      </c>
      <c r="BH6" s="32">
        <v>0</v>
      </c>
      <c r="BI6" s="32">
        <v>0</v>
      </c>
      <c r="BJ6" s="32">
        <v>0</v>
      </c>
      <c r="BK6" s="35" t="str">
        <f t="shared" si="9"/>
        <v>"SORCERER-4" : {
"Capacities":["Amélioration de caractéristiques"],
"MinorSpellsNb": 5,
"SpellsNb": 5,
"Specials": 4,
"Locations": {
"1":4,
"2":3,
"3":0,
"4":0,
"5":0,
"6":0,
"7":0,
"8":0,
"9":0}
}</v>
      </c>
      <c r="BL6" s="135">
        <v>2</v>
      </c>
      <c r="BM6" s="32" t="s">
        <v>2974</v>
      </c>
      <c r="BN6" s="93">
        <v>2</v>
      </c>
      <c r="BO6" s="93">
        <v>4</v>
      </c>
      <c r="BP6" s="93">
        <v>3</v>
      </c>
      <c r="BQ6" s="93">
        <v>0</v>
      </c>
      <c r="BR6" s="93">
        <v>0</v>
      </c>
      <c r="BS6" s="93">
        <v>0</v>
      </c>
      <c r="BT6" s="134" t="str">
        <f t="shared" si="10"/>
        <v>"WARRIOR-4" : {
"Capacities":["Amélioration de caractéristiques"],
"MinorSpellsNb": 2,
"SpellsNb": 4,
"Locations": {
"1":3,
"2":0,
"3":0,
"4":0}
}</v>
      </c>
      <c r="BU6" s="4">
        <v>2</v>
      </c>
      <c r="BV6" s="32" t="s">
        <v>2974</v>
      </c>
      <c r="BW6" s="4">
        <v>4</v>
      </c>
      <c r="BX6" s="4">
        <v>4</v>
      </c>
      <c r="BY6" s="4">
        <v>3</v>
      </c>
      <c r="BZ6" s="4">
        <v>0</v>
      </c>
      <c r="CA6" s="4">
        <v>0</v>
      </c>
      <c r="CB6" s="4">
        <v>0</v>
      </c>
      <c r="CC6" s="4">
        <v>0</v>
      </c>
      <c r="CD6" s="4">
        <v>0</v>
      </c>
      <c r="CE6" s="4">
        <v>0</v>
      </c>
      <c r="CF6" s="4">
        <v>0</v>
      </c>
      <c r="CG6" s="5" t="str">
        <f t="shared" si="0"/>
        <v>"MAGICIAN-4" : {
"Capacities":["Amélioration de caractéristiques"],
"MinorSpellsNb": 4,
"Locations": {
"1":4,
"2":3,
"3":0,
"4":0,
"5":0,
"6":0,
"7":0,
"8":0,
"9":0}
}</v>
      </c>
      <c r="CH6" s="142">
        <v>2</v>
      </c>
      <c r="CI6" s="119" t="s">
        <v>165</v>
      </c>
      <c r="CJ6" s="119">
        <v>4</v>
      </c>
      <c r="CK6" s="174">
        <v>3</v>
      </c>
      <c r="CL6" s="174" t="s">
        <v>4095</v>
      </c>
      <c r="CM6" s="147" t="s">
        <v>3028</v>
      </c>
      <c r="CN6" s="130" t="str">
        <f t="shared" si="11"/>
        <v>"MONK-4" : {
"Capacities":["Amélioration de caractéristiques", "Chute ralentie"],
"Specials": 4,
"BonusAttack": "1d4",
"ArmourlessSpeed": 3,
"ArmourlessCategories": ["1_LIGHT", "2_MID", "3_HEAVY"]
}</v>
      </c>
      <c r="CO6" s="135">
        <v>2</v>
      </c>
      <c r="CP6" s="32" t="s">
        <v>2974</v>
      </c>
      <c r="CQ6" s="32">
        <v>2</v>
      </c>
      <c r="CR6" s="32" t="s">
        <v>3276</v>
      </c>
      <c r="CS6" s="4">
        <v>3</v>
      </c>
      <c r="CT6" s="4">
        <v>0</v>
      </c>
      <c r="CU6" s="4">
        <v>0</v>
      </c>
      <c r="CV6" s="4">
        <v>0</v>
      </c>
      <c r="CW6" s="4">
        <v>0</v>
      </c>
      <c r="CX6" s="137" t="str">
        <f t="shared" si="1"/>
        <v>"PALADIN-4" : {
"Capacities":["Amélioration de caractéristiques"],
"SpellsNb": 2,
"SpellsNbBonus": "CHA",
"Locations": {
"1":3,
"2":0,
"3":0,
"4":0,
"5":0}
}</v>
      </c>
      <c r="CY6" s="4">
        <v>2</v>
      </c>
      <c r="CZ6" s="32" t="s">
        <v>2974</v>
      </c>
      <c r="DA6" s="4">
        <v>3</v>
      </c>
      <c r="DB6" s="4">
        <v>3</v>
      </c>
      <c r="DC6" s="4">
        <v>0</v>
      </c>
      <c r="DD6" s="4">
        <v>0</v>
      </c>
      <c r="DE6" s="4">
        <v>0</v>
      </c>
      <c r="DF6" s="4">
        <v>0</v>
      </c>
      <c r="DG6" s="5" t="str">
        <f t="shared" si="2"/>
        <v>"PROWLER-4" : {
"Capacities":["Amélioration de caractéristiques"],
"SpellsNb":3,
"Locations": {
"1":3,
"2":0,
"3":0,
"4":0,
"5":0}
}</v>
      </c>
      <c r="DH6" s="135">
        <v>2</v>
      </c>
      <c r="DI6" s="4" t="s">
        <v>999</v>
      </c>
      <c r="DJ6" s="32" t="s">
        <v>2974</v>
      </c>
      <c r="DK6" s="93">
        <v>3</v>
      </c>
      <c r="DL6" s="93">
        <v>4</v>
      </c>
      <c r="DM6" s="93">
        <v>3</v>
      </c>
      <c r="DN6" s="93">
        <v>0</v>
      </c>
      <c r="DO6" s="93">
        <v>0</v>
      </c>
      <c r="DP6" s="93">
        <v>0</v>
      </c>
      <c r="DQ6" s="134" t="str">
        <f t="shared" si="3"/>
        <v>"WILY-4" : {
"Capacities":["Amélioration de caractéristiques"],
"BonusAttack": "2d6",
"MinorSpellsNb": 3,
"SpellsNb": 4,
"Locations": {
"1":3,
"2":0,
"3":0,
"4":0
}
}</v>
      </c>
      <c r="DR6" s="4">
        <v>2</v>
      </c>
      <c r="DS6" s="32" t="s">
        <v>2974</v>
      </c>
      <c r="DT6" s="4">
        <v>3</v>
      </c>
      <c r="DU6" s="4">
        <v>5</v>
      </c>
      <c r="DV6" s="4">
        <v>2</v>
      </c>
      <c r="DW6" s="4">
        <v>2</v>
      </c>
      <c r="DX6" s="4">
        <v>2</v>
      </c>
      <c r="DY6" s="118" t="str">
        <f t="shared" si="4"/>
        <v>"WIZARD-4" : {
"Capacities":["Amélioration de caractéristiques"],
"MinorSpellsNb": 3,
"SpellsNb": 5,
"Locations": {"2":2},
"Invocations": 2
}</v>
      </c>
    </row>
    <row r="7" spans="1:129" ht="15" customHeight="1">
      <c r="A7" s="125">
        <v>5</v>
      </c>
      <c r="B7" s="5">
        <v>3</v>
      </c>
      <c r="C7" s="35" t="s">
        <v>2975</v>
      </c>
      <c r="D7" s="5">
        <v>3</v>
      </c>
      <c r="E7" s="5">
        <v>2</v>
      </c>
      <c r="F7" s="173">
        <v>3</v>
      </c>
      <c r="G7" s="173" t="s">
        <v>4093</v>
      </c>
      <c r="H7" s="144" t="str">
        <f t="shared" si="5"/>
        <v>"BARBARIAN-5": {
"Capacities": ["Attaque supplémentaire", "Déplacement rapide"],
"Specials": 3,
"Damages": 2,
"ArmourlessSpeed": 3,
"ArmourlessCategories": ["3_HEAVY"]
}</v>
      </c>
      <c r="I7" s="133">
        <v>3</v>
      </c>
      <c r="J7" s="35" t="s">
        <v>3899</v>
      </c>
      <c r="K7" s="5">
        <v>3</v>
      </c>
      <c r="L7" s="5">
        <v>8</v>
      </c>
      <c r="M7" s="35">
        <v>4</v>
      </c>
      <c r="N7" s="35">
        <v>3</v>
      </c>
      <c r="O7" s="35">
        <v>2</v>
      </c>
      <c r="P7" s="35">
        <v>0</v>
      </c>
      <c r="Q7" s="35">
        <v>0</v>
      </c>
      <c r="R7" s="35">
        <v>0</v>
      </c>
      <c r="S7" s="35">
        <v>0</v>
      </c>
      <c r="T7" s="35">
        <v>0</v>
      </c>
      <c r="U7" s="35">
        <v>0</v>
      </c>
      <c r="V7" s="134" t="str">
        <f t="shared" si="6"/>
        <v>"BARD-5" : {
"Capacities":["Inspiration bardique", "Source d'inspiration"],
"MinorSpellsNb": 3,
"SpellsNb": 8,
"Locations": {
"1":4,
"2":3,
"3":2,
"4":0,
"5":0,
"6":0,
"7":0,
"8":0,
"9":0}
}</v>
      </c>
      <c r="W7" s="92">
        <v>3</v>
      </c>
      <c r="X7" s="82" t="s">
        <v>3063</v>
      </c>
      <c r="Y7" s="92">
        <v>4</v>
      </c>
      <c r="Z7" s="82">
        <v>4</v>
      </c>
      <c r="AA7" s="82">
        <v>3</v>
      </c>
      <c r="AB7" s="82">
        <v>2</v>
      </c>
      <c r="AC7" s="82">
        <v>0</v>
      </c>
      <c r="AD7" s="82">
        <v>0</v>
      </c>
      <c r="AE7" s="82">
        <v>0</v>
      </c>
      <c r="AF7" s="82">
        <v>0</v>
      </c>
      <c r="AG7" s="82">
        <v>0</v>
      </c>
      <c r="AH7" s="82">
        <v>0</v>
      </c>
      <c r="AI7" s="82" t="str">
        <f t="shared" si="7"/>
        <v>"CLERK-5" : {
"Capacities":["Destruction des morts-vivants (FP 1/2)"],
"MinorSpellsNb": 4,
"Locations": {
"1":4,
"2":3,
"3":2,
"4":0,
"5":0,
"6":0,
"7":0,
"8":0,
"9":0}
}</v>
      </c>
      <c r="AJ7" s="133">
        <v>3</v>
      </c>
      <c r="AK7" s="35"/>
      <c r="AL7" s="5">
        <v>3</v>
      </c>
      <c r="AM7" s="35">
        <v>4</v>
      </c>
      <c r="AN7" s="35">
        <v>3</v>
      </c>
      <c r="AO7" s="35">
        <v>2</v>
      </c>
      <c r="AP7" s="35">
        <v>0</v>
      </c>
      <c r="AQ7" s="35">
        <v>0</v>
      </c>
      <c r="AR7" s="35">
        <v>0</v>
      </c>
      <c r="AS7" s="35">
        <v>0</v>
      </c>
      <c r="AT7" s="35">
        <v>0</v>
      </c>
      <c r="AU7" s="35">
        <v>0</v>
      </c>
      <c r="AV7" s="134" t="str">
        <f t="shared" si="8"/>
        <v>"DRUID-5" : {
"Capacities":[],
"MinorSpellsNb": 3,
"Locations": {
"1":4,
"2":3,
"3":2,
"4":0,
"5":0,
"6":0,
"7":0,
"8":0,
"9":0}
}</v>
      </c>
      <c r="AW7" s="5">
        <v>3</v>
      </c>
      <c r="AX7" s="5">
        <v>5</v>
      </c>
      <c r="AY7" s="35"/>
      <c r="AZ7" s="5">
        <v>5</v>
      </c>
      <c r="BA7" s="5">
        <v>6</v>
      </c>
      <c r="BB7" s="35">
        <v>4</v>
      </c>
      <c r="BC7" s="35">
        <v>3</v>
      </c>
      <c r="BD7" s="35">
        <v>2</v>
      </c>
      <c r="BE7" s="35">
        <v>0</v>
      </c>
      <c r="BF7" s="35">
        <v>0</v>
      </c>
      <c r="BG7" s="35">
        <v>0</v>
      </c>
      <c r="BH7" s="35">
        <v>0</v>
      </c>
      <c r="BI7" s="35">
        <v>0</v>
      </c>
      <c r="BJ7" s="35">
        <v>0</v>
      </c>
      <c r="BK7" s="35" t="str">
        <f t="shared" si="9"/>
        <v>"SORCERER-5" : {
"Capacities":[],
"MinorSpellsNb": 5,
"SpellsNb": 6,
"Specials": 5,
"Locations": {
"1":4,
"2":3,
"3":2,
"4":0,
"5":0,
"6":0,
"7":0,
"8":0,
"9":0}
}</v>
      </c>
      <c r="BL7" s="133">
        <v>3</v>
      </c>
      <c r="BM7" s="35" t="s">
        <v>3047</v>
      </c>
      <c r="BN7" s="92">
        <v>2</v>
      </c>
      <c r="BO7" s="92">
        <v>4</v>
      </c>
      <c r="BP7" s="92">
        <v>3</v>
      </c>
      <c r="BQ7" s="92">
        <v>0</v>
      </c>
      <c r="BR7" s="92">
        <v>0</v>
      </c>
      <c r="BS7" s="92">
        <v>0</v>
      </c>
      <c r="BT7" s="134" t="str">
        <f t="shared" si="10"/>
        <v>"WARRIOR-5" : {
"Capacities":["Attaque supplémentaire (1)"],
"MinorSpellsNb": 2,
"SpellsNb": 4,
"Locations": {
"1":3,
"2":0,
"3":0,
"4":0}
}</v>
      </c>
      <c r="BU7" s="5">
        <v>3</v>
      </c>
      <c r="BV7" s="35"/>
      <c r="BW7" s="5">
        <v>4</v>
      </c>
      <c r="BX7" s="5">
        <v>4</v>
      </c>
      <c r="BY7" s="5">
        <v>3</v>
      </c>
      <c r="BZ7" s="5">
        <v>2</v>
      </c>
      <c r="CA7" s="5">
        <v>0</v>
      </c>
      <c r="CB7" s="5">
        <v>0</v>
      </c>
      <c r="CC7" s="5">
        <v>0</v>
      </c>
      <c r="CD7" s="5">
        <v>0</v>
      </c>
      <c r="CE7" s="5">
        <v>0</v>
      </c>
      <c r="CF7" s="5">
        <v>0</v>
      </c>
      <c r="CG7" s="5" t="str">
        <f t="shared" si="0"/>
        <v>"MAGICIAN-5" : {
"Capacities":[],
"MinorSpellsNb": 4,
"Locations": {
"1":4,
"2":3,
"3":2,
"4":0,
"5":0,
"6":0,
"7":0,
"8":0,
"9":0}
}</v>
      </c>
      <c r="CH7" s="141">
        <v>3</v>
      </c>
      <c r="CI7" s="117" t="s">
        <v>166</v>
      </c>
      <c r="CJ7" s="117">
        <v>5</v>
      </c>
      <c r="CK7" s="173">
        <v>3</v>
      </c>
      <c r="CL7" s="173" t="s">
        <v>4095</v>
      </c>
      <c r="CM7" s="146" t="s">
        <v>3029</v>
      </c>
      <c r="CN7" s="130" t="str">
        <f t="shared" si="11"/>
        <v>"MONK-5" : {
"Capacities":["Attaque supplémentaire", "Frappe étourdissante"],
"Specials": 5,
"BonusAttack": "1d6",
"ArmourlessSpeed": 3,
"ArmourlessCategories": ["1_LIGHT", "2_MID", "3_HEAVY"]
}</v>
      </c>
      <c r="CO7" s="133">
        <v>3</v>
      </c>
      <c r="CP7" s="35" t="s">
        <v>3010</v>
      </c>
      <c r="CQ7" s="35">
        <v>2</v>
      </c>
      <c r="CR7" s="35" t="s">
        <v>3276</v>
      </c>
      <c r="CS7" s="5">
        <v>4</v>
      </c>
      <c r="CT7" s="5">
        <v>2</v>
      </c>
      <c r="CU7" s="5">
        <v>0</v>
      </c>
      <c r="CV7" s="5">
        <v>0</v>
      </c>
      <c r="CW7" s="5">
        <v>0</v>
      </c>
      <c r="CX7" s="137" t="str">
        <f t="shared" si="1"/>
        <v>"PALADIN-5" : {
"Capacities":["Attaque supplémentaire"],
"SpellsNb": 2,
"SpellsNbBonus": "CHA",
"Locations": {
"1":4,
"2":2,
"3":0,
"4":0,
"5":0}
}</v>
      </c>
      <c r="CY7" s="5">
        <v>3</v>
      </c>
      <c r="CZ7" s="35" t="s">
        <v>3010</v>
      </c>
      <c r="DA7" s="5">
        <v>4</v>
      </c>
      <c r="DB7" s="5">
        <v>4</v>
      </c>
      <c r="DC7" s="5">
        <v>2</v>
      </c>
      <c r="DD7" s="5">
        <v>0</v>
      </c>
      <c r="DE7" s="5">
        <v>0</v>
      </c>
      <c r="DF7" s="5">
        <v>0</v>
      </c>
      <c r="DG7" s="5" t="str">
        <f t="shared" si="2"/>
        <v>"PROWLER-5" : {
"Capacities":["Attaque supplémentaire"],
"SpellsNb":4,
"Locations": {
"1":4,
"2":2,
"3":0,
"4":0,
"5":0}
}</v>
      </c>
      <c r="DH7" s="133">
        <v>3</v>
      </c>
      <c r="DI7" s="5" t="s">
        <v>1001</v>
      </c>
      <c r="DJ7" s="35" t="s">
        <v>2998</v>
      </c>
      <c r="DK7" s="92">
        <v>3</v>
      </c>
      <c r="DL7" s="92">
        <v>4</v>
      </c>
      <c r="DM7" s="92">
        <v>3</v>
      </c>
      <c r="DN7" s="92">
        <v>0</v>
      </c>
      <c r="DO7" s="92">
        <v>0</v>
      </c>
      <c r="DP7" s="92">
        <v>0</v>
      </c>
      <c r="DQ7" s="134" t="str">
        <f t="shared" si="3"/>
        <v>"WILY-5" : {
"Capacities":["Esquive instinctive"],
"BonusAttack": "3d6",
"MinorSpellsNb": 3,
"SpellsNb": 4,
"Locations": {
"1":3,
"2":0,
"3":0,
"4":0
}
}</v>
      </c>
      <c r="DR7" s="5">
        <v>3</v>
      </c>
      <c r="DS7" s="35" t="s">
        <v>2988</v>
      </c>
      <c r="DT7" s="5">
        <v>3</v>
      </c>
      <c r="DU7" s="5">
        <v>6</v>
      </c>
      <c r="DV7" s="5">
        <v>2</v>
      </c>
      <c r="DW7" s="5">
        <v>3</v>
      </c>
      <c r="DX7" s="5">
        <v>3</v>
      </c>
      <c r="DY7" s="118" t="str">
        <f t="shared" si="4"/>
        <v>"WIZARD-5" : {
"Capacities":["-"],
"MinorSpellsNb": 3,
"SpellsNb": 6,
"Locations": {"3":2},
"Invocations": 3
}</v>
      </c>
    </row>
    <row r="8" spans="1:129" ht="15" customHeight="1">
      <c r="A8" s="126">
        <v>6</v>
      </c>
      <c r="B8" s="4">
        <v>3</v>
      </c>
      <c r="C8" s="32" t="s">
        <v>2976</v>
      </c>
      <c r="D8" s="4">
        <v>4</v>
      </c>
      <c r="E8" s="4">
        <v>2</v>
      </c>
      <c r="F8" s="174">
        <v>3</v>
      </c>
      <c r="G8" s="174" t="s">
        <v>4093</v>
      </c>
      <c r="H8" s="144" t="str">
        <f t="shared" si="5"/>
        <v>"BARBARIAN-6": {
"Capacities": ["Capacité de voie"],
"Specials": 4,
"Damages": 2,
"ArmourlessSpeed": 3,
"ArmourlessCategories": ["3_HEAVY"]
}</v>
      </c>
      <c r="I8" s="135">
        <v>3</v>
      </c>
      <c r="J8" s="32" t="s">
        <v>3075</v>
      </c>
      <c r="K8" s="4">
        <v>3</v>
      </c>
      <c r="L8" s="4">
        <v>9</v>
      </c>
      <c r="M8" s="32">
        <v>4</v>
      </c>
      <c r="N8" s="32">
        <v>3</v>
      </c>
      <c r="O8" s="32">
        <v>3</v>
      </c>
      <c r="P8" s="32">
        <v>0</v>
      </c>
      <c r="Q8" s="32">
        <v>0</v>
      </c>
      <c r="R8" s="32">
        <v>0</v>
      </c>
      <c r="S8" s="32">
        <v>0</v>
      </c>
      <c r="T8" s="32">
        <v>0</v>
      </c>
      <c r="U8" s="32">
        <v>0</v>
      </c>
      <c r="V8" s="134" t="str">
        <f t="shared" si="6"/>
        <v>"BARD-6" : {
"Capacities":["Contre charme", "Capacité de collège bardique"],
"MinorSpellsNb": 3,
"SpellsNb": 9,
"Locations": {
"1":4,
"2":3,
"3":3,
"4":0,
"5":0,
"6":0,
"7":0,
"8":0,
"9":0}
}</v>
      </c>
      <c r="W8" s="93">
        <v>3</v>
      </c>
      <c r="X8" s="80" t="s">
        <v>3064</v>
      </c>
      <c r="Y8" s="93">
        <v>4</v>
      </c>
      <c r="Z8" s="80">
        <v>4</v>
      </c>
      <c r="AA8" s="80">
        <v>3</v>
      </c>
      <c r="AB8" s="80">
        <v>3</v>
      </c>
      <c r="AC8" s="80">
        <v>0</v>
      </c>
      <c r="AD8" s="80">
        <v>0</v>
      </c>
      <c r="AE8" s="80">
        <v>0</v>
      </c>
      <c r="AF8" s="80">
        <v>0</v>
      </c>
      <c r="AG8" s="80">
        <v>0</v>
      </c>
      <c r="AH8" s="80">
        <v>0</v>
      </c>
      <c r="AI8" s="82" t="str">
        <f t="shared" si="7"/>
        <v>"CLERK-6" : {
"Capacities":["Canalisation d’énergie divine (2)", "Capacité de domaine divin"],
"MinorSpellsNb": 4,
"Locations": {
"1":4,
"2":3,
"3":3,
"4":0,
"5":0,
"6":0,
"7":0,
"8":0,
"9":0}
}</v>
      </c>
      <c r="AJ8" s="135">
        <v>3</v>
      </c>
      <c r="AK8" s="32" t="s">
        <v>3059</v>
      </c>
      <c r="AL8" s="4">
        <v>3</v>
      </c>
      <c r="AM8" s="32">
        <v>4</v>
      </c>
      <c r="AN8" s="32">
        <v>3</v>
      </c>
      <c r="AO8" s="32">
        <v>3</v>
      </c>
      <c r="AP8" s="32">
        <v>0</v>
      </c>
      <c r="AQ8" s="32">
        <v>0</v>
      </c>
      <c r="AR8" s="32">
        <v>0</v>
      </c>
      <c r="AS8" s="32">
        <v>0</v>
      </c>
      <c r="AT8" s="32">
        <v>0</v>
      </c>
      <c r="AU8" s="32">
        <v>0</v>
      </c>
      <c r="AV8" s="134" t="str">
        <f t="shared" si="8"/>
        <v>"DRUID-6" : {
"Capacities":["Capacité de cercle druidique"],
"MinorSpellsNb": 3,
"Locations": {
"1":4,
"2":3,
"3":3,
"4":0,
"5":0,
"6":0,
"7":0,
"8":0,
"9":0}
}</v>
      </c>
      <c r="AW8" s="4">
        <v>3</v>
      </c>
      <c r="AX8" s="4">
        <v>6</v>
      </c>
      <c r="AY8" s="32" t="s">
        <v>3054</v>
      </c>
      <c r="AZ8" s="4">
        <v>5</v>
      </c>
      <c r="BA8" s="4">
        <v>7</v>
      </c>
      <c r="BB8" s="32">
        <v>4</v>
      </c>
      <c r="BC8" s="32">
        <v>3</v>
      </c>
      <c r="BD8" s="32">
        <v>3</v>
      </c>
      <c r="BE8" s="32">
        <v>0</v>
      </c>
      <c r="BF8" s="32">
        <v>0</v>
      </c>
      <c r="BG8" s="32">
        <v>0</v>
      </c>
      <c r="BH8" s="32">
        <v>0</v>
      </c>
      <c r="BI8" s="32">
        <v>0</v>
      </c>
      <c r="BJ8" s="32">
        <v>0</v>
      </c>
      <c r="BK8" s="35" t="str">
        <f t="shared" si="9"/>
        <v>"SORCERER-6" : {
"Capacities":["Capacité de l'origine magique"],
"MinorSpellsNb": 5,
"SpellsNb": 7,
"Specials": 6,
"Locations": {
"1":4,
"2":3,
"3":3,
"4":0,
"5":0,
"6":0,
"7":0,
"8":0,
"9":0}
}</v>
      </c>
      <c r="BL8" s="135">
        <v>3</v>
      </c>
      <c r="BM8" s="32" t="s">
        <v>2974</v>
      </c>
      <c r="BN8" s="93">
        <v>2</v>
      </c>
      <c r="BO8" s="93">
        <v>4</v>
      </c>
      <c r="BP8" s="93">
        <v>3</v>
      </c>
      <c r="BQ8" s="93">
        <v>0</v>
      </c>
      <c r="BR8" s="93">
        <v>0</v>
      </c>
      <c r="BS8" s="93">
        <v>0</v>
      </c>
      <c r="BT8" s="134" t="str">
        <f t="shared" si="10"/>
        <v>"WARRIOR-6" : {
"Capacities":["Amélioration de caractéristiques"],
"MinorSpellsNb": 2,
"SpellsNb": 4,
"Locations": {
"1":3,
"2":0,
"3":0,
"4":0}
}</v>
      </c>
      <c r="BU8" s="4">
        <v>3</v>
      </c>
      <c r="BV8" s="32" t="s">
        <v>3042</v>
      </c>
      <c r="BW8" s="4">
        <v>4</v>
      </c>
      <c r="BX8" s="4">
        <v>4</v>
      </c>
      <c r="BY8" s="4">
        <v>3</v>
      </c>
      <c r="BZ8" s="4">
        <v>3</v>
      </c>
      <c r="CA8" s="4">
        <v>0</v>
      </c>
      <c r="CB8" s="4">
        <v>0</v>
      </c>
      <c r="CC8" s="4">
        <v>0</v>
      </c>
      <c r="CD8" s="4">
        <v>0</v>
      </c>
      <c r="CE8" s="4">
        <v>0</v>
      </c>
      <c r="CF8" s="4">
        <v>0</v>
      </c>
      <c r="CG8" s="5" t="str">
        <f t="shared" si="0"/>
        <v>"MAGICIAN-6" : {
"Capacities":["Capacité de la tradition arcanique"],
"MinorSpellsNb": 4,
"Locations": {
"1":4,
"2":3,
"3":3,
"4":0,
"5":0,
"6":0,
"7":0,
"8":0,
"9":0}
}</v>
      </c>
      <c r="CH8" s="142">
        <v>3</v>
      </c>
      <c r="CI8" s="119" t="s">
        <v>166</v>
      </c>
      <c r="CJ8" s="119">
        <v>6</v>
      </c>
      <c r="CK8" s="174">
        <v>4.5</v>
      </c>
      <c r="CL8" s="174" t="s">
        <v>4095</v>
      </c>
      <c r="CM8" s="147" t="s">
        <v>3030</v>
      </c>
      <c r="CN8" s="130" t="str">
        <f t="shared" si="11"/>
        <v>"MONK-6" : {
"Capacities":["Frappes de ki", "Capacité de la tradition monastique"],
"Specials": 6,
"BonusAttack": "1d6",
"ArmourlessSpeed": 4.5,
"ArmourlessCategories": ["1_LIGHT", "2_MID", "3_HEAVY"]
}</v>
      </c>
      <c r="CO8" s="135">
        <v>3</v>
      </c>
      <c r="CP8" s="32" t="s">
        <v>3021</v>
      </c>
      <c r="CQ8" s="32">
        <v>3</v>
      </c>
      <c r="CR8" s="32" t="s">
        <v>3276</v>
      </c>
      <c r="CS8" s="4">
        <v>4</v>
      </c>
      <c r="CT8" s="4">
        <v>2</v>
      </c>
      <c r="CU8" s="4">
        <v>0</v>
      </c>
      <c r="CV8" s="4">
        <v>0</v>
      </c>
      <c r="CW8" s="4">
        <v>0</v>
      </c>
      <c r="CX8" s="137" t="str">
        <f t="shared" si="1"/>
        <v>"PALADIN-6" : {
"Capacities":["Aura de protection"],
"SpellsNb": 3,
"SpellsNbBonus": "CHA",
"Locations": {
"1":4,
"2":2,
"3":0,
"4":0,
"5":0}
}</v>
      </c>
      <c r="CY8" s="4">
        <v>3</v>
      </c>
      <c r="CZ8" s="32" t="s">
        <v>3011</v>
      </c>
      <c r="DA8" s="4">
        <v>4</v>
      </c>
      <c r="DB8" s="4">
        <v>4</v>
      </c>
      <c r="DC8" s="4">
        <v>2</v>
      </c>
      <c r="DD8" s="4">
        <v>0</v>
      </c>
      <c r="DE8" s="4">
        <v>0</v>
      </c>
      <c r="DF8" s="4">
        <v>0</v>
      </c>
      <c r="DG8" s="5" t="str">
        <f t="shared" si="2"/>
        <v>"PROWLER-6" : {
"Capacities":["Amélioration de l'Ennemi juré et de l'Explorateur-né"],
"SpellsNb":4,
"Locations": {
"1":4,
"2":2,
"3":0,
"4":0,
"5":0}
}</v>
      </c>
      <c r="DH8" s="135">
        <v>3</v>
      </c>
      <c r="DI8" s="4" t="s">
        <v>1001</v>
      </c>
      <c r="DJ8" s="32" t="s">
        <v>2999</v>
      </c>
      <c r="DK8" s="93">
        <v>3</v>
      </c>
      <c r="DL8" s="93">
        <v>4</v>
      </c>
      <c r="DM8" s="93">
        <v>3</v>
      </c>
      <c r="DN8" s="93">
        <v>0</v>
      </c>
      <c r="DO8" s="93">
        <v>0</v>
      </c>
      <c r="DP8" s="93">
        <v>0</v>
      </c>
      <c r="DQ8" s="134" t="str">
        <f t="shared" si="3"/>
        <v>"WILY-6" : {
"Capacities":["Expertise"],
"BonusAttack": "3d6",
"MinorSpellsNb": 3,
"SpellsNb": 4,
"Locations": {
"1":3,
"2":0,
"3":0,
"4":0
}
}</v>
      </c>
      <c r="DR8" s="4">
        <v>3</v>
      </c>
      <c r="DS8" s="32" t="s">
        <v>2989</v>
      </c>
      <c r="DT8" s="4">
        <v>3</v>
      </c>
      <c r="DU8" s="4">
        <v>7</v>
      </c>
      <c r="DV8" s="4">
        <v>2</v>
      </c>
      <c r="DW8" s="4">
        <v>3</v>
      </c>
      <c r="DX8" s="4">
        <v>3</v>
      </c>
      <c r="DY8" s="118" t="str">
        <f t="shared" si="4"/>
        <v>"WIZARD-6" : {
"Capacities":["Capacité de patron d'Outremonde"],
"MinorSpellsNb": 3,
"SpellsNb": 7,
"Locations": {"3":2},
"Invocations": 3
}</v>
      </c>
    </row>
    <row r="9" spans="1:129" ht="15" customHeight="1">
      <c r="A9" s="125">
        <v>7</v>
      </c>
      <c r="B9" s="5">
        <v>3</v>
      </c>
      <c r="C9" s="35" t="s">
        <v>2977</v>
      </c>
      <c r="D9" s="5">
        <v>4</v>
      </c>
      <c r="E9" s="5">
        <v>2</v>
      </c>
      <c r="F9" s="173">
        <v>3</v>
      </c>
      <c r="G9" s="173" t="s">
        <v>4093</v>
      </c>
      <c r="H9" s="144" t="str">
        <f t="shared" si="5"/>
        <v>"BARBARIAN-7": {
"Capacities": ["Instinct sauvage"],
"Specials": 4,
"Damages": 2,
"ArmourlessSpeed": 3,
"ArmourlessCategories": ["3_HEAVY"]
}</v>
      </c>
      <c r="I9" s="133">
        <v>3</v>
      </c>
      <c r="J9" s="35"/>
      <c r="K9" s="5">
        <v>3</v>
      </c>
      <c r="L9" s="5">
        <v>10</v>
      </c>
      <c r="M9" s="35">
        <v>4</v>
      </c>
      <c r="N9" s="35">
        <v>3</v>
      </c>
      <c r="O9" s="35">
        <v>3</v>
      </c>
      <c r="P9" s="35">
        <v>1</v>
      </c>
      <c r="Q9" s="35">
        <v>0</v>
      </c>
      <c r="R9" s="35">
        <v>0</v>
      </c>
      <c r="S9" s="35">
        <v>0</v>
      </c>
      <c r="T9" s="35">
        <v>0</v>
      </c>
      <c r="U9" s="35">
        <v>0</v>
      </c>
      <c r="V9" s="134" t="str">
        <f t="shared" si="6"/>
        <v>"BARD-7" : {
"Capacities":[],
"MinorSpellsNb": 3,
"SpellsNb": 10,
"Locations": {
"1":4,
"2":3,
"3":3,
"4":1,
"5":0,
"6":0,
"7":0,
"8":0,
"9":0}
}</v>
      </c>
      <c r="W9" s="92">
        <v>3</v>
      </c>
      <c r="X9" s="82"/>
      <c r="Y9" s="92">
        <v>4</v>
      </c>
      <c r="Z9" s="82">
        <v>4</v>
      </c>
      <c r="AA9" s="82">
        <v>3</v>
      </c>
      <c r="AB9" s="82">
        <v>3</v>
      </c>
      <c r="AC9" s="82">
        <v>1</v>
      </c>
      <c r="AD9" s="82">
        <v>0</v>
      </c>
      <c r="AE9" s="82">
        <v>0</v>
      </c>
      <c r="AF9" s="82">
        <v>0</v>
      </c>
      <c r="AG9" s="82">
        <v>0</v>
      </c>
      <c r="AH9" s="82">
        <v>0</v>
      </c>
      <c r="AI9" s="82" t="str">
        <f t="shared" si="7"/>
        <v>"CLERK-7" : {
"Capacities":[],
"MinorSpellsNb": 4,
"Locations": {
"1":4,
"2":3,
"3":3,
"4":1,
"5":0,
"6":0,
"7":0,
"8":0,
"9":0}
}</v>
      </c>
      <c r="AJ9" s="133">
        <v>3</v>
      </c>
      <c r="AK9" s="35"/>
      <c r="AL9" s="5">
        <v>3</v>
      </c>
      <c r="AM9" s="35">
        <v>4</v>
      </c>
      <c r="AN9" s="35">
        <v>3</v>
      </c>
      <c r="AO9" s="35">
        <v>3</v>
      </c>
      <c r="AP9" s="35">
        <v>1</v>
      </c>
      <c r="AQ9" s="35">
        <v>0</v>
      </c>
      <c r="AR9" s="35">
        <v>0</v>
      </c>
      <c r="AS9" s="35">
        <v>0</v>
      </c>
      <c r="AT9" s="35">
        <v>0</v>
      </c>
      <c r="AU9" s="35">
        <v>0</v>
      </c>
      <c r="AV9" s="134" t="str">
        <f t="shared" si="8"/>
        <v>"DRUID-7" : {
"Capacities":[],
"MinorSpellsNb": 3,
"Locations": {
"1":4,
"2":3,
"3":3,
"4":1,
"5":0,
"6":0,
"7":0,
"8":0,
"9":0}
}</v>
      </c>
      <c r="AW9" s="5">
        <v>3</v>
      </c>
      <c r="AX9" s="5">
        <v>7</v>
      </c>
      <c r="AY9" s="35"/>
      <c r="AZ9" s="5">
        <v>5</v>
      </c>
      <c r="BA9" s="5">
        <v>8</v>
      </c>
      <c r="BB9" s="35">
        <v>4</v>
      </c>
      <c r="BC9" s="35">
        <v>3</v>
      </c>
      <c r="BD9" s="35">
        <v>3</v>
      </c>
      <c r="BE9" s="35">
        <v>1</v>
      </c>
      <c r="BF9" s="35">
        <v>0</v>
      </c>
      <c r="BG9" s="35">
        <v>0</v>
      </c>
      <c r="BH9" s="35">
        <v>0</v>
      </c>
      <c r="BI9" s="35">
        <v>0</v>
      </c>
      <c r="BJ9" s="35">
        <v>0</v>
      </c>
      <c r="BK9" s="35" t="str">
        <f t="shared" si="9"/>
        <v>"SORCERER-7" : {
"Capacities":[],
"MinorSpellsNb": 5,
"SpellsNb": 8,
"Specials": 7,
"Locations": {
"1":4,
"2":3,
"3":3,
"4":1,
"5":0,
"6":0,
"7":0,
"8":0,
"9":0}
}</v>
      </c>
      <c r="BL9" s="133">
        <v>3</v>
      </c>
      <c r="BM9" s="35" t="s">
        <v>3048</v>
      </c>
      <c r="BN9" s="92">
        <v>2</v>
      </c>
      <c r="BO9" s="92">
        <v>5</v>
      </c>
      <c r="BP9" s="92">
        <v>4</v>
      </c>
      <c r="BQ9" s="92">
        <v>2</v>
      </c>
      <c r="BR9" s="92">
        <v>0</v>
      </c>
      <c r="BS9" s="92">
        <v>0</v>
      </c>
      <c r="BT9" s="134" t="str">
        <f t="shared" si="10"/>
        <v>"WARRIOR-7" : {
"Capacities":["Capacité de l'archétype martial"],
"MinorSpellsNb": 2,
"SpellsNb": 5,
"Locations": {
"1":4,
"2":2,
"3":0,
"4":0}
}</v>
      </c>
      <c r="BU9" s="5">
        <v>3</v>
      </c>
      <c r="BV9" s="35"/>
      <c r="BW9" s="5">
        <v>4</v>
      </c>
      <c r="BX9" s="5">
        <v>4</v>
      </c>
      <c r="BY9" s="5">
        <v>3</v>
      </c>
      <c r="BZ9" s="5">
        <v>3</v>
      </c>
      <c r="CA9" s="5">
        <v>1</v>
      </c>
      <c r="CB9" s="5">
        <v>0</v>
      </c>
      <c r="CC9" s="5">
        <v>0</v>
      </c>
      <c r="CD9" s="5">
        <v>0</v>
      </c>
      <c r="CE9" s="5">
        <v>0</v>
      </c>
      <c r="CF9" s="5">
        <v>0</v>
      </c>
      <c r="CG9" s="5" t="str">
        <f t="shared" si="0"/>
        <v>"MAGICIAN-7" : {
"Capacities":[],
"MinorSpellsNb": 4,
"Locations": {
"1":4,
"2":3,
"3":3,
"4":1,
"5":0,
"6":0,
"7":0,
"8":0,
"9":0}
}</v>
      </c>
      <c r="CH9" s="141">
        <v>3</v>
      </c>
      <c r="CI9" s="117" t="s">
        <v>166</v>
      </c>
      <c r="CJ9" s="117">
        <v>7</v>
      </c>
      <c r="CK9" s="173">
        <v>4.5</v>
      </c>
      <c r="CL9" s="173" t="s">
        <v>4095</v>
      </c>
      <c r="CM9" s="146" t="s">
        <v>3031</v>
      </c>
      <c r="CN9" s="130" t="str">
        <f t="shared" si="11"/>
        <v>"MONK-7" : {
"Capacities":["Dérobade", "Tranquillité de l'esprit"],
"Specials": 7,
"BonusAttack": "1d6",
"ArmourlessSpeed": 4.5,
"ArmourlessCategories": ["1_LIGHT", "2_MID", "3_HEAVY"]
}</v>
      </c>
      <c r="CO9" s="133">
        <v>3</v>
      </c>
      <c r="CP9" s="35" t="s">
        <v>3022</v>
      </c>
      <c r="CQ9" s="35">
        <v>3</v>
      </c>
      <c r="CR9" s="35" t="s">
        <v>3276</v>
      </c>
      <c r="CS9" s="5">
        <v>4</v>
      </c>
      <c r="CT9" s="5">
        <v>3</v>
      </c>
      <c r="CU9" s="5">
        <v>0</v>
      </c>
      <c r="CV9" s="5">
        <v>0</v>
      </c>
      <c r="CW9" s="5">
        <v>0</v>
      </c>
      <c r="CX9" s="137" t="str">
        <f t="shared" si="1"/>
        <v>"PALADIN-7" : {
"Capacities":["Capacité de serment sacré"],
"SpellsNb": 3,
"SpellsNbBonus": "CHA",
"Locations": {
"1":4,
"2":3,
"3":0,
"4":0,
"5":0}
}</v>
      </c>
      <c r="CY9" s="5">
        <v>3</v>
      </c>
      <c r="CZ9" s="35" t="s">
        <v>3012</v>
      </c>
      <c r="DA9" s="5">
        <v>5</v>
      </c>
      <c r="DB9" s="5">
        <v>4</v>
      </c>
      <c r="DC9" s="5">
        <v>3</v>
      </c>
      <c r="DD9" s="5">
        <v>0</v>
      </c>
      <c r="DE9" s="5">
        <v>0</v>
      </c>
      <c r="DF9" s="5">
        <v>0</v>
      </c>
      <c r="DG9" s="5" t="str">
        <f t="shared" si="2"/>
        <v>"PROWLER-7" : {
"Capacities":["Capacité de l'archétype de rôdeur"],
"SpellsNb":5,
"Locations": {
"1":4,
"2":3,
"3":0,
"4":0,
"5":0}
}</v>
      </c>
      <c r="DH9" s="133">
        <v>3</v>
      </c>
      <c r="DI9" s="5" t="s">
        <v>1002</v>
      </c>
      <c r="DJ9" s="35" t="s">
        <v>3000</v>
      </c>
      <c r="DK9" s="92">
        <v>3</v>
      </c>
      <c r="DL9" s="92">
        <v>5</v>
      </c>
      <c r="DM9" s="92">
        <v>4</v>
      </c>
      <c r="DN9" s="92">
        <v>2</v>
      </c>
      <c r="DO9" s="92">
        <v>0</v>
      </c>
      <c r="DP9" s="92">
        <v>0</v>
      </c>
      <c r="DQ9" s="134" t="str">
        <f t="shared" si="3"/>
        <v>"WILY-7" : {
"Capacities":["Dérobade"],
"BonusAttack": "4d6",
"MinorSpellsNb": 3,
"SpellsNb": 5,
"Locations": {
"1":4,
"2":2,
"3":0,
"4":0
}
}</v>
      </c>
      <c r="DR9" s="5">
        <v>3</v>
      </c>
      <c r="DS9" s="35" t="s">
        <v>2988</v>
      </c>
      <c r="DT9" s="5">
        <v>3</v>
      </c>
      <c r="DU9" s="5">
        <v>8</v>
      </c>
      <c r="DV9" s="5">
        <v>2</v>
      </c>
      <c r="DW9" s="5">
        <v>4</v>
      </c>
      <c r="DX9" s="5">
        <v>4</v>
      </c>
      <c r="DY9" s="118" t="str">
        <f t="shared" si="4"/>
        <v>"WIZARD-7" : {
"Capacities":["-"],
"MinorSpellsNb": 3,
"SpellsNb": 8,
"Locations": {"4":2},
"Invocations": 4
}</v>
      </c>
    </row>
    <row r="10" spans="1:129" ht="15" customHeight="1">
      <c r="A10" s="126">
        <v>8</v>
      </c>
      <c r="B10" s="4">
        <v>3</v>
      </c>
      <c r="C10" s="32" t="s">
        <v>2974</v>
      </c>
      <c r="D10" s="4">
        <v>4</v>
      </c>
      <c r="E10" s="4">
        <v>2</v>
      </c>
      <c r="F10" s="174">
        <v>3</v>
      </c>
      <c r="G10" s="174" t="s">
        <v>4093</v>
      </c>
      <c r="H10" s="144" t="str">
        <f t="shared" si="5"/>
        <v>"BARBARIAN-8": {
"Capacities": ["Amélioration de caractéristiques"],
"Specials": 4,
"Damages": 2,
"ArmourlessSpeed": 3,
"ArmourlessCategories": ["3_HEAVY"]
}</v>
      </c>
      <c r="I10" s="135">
        <v>3</v>
      </c>
      <c r="J10" s="32" t="s">
        <v>2974</v>
      </c>
      <c r="K10" s="4">
        <v>3</v>
      </c>
      <c r="L10" s="4">
        <v>11</v>
      </c>
      <c r="M10" s="32">
        <v>4</v>
      </c>
      <c r="N10" s="32">
        <v>3</v>
      </c>
      <c r="O10" s="32">
        <v>3</v>
      </c>
      <c r="P10" s="32">
        <v>2</v>
      </c>
      <c r="Q10" s="32">
        <v>0</v>
      </c>
      <c r="R10" s="32">
        <v>0</v>
      </c>
      <c r="S10" s="32">
        <v>0</v>
      </c>
      <c r="T10" s="32">
        <v>0</v>
      </c>
      <c r="U10" s="32">
        <v>0</v>
      </c>
      <c r="V10" s="134" t="str">
        <f t="shared" si="6"/>
        <v>"BARD-8" : {
"Capacities":["Amélioration de caractéristiques"],
"MinorSpellsNb": 3,
"SpellsNb": 11,
"Locations": {
"1":4,
"2":3,
"3":3,
"4":2,
"5":0,
"6":0,
"7":0,
"8":0,
"9":0}
}</v>
      </c>
      <c r="W10" s="93">
        <v>3</v>
      </c>
      <c r="X10" s="80" t="s">
        <v>3065</v>
      </c>
      <c r="Y10" s="93">
        <v>4</v>
      </c>
      <c r="Z10" s="80">
        <v>4</v>
      </c>
      <c r="AA10" s="80">
        <v>3</v>
      </c>
      <c r="AB10" s="80">
        <v>3</v>
      </c>
      <c r="AC10" s="80">
        <v>2</v>
      </c>
      <c r="AD10" s="80">
        <v>0</v>
      </c>
      <c r="AE10" s="80">
        <v>0</v>
      </c>
      <c r="AF10" s="80">
        <v>0</v>
      </c>
      <c r="AG10" s="80">
        <v>0</v>
      </c>
      <c r="AH10" s="80">
        <v>0</v>
      </c>
      <c r="AI10" s="82" t="str">
        <f t="shared" si="7"/>
        <v>"CLERK-8" : {
"Capacities":["Amélioration de caractéristiques", "Capacité de domaine divin,Destruction des morts-vivants (FP 1)"],
"MinorSpellsNb": 4,
"Locations": {
"1":4,
"2":3,
"3":3,
"4":2,
"5":0,
"6":0,
"7":0,
"8":0,
"9":0}
}</v>
      </c>
      <c r="AJ10" s="135">
        <v>3</v>
      </c>
      <c r="AK10" s="32" t="s">
        <v>3058</v>
      </c>
      <c r="AL10" s="4">
        <v>3</v>
      </c>
      <c r="AM10" s="32">
        <v>4</v>
      </c>
      <c r="AN10" s="32">
        <v>3</v>
      </c>
      <c r="AO10" s="32">
        <v>3</v>
      </c>
      <c r="AP10" s="32">
        <v>2</v>
      </c>
      <c r="AQ10" s="32">
        <v>0</v>
      </c>
      <c r="AR10" s="32">
        <v>0</v>
      </c>
      <c r="AS10" s="32">
        <v>0</v>
      </c>
      <c r="AT10" s="32">
        <v>0</v>
      </c>
      <c r="AU10" s="32">
        <v>0</v>
      </c>
      <c r="AV10" s="134" t="str">
        <f t="shared" si="8"/>
        <v>"DRUID-8" : {
"Capacities":["Forme sauvage améliorée, Amélioration de caractéristiques"],
"MinorSpellsNb": 3,
"Locations": {
"1":4,
"2":3,
"3":3,
"4":2,
"5":0,
"6":0,
"7":0,
"8":0,
"9":0}
}</v>
      </c>
      <c r="AW10" s="4">
        <v>3</v>
      </c>
      <c r="AX10" s="4">
        <v>8</v>
      </c>
      <c r="AY10" s="32" t="s">
        <v>2974</v>
      </c>
      <c r="AZ10" s="4">
        <v>5</v>
      </c>
      <c r="BA10" s="4">
        <v>9</v>
      </c>
      <c r="BB10" s="32">
        <v>4</v>
      </c>
      <c r="BC10" s="32">
        <v>3</v>
      </c>
      <c r="BD10" s="32">
        <v>3</v>
      </c>
      <c r="BE10" s="32">
        <v>2</v>
      </c>
      <c r="BF10" s="32">
        <v>0</v>
      </c>
      <c r="BG10" s="32">
        <v>0</v>
      </c>
      <c r="BH10" s="32">
        <v>0</v>
      </c>
      <c r="BI10" s="32">
        <v>0</v>
      </c>
      <c r="BJ10" s="32">
        <v>0</v>
      </c>
      <c r="BK10" s="35" t="str">
        <f t="shared" si="9"/>
        <v>"SORCERER-8" : {
"Capacities":["Amélioration de caractéristiques"],
"MinorSpellsNb": 5,
"SpellsNb": 9,
"Specials": 8,
"Locations": {
"1":4,
"2":3,
"3":3,
"4":2,
"5":0,
"6":0,
"7":0,
"8":0,
"9":0}
}</v>
      </c>
      <c r="BL10" s="135">
        <v>3</v>
      </c>
      <c r="BM10" s="32" t="s">
        <v>2974</v>
      </c>
      <c r="BN10" s="93">
        <v>2</v>
      </c>
      <c r="BO10" s="93">
        <v>6</v>
      </c>
      <c r="BP10" s="93">
        <v>4</v>
      </c>
      <c r="BQ10" s="93">
        <v>2</v>
      </c>
      <c r="BR10" s="93">
        <v>0</v>
      </c>
      <c r="BS10" s="93">
        <v>0</v>
      </c>
      <c r="BT10" s="134" t="str">
        <f t="shared" si="10"/>
        <v>"WARRIOR-8" : {
"Capacities":["Amélioration de caractéristiques"],
"MinorSpellsNb": 2,
"SpellsNb": 6,
"Locations": {
"1":4,
"2":2,
"3":0,
"4":0}
}</v>
      </c>
      <c r="BU10" s="4">
        <v>3</v>
      </c>
      <c r="BV10" s="32" t="s">
        <v>2974</v>
      </c>
      <c r="BW10" s="4">
        <v>4</v>
      </c>
      <c r="BX10" s="4">
        <v>4</v>
      </c>
      <c r="BY10" s="4">
        <v>3</v>
      </c>
      <c r="BZ10" s="4">
        <v>3</v>
      </c>
      <c r="CA10" s="4">
        <v>2</v>
      </c>
      <c r="CB10" s="4">
        <v>0</v>
      </c>
      <c r="CC10" s="4">
        <v>0</v>
      </c>
      <c r="CD10" s="4">
        <v>0</v>
      </c>
      <c r="CE10" s="4">
        <v>0</v>
      </c>
      <c r="CF10" s="4">
        <v>0</v>
      </c>
      <c r="CG10" s="5" t="str">
        <f t="shared" si="0"/>
        <v>"MAGICIAN-8" : {
"Capacities":["Amélioration de caractéristiques"],
"MinorSpellsNb": 4,
"Locations": {
"1":4,
"2":3,
"3":3,
"4":2,
"5":0,
"6":0,
"7":0,
"8":0,
"9":0}
}</v>
      </c>
      <c r="CH10" s="142">
        <v>3</v>
      </c>
      <c r="CI10" s="119" t="s">
        <v>166</v>
      </c>
      <c r="CJ10" s="119">
        <v>8</v>
      </c>
      <c r="CK10" s="174">
        <v>4.5</v>
      </c>
      <c r="CL10" s="174" t="s">
        <v>4095</v>
      </c>
      <c r="CM10" s="147" t="s">
        <v>2974</v>
      </c>
      <c r="CN10" s="130" t="str">
        <f t="shared" si="11"/>
        <v>"MONK-8" : {
"Capacities":["Amélioration de caractéristiques"],
"Specials": 8,
"BonusAttack": "1d6",
"ArmourlessSpeed": 4.5,
"ArmourlessCategories": ["1_LIGHT", "2_MID", "3_HEAVY"]
}</v>
      </c>
      <c r="CO10" s="135">
        <v>3</v>
      </c>
      <c r="CP10" s="32" t="s">
        <v>2974</v>
      </c>
      <c r="CQ10" s="32">
        <v>4</v>
      </c>
      <c r="CR10" s="32" t="s">
        <v>3276</v>
      </c>
      <c r="CS10" s="4">
        <v>4</v>
      </c>
      <c r="CT10" s="4">
        <v>3</v>
      </c>
      <c r="CU10" s="4">
        <v>0</v>
      </c>
      <c r="CV10" s="4">
        <v>0</v>
      </c>
      <c r="CW10" s="4">
        <v>0</v>
      </c>
      <c r="CX10" s="137" t="str">
        <f t="shared" si="1"/>
        <v>"PALADIN-8" : {
"Capacities":["Amélioration de caractéristiques"],
"SpellsNb": 4,
"SpellsNbBonus": "CHA",
"Locations": {
"1":4,
"2":3,
"3":0,
"4":0,
"5":0}
}</v>
      </c>
      <c r="CY10" s="4">
        <v>3</v>
      </c>
      <c r="CZ10" s="32" t="s">
        <v>3013</v>
      </c>
      <c r="DA10" s="4">
        <v>5</v>
      </c>
      <c r="DB10" s="4">
        <v>4</v>
      </c>
      <c r="DC10" s="4">
        <v>3</v>
      </c>
      <c r="DD10" s="4">
        <v>0</v>
      </c>
      <c r="DE10" s="4">
        <v>0</v>
      </c>
      <c r="DF10" s="4">
        <v>0</v>
      </c>
      <c r="DG10" s="5" t="str">
        <f t="shared" si="2"/>
        <v>"PROWLER-8" : {
"Capacities":["Amélioration de caractéristiques", "Traversée des terrains"],
"SpellsNb":5,
"Locations": {
"1":4,
"2":3,
"3":0,
"4":0,
"5":0}
}</v>
      </c>
      <c r="DH10" s="135">
        <v>3</v>
      </c>
      <c r="DI10" s="4" t="s">
        <v>1002</v>
      </c>
      <c r="DJ10" s="32" t="s">
        <v>2974</v>
      </c>
      <c r="DK10" s="93">
        <v>3</v>
      </c>
      <c r="DL10" s="93">
        <v>6</v>
      </c>
      <c r="DM10" s="93">
        <v>4</v>
      </c>
      <c r="DN10" s="93">
        <v>2</v>
      </c>
      <c r="DO10" s="93">
        <v>0</v>
      </c>
      <c r="DP10" s="93">
        <v>0</v>
      </c>
      <c r="DQ10" s="134" t="str">
        <f t="shared" si="3"/>
        <v>"WILY-8" : {
"Capacities":["Amélioration de caractéristiques"],
"BonusAttack": "4d6",
"MinorSpellsNb": 3,
"SpellsNb": 6,
"Locations": {
"1":4,
"2":2,
"3":0,
"4":0
}
}</v>
      </c>
      <c r="DR10" s="4">
        <v>3</v>
      </c>
      <c r="DS10" s="32" t="s">
        <v>2974</v>
      </c>
      <c r="DT10" s="4">
        <v>3</v>
      </c>
      <c r="DU10" s="4">
        <v>9</v>
      </c>
      <c r="DV10" s="4">
        <v>2</v>
      </c>
      <c r="DW10" s="4">
        <v>4</v>
      </c>
      <c r="DX10" s="4">
        <v>4</v>
      </c>
      <c r="DY10" s="118" t="str">
        <f t="shared" si="4"/>
        <v>"WIZARD-8" : {
"Capacities":["Amélioration de caractéristiques"],
"MinorSpellsNb": 3,
"SpellsNb": 9,
"Locations": {"4":2},
"Invocations": 4
}</v>
      </c>
    </row>
    <row r="11" spans="1:129" ht="15" customHeight="1">
      <c r="A11" s="125">
        <v>9</v>
      </c>
      <c r="B11" s="5">
        <v>4</v>
      </c>
      <c r="C11" s="35" t="s">
        <v>2978</v>
      </c>
      <c r="D11" s="5">
        <v>4</v>
      </c>
      <c r="E11" s="5">
        <v>3</v>
      </c>
      <c r="F11" s="173">
        <v>3</v>
      </c>
      <c r="G11" s="173" t="s">
        <v>4093</v>
      </c>
      <c r="H11" s="144" t="str">
        <f t="shared" si="5"/>
        <v>"BARBARIAN-9": {
"Capacities": ["Critique brutal (1 dé)"],
"Specials": 4,
"Damages": 3,
"ArmourlessSpeed": 3,
"ArmourlessCategories": ["3_HEAVY"]
}</v>
      </c>
      <c r="I11" s="133">
        <v>4</v>
      </c>
      <c r="J11" s="35" t="s">
        <v>3901</v>
      </c>
      <c r="K11" s="5">
        <v>3</v>
      </c>
      <c r="L11" s="5">
        <v>12</v>
      </c>
      <c r="M11" s="35">
        <v>4</v>
      </c>
      <c r="N11" s="35">
        <v>3</v>
      </c>
      <c r="O11" s="35">
        <v>3</v>
      </c>
      <c r="P11" s="35">
        <v>3</v>
      </c>
      <c r="Q11" s="35">
        <v>1</v>
      </c>
      <c r="R11" s="35">
        <v>0</v>
      </c>
      <c r="S11" s="35">
        <v>0</v>
      </c>
      <c r="T11" s="35">
        <v>0</v>
      </c>
      <c r="U11" s="35">
        <v>0</v>
      </c>
      <c r="V11" s="134" t="str">
        <f t="shared" si="6"/>
        <v>"BARD-9" : {
"Capacities":["Chant de repos"],
"MinorSpellsNb": 3,
"SpellsNb": 12,
"Locations": {
"1":4,
"2":3,
"3":3,
"4":3,
"5":1,
"6":0,
"7":0,
"8":0,
"9":0}
}</v>
      </c>
      <c r="W11" s="92">
        <v>4</v>
      </c>
      <c r="X11" s="82"/>
      <c r="Y11" s="92">
        <v>4</v>
      </c>
      <c r="Z11" s="82">
        <v>4</v>
      </c>
      <c r="AA11" s="82">
        <v>3</v>
      </c>
      <c r="AB11" s="82">
        <v>3</v>
      </c>
      <c r="AC11" s="82">
        <v>3</v>
      </c>
      <c r="AD11" s="82">
        <v>1</v>
      </c>
      <c r="AE11" s="82">
        <v>0</v>
      </c>
      <c r="AF11" s="82">
        <v>0</v>
      </c>
      <c r="AG11" s="82">
        <v>0</v>
      </c>
      <c r="AH11" s="82">
        <v>0</v>
      </c>
      <c r="AI11" s="82" t="str">
        <f t="shared" si="7"/>
        <v>"CLERK-9" : {
"Capacities":[],
"MinorSpellsNb": 4,
"Locations": {
"1":4,
"2":3,
"3":3,
"4":3,
"5":1,
"6":0,
"7":0,
"8":0,
"9":0}
}</v>
      </c>
      <c r="AJ11" s="133">
        <v>4</v>
      </c>
      <c r="AK11" s="35"/>
      <c r="AL11" s="5">
        <v>3</v>
      </c>
      <c r="AM11" s="35">
        <v>4</v>
      </c>
      <c r="AN11" s="35">
        <v>3</v>
      </c>
      <c r="AO11" s="35">
        <v>3</v>
      </c>
      <c r="AP11" s="35">
        <v>3</v>
      </c>
      <c r="AQ11" s="35">
        <v>1</v>
      </c>
      <c r="AR11" s="35">
        <v>0</v>
      </c>
      <c r="AS11" s="35">
        <v>0</v>
      </c>
      <c r="AT11" s="35">
        <v>0</v>
      </c>
      <c r="AU11" s="35">
        <v>0</v>
      </c>
      <c r="AV11" s="134" t="str">
        <f t="shared" si="8"/>
        <v>"DRUID-9" : {
"Capacities":[],
"MinorSpellsNb": 3,
"Locations": {
"1":4,
"2":3,
"3":3,
"4":3,
"5":1,
"6":0,
"7":0,
"8":0,
"9":0}
}</v>
      </c>
      <c r="AW11" s="5">
        <v>4</v>
      </c>
      <c r="AX11" s="5">
        <v>9</v>
      </c>
      <c r="AY11" s="35"/>
      <c r="AZ11" s="5">
        <v>5</v>
      </c>
      <c r="BA11" s="5">
        <v>10</v>
      </c>
      <c r="BB11" s="35">
        <v>4</v>
      </c>
      <c r="BC11" s="35">
        <v>3</v>
      </c>
      <c r="BD11" s="35">
        <v>3</v>
      </c>
      <c r="BE11" s="35">
        <v>3</v>
      </c>
      <c r="BF11" s="35">
        <v>1</v>
      </c>
      <c r="BG11" s="35">
        <v>0</v>
      </c>
      <c r="BH11" s="35">
        <v>0</v>
      </c>
      <c r="BI11" s="35">
        <v>0</v>
      </c>
      <c r="BJ11" s="35">
        <v>0</v>
      </c>
      <c r="BK11" s="35" t="str">
        <f t="shared" si="9"/>
        <v>"SORCERER-9" : {
"Capacities":[],
"MinorSpellsNb": 5,
"SpellsNb": 10,
"Specials": 9,
"Locations": {
"1":4,
"2":3,
"3":3,
"4":3,
"5":1,
"6":0,
"7":0,
"8":0,
"9":0}
}</v>
      </c>
      <c r="BL11" s="133">
        <v>4</v>
      </c>
      <c r="BM11" s="35" t="s">
        <v>3923</v>
      </c>
      <c r="BN11" s="92">
        <v>2</v>
      </c>
      <c r="BO11" s="92">
        <v>6</v>
      </c>
      <c r="BP11" s="92">
        <v>4</v>
      </c>
      <c r="BQ11" s="92">
        <v>2</v>
      </c>
      <c r="BR11" s="92">
        <v>0</v>
      </c>
      <c r="BS11" s="92">
        <v>0</v>
      </c>
      <c r="BT11" s="134" t="str">
        <f t="shared" si="10"/>
        <v>"WARRIOR-9" : {
"Capacities":["Indomptable"],
"MinorSpellsNb": 2,
"SpellsNb": 6,
"Locations": {
"1":4,
"2":2,
"3":0,
"4":0}
}</v>
      </c>
      <c r="BU11" s="5">
        <v>4</v>
      </c>
      <c r="BV11" s="35"/>
      <c r="BW11" s="5">
        <v>4</v>
      </c>
      <c r="BX11" s="5">
        <v>4</v>
      </c>
      <c r="BY11" s="5">
        <v>3</v>
      </c>
      <c r="BZ11" s="5">
        <v>3</v>
      </c>
      <c r="CA11" s="5">
        <v>3</v>
      </c>
      <c r="CB11" s="5">
        <v>1</v>
      </c>
      <c r="CC11" s="5">
        <v>0</v>
      </c>
      <c r="CD11" s="5">
        <v>0</v>
      </c>
      <c r="CE11" s="5">
        <v>0</v>
      </c>
      <c r="CF11" s="5">
        <v>0</v>
      </c>
      <c r="CG11" s="5" t="str">
        <f t="shared" si="0"/>
        <v>"MAGICIAN-9" : {
"Capacities":[],
"MinorSpellsNb": 4,
"Locations": {
"1":4,
"2":3,
"3":3,
"4":3,
"5":1,
"6":0,
"7":0,
"8":0,
"9":0}
}</v>
      </c>
      <c r="CH11" s="141">
        <v>4</v>
      </c>
      <c r="CI11" s="117" t="s">
        <v>166</v>
      </c>
      <c r="CJ11" s="117">
        <v>9</v>
      </c>
      <c r="CK11" s="173">
        <v>4.5</v>
      </c>
      <c r="CL11" s="173" t="s">
        <v>4095</v>
      </c>
      <c r="CM11" s="146" t="s">
        <v>3032</v>
      </c>
      <c r="CN11" s="130" t="str">
        <f t="shared" si="11"/>
        <v>"MONK-9" : {
"Capacities":["Déplacement sans armure amélioré"],
"Specials": 9,
"BonusAttack": "1d6",
"ArmourlessSpeed": 4.5,
"ArmourlessCategories": ["1_LIGHT", "2_MID", "3_HEAVY"]
}</v>
      </c>
      <c r="CO11" s="133">
        <v>4</v>
      </c>
      <c r="CP11" s="35"/>
      <c r="CQ11" s="35">
        <v>4</v>
      </c>
      <c r="CR11" s="35" t="s">
        <v>3276</v>
      </c>
      <c r="CS11" s="5">
        <v>4</v>
      </c>
      <c r="CT11" s="5">
        <v>3</v>
      </c>
      <c r="CU11" s="5">
        <v>2</v>
      </c>
      <c r="CV11" s="5">
        <v>0</v>
      </c>
      <c r="CW11" s="5">
        <v>0</v>
      </c>
      <c r="CX11" s="137" t="str">
        <f t="shared" si="1"/>
        <v>"PALADIN-9" : {
"Capacities":[],
"SpellsNb": 4,
"SpellsNbBonus": "CHA",
"Locations": {
"1":4,
"2":3,
"3":2,
"4":0,
"5":0}
}</v>
      </c>
      <c r="CY11" s="5">
        <v>4</v>
      </c>
      <c r="CZ11" s="35"/>
      <c r="DA11" s="5">
        <v>6</v>
      </c>
      <c r="DB11" s="5">
        <v>4</v>
      </c>
      <c r="DC11" s="5">
        <v>3</v>
      </c>
      <c r="DD11" s="5">
        <v>2</v>
      </c>
      <c r="DE11" s="5">
        <v>0</v>
      </c>
      <c r="DF11" s="5">
        <v>0</v>
      </c>
      <c r="DG11" s="5" t="str">
        <f t="shared" si="2"/>
        <v>"PROWLER-9" : {
"Capacities":[],
"SpellsNb":6,
"Locations": {
"1":4,
"2":3,
"3":2,
"4":0,
"5":0}
}</v>
      </c>
      <c r="DH11" s="133">
        <v>4</v>
      </c>
      <c r="DI11" s="5" t="s">
        <v>1003</v>
      </c>
      <c r="DJ11" s="35" t="s">
        <v>3001</v>
      </c>
      <c r="DK11" s="92">
        <v>3</v>
      </c>
      <c r="DL11" s="92">
        <v>6</v>
      </c>
      <c r="DM11" s="92">
        <v>4</v>
      </c>
      <c r="DN11" s="92">
        <v>2</v>
      </c>
      <c r="DO11" s="92">
        <v>0</v>
      </c>
      <c r="DP11" s="92">
        <v>0</v>
      </c>
      <c r="DQ11" s="134" t="str">
        <f t="shared" si="3"/>
        <v>"WILY-9" : {
"Capacities":["Capacité de l'archétype de roublard"],
"BonusAttack": "5d6",
"MinorSpellsNb": 3,
"SpellsNb": 6,
"Locations": {
"1":4,
"2":2,
"3":0,
"4":0
}
}</v>
      </c>
      <c r="DR11" s="5">
        <v>4</v>
      </c>
      <c r="DS11" s="35" t="s">
        <v>2988</v>
      </c>
      <c r="DT11" s="5">
        <v>3</v>
      </c>
      <c r="DU11" s="5">
        <v>10</v>
      </c>
      <c r="DV11" s="5">
        <v>2</v>
      </c>
      <c r="DW11" s="5">
        <v>5</v>
      </c>
      <c r="DX11" s="5">
        <v>5</v>
      </c>
      <c r="DY11" s="118" t="str">
        <f t="shared" si="4"/>
        <v>"WIZARD-9" : {
"Capacities":["-"],
"MinorSpellsNb": 3,
"SpellsNb": 10,
"Locations": {"5":2},
"Invocations": 5
}</v>
      </c>
    </row>
    <row r="12" spans="1:129" ht="15" customHeight="1">
      <c r="A12" s="126">
        <v>10</v>
      </c>
      <c r="B12" s="4">
        <v>4</v>
      </c>
      <c r="C12" s="32" t="s">
        <v>2976</v>
      </c>
      <c r="D12" s="4">
        <v>4</v>
      </c>
      <c r="E12" s="4">
        <v>3</v>
      </c>
      <c r="F12" s="174">
        <v>3</v>
      </c>
      <c r="G12" s="174" t="s">
        <v>4093</v>
      </c>
      <c r="H12" s="144" t="str">
        <f t="shared" si="5"/>
        <v>"BARBARIAN-10": {
"Capacities": ["Capacité de voie"],
"Specials": 4,
"Damages": 3,
"ArmourlessSpeed": 3,
"ArmourlessCategories": ["3_HEAVY"]
}</v>
      </c>
      <c r="I12" s="135">
        <v>4</v>
      </c>
      <c r="J12" s="32" t="s">
        <v>3900</v>
      </c>
      <c r="K12" s="4">
        <v>4</v>
      </c>
      <c r="L12" s="4">
        <v>14</v>
      </c>
      <c r="M12" s="32">
        <v>4</v>
      </c>
      <c r="N12" s="32">
        <v>3</v>
      </c>
      <c r="O12" s="32">
        <v>3</v>
      </c>
      <c r="P12" s="32">
        <v>3</v>
      </c>
      <c r="Q12" s="32">
        <v>2</v>
      </c>
      <c r="R12" s="32">
        <v>0</v>
      </c>
      <c r="S12" s="32">
        <v>0</v>
      </c>
      <c r="T12" s="32">
        <v>0</v>
      </c>
      <c r="U12" s="32">
        <v>0</v>
      </c>
      <c r="V12" s="134" t="str">
        <f t="shared" si="6"/>
        <v>"BARD-10" : {
"Capacities":["Expertise", "Secrets magiques"],
"MinorSpellsNb": 4,
"SpellsNb": 14,
"Locations": {
"1":4,
"2":3,
"3":3,
"4":3,
"5":2,
"6":0,
"7":0,
"8":0,
"9":0}
}</v>
      </c>
      <c r="W12" s="93">
        <v>4</v>
      </c>
      <c r="X12" s="80" t="s">
        <v>3066</v>
      </c>
      <c r="Y12" s="93">
        <v>5</v>
      </c>
      <c r="Z12" s="80">
        <v>4</v>
      </c>
      <c r="AA12" s="80">
        <v>3</v>
      </c>
      <c r="AB12" s="80">
        <v>3</v>
      </c>
      <c r="AC12" s="80">
        <v>3</v>
      </c>
      <c r="AD12" s="80">
        <v>2</v>
      </c>
      <c r="AE12" s="80">
        <v>0</v>
      </c>
      <c r="AF12" s="80">
        <v>0</v>
      </c>
      <c r="AG12" s="80">
        <v>0</v>
      </c>
      <c r="AH12" s="80">
        <v>0</v>
      </c>
      <c r="AI12" s="82" t="str">
        <f t="shared" si="7"/>
        <v>"CLERK-10" : {
"Capacities":["Intervention divine"],
"MinorSpellsNb": 5,
"Locations": {
"1":4,
"2":3,
"3":3,
"4":3,
"5":2,
"6":0,
"7":0,
"8":0,
"9":0}
}</v>
      </c>
      <c r="AJ12" s="135">
        <v>4</v>
      </c>
      <c r="AK12" s="32" t="s">
        <v>3059</v>
      </c>
      <c r="AL12" s="4">
        <v>4</v>
      </c>
      <c r="AM12" s="32">
        <v>4</v>
      </c>
      <c r="AN12" s="32">
        <v>3</v>
      </c>
      <c r="AO12" s="32">
        <v>3</v>
      </c>
      <c r="AP12" s="32">
        <v>3</v>
      </c>
      <c r="AQ12" s="32">
        <v>2</v>
      </c>
      <c r="AR12" s="32">
        <v>0</v>
      </c>
      <c r="AS12" s="32">
        <v>0</v>
      </c>
      <c r="AT12" s="32">
        <v>0</v>
      </c>
      <c r="AU12" s="32">
        <v>0</v>
      </c>
      <c r="AV12" s="134" t="str">
        <f t="shared" si="8"/>
        <v>"DRUID-10" : {
"Capacities":["Capacité de cercle druidique"],
"MinorSpellsNb": 4,
"Locations": {
"1":4,
"2":3,
"3":3,
"4":3,
"5":2,
"6":0,
"7":0,
"8":0,
"9":0}
}</v>
      </c>
      <c r="AW12" s="4">
        <v>4</v>
      </c>
      <c r="AX12" s="4">
        <v>10</v>
      </c>
      <c r="AY12" s="32" t="s">
        <v>3053</v>
      </c>
      <c r="AZ12" s="4">
        <v>6</v>
      </c>
      <c r="BA12" s="4">
        <v>11</v>
      </c>
      <c r="BB12" s="32">
        <v>4</v>
      </c>
      <c r="BC12" s="32">
        <v>3</v>
      </c>
      <c r="BD12" s="32">
        <v>3</v>
      </c>
      <c r="BE12" s="32">
        <v>3</v>
      </c>
      <c r="BF12" s="32">
        <v>2</v>
      </c>
      <c r="BG12" s="32">
        <v>0</v>
      </c>
      <c r="BH12" s="32">
        <v>0</v>
      </c>
      <c r="BI12" s="32">
        <v>0</v>
      </c>
      <c r="BJ12" s="32">
        <v>0</v>
      </c>
      <c r="BK12" s="35" t="str">
        <f t="shared" si="9"/>
        <v>"SORCERER-10" : {
"Capacities":["Métamagie"],
"MinorSpellsNb": 6,
"SpellsNb": 11,
"Specials": 10,
"Locations": {
"1":4,
"2":3,
"3":3,
"4":3,
"5":2,
"6":0,
"7":0,
"8":0,
"9":0}
}</v>
      </c>
      <c r="BL12" s="135">
        <v>4</v>
      </c>
      <c r="BM12" s="32" t="s">
        <v>3048</v>
      </c>
      <c r="BN12" s="93">
        <v>3</v>
      </c>
      <c r="BO12" s="93">
        <v>7</v>
      </c>
      <c r="BP12" s="93">
        <v>4</v>
      </c>
      <c r="BQ12" s="93">
        <v>3</v>
      </c>
      <c r="BR12" s="93">
        <v>0</v>
      </c>
      <c r="BS12" s="93">
        <v>0</v>
      </c>
      <c r="BT12" s="134" t="str">
        <f t="shared" si="10"/>
        <v>"WARRIOR-10" : {
"Capacities":["Capacité de l'archétype martial"],
"MinorSpellsNb": 3,
"SpellsNb": 7,
"Locations": {
"1":4,
"2":3,
"3":0,
"4":0}
}</v>
      </c>
      <c r="BU12" s="4">
        <v>4</v>
      </c>
      <c r="BV12" s="32" t="s">
        <v>3042</v>
      </c>
      <c r="BW12" s="4">
        <v>5</v>
      </c>
      <c r="BX12" s="4">
        <v>4</v>
      </c>
      <c r="BY12" s="4">
        <v>3</v>
      </c>
      <c r="BZ12" s="4">
        <v>3</v>
      </c>
      <c r="CA12" s="4">
        <v>3</v>
      </c>
      <c r="CB12" s="4">
        <v>2</v>
      </c>
      <c r="CC12" s="4">
        <v>0</v>
      </c>
      <c r="CD12" s="4">
        <v>0</v>
      </c>
      <c r="CE12" s="4">
        <v>0</v>
      </c>
      <c r="CF12" s="4">
        <v>0</v>
      </c>
      <c r="CG12" s="5" t="str">
        <f t="shared" si="0"/>
        <v>"MAGICIAN-10" : {
"Capacities":["Capacité de la tradition arcanique"],
"MinorSpellsNb": 5,
"Locations": {
"1":4,
"2":3,
"3":3,
"4":3,
"5":2,
"6":0,
"7":0,
"8":0,
"9":0}
}</v>
      </c>
      <c r="CH12" s="142">
        <v>4</v>
      </c>
      <c r="CI12" s="119" t="s">
        <v>166</v>
      </c>
      <c r="CJ12" s="119">
        <v>10</v>
      </c>
      <c r="CK12" s="174">
        <v>6</v>
      </c>
      <c r="CL12" s="174" t="s">
        <v>4095</v>
      </c>
      <c r="CM12" s="147" t="s">
        <v>3033</v>
      </c>
      <c r="CN12" s="130" t="str">
        <f t="shared" si="11"/>
        <v>"MONK-10" : {
"Capacities":["Pureté du corps"],
"Specials": 10,
"BonusAttack": "1d6",
"ArmourlessSpeed": 6,
"ArmourlessCategories": ["1_LIGHT", "2_MID", "3_HEAVY"]
}</v>
      </c>
      <c r="CO12" s="135">
        <v>4</v>
      </c>
      <c r="CP12" s="32" t="s">
        <v>3023</v>
      </c>
      <c r="CQ12" s="32">
        <v>5</v>
      </c>
      <c r="CR12" s="32" t="s">
        <v>3276</v>
      </c>
      <c r="CS12" s="4">
        <v>4</v>
      </c>
      <c r="CT12" s="4">
        <v>3</v>
      </c>
      <c r="CU12" s="4">
        <v>2</v>
      </c>
      <c r="CV12" s="4">
        <v>0</v>
      </c>
      <c r="CW12" s="4">
        <v>0</v>
      </c>
      <c r="CX12" s="137" t="str">
        <f t="shared" si="1"/>
        <v>"PALADIN-10" : {
"Capacities":["Aura de courage"],
"SpellsNb": 5,
"SpellsNbBonus": "CHA",
"Locations": {
"1":4,
"2":3,
"3":2,
"4":0,
"5":0}
}</v>
      </c>
      <c r="CY12" s="4">
        <v>4</v>
      </c>
      <c r="CZ12" s="32" t="s">
        <v>3014</v>
      </c>
      <c r="DA12" s="4">
        <v>6</v>
      </c>
      <c r="DB12" s="4">
        <v>4</v>
      </c>
      <c r="DC12" s="4">
        <v>3</v>
      </c>
      <c r="DD12" s="4">
        <v>2</v>
      </c>
      <c r="DE12" s="4">
        <v>0</v>
      </c>
      <c r="DF12" s="4">
        <v>0</v>
      </c>
      <c r="DG12" s="5" t="str">
        <f t="shared" si="2"/>
        <v>"PROWLER-10" : {
"Capacities":["Amélioration de l'Explorateur-né", "Camouflage naturel"],
"SpellsNb":6,
"Locations": {
"1":4,
"2":3,
"3":2,
"4":0,
"5":0}
}</v>
      </c>
      <c r="DH12" s="135">
        <v>4</v>
      </c>
      <c r="DI12" s="4" t="s">
        <v>1003</v>
      </c>
      <c r="DJ12" s="32" t="s">
        <v>2974</v>
      </c>
      <c r="DK12" s="93">
        <v>4</v>
      </c>
      <c r="DL12" s="93">
        <v>7</v>
      </c>
      <c r="DM12" s="93">
        <v>4</v>
      </c>
      <c r="DN12" s="93">
        <v>3</v>
      </c>
      <c r="DO12" s="93">
        <v>0</v>
      </c>
      <c r="DP12" s="93">
        <v>0</v>
      </c>
      <c r="DQ12" s="134" t="str">
        <f t="shared" si="3"/>
        <v>"WILY-10" : {
"Capacities":["Amélioration de caractéristiques"],
"BonusAttack": "5d6",
"MinorSpellsNb": 4,
"SpellsNb": 7,
"Locations": {
"1":4,
"2":3,
"3":0,
"4":0
}
}</v>
      </c>
      <c r="DR12" s="4">
        <v>4</v>
      </c>
      <c r="DS12" s="32" t="s">
        <v>2989</v>
      </c>
      <c r="DT12" s="4">
        <v>4</v>
      </c>
      <c r="DU12" s="4">
        <v>10</v>
      </c>
      <c r="DV12" s="4">
        <v>2</v>
      </c>
      <c r="DW12" s="4">
        <v>5</v>
      </c>
      <c r="DX12" s="4">
        <v>5</v>
      </c>
      <c r="DY12" s="118" t="str">
        <f t="shared" si="4"/>
        <v>"WIZARD-10" : {
"Capacities":["Capacité de patron d'Outremonde"],
"MinorSpellsNb": 4,
"SpellsNb": 10,
"Locations": {"5":2},
"Invocations": 5
}</v>
      </c>
    </row>
    <row r="13" spans="1:129" ht="15" customHeight="1">
      <c r="A13" s="125">
        <v>11</v>
      </c>
      <c r="B13" s="5">
        <v>4</v>
      </c>
      <c r="C13" s="35" t="s">
        <v>2979</v>
      </c>
      <c r="D13" s="5">
        <v>4</v>
      </c>
      <c r="E13" s="5">
        <v>3</v>
      </c>
      <c r="F13" s="173">
        <v>3</v>
      </c>
      <c r="G13" s="173" t="s">
        <v>4093</v>
      </c>
      <c r="H13" s="144" t="str">
        <f t="shared" si="5"/>
        <v>"BARBARIAN-11": {
"Capacities": ["Rage implacable"],
"Specials": 4,
"Damages": 3,
"ArmourlessSpeed": 3,
"ArmourlessCategories": ["3_HEAVY"]
}</v>
      </c>
      <c r="I13" s="133">
        <v>4</v>
      </c>
      <c r="J13" s="35"/>
      <c r="K13" s="5">
        <v>4</v>
      </c>
      <c r="L13" s="5">
        <v>15</v>
      </c>
      <c r="M13" s="35">
        <v>4</v>
      </c>
      <c r="N13" s="35">
        <v>3</v>
      </c>
      <c r="O13" s="35">
        <v>3</v>
      </c>
      <c r="P13" s="35">
        <v>3</v>
      </c>
      <c r="Q13" s="35">
        <v>2</v>
      </c>
      <c r="R13" s="35">
        <v>1</v>
      </c>
      <c r="S13" s="35">
        <v>0</v>
      </c>
      <c r="T13" s="35">
        <v>0</v>
      </c>
      <c r="U13" s="35">
        <v>0</v>
      </c>
      <c r="V13" s="134" t="str">
        <f t="shared" si="6"/>
        <v>"BARD-11" : {
"Capacities":[],
"MinorSpellsNb": 4,
"SpellsNb": 15,
"Locations": {
"1":4,
"2":3,
"3":3,
"4":3,
"5":2,
"6":1,
"7":0,
"8":0,
"9":0}
}</v>
      </c>
      <c r="W13" s="92">
        <v>4</v>
      </c>
      <c r="X13" s="82" t="s">
        <v>3067</v>
      </c>
      <c r="Y13" s="92">
        <v>5</v>
      </c>
      <c r="Z13" s="82">
        <v>4</v>
      </c>
      <c r="AA13" s="82">
        <v>3</v>
      </c>
      <c r="AB13" s="82">
        <v>3</v>
      </c>
      <c r="AC13" s="82">
        <v>3</v>
      </c>
      <c r="AD13" s="82">
        <v>2</v>
      </c>
      <c r="AE13" s="82">
        <v>1</v>
      </c>
      <c r="AF13" s="82">
        <v>0</v>
      </c>
      <c r="AG13" s="82">
        <v>0</v>
      </c>
      <c r="AH13" s="82">
        <v>0</v>
      </c>
      <c r="AI13" s="82" t="str">
        <f t="shared" si="7"/>
        <v>"CLERK-11" : {
"Capacities":["Destruction des morts-vivants (FP 2)"],
"MinorSpellsNb": 5,
"Locations": {
"1":4,
"2":3,
"3":3,
"4":3,
"5":2,
"6":1,
"7":0,
"8":0,
"9":0}
}</v>
      </c>
      <c r="AJ13" s="133">
        <v>4</v>
      </c>
      <c r="AK13" s="35"/>
      <c r="AL13" s="5">
        <v>4</v>
      </c>
      <c r="AM13" s="35">
        <v>4</v>
      </c>
      <c r="AN13" s="35">
        <v>3</v>
      </c>
      <c r="AO13" s="35">
        <v>3</v>
      </c>
      <c r="AP13" s="35">
        <v>3</v>
      </c>
      <c r="AQ13" s="35">
        <v>2</v>
      </c>
      <c r="AR13" s="35">
        <v>1</v>
      </c>
      <c r="AS13" s="35">
        <v>0</v>
      </c>
      <c r="AT13" s="35">
        <v>0</v>
      </c>
      <c r="AU13" s="35">
        <v>0</v>
      </c>
      <c r="AV13" s="134" t="str">
        <f t="shared" si="8"/>
        <v>"DRUID-11" : {
"Capacities":[],
"MinorSpellsNb": 4,
"Locations": {
"1":4,
"2":3,
"3":3,
"4":3,
"5":2,
"6":1,
"7":0,
"8":0,
"9":0}
}</v>
      </c>
      <c r="AW13" s="5">
        <v>4</v>
      </c>
      <c r="AX13" s="5">
        <v>11</v>
      </c>
      <c r="AY13" s="35"/>
      <c r="AZ13" s="5">
        <v>6</v>
      </c>
      <c r="BA13" s="5">
        <v>12</v>
      </c>
      <c r="BB13" s="35">
        <v>4</v>
      </c>
      <c r="BC13" s="35">
        <v>3</v>
      </c>
      <c r="BD13" s="35">
        <v>3</v>
      </c>
      <c r="BE13" s="35">
        <v>3</v>
      </c>
      <c r="BF13" s="35">
        <v>2</v>
      </c>
      <c r="BG13" s="35">
        <v>1</v>
      </c>
      <c r="BH13" s="35">
        <v>0</v>
      </c>
      <c r="BI13" s="35">
        <v>0</v>
      </c>
      <c r="BJ13" s="35">
        <v>0</v>
      </c>
      <c r="BK13" s="35" t="str">
        <f t="shared" si="9"/>
        <v>"SORCERER-11" : {
"Capacities":[],
"MinorSpellsNb": 6,
"SpellsNb": 12,
"Specials": 11,
"Locations": {
"1":4,
"2":3,
"3":3,
"4":3,
"5":2,
"6":1,
"7":0,
"8":0,
"9":0}
}</v>
      </c>
      <c r="BL13" s="133">
        <v>4</v>
      </c>
      <c r="BM13" s="35" t="s">
        <v>3049</v>
      </c>
      <c r="BN13" s="92">
        <v>3</v>
      </c>
      <c r="BO13" s="92">
        <v>8</v>
      </c>
      <c r="BP13" s="92">
        <v>4</v>
      </c>
      <c r="BQ13" s="92">
        <v>3</v>
      </c>
      <c r="BR13" s="92">
        <v>0</v>
      </c>
      <c r="BS13" s="92">
        <v>0</v>
      </c>
      <c r="BT13" s="134" t="str">
        <f t="shared" si="10"/>
        <v>"WARRIOR-11" : {
"Capacities":["Attaque supplémentaire (2)"],
"MinorSpellsNb": 3,
"SpellsNb": 8,
"Locations": {
"1":4,
"2":3,
"3":0,
"4":0}
}</v>
      </c>
      <c r="BU13" s="5">
        <v>4</v>
      </c>
      <c r="BV13" s="35"/>
      <c r="BW13" s="5">
        <v>5</v>
      </c>
      <c r="BX13" s="5">
        <v>4</v>
      </c>
      <c r="BY13" s="5">
        <v>3</v>
      </c>
      <c r="BZ13" s="5">
        <v>3</v>
      </c>
      <c r="CA13" s="5">
        <v>3</v>
      </c>
      <c r="CB13" s="5">
        <v>2</v>
      </c>
      <c r="CC13" s="5">
        <v>1</v>
      </c>
      <c r="CD13" s="5">
        <v>0</v>
      </c>
      <c r="CE13" s="5">
        <v>0</v>
      </c>
      <c r="CF13" s="5">
        <v>0</v>
      </c>
      <c r="CG13" s="5" t="str">
        <f t="shared" si="0"/>
        <v>"MAGICIAN-11" : {
"Capacities":[],
"MinorSpellsNb": 5,
"Locations": {
"1":4,
"2":3,
"3":3,
"4":3,
"5":2,
"6":1,
"7":0,
"8":0,
"9":0}
}</v>
      </c>
      <c r="CH13" s="141">
        <v>4</v>
      </c>
      <c r="CI13" s="117" t="s">
        <v>169</v>
      </c>
      <c r="CJ13" s="117">
        <v>11</v>
      </c>
      <c r="CK13" s="173">
        <v>6</v>
      </c>
      <c r="CL13" s="173" t="s">
        <v>4095</v>
      </c>
      <c r="CM13" s="146" t="s">
        <v>3034</v>
      </c>
      <c r="CN13" s="130" t="str">
        <f t="shared" si="11"/>
        <v>"MONK-11" : {
"Capacities":["Capacité de la tradition monastique"],
"Specials": 11,
"BonusAttack": "1d8",
"ArmourlessSpeed": 6,
"ArmourlessCategories": ["1_LIGHT", "2_MID", "3_HEAVY"]
}</v>
      </c>
      <c r="CO13" s="133">
        <v>4</v>
      </c>
      <c r="CP13" s="35" t="s">
        <v>3024</v>
      </c>
      <c r="CQ13" s="35">
        <v>5</v>
      </c>
      <c r="CR13" s="35" t="s">
        <v>3276</v>
      </c>
      <c r="CS13" s="5">
        <v>4</v>
      </c>
      <c r="CT13" s="5">
        <v>3</v>
      </c>
      <c r="CU13" s="5">
        <v>3</v>
      </c>
      <c r="CV13" s="5">
        <v>0</v>
      </c>
      <c r="CW13" s="5">
        <v>0</v>
      </c>
      <c r="CX13" s="137" t="str">
        <f t="shared" si="1"/>
        <v>"PALADIN-11" : {
"Capacities":["Châtiment divin amélioré"],
"SpellsNb": 5,
"SpellsNbBonus": "CHA",
"Locations": {
"1":4,
"2":3,
"3":3,
"4":0,
"5":0}
}</v>
      </c>
      <c r="CY13" s="5">
        <v>4</v>
      </c>
      <c r="CZ13" s="35" t="s">
        <v>3012</v>
      </c>
      <c r="DA13" s="5">
        <v>7</v>
      </c>
      <c r="DB13" s="5">
        <v>4</v>
      </c>
      <c r="DC13" s="5">
        <v>3</v>
      </c>
      <c r="DD13" s="5">
        <v>3</v>
      </c>
      <c r="DE13" s="5">
        <v>0</v>
      </c>
      <c r="DF13" s="5">
        <v>0</v>
      </c>
      <c r="DG13" s="5" t="str">
        <f t="shared" si="2"/>
        <v>"PROWLER-11" : {
"Capacities":["Capacité de l'archétype de rôdeur"],
"SpellsNb":7,
"Locations": {
"1":4,
"2":3,
"3":3,
"4":0,
"5":0}
}</v>
      </c>
      <c r="DH13" s="133">
        <v>4</v>
      </c>
      <c r="DI13" s="5" t="s">
        <v>1004</v>
      </c>
      <c r="DJ13" s="35" t="s">
        <v>3002</v>
      </c>
      <c r="DK13" s="92">
        <v>4</v>
      </c>
      <c r="DL13" s="92">
        <v>8</v>
      </c>
      <c r="DM13" s="92">
        <v>4</v>
      </c>
      <c r="DN13" s="92">
        <v>3</v>
      </c>
      <c r="DO13" s="92">
        <v>0</v>
      </c>
      <c r="DP13" s="92">
        <v>0</v>
      </c>
      <c r="DQ13" s="134" t="str">
        <f t="shared" si="3"/>
        <v>"WILY-11" : {
"Capacities":["Talent"],
"BonusAttack": "6d6",
"MinorSpellsNb": 4,
"SpellsNb": 8,
"Locations": {
"1":4,
"2":3,
"3":0,
"4":0
}
}</v>
      </c>
      <c r="DR13" s="5">
        <v>4</v>
      </c>
      <c r="DS13" s="35" t="s">
        <v>2990</v>
      </c>
      <c r="DT13" s="5">
        <v>4</v>
      </c>
      <c r="DU13" s="5">
        <v>11</v>
      </c>
      <c r="DV13" s="5">
        <v>3</v>
      </c>
      <c r="DW13" s="5">
        <v>5</v>
      </c>
      <c r="DX13" s="5">
        <v>5</v>
      </c>
      <c r="DY13" s="118" t="str">
        <f t="shared" si="4"/>
        <v>"WIZARD-11" : {
"Capacities":["Arcanum mystique (niveau 6)"],
"MinorSpellsNb": 4,
"SpellsNb": 11,
"Locations": {"5":3},
"Invocations": 5
}</v>
      </c>
    </row>
    <row r="14" spans="1:129" ht="15" customHeight="1">
      <c r="A14" s="126">
        <v>12</v>
      </c>
      <c r="B14" s="4">
        <v>4</v>
      </c>
      <c r="C14" s="32" t="s">
        <v>2974</v>
      </c>
      <c r="D14" s="4">
        <v>5</v>
      </c>
      <c r="E14" s="4">
        <v>3</v>
      </c>
      <c r="F14" s="174">
        <v>3</v>
      </c>
      <c r="G14" s="174" t="s">
        <v>4093</v>
      </c>
      <c r="H14" s="144" t="str">
        <f t="shared" si="5"/>
        <v>"BARBARIAN-12": {
"Capacities": ["Amélioration de caractéristiques"],
"Specials": 5,
"Damages": 3,
"ArmourlessSpeed": 3,
"ArmourlessCategories": ["3_HEAVY"]
}</v>
      </c>
      <c r="I14" s="135">
        <v>4</v>
      </c>
      <c r="J14" s="32" t="s">
        <v>2974</v>
      </c>
      <c r="K14" s="4">
        <v>4</v>
      </c>
      <c r="L14" s="4">
        <v>15</v>
      </c>
      <c r="M14" s="32">
        <v>4</v>
      </c>
      <c r="N14" s="32">
        <v>3</v>
      </c>
      <c r="O14" s="32">
        <v>3</v>
      </c>
      <c r="P14" s="32">
        <v>3</v>
      </c>
      <c r="Q14" s="32">
        <v>2</v>
      </c>
      <c r="R14" s="32">
        <v>1</v>
      </c>
      <c r="S14" s="32">
        <v>0</v>
      </c>
      <c r="T14" s="32">
        <v>0</v>
      </c>
      <c r="U14" s="32">
        <v>0</v>
      </c>
      <c r="V14" s="134" t="str">
        <f t="shared" si="6"/>
        <v>"BARD-12" : {
"Capacities":["Amélioration de caractéristiques"],
"MinorSpellsNb": 4,
"SpellsNb": 15,
"Locations": {
"1":4,
"2":3,
"3":3,
"4":3,
"5":2,
"6":1,
"7":0,
"8":0,
"9":0}
}</v>
      </c>
      <c r="W14" s="93">
        <v>4</v>
      </c>
      <c r="X14" s="80" t="s">
        <v>2974</v>
      </c>
      <c r="Y14" s="93">
        <v>5</v>
      </c>
      <c r="Z14" s="80">
        <v>4</v>
      </c>
      <c r="AA14" s="80">
        <v>3</v>
      </c>
      <c r="AB14" s="80">
        <v>3</v>
      </c>
      <c r="AC14" s="80">
        <v>3</v>
      </c>
      <c r="AD14" s="80">
        <v>2</v>
      </c>
      <c r="AE14" s="80">
        <v>1</v>
      </c>
      <c r="AF14" s="80">
        <v>0</v>
      </c>
      <c r="AG14" s="80">
        <v>0</v>
      </c>
      <c r="AH14" s="80">
        <v>0</v>
      </c>
      <c r="AI14" s="82" t="str">
        <f t="shared" si="7"/>
        <v>"CLERK-12" : {
"Capacities":["Amélioration de caractéristiques"],
"MinorSpellsNb": 5,
"Locations": {
"1":4,
"2":3,
"3":3,
"4":3,
"5":2,
"6":1,
"7":0,
"8":0,
"9":0}
}</v>
      </c>
      <c r="AJ14" s="135">
        <v>4</v>
      </c>
      <c r="AK14" s="32" t="s">
        <v>2974</v>
      </c>
      <c r="AL14" s="4">
        <v>4</v>
      </c>
      <c r="AM14" s="32">
        <v>4</v>
      </c>
      <c r="AN14" s="32">
        <v>3</v>
      </c>
      <c r="AO14" s="32">
        <v>3</v>
      </c>
      <c r="AP14" s="32">
        <v>3</v>
      </c>
      <c r="AQ14" s="32">
        <v>2</v>
      </c>
      <c r="AR14" s="32">
        <v>1</v>
      </c>
      <c r="AS14" s="32">
        <v>0</v>
      </c>
      <c r="AT14" s="32">
        <v>0</v>
      </c>
      <c r="AU14" s="32">
        <v>0</v>
      </c>
      <c r="AV14" s="134" t="str">
        <f t="shared" si="8"/>
        <v>"DRUID-12" : {
"Capacities":["Amélioration de caractéristiques"],
"MinorSpellsNb": 4,
"Locations": {
"1":4,
"2":3,
"3":3,
"4":3,
"5":2,
"6":1,
"7":0,
"8":0,
"9":0}
}</v>
      </c>
      <c r="AW14" s="4">
        <v>4</v>
      </c>
      <c r="AX14" s="4">
        <v>12</v>
      </c>
      <c r="AY14" s="32" t="s">
        <v>2974</v>
      </c>
      <c r="AZ14" s="4">
        <v>6</v>
      </c>
      <c r="BA14" s="4">
        <v>12</v>
      </c>
      <c r="BB14" s="32">
        <v>4</v>
      </c>
      <c r="BC14" s="32">
        <v>3</v>
      </c>
      <c r="BD14" s="32">
        <v>3</v>
      </c>
      <c r="BE14" s="32">
        <v>3</v>
      </c>
      <c r="BF14" s="32">
        <v>2</v>
      </c>
      <c r="BG14" s="32">
        <v>1</v>
      </c>
      <c r="BH14" s="32">
        <v>0</v>
      </c>
      <c r="BI14" s="32">
        <v>0</v>
      </c>
      <c r="BJ14" s="32">
        <v>0</v>
      </c>
      <c r="BK14" s="35" t="str">
        <f t="shared" si="9"/>
        <v>"SORCERER-12" : {
"Capacities":["Amélioration de caractéristiques"],
"MinorSpellsNb": 6,
"SpellsNb": 12,
"Specials": 12,
"Locations": {
"1":4,
"2":3,
"3":3,
"4":3,
"5":2,
"6":1,
"7":0,
"8":0,
"9":0}
}</v>
      </c>
      <c r="BL14" s="135">
        <v>4</v>
      </c>
      <c r="BM14" s="32" t="s">
        <v>2974</v>
      </c>
      <c r="BN14" s="93">
        <v>3</v>
      </c>
      <c r="BO14" s="93">
        <v>8</v>
      </c>
      <c r="BP14" s="93">
        <v>4</v>
      </c>
      <c r="BQ14" s="93">
        <v>3</v>
      </c>
      <c r="BR14" s="93">
        <v>0</v>
      </c>
      <c r="BS14" s="93">
        <v>0</v>
      </c>
      <c r="BT14" s="134" t="str">
        <f t="shared" si="10"/>
        <v>"WARRIOR-12" : {
"Capacities":["Amélioration de caractéristiques"],
"MinorSpellsNb": 3,
"SpellsNb": 8,
"Locations": {
"1":4,
"2":3,
"3":0,
"4":0}
}</v>
      </c>
      <c r="BU14" s="4">
        <v>4</v>
      </c>
      <c r="BV14" s="32" t="s">
        <v>2974</v>
      </c>
      <c r="BW14" s="4">
        <v>5</v>
      </c>
      <c r="BX14" s="4">
        <v>4</v>
      </c>
      <c r="BY14" s="4">
        <v>3</v>
      </c>
      <c r="BZ14" s="4">
        <v>3</v>
      </c>
      <c r="CA14" s="4">
        <v>3</v>
      </c>
      <c r="CB14" s="4">
        <v>2</v>
      </c>
      <c r="CC14" s="4">
        <v>1</v>
      </c>
      <c r="CD14" s="4">
        <v>0</v>
      </c>
      <c r="CE14" s="4">
        <v>0</v>
      </c>
      <c r="CF14" s="4">
        <v>0</v>
      </c>
      <c r="CG14" s="5" t="str">
        <f t="shared" si="0"/>
        <v>"MAGICIAN-12" : {
"Capacities":["Amélioration de caractéristiques"],
"MinorSpellsNb": 5,
"Locations": {
"1":4,
"2":3,
"3":3,
"4":3,
"5":2,
"6":1,
"7":0,
"8":0,
"9":0}
}</v>
      </c>
      <c r="CH14" s="142">
        <v>4</v>
      </c>
      <c r="CI14" s="119" t="s">
        <v>169</v>
      </c>
      <c r="CJ14" s="119">
        <v>12</v>
      </c>
      <c r="CK14" s="174">
        <v>6</v>
      </c>
      <c r="CL14" s="174" t="s">
        <v>4095</v>
      </c>
      <c r="CM14" s="147" t="s">
        <v>2974</v>
      </c>
      <c r="CN14" s="130" t="str">
        <f t="shared" si="11"/>
        <v>"MONK-12" : {
"Capacities":["Amélioration de caractéristiques"],
"Specials": 12,
"BonusAttack": "1d8",
"ArmourlessSpeed": 6,
"ArmourlessCategories": ["1_LIGHT", "2_MID", "3_HEAVY"]
}</v>
      </c>
      <c r="CO14" s="135">
        <v>4</v>
      </c>
      <c r="CP14" s="32" t="s">
        <v>2974</v>
      </c>
      <c r="CQ14" s="32">
        <v>6</v>
      </c>
      <c r="CR14" s="32" t="s">
        <v>3276</v>
      </c>
      <c r="CS14" s="4">
        <v>4</v>
      </c>
      <c r="CT14" s="4">
        <v>3</v>
      </c>
      <c r="CU14" s="4">
        <v>3</v>
      </c>
      <c r="CV14" s="4">
        <v>0</v>
      </c>
      <c r="CW14" s="4">
        <v>0</v>
      </c>
      <c r="CX14" s="137" t="str">
        <f t="shared" si="1"/>
        <v>"PALADIN-12" : {
"Capacities":["Amélioration de caractéristiques"],
"SpellsNb": 6,
"SpellsNbBonus": "CHA",
"Locations": {
"1":4,
"2":3,
"3":3,
"4":0,
"5":0}
}</v>
      </c>
      <c r="CY14" s="4">
        <v>4</v>
      </c>
      <c r="CZ14" s="32" t="s">
        <v>2974</v>
      </c>
      <c r="DA14" s="4">
        <v>7</v>
      </c>
      <c r="DB14" s="4">
        <v>4</v>
      </c>
      <c r="DC14" s="4">
        <v>3</v>
      </c>
      <c r="DD14" s="4">
        <v>3</v>
      </c>
      <c r="DE14" s="4">
        <v>0</v>
      </c>
      <c r="DF14" s="4">
        <v>0</v>
      </c>
      <c r="DG14" s="5" t="str">
        <f t="shared" si="2"/>
        <v>"PROWLER-12" : {
"Capacities":["Amélioration de caractéristiques"],
"SpellsNb":7,
"Locations": {
"1":4,
"2":3,
"3":3,
"4":0,
"5":0}
}</v>
      </c>
      <c r="DH14" s="135">
        <v>4</v>
      </c>
      <c r="DI14" s="4" t="s">
        <v>1004</v>
      </c>
      <c r="DJ14" s="32" t="s">
        <v>2974</v>
      </c>
      <c r="DK14" s="93">
        <v>4</v>
      </c>
      <c r="DL14" s="93">
        <v>8</v>
      </c>
      <c r="DM14" s="93">
        <v>4</v>
      </c>
      <c r="DN14" s="93">
        <v>3</v>
      </c>
      <c r="DO14" s="93">
        <v>0</v>
      </c>
      <c r="DP14" s="93">
        <v>0</v>
      </c>
      <c r="DQ14" s="134" t="str">
        <f t="shared" si="3"/>
        <v>"WILY-12" : {
"Capacities":["Amélioration de caractéristiques"],
"BonusAttack": "6d6",
"MinorSpellsNb": 4,
"SpellsNb": 8,
"Locations": {
"1":4,
"2":3,
"3":0,
"4":0
}
}</v>
      </c>
      <c r="DR14" s="4">
        <v>4</v>
      </c>
      <c r="DS14" s="32" t="s">
        <v>2974</v>
      </c>
      <c r="DT14" s="4">
        <v>4</v>
      </c>
      <c r="DU14" s="4">
        <v>11</v>
      </c>
      <c r="DV14" s="4">
        <v>3</v>
      </c>
      <c r="DW14" s="4">
        <v>5</v>
      </c>
      <c r="DX14" s="4">
        <v>6</v>
      </c>
      <c r="DY14" s="118" t="str">
        <f t="shared" si="4"/>
        <v>"WIZARD-12" : {
"Capacities":["Amélioration de caractéristiques"],
"MinorSpellsNb": 4,
"SpellsNb": 11,
"Locations": {"5":3},
"Invocations": 6
}</v>
      </c>
    </row>
    <row r="15" spans="1:129" ht="15" customHeight="1">
      <c r="A15" s="125">
        <v>13</v>
      </c>
      <c r="B15" s="5">
        <v>5</v>
      </c>
      <c r="C15" s="35" t="s">
        <v>2980</v>
      </c>
      <c r="D15" s="5">
        <v>5</v>
      </c>
      <c r="E15" s="5">
        <v>3</v>
      </c>
      <c r="F15" s="173">
        <v>3</v>
      </c>
      <c r="G15" s="173" t="s">
        <v>4093</v>
      </c>
      <c r="H15" s="144" t="str">
        <f t="shared" si="5"/>
        <v>"BARBARIAN-13": {
"Capacities": ["Critique brutal (2 dés)"],
"Specials": 5,
"Damages": 3,
"ArmourlessSpeed": 3,
"ArmourlessCategories": ["3_HEAVY"]
}</v>
      </c>
      <c r="I15" s="133">
        <v>5</v>
      </c>
      <c r="J15" s="35" t="s">
        <v>3076</v>
      </c>
      <c r="K15" s="5">
        <v>4</v>
      </c>
      <c r="L15" s="5">
        <v>16</v>
      </c>
      <c r="M15" s="35">
        <v>4</v>
      </c>
      <c r="N15" s="35">
        <v>3</v>
      </c>
      <c r="O15" s="35">
        <v>3</v>
      </c>
      <c r="P15" s="35">
        <v>3</v>
      </c>
      <c r="Q15" s="35">
        <v>2</v>
      </c>
      <c r="R15" s="35">
        <v>1</v>
      </c>
      <c r="S15" s="35">
        <v>1</v>
      </c>
      <c r="T15" s="35">
        <v>0</v>
      </c>
      <c r="U15" s="35">
        <v>0</v>
      </c>
      <c r="V15" s="134" t="str">
        <f t="shared" si="6"/>
        <v>"BARD-13" : {
"Capacities":["Chant de repos (d10)"],
"MinorSpellsNb": 4,
"SpellsNb": 16,
"Locations": {
"1":4,
"2":3,
"3":3,
"4":3,
"5":2,
"6":1,
"7":1,
"8":0,
"9":0}
}</v>
      </c>
      <c r="W15" s="92">
        <v>5</v>
      </c>
      <c r="X15" s="82"/>
      <c r="Y15" s="92">
        <v>5</v>
      </c>
      <c r="Z15" s="82">
        <v>4</v>
      </c>
      <c r="AA15" s="82">
        <v>3</v>
      </c>
      <c r="AB15" s="82">
        <v>3</v>
      </c>
      <c r="AC15" s="82">
        <v>3</v>
      </c>
      <c r="AD15" s="82">
        <v>2</v>
      </c>
      <c r="AE15" s="82">
        <v>1</v>
      </c>
      <c r="AF15" s="82">
        <v>1</v>
      </c>
      <c r="AG15" s="82">
        <v>0</v>
      </c>
      <c r="AH15" s="82">
        <v>0</v>
      </c>
      <c r="AI15" s="82" t="str">
        <f t="shared" si="7"/>
        <v>"CLERK-13" : {
"Capacities":[],
"MinorSpellsNb": 5,
"Locations": {
"1":4,
"2":3,
"3":3,
"4":3,
"5":2,
"6":1,
"7":1,
"8":0,
"9":0}
}</v>
      </c>
      <c r="AJ15" s="133">
        <v>5</v>
      </c>
      <c r="AK15" s="35"/>
      <c r="AL15" s="5">
        <v>4</v>
      </c>
      <c r="AM15" s="35">
        <v>4</v>
      </c>
      <c r="AN15" s="35">
        <v>3</v>
      </c>
      <c r="AO15" s="35">
        <v>3</v>
      </c>
      <c r="AP15" s="35">
        <v>3</v>
      </c>
      <c r="AQ15" s="35">
        <v>2</v>
      </c>
      <c r="AR15" s="35">
        <v>1</v>
      </c>
      <c r="AS15" s="35">
        <v>1</v>
      </c>
      <c r="AT15" s="35">
        <v>0</v>
      </c>
      <c r="AU15" s="35">
        <v>0</v>
      </c>
      <c r="AV15" s="134" t="str">
        <f t="shared" si="8"/>
        <v>"DRUID-13" : {
"Capacities":[],
"MinorSpellsNb": 4,
"Locations": {
"1":4,
"2":3,
"3":3,
"4":3,
"5":2,
"6":1,
"7":1,
"8":0,
"9":0}
}</v>
      </c>
      <c r="AW15" s="5">
        <v>5</v>
      </c>
      <c r="AX15" s="5">
        <v>13</v>
      </c>
      <c r="AY15" s="35"/>
      <c r="AZ15" s="5">
        <v>6</v>
      </c>
      <c r="BA15" s="5">
        <v>13</v>
      </c>
      <c r="BB15" s="35">
        <v>4</v>
      </c>
      <c r="BC15" s="35">
        <v>3</v>
      </c>
      <c r="BD15" s="35">
        <v>3</v>
      </c>
      <c r="BE15" s="35">
        <v>3</v>
      </c>
      <c r="BF15" s="35">
        <v>2</v>
      </c>
      <c r="BG15" s="35">
        <v>1</v>
      </c>
      <c r="BH15" s="35">
        <v>1</v>
      </c>
      <c r="BI15" s="35">
        <v>0</v>
      </c>
      <c r="BJ15" s="35">
        <v>0</v>
      </c>
      <c r="BK15" s="35" t="str">
        <f t="shared" si="9"/>
        <v>"SORCERER-13" : {
"Capacities":[],
"MinorSpellsNb": 6,
"SpellsNb": 13,
"Specials": 13,
"Locations": {
"1":4,
"2":3,
"3":3,
"4":3,
"5":2,
"6":1,
"7":1,
"8":0,
"9":0}
}</v>
      </c>
      <c r="BL15" s="133">
        <v>5</v>
      </c>
      <c r="BM15" s="35"/>
      <c r="BN15" s="92">
        <v>3</v>
      </c>
      <c r="BO15" s="92">
        <v>9</v>
      </c>
      <c r="BP15" s="92">
        <v>4</v>
      </c>
      <c r="BQ15" s="92">
        <v>3</v>
      </c>
      <c r="BR15" s="92">
        <v>2</v>
      </c>
      <c r="BS15" s="92">
        <v>0</v>
      </c>
      <c r="BT15" s="134" t="str">
        <f t="shared" si="10"/>
        <v>"WARRIOR-13" : {
"Capacities":[],
"MinorSpellsNb": 3,
"SpellsNb": 9,
"Locations": {
"1":4,
"2":3,
"3":2,
"4":0}
}</v>
      </c>
      <c r="BU15" s="5">
        <v>5</v>
      </c>
      <c r="BV15" s="35"/>
      <c r="BW15" s="5">
        <v>5</v>
      </c>
      <c r="BX15" s="5">
        <v>4</v>
      </c>
      <c r="BY15" s="5">
        <v>3</v>
      </c>
      <c r="BZ15" s="5">
        <v>3</v>
      </c>
      <c r="CA15" s="5">
        <v>3</v>
      </c>
      <c r="CB15" s="5">
        <v>2</v>
      </c>
      <c r="CC15" s="5">
        <v>1</v>
      </c>
      <c r="CD15" s="5">
        <v>1</v>
      </c>
      <c r="CE15" s="5">
        <v>0</v>
      </c>
      <c r="CF15" s="5">
        <v>0</v>
      </c>
      <c r="CG15" s="5" t="str">
        <f t="shared" si="0"/>
        <v>"MAGICIAN-13" : {
"Capacities":[],
"MinorSpellsNb": 5,
"Locations": {
"1":4,
"2":3,
"3":3,
"4":3,
"5":2,
"6":1,
"7":1,
"8":0,
"9":0}
}</v>
      </c>
      <c r="CH15" s="141">
        <v>5</v>
      </c>
      <c r="CI15" s="117" t="s">
        <v>169</v>
      </c>
      <c r="CJ15" s="117">
        <v>13</v>
      </c>
      <c r="CK15" s="173">
        <v>6</v>
      </c>
      <c r="CL15" s="173" t="s">
        <v>4095</v>
      </c>
      <c r="CM15" s="146" t="s">
        <v>3035</v>
      </c>
      <c r="CN15" s="130" t="str">
        <f t="shared" si="11"/>
        <v>"MONK-13" : {
"Capacities":["Langage du soleil et de la lune"],
"Specials": 13,
"BonusAttack": "1d8",
"ArmourlessSpeed": 6,
"ArmourlessCategories": ["1_LIGHT", "2_MID", "3_HEAVY"]
}</v>
      </c>
      <c r="CO15" s="133">
        <v>5</v>
      </c>
      <c r="CP15" s="35"/>
      <c r="CQ15" s="35">
        <v>6</v>
      </c>
      <c r="CR15" s="35" t="s">
        <v>3276</v>
      </c>
      <c r="CS15" s="5">
        <v>4</v>
      </c>
      <c r="CT15" s="5">
        <v>3</v>
      </c>
      <c r="CU15" s="5">
        <v>3</v>
      </c>
      <c r="CV15" s="5">
        <v>1</v>
      </c>
      <c r="CW15" s="5">
        <v>0</v>
      </c>
      <c r="CX15" s="137" t="str">
        <f t="shared" si="1"/>
        <v>"PALADIN-13" : {
"Capacities":[],
"SpellsNb": 6,
"SpellsNbBonus": "CHA",
"Locations": {
"1":4,
"2":3,
"3":3,
"4":1,
"5":0}
}</v>
      </c>
      <c r="CY15" s="5">
        <v>5</v>
      </c>
      <c r="CZ15" s="35"/>
      <c r="DA15" s="5">
        <v>8</v>
      </c>
      <c r="DB15" s="5">
        <v>4</v>
      </c>
      <c r="DC15" s="5">
        <v>3</v>
      </c>
      <c r="DD15" s="5">
        <v>3</v>
      </c>
      <c r="DE15" s="5">
        <v>1</v>
      </c>
      <c r="DF15" s="5">
        <v>0</v>
      </c>
      <c r="DG15" s="5" t="str">
        <f t="shared" si="2"/>
        <v>"PROWLER-13" : {
"Capacities":[],
"SpellsNb":8,
"Locations": {
"1":4,
"2":3,
"3":3,
"4":1,
"5":0}
}</v>
      </c>
      <c r="DH15" s="133">
        <v>5</v>
      </c>
      <c r="DI15" s="5" t="s">
        <v>1005</v>
      </c>
      <c r="DJ15" s="35" t="s">
        <v>3001</v>
      </c>
      <c r="DK15" s="92">
        <v>4</v>
      </c>
      <c r="DL15" s="92">
        <v>9</v>
      </c>
      <c r="DM15" s="92">
        <v>4</v>
      </c>
      <c r="DN15" s="92">
        <v>3</v>
      </c>
      <c r="DO15" s="92">
        <v>2</v>
      </c>
      <c r="DP15" s="92">
        <v>0</v>
      </c>
      <c r="DQ15" s="134" t="str">
        <f t="shared" si="3"/>
        <v>"WILY-13" : {
"Capacities":["Capacité de l'archétype de roublard"],
"BonusAttack": "7d6",
"MinorSpellsNb": 4,
"SpellsNb": 9,
"Locations": {
"1":4,
"2":3,
"3":2,
"4":0
}
}</v>
      </c>
      <c r="DR15" s="5">
        <v>5</v>
      </c>
      <c r="DS15" s="35" t="s">
        <v>2991</v>
      </c>
      <c r="DT15" s="5">
        <v>4</v>
      </c>
      <c r="DU15" s="5">
        <v>12</v>
      </c>
      <c r="DV15" s="5">
        <v>3</v>
      </c>
      <c r="DW15" s="5">
        <v>5</v>
      </c>
      <c r="DX15" s="5">
        <v>6</v>
      </c>
      <c r="DY15" s="118" t="str">
        <f t="shared" si="4"/>
        <v>"WIZARD-13" : {
"Capacities":["Arcanum mystique (niveau 7)"],
"MinorSpellsNb": 4,
"SpellsNb": 12,
"Locations": {"5":3},
"Invocations": 6
}</v>
      </c>
    </row>
    <row r="16" spans="1:129" ht="15" customHeight="1">
      <c r="A16" s="126">
        <v>14</v>
      </c>
      <c r="B16" s="4">
        <v>5</v>
      </c>
      <c r="C16" s="32" t="s">
        <v>2976</v>
      </c>
      <c r="D16" s="4">
        <v>5</v>
      </c>
      <c r="E16" s="4">
        <v>3</v>
      </c>
      <c r="F16" s="174">
        <v>3</v>
      </c>
      <c r="G16" s="174" t="s">
        <v>4093</v>
      </c>
      <c r="H16" s="144" t="str">
        <f t="shared" si="5"/>
        <v>"BARBARIAN-14": {
"Capacities": ["Capacité de voie"],
"Specials": 5,
"Damages": 3,
"ArmourlessSpeed": 3,
"ArmourlessCategories": ["3_HEAVY"]
}</v>
      </c>
      <c r="I16" s="135">
        <v>5</v>
      </c>
      <c r="J16" s="32" t="s">
        <v>3077</v>
      </c>
      <c r="K16" s="4">
        <v>4</v>
      </c>
      <c r="L16" s="4">
        <v>18</v>
      </c>
      <c r="M16" s="32">
        <v>4</v>
      </c>
      <c r="N16" s="32">
        <v>3</v>
      </c>
      <c r="O16" s="32">
        <v>3</v>
      </c>
      <c r="P16" s="32">
        <v>3</v>
      </c>
      <c r="Q16" s="32">
        <v>2</v>
      </c>
      <c r="R16" s="32">
        <v>1</v>
      </c>
      <c r="S16" s="32">
        <v>1</v>
      </c>
      <c r="T16" s="32">
        <v>0</v>
      </c>
      <c r="U16" s="32">
        <v>0</v>
      </c>
      <c r="V16" s="134" t="str">
        <f t="shared" si="6"/>
        <v>"BARD-14" : {
"Capacities":["Secrets magiques", "Capacité de collège bardique"],
"MinorSpellsNb": 4,
"SpellsNb": 18,
"Locations": {
"1":4,
"2":3,
"3":3,
"4":3,
"5":2,
"6":1,
"7":1,
"8":0,
"9":0}
}</v>
      </c>
      <c r="W16" s="93">
        <v>5</v>
      </c>
      <c r="X16" s="80" t="s">
        <v>3068</v>
      </c>
      <c r="Y16" s="93">
        <v>5</v>
      </c>
      <c r="Z16" s="80">
        <v>4</v>
      </c>
      <c r="AA16" s="80">
        <v>3</v>
      </c>
      <c r="AB16" s="80">
        <v>3</v>
      </c>
      <c r="AC16" s="80">
        <v>3</v>
      </c>
      <c r="AD16" s="80">
        <v>2</v>
      </c>
      <c r="AE16" s="80">
        <v>1</v>
      </c>
      <c r="AF16" s="80">
        <v>1</v>
      </c>
      <c r="AG16" s="80">
        <v>0</v>
      </c>
      <c r="AH16" s="80">
        <v>0</v>
      </c>
      <c r="AI16" s="82" t="str">
        <f t="shared" si="7"/>
        <v>"CLERK-14" : {
"Capacities":["Destruction des morts-vivants (FP 3)"],
"MinorSpellsNb": 5,
"Locations": {
"1":4,
"2":3,
"3":3,
"4":3,
"5":2,
"6":1,
"7":1,
"8":0,
"9":0}
}</v>
      </c>
      <c r="AJ16" s="135">
        <v>5</v>
      </c>
      <c r="AK16" s="32" t="s">
        <v>3059</v>
      </c>
      <c r="AL16" s="4">
        <v>4</v>
      </c>
      <c r="AM16" s="32">
        <v>4</v>
      </c>
      <c r="AN16" s="32">
        <v>3</v>
      </c>
      <c r="AO16" s="32">
        <v>3</v>
      </c>
      <c r="AP16" s="32">
        <v>3</v>
      </c>
      <c r="AQ16" s="32">
        <v>2</v>
      </c>
      <c r="AR16" s="32">
        <v>1</v>
      </c>
      <c r="AS16" s="32">
        <v>1</v>
      </c>
      <c r="AT16" s="32">
        <v>0</v>
      </c>
      <c r="AU16" s="32">
        <v>0</v>
      </c>
      <c r="AV16" s="134" t="str">
        <f t="shared" si="8"/>
        <v>"DRUID-14" : {
"Capacities":["Capacité de cercle druidique"],
"MinorSpellsNb": 4,
"Locations": {
"1":4,
"2":3,
"3":3,
"4":3,
"5":2,
"6":1,
"7":1,
"8":0,
"9":0}
}</v>
      </c>
      <c r="AW16" s="4">
        <v>5</v>
      </c>
      <c r="AX16" s="4">
        <v>14</v>
      </c>
      <c r="AY16" s="32" t="s">
        <v>3054</v>
      </c>
      <c r="AZ16" s="4">
        <v>6</v>
      </c>
      <c r="BA16" s="4">
        <v>13</v>
      </c>
      <c r="BB16" s="32">
        <v>4</v>
      </c>
      <c r="BC16" s="32">
        <v>3</v>
      </c>
      <c r="BD16" s="32">
        <v>3</v>
      </c>
      <c r="BE16" s="32">
        <v>3</v>
      </c>
      <c r="BF16" s="32">
        <v>2</v>
      </c>
      <c r="BG16" s="32">
        <v>1</v>
      </c>
      <c r="BH16" s="32">
        <v>1</v>
      </c>
      <c r="BI16" s="32">
        <v>0</v>
      </c>
      <c r="BJ16" s="32">
        <v>0</v>
      </c>
      <c r="BK16" s="35" t="str">
        <f t="shared" si="9"/>
        <v>"SORCERER-14" : {
"Capacities":["Capacité de l'origine magique"],
"MinorSpellsNb": 6,
"SpellsNb": 13,
"Specials": 14,
"Locations": {
"1":4,
"2":3,
"3":3,
"4":3,
"5":2,
"6":1,
"7":1,
"8":0,
"9":0}
}</v>
      </c>
      <c r="BL16" s="135">
        <v>5</v>
      </c>
      <c r="BM16" s="32" t="s">
        <v>2974</v>
      </c>
      <c r="BN16" s="93">
        <v>3</v>
      </c>
      <c r="BO16" s="93">
        <v>10</v>
      </c>
      <c r="BP16" s="93">
        <v>4</v>
      </c>
      <c r="BQ16" s="93">
        <v>3</v>
      </c>
      <c r="BR16" s="93">
        <v>2</v>
      </c>
      <c r="BS16" s="93">
        <v>0</v>
      </c>
      <c r="BT16" s="134" t="str">
        <f t="shared" si="10"/>
        <v>"WARRIOR-14" : {
"Capacities":["Amélioration de caractéristiques"],
"MinorSpellsNb": 3,
"SpellsNb": 10,
"Locations": {
"1":4,
"2":3,
"3":2,
"4":0}
}</v>
      </c>
      <c r="BU16" s="4">
        <v>5</v>
      </c>
      <c r="BV16" s="32" t="s">
        <v>3042</v>
      </c>
      <c r="BW16" s="4">
        <v>5</v>
      </c>
      <c r="BX16" s="4">
        <v>4</v>
      </c>
      <c r="BY16" s="4">
        <v>3</v>
      </c>
      <c r="BZ16" s="4">
        <v>3</v>
      </c>
      <c r="CA16" s="4">
        <v>3</v>
      </c>
      <c r="CB16" s="4">
        <v>2</v>
      </c>
      <c r="CC16" s="4">
        <v>1</v>
      </c>
      <c r="CD16" s="4">
        <v>1</v>
      </c>
      <c r="CE16" s="4">
        <v>0</v>
      </c>
      <c r="CF16" s="4">
        <v>0</v>
      </c>
      <c r="CG16" s="5" t="str">
        <f t="shared" si="0"/>
        <v>"MAGICIAN-14" : {
"Capacities":["Capacité de la tradition arcanique"],
"MinorSpellsNb": 5,
"Locations": {
"1":4,
"2":3,
"3":3,
"4":3,
"5":2,
"6":1,
"7":1,
"8":0,
"9":0}
}</v>
      </c>
      <c r="CH16" s="142">
        <v>5</v>
      </c>
      <c r="CI16" s="119" t="s">
        <v>169</v>
      </c>
      <c r="CJ16" s="119">
        <v>14</v>
      </c>
      <c r="CK16" s="174">
        <v>7.5</v>
      </c>
      <c r="CL16" s="174" t="s">
        <v>4095</v>
      </c>
      <c r="CM16" s="147" t="s">
        <v>3036</v>
      </c>
      <c r="CN16" s="130" t="str">
        <f t="shared" si="11"/>
        <v>"MONK-14" : {
"Capacities":["Âme de diamant"],
"Specials": 14,
"BonusAttack": "1d8",
"ArmourlessSpeed": 7.5,
"ArmourlessCategories": ["1_LIGHT", "2_MID", "3_HEAVY"]
}</v>
      </c>
      <c r="CO16" s="135">
        <v>5</v>
      </c>
      <c r="CP16" s="32" t="s">
        <v>3025</v>
      </c>
      <c r="CQ16" s="32">
        <v>7</v>
      </c>
      <c r="CR16" s="32" t="s">
        <v>3276</v>
      </c>
      <c r="CS16" s="4">
        <v>4</v>
      </c>
      <c r="CT16" s="4">
        <v>3</v>
      </c>
      <c r="CU16" s="4">
        <v>3</v>
      </c>
      <c r="CV16" s="4">
        <v>1</v>
      </c>
      <c r="CW16" s="4">
        <v>0</v>
      </c>
      <c r="CX16" s="137" t="str">
        <f t="shared" si="1"/>
        <v>"PALADIN-14" : {
"Capacities":["Contact purifiant"],
"SpellsNb": 7,
"SpellsNbBonus": "CHA",
"Locations": {
"1":4,
"2":3,
"3":3,
"4":1,
"5":0}
}</v>
      </c>
      <c r="CY16" s="4">
        <v>5</v>
      </c>
      <c r="CZ16" s="32" t="s">
        <v>3015</v>
      </c>
      <c r="DA16" s="4">
        <v>8</v>
      </c>
      <c r="DB16" s="4">
        <v>4</v>
      </c>
      <c r="DC16" s="4">
        <v>3</v>
      </c>
      <c r="DD16" s="4">
        <v>3</v>
      </c>
      <c r="DE16" s="4">
        <v>1</v>
      </c>
      <c r="DF16" s="4">
        <v>0</v>
      </c>
      <c r="DG16" s="5" t="str">
        <f t="shared" si="2"/>
        <v>"PROWLER-14" : {
"Capacities":["Amélioration de l'Ennemi juré", "Disparition"],
"SpellsNb":8,
"Locations": {
"1":4,
"2":3,
"3":3,
"4":1,
"5":0}
}</v>
      </c>
      <c r="DH16" s="135">
        <v>5</v>
      </c>
      <c r="DI16" s="4" t="s">
        <v>1005</v>
      </c>
      <c r="DJ16" s="32" t="s">
        <v>3003</v>
      </c>
      <c r="DK16" s="93">
        <v>4</v>
      </c>
      <c r="DL16" s="93">
        <v>10</v>
      </c>
      <c r="DM16" s="93">
        <v>4</v>
      </c>
      <c r="DN16" s="93">
        <v>3</v>
      </c>
      <c r="DO16" s="93">
        <v>2</v>
      </c>
      <c r="DP16" s="93">
        <v>0</v>
      </c>
      <c r="DQ16" s="134" t="str">
        <f t="shared" si="3"/>
        <v>"WILY-14" : {
"Capacities":["Ouïe fine"],
"BonusAttack": "7d6",
"MinorSpellsNb": 4,
"SpellsNb": 10,
"Locations": {
"1":4,
"2":3,
"3":2,
"4":0
}
}</v>
      </c>
      <c r="DR16" s="4">
        <v>5</v>
      </c>
      <c r="DS16" s="32" t="s">
        <v>2989</v>
      </c>
      <c r="DT16" s="4">
        <v>4</v>
      </c>
      <c r="DU16" s="4">
        <v>12</v>
      </c>
      <c r="DV16" s="4">
        <v>3</v>
      </c>
      <c r="DW16" s="4">
        <v>5</v>
      </c>
      <c r="DX16" s="4">
        <v>6</v>
      </c>
      <c r="DY16" s="118" t="str">
        <f t="shared" si="4"/>
        <v>"WIZARD-14" : {
"Capacities":["Capacité de patron d'Outremonde"],
"MinorSpellsNb": 4,
"SpellsNb": 12,
"Locations": {"5":3},
"Invocations": 6
}</v>
      </c>
    </row>
    <row r="17" spans="1:129" ht="15" customHeight="1">
      <c r="A17" s="125">
        <v>15</v>
      </c>
      <c r="B17" s="5">
        <v>5</v>
      </c>
      <c r="C17" s="35" t="s">
        <v>2981</v>
      </c>
      <c r="D17" s="5">
        <v>5</v>
      </c>
      <c r="E17" s="5">
        <v>3</v>
      </c>
      <c r="F17" s="173">
        <v>3</v>
      </c>
      <c r="G17" s="173" t="s">
        <v>4093</v>
      </c>
      <c r="H17" s="144" t="str">
        <f t="shared" si="5"/>
        <v>"BARBARIAN-15": {
"Capacities": ["Rage ininterrompue"],
"Specials": 5,
"Damages": 3,
"ArmourlessSpeed": 3,
"ArmourlessCategories": ["3_HEAVY"]
}</v>
      </c>
      <c r="I17" s="133">
        <v>5</v>
      </c>
      <c r="J17" s="35"/>
      <c r="K17" s="5">
        <v>4</v>
      </c>
      <c r="L17" s="5">
        <v>19</v>
      </c>
      <c r="M17" s="35">
        <v>4</v>
      </c>
      <c r="N17" s="35">
        <v>3</v>
      </c>
      <c r="O17" s="35">
        <v>3</v>
      </c>
      <c r="P17" s="35">
        <v>3</v>
      </c>
      <c r="Q17" s="35">
        <v>2</v>
      </c>
      <c r="R17" s="35">
        <v>1</v>
      </c>
      <c r="S17" s="35">
        <v>1</v>
      </c>
      <c r="T17" s="35">
        <v>1</v>
      </c>
      <c r="U17" s="35">
        <v>0</v>
      </c>
      <c r="V17" s="134" t="str">
        <f t="shared" si="6"/>
        <v>"BARD-15" : {
"Capacities":[],
"MinorSpellsNb": 4,
"SpellsNb": 19,
"Locations": {
"1":4,
"2":3,
"3":3,
"4":3,
"5":2,
"6":1,
"7":1,
"8":1,
"9":0}
}</v>
      </c>
      <c r="W17" s="92">
        <v>5</v>
      </c>
      <c r="X17" s="82"/>
      <c r="Y17" s="92">
        <v>5</v>
      </c>
      <c r="Z17" s="82">
        <v>4</v>
      </c>
      <c r="AA17" s="82">
        <v>3</v>
      </c>
      <c r="AB17" s="82">
        <v>3</v>
      </c>
      <c r="AC17" s="82">
        <v>3</v>
      </c>
      <c r="AD17" s="82">
        <v>2</v>
      </c>
      <c r="AE17" s="82">
        <v>1</v>
      </c>
      <c r="AF17" s="82">
        <v>1</v>
      </c>
      <c r="AG17" s="82">
        <v>1</v>
      </c>
      <c r="AH17" s="82">
        <v>0</v>
      </c>
      <c r="AI17" s="82" t="str">
        <f t="shared" si="7"/>
        <v>"CLERK-15" : {
"Capacities":[],
"MinorSpellsNb": 5,
"Locations": {
"1":4,
"2":3,
"3":3,
"4":3,
"5":2,
"6":1,
"7":1,
"8":1,
"9":0}
}</v>
      </c>
      <c r="AJ17" s="133">
        <v>5</v>
      </c>
      <c r="AK17" s="35"/>
      <c r="AL17" s="5">
        <v>4</v>
      </c>
      <c r="AM17" s="35">
        <v>4</v>
      </c>
      <c r="AN17" s="35">
        <v>3</v>
      </c>
      <c r="AO17" s="35">
        <v>3</v>
      </c>
      <c r="AP17" s="35">
        <v>3</v>
      </c>
      <c r="AQ17" s="35">
        <v>2</v>
      </c>
      <c r="AR17" s="35">
        <v>1</v>
      </c>
      <c r="AS17" s="35">
        <v>1</v>
      </c>
      <c r="AT17" s="35">
        <v>1</v>
      </c>
      <c r="AU17" s="35">
        <v>0</v>
      </c>
      <c r="AV17" s="134" t="str">
        <f t="shared" si="8"/>
        <v>"DRUID-15" : {
"Capacities":[],
"MinorSpellsNb": 4,
"Locations": {
"1":4,
"2":3,
"3":3,
"4":3,
"5":2,
"6":1,
"7":1,
"8":1,
"9":0}
}</v>
      </c>
      <c r="AW17" s="5">
        <v>5</v>
      </c>
      <c r="AX17" s="5">
        <v>15</v>
      </c>
      <c r="AY17" s="35"/>
      <c r="AZ17" s="5">
        <v>6</v>
      </c>
      <c r="BA17" s="5">
        <v>14</v>
      </c>
      <c r="BB17" s="35">
        <v>4</v>
      </c>
      <c r="BC17" s="35">
        <v>3</v>
      </c>
      <c r="BD17" s="35">
        <v>3</v>
      </c>
      <c r="BE17" s="35">
        <v>3</v>
      </c>
      <c r="BF17" s="35">
        <v>2</v>
      </c>
      <c r="BG17" s="35">
        <v>1</v>
      </c>
      <c r="BH17" s="35">
        <v>1</v>
      </c>
      <c r="BI17" s="35">
        <v>1</v>
      </c>
      <c r="BJ17" s="35">
        <v>0</v>
      </c>
      <c r="BK17" s="35" t="str">
        <f t="shared" si="9"/>
        <v>"SORCERER-15" : {
"Capacities":[],
"MinorSpellsNb": 6,
"SpellsNb": 14,
"Specials": 15,
"Locations": {
"1":4,
"2":3,
"3":3,
"4":3,
"5":2,
"6":1,
"7":1,
"8":1,
"9":0}
}</v>
      </c>
      <c r="BL17" s="133">
        <v>5</v>
      </c>
      <c r="BM17" s="35" t="s">
        <v>3048</v>
      </c>
      <c r="BN17" s="92">
        <v>3</v>
      </c>
      <c r="BO17" s="92">
        <v>10</v>
      </c>
      <c r="BP17" s="92">
        <v>4</v>
      </c>
      <c r="BQ17" s="92">
        <v>3</v>
      </c>
      <c r="BR17" s="92">
        <v>2</v>
      </c>
      <c r="BS17" s="92">
        <v>0</v>
      </c>
      <c r="BT17" s="134" t="str">
        <f t="shared" si="10"/>
        <v>"WARRIOR-15" : {
"Capacities":["Capacité de l'archétype martial"],
"MinorSpellsNb": 3,
"SpellsNb": 10,
"Locations": {
"1":4,
"2":3,
"3":2,
"4":0}
}</v>
      </c>
      <c r="BU17" s="5">
        <v>5</v>
      </c>
      <c r="BV17" s="35"/>
      <c r="BW17" s="5">
        <v>5</v>
      </c>
      <c r="BX17" s="5">
        <v>4</v>
      </c>
      <c r="BY17" s="5">
        <v>3</v>
      </c>
      <c r="BZ17" s="5">
        <v>3</v>
      </c>
      <c r="CA17" s="5">
        <v>3</v>
      </c>
      <c r="CB17" s="5">
        <v>2</v>
      </c>
      <c r="CC17" s="5">
        <v>1</v>
      </c>
      <c r="CD17" s="5">
        <v>1</v>
      </c>
      <c r="CE17" s="5">
        <v>1</v>
      </c>
      <c r="CF17" s="5">
        <v>0</v>
      </c>
      <c r="CG17" s="5" t="str">
        <f t="shared" si="0"/>
        <v>"MAGICIAN-15" : {
"Capacities":[],
"MinorSpellsNb": 5,
"Locations": {
"1":4,
"2":3,
"3":3,
"4":3,
"5":2,
"6":1,
"7":1,
"8":1,
"9":0}
}</v>
      </c>
      <c r="CH17" s="141">
        <v>5</v>
      </c>
      <c r="CI17" s="117" t="s">
        <v>169</v>
      </c>
      <c r="CJ17" s="117">
        <v>15</v>
      </c>
      <c r="CK17" s="173">
        <v>7.5</v>
      </c>
      <c r="CL17" s="173" t="s">
        <v>4095</v>
      </c>
      <c r="CM17" s="146" t="s">
        <v>3037</v>
      </c>
      <c r="CN17" s="130" t="str">
        <f t="shared" si="11"/>
        <v>"MONK-15" : {
"Capacities":["Jeunesse éternelle"],
"Specials": 15,
"BonusAttack": "1d8",
"ArmourlessSpeed": 7.5,
"ArmourlessCategories": ["1_LIGHT", "2_MID", "3_HEAVY"]
}</v>
      </c>
      <c r="CO17" s="133">
        <v>5</v>
      </c>
      <c r="CP17" s="35" t="s">
        <v>3022</v>
      </c>
      <c r="CQ17" s="35">
        <v>7</v>
      </c>
      <c r="CR17" s="35" t="s">
        <v>3276</v>
      </c>
      <c r="CS17" s="5">
        <v>4</v>
      </c>
      <c r="CT17" s="5">
        <v>3</v>
      </c>
      <c r="CU17" s="5">
        <v>3</v>
      </c>
      <c r="CV17" s="5">
        <v>2</v>
      </c>
      <c r="CW17" s="5">
        <v>0</v>
      </c>
      <c r="CX17" s="137" t="str">
        <f t="shared" si="1"/>
        <v>"PALADIN-15" : {
"Capacities":["Capacité de serment sacré"],
"SpellsNb": 7,
"SpellsNbBonus": "CHA",
"Locations": {
"1":4,
"2":3,
"3":3,
"4":2,
"5":0}
}</v>
      </c>
      <c r="CY17" s="5">
        <v>5</v>
      </c>
      <c r="CZ17" s="35" t="s">
        <v>3012</v>
      </c>
      <c r="DA17" s="5">
        <v>9</v>
      </c>
      <c r="DB17" s="5">
        <v>4</v>
      </c>
      <c r="DC17" s="5">
        <v>3</v>
      </c>
      <c r="DD17" s="5">
        <v>3</v>
      </c>
      <c r="DE17" s="5">
        <v>2</v>
      </c>
      <c r="DF17" s="5">
        <v>0</v>
      </c>
      <c r="DG17" s="5" t="str">
        <f t="shared" si="2"/>
        <v>"PROWLER-15" : {
"Capacities":["Capacité de l'archétype de rôdeur"],
"SpellsNb":9,
"Locations": {
"1":4,
"2":3,
"3":3,
"4":2,
"5":0}
}</v>
      </c>
      <c r="DH17" s="133">
        <v>5</v>
      </c>
      <c r="DI17" s="5" t="s">
        <v>1006</v>
      </c>
      <c r="DJ17" s="35" t="s">
        <v>3004</v>
      </c>
      <c r="DK17" s="92">
        <v>4</v>
      </c>
      <c r="DL17" s="92">
        <v>10</v>
      </c>
      <c r="DM17" s="92">
        <v>4</v>
      </c>
      <c r="DN17" s="92">
        <v>3</v>
      </c>
      <c r="DO17" s="92">
        <v>2</v>
      </c>
      <c r="DP17" s="92">
        <v>0</v>
      </c>
      <c r="DQ17" s="134" t="str">
        <f t="shared" si="3"/>
        <v>"WILY-15" : {
"Capacities":["Esprit impénétrable"],
"BonusAttack": "8d6",
"MinorSpellsNb": 4,
"SpellsNb": 10,
"Locations": {
"1":4,
"2":3,
"3":2,
"4":0
}
}</v>
      </c>
      <c r="DR17" s="5">
        <v>5</v>
      </c>
      <c r="DS17" s="35" t="s">
        <v>2992</v>
      </c>
      <c r="DT17" s="5">
        <v>4</v>
      </c>
      <c r="DU17" s="5">
        <v>13</v>
      </c>
      <c r="DV17" s="5">
        <v>3</v>
      </c>
      <c r="DW17" s="5">
        <v>5</v>
      </c>
      <c r="DX17" s="5">
        <v>7</v>
      </c>
      <c r="DY17" s="118" t="str">
        <f t="shared" si="4"/>
        <v>"WIZARD-15" : {
"Capacities":["Arcanum mystique (niveau 8)"],
"MinorSpellsNb": 4,
"SpellsNb": 13,
"Locations": {"5":3},
"Invocations": 7
}</v>
      </c>
    </row>
    <row r="18" spans="1:129" ht="15" customHeight="1">
      <c r="A18" s="126">
        <v>16</v>
      </c>
      <c r="B18" s="4">
        <v>5</v>
      </c>
      <c r="C18" s="32" t="s">
        <v>2974</v>
      </c>
      <c r="D18" s="4">
        <v>5</v>
      </c>
      <c r="E18" s="4">
        <v>4</v>
      </c>
      <c r="F18" s="174">
        <v>3</v>
      </c>
      <c r="G18" s="174" t="s">
        <v>4093</v>
      </c>
      <c r="H18" s="144" t="str">
        <f t="shared" si="5"/>
        <v>"BARBARIAN-16": {
"Capacities": ["Amélioration de caractéristiques"],
"Specials": 5,
"Damages": 4,
"ArmourlessSpeed": 3,
"ArmourlessCategories": ["3_HEAVY"]
}</v>
      </c>
      <c r="I18" s="135">
        <v>5</v>
      </c>
      <c r="J18" s="32" t="s">
        <v>2974</v>
      </c>
      <c r="K18" s="4">
        <v>4</v>
      </c>
      <c r="L18" s="4">
        <v>19</v>
      </c>
      <c r="M18" s="32">
        <v>4</v>
      </c>
      <c r="N18" s="32">
        <v>3</v>
      </c>
      <c r="O18" s="32">
        <v>3</v>
      </c>
      <c r="P18" s="32">
        <v>3</v>
      </c>
      <c r="Q18" s="32">
        <v>2</v>
      </c>
      <c r="R18" s="32">
        <v>1</v>
      </c>
      <c r="S18" s="32">
        <v>1</v>
      </c>
      <c r="T18" s="32">
        <v>1</v>
      </c>
      <c r="U18" s="32">
        <v>0</v>
      </c>
      <c r="V18" s="134" t="str">
        <f t="shared" si="6"/>
        <v>"BARD-16" : {
"Capacities":["Amélioration de caractéristiques"],
"MinorSpellsNb": 4,
"SpellsNb": 19,
"Locations": {
"1":4,
"2":3,
"3":3,
"4":3,
"5":2,
"6":1,
"7":1,
"8":1,
"9":0}
}</v>
      </c>
      <c r="W18" s="93">
        <v>5</v>
      </c>
      <c r="X18" s="80" t="s">
        <v>2974</v>
      </c>
      <c r="Y18" s="93">
        <v>5</v>
      </c>
      <c r="Z18" s="80">
        <v>4</v>
      </c>
      <c r="AA18" s="80">
        <v>3</v>
      </c>
      <c r="AB18" s="80">
        <v>3</v>
      </c>
      <c r="AC18" s="80">
        <v>3</v>
      </c>
      <c r="AD18" s="80">
        <v>2</v>
      </c>
      <c r="AE18" s="80">
        <v>1</v>
      </c>
      <c r="AF18" s="80">
        <v>1</v>
      </c>
      <c r="AG18" s="80">
        <v>1</v>
      </c>
      <c r="AH18" s="80">
        <v>0</v>
      </c>
      <c r="AI18" s="82" t="str">
        <f t="shared" si="7"/>
        <v>"CLERK-16" : {
"Capacities":["Amélioration de caractéristiques"],
"MinorSpellsNb": 5,
"Locations": {
"1":4,
"2":3,
"3":3,
"4":3,
"5":2,
"6":1,
"7":1,
"8":1,
"9":0}
}</v>
      </c>
      <c r="AJ18" s="135">
        <v>5</v>
      </c>
      <c r="AK18" s="32" t="s">
        <v>2974</v>
      </c>
      <c r="AL18" s="4">
        <v>4</v>
      </c>
      <c r="AM18" s="32">
        <v>4</v>
      </c>
      <c r="AN18" s="32">
        <v>3</v>
      </c>
      <c r="AO18" s="32">
        <v>3</v>
      </c>
      <c r="AP18" s="32">
        <v>3</v>
      </c>
      <c r="AQ18" s="32">
        <v>2</v>
      </c>
      <c r="AR18" s="32">
        <v>1</v>
      </c>
      <c r="AS18" s="32">
        <v>1</v>
      </c>
      <c r="AT18" s="32">
        <v>1</v>
      </c>
      <c r="AU18" s="32">
        <v>0</v>
      </c>
      <c r="AV18" s="134" t="str">
        <f t="shared" si="8"/>
        <v>"DRUID-16" : {
"Capacities":["Amélioration de caractéristiques"],
"MinorSpellsNb": 4,
"Locations": {
"1":4,
"2":3,
"3":3,
"4":3,
"5":2,
"6":1,
"7":1,
"8":1,
"9":0}
}</v>
      </c>
      <c r="AW18" s="4">
        <v>5</v>
      </c>
      <c r="AX18" s="4">
        <v>16</v>
      </c>
      <c r="AY18" s="32" t="s">
        <v>2974</v>
      </c>
      <c r="AZ18" s="4">
        <v>6</v>
      </c>
      <c r="BA18" s="4">
        <v>14</v>
      </c>
      <c r="BB18" s="32">
        <v>4</v>
      </c>
      <c r="BC18" s="32">
        <v>3</v>
      </c>
      <c r="BD18" s="32">
        <v>3</v>
      </c>
      <c r="BE18" s="32">
        <v>3</v>
      </c>
      <c r="BF18" s="32">
        <v>2</v>
      </c>
      <c r="BG18" s="32">
        <v>1</v>
      </c>
      <c r="BH18" s="32">
        <v>1</v>
      </c>
      <c r="BI18" s="32">
        <v>1</v>
      </c>
      <c r="BJ18" s="32">
        <v>0</v>
      </c>
      <c r="BK18" s="35" t="str">
        <f t="shared" si="9"/>
        <v>"SORCERER-16" : {
"Capacities":["Amélioration de caractéristiques"],
"MinorSpellsNb": 6,
"SpellsNb": 14,
"Specials": 16,
"Locations": {
"1":4,
"2":3,
"3":3,
"4":3,
"5":2,
"6":1,
"7":1,
"8":1,
"9":0}
}</v>
      </c>
      <c r="BL18" s="135">
        <v>5</v>
      </c>
      <c r="BM18" s="32" t="s">
        <v>2974</v>
      </c>
      <c r="BN18" s="93">
        <v>3</v>
      </c>
      <c r="BO18" s="93">
        <v>11</v>
      </c>
      <c r="BP18" s="93">
        <v>4</v>
      </c>
      <c r="BQ18" s="93">
        <v>3</v>
      </c>
      <c r="BR18" s="93">
        <v>3</v>
      </c>
      <c r="BS18" s="93">
        <v>0</v>
      </c>
      <c r="BT18" s="134" t="str">
        <f t="shared" si="10"/>
        <v>"WARRIOR-16" : {
"Capacities":["Amélioration de caractéristiques"],
"MinorSpellsNb": 3,
"SpellsNb": 11,
"Locations": {
"1":4,
"2":3,
"3":3,
"4":0}
}</v>
      </c>
      <c r="BU18" s="4">
        <v>5</v>
      </c>
      <c r="BV18" s="32" t="s">
        <v>2974</v>
      </c>
      <c r="BW18" s="4">
        <v>5</v>
      </c>
      <c r="BX18" s="4">
        <v>4</v>
      </c>
      <c r="BY18" s="4">
        <v>3</v>
      </c>
      <c r="BZ18" s="4">
        <v>3</v>
      </c>
      <c r="CA18" s="4">
        <v>3</v>
      </c>
      <c r="CB18" s="4">
        <v>2</v>
      </c>
      <c r="CC18" s="4">
        <v>1</v>
      </c>
      <c r="CD18" s="4">
        <v>1</v>
      </c>
      <c r="CE18" s="4">
        <v>1</v>
      </c>
      <c r="CF18" s="4">
        <v>0</v>
      </c>
      <c r="CG18" s="5" t="str">
        <f t="shared" si="0"/>
        <v>"MAGICIAN-16" : {
"Capacities":["Amélioration de caractéristiques"],
"MinorSpellsNb": 5,
"Locations": {
"1":4,
"2":3,
"3":3,
"4":3,
"5":2,
"6":1,
"7":1,
"8":1,
"9":0}
}</v>
      </c>
      <c r="CH18" s="142">
        <v>5</v>
      </c>
      <c r="CI18" s="119" t="s">
        <v>169</v>
      </c>
      <c r="CJ18" s="119">
        <v>16</v>
      </c>
      <c r="CK18" s="174">
        <v>7.5</v>
      </c>
      <c r="CL18" s="174" t="s">
        <v>4095</v>
      </c>
      <c r="CM18" s="147" t="s">
        <v>2974</v>
      </c>
      <c r="CN18" s="130" t="str">
        <f t="shared" si="11"/>
        <v>"MONK-16" : {
"Capacities":["Amélioration de caractéristiques"],
"Specials": 16,
"BonusAttack": "1d8",
"ArmourlessSpeed": 7.5,
"ArmourlessCategories": ["1_LIGHT", "2_MID", "3_HEAVY"]
}</v>
      </c>
      <c r="CO18" s="135">
        <v>5</v>
      </c>
      <c r="CP18" s="32" t="s">
        <v>2974</v>
      </c>
      <c r="CQ18" s="32">
        <v>8</v>
      </c>
      <c r="CR18" s="32" t="s">
        <v>3276</v>
      </c>
      <c r="CS18" s="4">
        <v>4</v>
      </c>
      <c r="CT18" s="4">
        <v>3</v>
      </c>
      <c r="CU18" s="4">
        <v>3</v>
      </c>
      <c r="CV18" s="4">
        <v>2</v>
      </c>
      <c r="CW18" s="4">
        <v>0</v>
      </c>
      <c r="CX18" s="137" t="str">
        <f t="shared" si="1"/>
        <v>"PALADIN-16" : {
"Capacities":["Amélioration de caractéristiques"],
"SpellsNb": 8,
"SpellsNbBonus": "CHA",
"Locations": {
"1":4,
"2":3,
"3":3,
"4":2,
"5":0}
}</v>
      </c>
      <c r="CY18" s="4">
        <v>5</v>
      </c>
      <c r="CZ18" s="32" t="s">
        <v>2974</v>
      </c>
      <c r="DA18" s="4">
        <v>9</v>
      </c>
      <c r="DB18" s="4">
        <v>4</v>
      </c>
      <c r="DC18" s="4">
        <v>3</v>
      </c>
      <c r="DD18" s="4">
        <v>3</v>
      </c>
      <c r="DE18" s="4">
        <v>2</v>
      </c>
      <c r="DF18" s="4">
        <v>0</v>
      </c>
      <c r="DG18" s="5" t="str">
        <f t="shared" si="2"/>
        <v>"PROWLER-16" : {
"Capacities":["Amélioration de caractéristiques"],
"SpellsNb":9,
"Locations": {
"1":4,
"2":3,
"3":3,
"4":2,
"5":0}
}</v>
      </c>
      <c r="DH18" s="135">
        <v>5</v>
      </c>
      <c r="DI18" s="4" t="s">
        <v>1006</v>
      </c>
      <c r="DJ18" s="32" t="s">
        <v>2974</v>
      </c>
      <c r="DK18" s="93">
        <v>4</v>
      </c>
      <c r="DL18" s="93">
        <v>11</v>
      </c>
      <c r="DM18" s="93">
        <v>4</v>
      </c>
      <c r="DN18" s="93">
        <v>3</v>
      </c>
      <c r="DO18" s="93">
        <v>3</v>
      </c>
      <c r="DP18" s="93">
        <v>0</v>
      </c>
      <c r="DQ18" s="134" t="str">
        <f t="shared" si="3"/>
        <v>"WILY-16" : {
"Capacities":["Amélioration de caractéristiques"],
"BonusAttack": "8d6",
"MinorSpellsNb": 4,
"SpellsNb": 11,
"Locations": {
"1":4,
"2":3,
"3":3,
"4":0
}
}</v>
      </c>
      <c r="DR18" s="4">
        <v>5</v>
      </c>
      <c r="DS18" s="32" t="s">
        <v>2974</v>
      </c>
      <c r="DT18" s="4">
        <v>4</v>
      </c>
      <c r="DU18" s="4">
        <v>13</v>
      </c>
      <c r="DV18" s="4">
        <v>3</v>
      </c>
      <c r="DW18" s="4">
        <v>5</v>
      </c>
      <c r="DX18" s="4">
        <v>7</v>
      </c>
      <c r="DY18" s="118" t="str">
        <f t="shared" si="4"/>
        <v>"WIZARD-16" : {
"Capacities":["Amélioration de caractéristiques"],
"MinorSpellsNb": 4,
"SpellsNb": 13,
"Locations": {"5":3},
"Invocations": 7
}</v>
      </c>
    </row>
    <row r="19" spans="1:129" ht="15" customHeight="1">
      <c r="A19" s="125">
        <v>17</v>
      </c>
      <c r="B19" s="5">
        <v>6</v>
      </c>
      <c r="C19" s="35" t="s">
        <v>2982</v>
      </c>
      <c r="D19" s="5">
        <v>6</v>
      </c>
      <c r="E19" s="5">
        <v>4</v>
      </c>
      <c r="F19" s="173">
        <v>3</v>
      </c>
      <c r="G19" s="173" t="s">
        <v>4093</v>
      </c>
      <c r="H19" s="144" t="str">
        <f t="shared" si="5"/>
        <v>"BARBARIAN-17": {
"Capacities": ["Critique brutal (3 dés)"],
"Specials": 6,
"Damages": 4,
"ArmourlessSpeed": 3,
"ArmourlessCategories": ["3_HEAVY"]
}</v>
      </c>
      <c r="I19" s="133">
        <v>6</v>
      </c>
      <c r="J19" s="35"/>
      <c r="K19" s="5">
        <v>4</v>
      </c>
      <c r="L19" s="5">
        <v>20</v>
      </c>
      <c r="M19" s="35">
        <v>4</v>
      </c>
      <c r="N19" s="35">
        <v>3</v>
      </c>
      <c r="O19" s="35">
        <v>3</v>
      </c>
      <c r="P19" s="35">
        <v>3</v>
      </c>
      <c r="Q19" s="35">
        <v>2</v>
      </c>
      <c r="R19" s="35">
        <v>1</v>
      </c>
      <c r="S19" s="35">
        <v>1</v>
      </c>
      <c r="T19" s="35">
        <v>1</v>
      </c>
      <c r="U19" s="35">
        <v>1</v>
      </c>
      <c r="V19" s="134" t="str">
        <f t="shared" si="6"/>
        <v>"BARD-17" : {
"Capacities":[],
"MinorSpellsNb": 4,
"SpellsNb": 20,
"Locations": {
"1":4,
"2":3,
"3":3,
"4":3,
"5":2,
"6":1,
"7":1,
"8":1,
"9":1}
}</v>
      </c>
      <c r="W19" s="92">
        <v>6</v>
      </c>
      <c r="X19" s="82" t="s">
        <v>3069</v>
      </c>
      <c r="Y19" s="92">
        <v>5</v>
      </c>
      <c r="Z19" s="82">
        <v>4</v>
      </c>
      <c r="AA19" s="82">
        <v>3</v>
      </c>
      <c r="AB19" s="82">
        <v>3</v>
      </c>
      <c r="AC19" s="82">
        <v>3</v>
      </c>
      <c r="AD19" s="82">
        <v>2</v>
      </c>
      <c r="AE19" s="82">
        <v>1</v>
      </c>
      <c r="AF19" s="82">
        <v>1</v>
      </c>
      <c r="AG19" s="82">
        <v>1</v>
      </c>
      <c r="AH19" s="82">
        <v>1</v>
      </c>
      <c r="AI19" s="82" t="str">
        <f t="shared" si="7"/>
        <v>"CLERK-17" : {
"Capacities":["Destruction des morts-vivants (FP 4)", "Capacité de domaine divin"],
"MinorSpellsNb": 5,
"Locations": {
"1":4,
"2":3,
"3":3,
"4":3,
"5":2,
"6":1,
"7":1,
"8":1,
"9":1}
}</v>
      </c>
      <c r="AJ19" s="133">
        <v>6</v>
      </c>
      <c r="AK19" s="35"/>
      <c r="AL19" s="5">
        <v>4</v>
      </c>
      <c r="AM19" s="35">
        <v>4</v>
      </c>
      <c r="AN19" s="35">
        <v>3</v>
      </c>
      <c r="AO19" s="35">
        <v>3</v>
      </c>
      <c r="AP19" s="35">
        <v>3</v>
      </c>
      <c r="AQ19" s="35">
        <v>2</v>
      </c>
      <c r="AR19" s="35">
        <v>1</v>
      </c>
      <c r="AS19" s="35">
        <v>1</v>
      </c>
      <c r="AT19" s="35">
        <v>1</v>
      </c>
      <c r="AU19" s="35">
        <v>1</v>
      </c>
      <c r="AV19" s="134" t="str">
        <f t="shared" si="8"/>
        <v>"DRUID-17" : {
"Capacities":[],
"MinorSpellsNb": 4,
"Locations": {
"1":4,
"2":3,
"3":3,
"4":3,
"5":2,
"6":1,
"7":1,
"8":1,
"9":1}
}</v>
      </c>
      <c r="AW19" s="5">
        <v>6</v>
      </c>
      <c r="AX19" s="5">
        <v>17</v>
      </c>
      <c r="AY19" s="35" t="s">
        <v>3053</v>
      </c>
      <c r="AZ19" s="5">
        <v>6</v>
      </c>
      <c r="BA19" s="5">
        <v>15</v>
      </c>
      <c r="BB19" s="35">
        <v>4</v>
      </c>
      <c r="BC19" s="35">
        <v>3</v>
      </c>
      <c r="BD19" s="35">
        <v>3</v>
      </c>
      <c r="BE19" s="35">
        <v>3</v>
      </c>
      <c r="BF19" s="35">
        <v>2</v>
      </c>
      <c r="BG19" s="35">
        <v>1</v>
      </c>
      <c r="BH19" s="35">
        <v>1</v>
      </c>
      <c r="BI19" s="35">
        <v>1</v>
      </c>
      <c r="BJ19" s="35">
        <v>1</v>
      </c>
      <c r="BK19" s="35" t="str">
        <f t="shared" si="9"/>
        <v>"SORCERER-17" : {
"Capacities":["Métamagie"],
"MinorSpellsNb": 6,
"SpellsNb": 15,
"Specials": 17,
"Locations": {
"1":4,
"2":3,
"3":3,
"4":3,
"5":2,
"6":1,
"7":1,
"8":1,
"9":1}
}</v>
      </c>
      <c r="BL19" s="133">
        <v>6</v>
      </c>
      <c r="BM19" s="35"/>
      <c r="BN19" s="92">
        <v>3</v>
      </c>
      <c r="BO19" s="92">
        <v>11</v>
      </c>
      <c r="BP19" s="92">
        <v>4</v>
      </c>
      <c r="BQ19" s="92">
        <v>3</v>
      </c>
      <c r="BR19" s="92">
        <v>3</v>
      </c>
      <c r="BS19" s="92">
        <v>0</v>
      </c>
      <c r="BT19" s="134" t="str">
        <f t="shared" si="10"/>
        <v>"WARRIOR-17" : {
"Capacities":[],
"MinorSpellsNb": 3,
"SpellsNb": 11,
"Locations": {
"1":4,
"2":3,
"3":3,
"4":0}
}</v>
      </c>
      <c r="BU19" s="5">
        <v>6</v>
      </c>
      <c r="BV19" s="35"/>
      <c r="BW19" s="5">
        <v>5</v>
      </c>
      <c r="BX19" s="5">
        <v>4</v>
      </c>
      <c r="BY19" s="5">
        <v>3</v>
      </c>
      <c r="BZ19" s="5">
        <v>3</v>
      </c>
      <c r="CA19" s="5">
        <v>3</v>
      </c>
      <c r="CB19" s="5">
        <v>2</v>
      </c>
      <c r="CC19" s="5">
        <v>1</v>
      </c>
      <c r="CD19" s="5">
        <v>1</v>
      </c>
      <c r="CE19" s="5">
        <v>1</v>
      </c>
      <c r="CF19" s="5">
        <v>1</v>
      </c>
      <c r="CG19" s="5" t="str">
        <f t="shared" si="0"/>
        <v>"MAGICIAN-17" : {
"Capacities":[],
"MinorSpellsNb": 5,
"Locations": {
"1":4,
"2":3,
"3":3,
"4":3,
"5":2,
"6":1,
"7":1,
"8":1,
"9":1}
}</v>
      </c>
      <c r="CH19" s="141">
        <v>6</v>
      </c>
      <c r="CI19" s="117" t="s">
        <v>173</v>
      </c>
      <c r="CJ19" s="117">
        <v>17</v>
      </c>
      <c r="CK19" s="173">
        <v>7.5</v>
      </c>
      <c r="CL19" s="173" t="s">
        <v>4095</v>
      </c>
      <c r="CM19" s="146" t="s">
        <v>3034</v>
      </c>
      <c r="CN19" s="130" t="str">
        <f t="shared" si="11"/>
        <v>"MONK-17" : {
"Capacities":["Capacité de la tradition monastique"],
"Specials": 17,
"BonusAttack": "1d10",
"ArmourlessSpeed": 7.5,
"ArmourlessCategories": ["1_LIGHT", "2_MID", "3_HEAVY"]
}</v>
      </c>
      <c r="CO19" s="133">
        <v>6</v>
      </c>
      <c r="CP19" s="35"/>
      <c r="CQ19" s="35">
        <v>8</v>
      </c>
      <c r="CR19" s="35" t="s">
        <v>3276</v>
      </c>
      <c r="CS19" s="5">
        <v>4</v>
      </c>
      <c r="CT19" s="5">
        <v>3</v>
      </c>
      <c r="CU19" s="5">
        <v>3</v>
      </c>
      <c r="CV19" s="5">
        <v>3</v>
      </c>
      <c r="CW19" s="5">
        <v>1</v>
      </c>
      <c r="CX19" s="137" t="str">
        <f t="shared" si="1"/>
        <v>"PALADIN-17" : {
"Capacities":[],
"SpellsNb": 8,
"SpellsNbBonus": "CHA",
"Locations": {
"1":4,
"2":3,
"3":3,
"4":3,
"5":1}
}</v>
      </c>
      <c r="CY19" s="5">
        <v>6</v>
      </c>
      <c r="CZ19" s="35"/>
      <c r="DA19" s="5">
        <v>10</v>
      </c>
      <c r="DB19" s="5">
        <v>4</v>
      </c>
      <c r="DC19" s="5">
        <v>3</v>
      </c>
      <c r="DD19" s="5">
        <v>3</v>
      </c>
      <c r="DE19" s="5">
        <v>3</v>
      </c>
      <c r="DF19" s="5">
        <v>1</v>
      </c>
      <c r="DG19" s="5" t="str">
        <f t="shared" si="2"/>
        <v>"PROWLER-17" : {
"Capacities":[],
"SpellsNb":10,
"Locations": {
"1":4,
"2":3,
"3":3,
"4":3,
"5":1}
}</v>
      </c>
      <c r="DH19" s="133">
        <v>6</v>
      </c>
      <c r="DI19" s="5" t="s">
        <v>1008</v>
      </c>
      <c r="DJ19" s="35" t="s">
        <v>3001</v>
      </c>
      <c r="DK19" s="92">
        <v>4</v>
      </c>
      <c r="DL19" s="92">
        <v>11</v>
      </c>
      <c r="DM19" s="92">
        <v>4</v>
      </c>
      <c r="DN19" s="92">
        <v>3</v>
      </c>
      <c r="DO19" s="92">
        <v>3</v>
      </c>
      <c r="DP19" s="92">
        <v>0</v>
      </c>
      <c r="DQ19" s="134" t="str">
        <f t="shared" si="3"/>
        <v>"WILY-17" : {
"Capacities":["Capacité de l'archétype de roublard"],
"BonusAttack": "9d6",
"MinorSpellsNb": 4,
"SpellsNb": 11,
"Locations": {
"1":4,
"2":3,
"3":3,
"4":0
}
}</v>
      </c>
      <c r="DR19" s="5">
        <v>6</v>
      </c>
      <c r="DS19" s="35" t="s">
        <v>2993</v>
      </c>
      <c r="DT19" s="5">
        <v>4</v>
      </c>
      <c r="DU19" s="5">
        <v>14</v>
      </c>
      <c r="DV19" s="5">
        <v>4</v>
      </c>
      <c r="DW19" s="5">
        <v>5</v>
      </c>
      <c r="DX19" s="5">
        <v>7</v>
      </c>
      <c r="DY19" s="118" t="str">
        <f t="shared" si="4"/>
        <v>"WIZARD-17" : {
"Capacities":["Arcanum mystique (niveau 9)"],
"MinorSpellsNb": 4,
"SpellsNb": 14,
"Locations": {"5":4},
"Invocations": 7
}</v>
      </c>
    </row>
    <row r="20" spans="1:129" ht="15" customHeight="1">
      <c r="A20" s="126">
        <v>18</v>
      </c>
      <c r="B20" s="4">
        <v>6</v>
      </c>
      <c r="C20" s="32" t="s">
        <v>2983</v>
      </c>
      <c r="D20" s="4">
        <v>6</v>
      </c>
      <c r="E20" s="4">
        <v>4</v>
      </c>
      <c r="F20" s="174">
        <v>3</v>
      </c>
      <c r="G20" s="174" t="s">
        <v>4093</v>
      </c>
      <c r="H20" s="144" t="str">
        <f t="shared" si="5"/>
        <v>"BARBARIAN-18": {
"Capacities": ["Puissance indomptable"],
"Specials": 6,
"Damages": 4,
"ArmourlessSpeed": 3,
"ArmourlessCategories": ["3_HEAVY"]
}</v>
      </c>
      <c r="I20" s="135">
        <v>6</v>
      </c>
      <c r="J20" s="32" t="s">
        <v>3078</v>
      </c>
      <c r="K20" s="4">
        <v>4</v>
      </c>
      <c r="L20" s="4">
        <v>22</v>
      </c>
      <c r="M20" s="32">
        <v>4</v>
      </c>
      <c r="N20" s="32">
        <v>3</v>
      </c>
      <c r="O20" s="32">
        <v>3</v>
      </c>
      <c r="P20" s="32">
        <v>3</v>
      </c>
      <c r="Q20" s="32">
        <v>3</v>
      </c>
      <c r="R20" s="32">
        <v>1</v>
      </c>
      <c r="S20" s="32">
        <v>1</v>
      </c>
      <c r="T20" s="32">
        <v>1</v>
      </c>
      <c r="U20" s="32">
        <v>1</v>
      </c>
      <c r="V20" s="134" t="str">
        <f t="shared" si="6"/>
        <v>"BARD-18" : {
"Capacities":["Secrets magiques"],
"MinorSpellsNb": 4,
"SpellsNb": 22,
"Locations": {
"1":4,
"2":3,
"3":3,
"4":3,
"5":3,
"6":1,
"7":1,
"8":1,
"9":1}
}</v>
      </c>
      <c r="W20" s="93">
        <v>6</v>
      </c>
      <c r="X20" s="80" t="s">
        <v>3070</v>
      </c>
      <c r="Y20" s="93">
        <v>5</v>
      </c>
      <c r="Z20" s="80">
        <v>4</v>
      </c>
      <c r="AA20" s="80">
        <v>3</v>
      </c>
      <c r="AB20" s="80">
        <v>3</v>
      </c>
      <c r="AC20" s="80">
        <v>3</v>
      </c>
      <c r="AD20" s="80">
        <v>3</v>
      </c>
      <c r="AE20" s="80">
        <v>1</v>
      </c>
      <c r="AF20" s="80">
        <v>1</v>
      </c>
      <c r="AG20" s="80">
        <v>1</v>
      </c>
      <c r="AH20" s="80">
        <v>1</v>
      </c>
      <c r="AI20" s="82" t="str">
        <f t="shared" si="7"/>
        <v>"CLERK-18" : {
"Capacities":["Canalisation d’énergie divine (3)"],
"MinorSpellsNb": 5,
"Locations": {
"1":4,
"2":3,
"3":3,
"4":3,
"5":3,
"6":1,
"7":1,
"8":1,
"9":1}
}</v>
      </c>
      <c r="AJ20" s="135">
        <v>6</v>
      </c>
      <c r="AK20" s="32" t="s">
        <v>3060</v>
      </c>
      <c r="AL20" s="4">
        <v>4</v>
      </c>
      <c r="AM20" s="32">
        <v>4</v>
      </c>
      <c r="AN20" s="32">
        <v>3</v>
      </c>
      <c r="AO20" s="32">
        <v>3</v>
      </c>
      <c r="AP20" s="32">
        <v>3</v>
      </c>
      <c r="AQ20" s="32">
        <v>3</v>
      </c>
      <c r="AR20" s="32">
        <v>1</v>
      </c>
      <c r="AS20" s="32">
        <v>1</v>
      </c>
      <c r="AT20" s="32">
        <v>1</v>
      </c>
      <c r="AU20" s="32">
        <v>1</v>
      </c>
      <c r="AV20" s="134" t="str">
        <f t="shared" si="8"/>
        <v>"DRUID-18" : {
"Capacities":["Jeunesse éternelle", "Incantation animale"],
"MinorSpellsNb": 4,
"Locations": {
"1":4,
"2":3,
"3":3,
"4":3,
"5":3,
"6":1,
"7":1,
"8":1,
"9":1}
}</v>
      </c>
      <c r="AW20" s="4">
        <v>6</v>
      </c>
      <c r="AX20" s="4">
        <v>18</v>
      </c>
      <c r="AY20" s="32" t="s">
        <v>3054</v>
      </c>
      <c r="AZ20" s="4">
        <v>6</v>
      </c>
      <c r="BA20" s="4">
        <v>15</v>
      </c>
      <c r="BB20" s="32">
        <v>4</v>
      </c>
      <c r="BC20" s="32">
        <v>3</v>
      </c>
      <c r="BD20" s="32">
        <v>3</v>
      </c>
      <c r="BE20" s="32">
        <v>3</v>
      </c>
      <c r="BF20" s="32">
        <v>3</v>
      </c>
      <c r="BG20" s="32">
        <v>1</v>
      </c>
      <c r="BH20" s="32">
        <v>1</v>
      </c>
      <c r="BI20" s="32">
        <v>1</v>
      </c>
      <c r="BJ20" s="32">
        <v>1</v>
      </c>
      <c r="BK20" s="35" t="str">
        <f t="shared" si="9"/>
        <v>"SORCERER-18" : {
"Capacities":["Capacité de l'origine magique"],
"MinorSpellsNb": 6,
"SpellsNb": 15,
"Specials": 18,
"Locations": {
"1":4,
"2":3,
"3":3,
"4":3,
"5":3,
"6":1,
"7":1,
"8":1,
"9":1}
}</v>
      </c>
      <c r="BL20" s="135">
        <v>6</v>
      </c>
      <c r="BM20" s="32" t="s">
        <v>3048</v>
      </c>
      <c r="BN20" s="93">
        <v>3</v>
      </c>
      <c r="BO20" s="93">
        <v>11</v>
      </c>
      <c r="BP20" s="93">
        <v>4</v>
      </c>
      <c r="BQ20" s="93">
        <v>3</v>
      </c>
      <c r="BR20" s="93">
        <v>3</v>
      </c>
      <c r="BS20" s="93">
        <v>0</v>
      </c>
      <c r="BT20" s="134" t="str">
        <f t="shared" si="10"/>
        <v>"WARRIOR-18" : {
"Capacities":["Capacité de l'archétype martial"],
"MinorSpellsNb": 3,
"SpellsNb": 11,
"Locations": {
"1":4,
"2":3,
"3":3,
"4":0}
}</v>
      </c>
      <c r="BU20" s="4">
        <v>6</v>
      </c>
      <c r="BV20" s="32" t="s">
        <v>3043</v>
      </c>
      <c r="BW20" s="4">
        <v>5</v>
      </c>
      <c r="BX20" s="4">
        <v>4</v>
      </c>
      <c r="BY20" s="4">
        <v>3</v>
      </c>
      <c r="BZ20" s="4">
        <v>3</v>
      </c>
      <c r="CA20" s="4">
        <v>3</v>
      </c>
      <c r="CB20" s="4">
        <v>3</v>
      </c>
      <c r="CC20" s="4">
        <v>1</v>
      </c>
      <c r="CD20" s="4">
        <v>1</v>
      </c>
      <c r="CE20" s="4">
        <v>1</v>
      </c>
      <c r="CF20" s="4">
        <v>1</v>
      </c>
      <c r="CG20" s="5" t="str">
        <f t="shared" si="0"/>
        <v>"MAGICIAN-18" : {
"Capacities":["Maîtrise des sorts"],
"MinorSpellsNb": 5,
"Locations": {
"1":4,
"2":3,
"3":3,
"4":3,
"5":3,
"6":1,
"7":1,
"8":1,
"9":1}
}</v>
      </c>
      <c r="CH20" s="142">
        <v>6</v>
      </c>
      <c r="CI20" s="119" t="s">
        <v>173</v>
      </c>
      <c r="CJ20" s="119">
        <v>18</v>
      </c>
      <c r="CK20" s="174">
        <v>9</v>
      </c>
      <c r="CL20" s="174" t="s">
        <v>4095</v>
      </c>
      <c r="CM20" s="147" t="s">
        <v>3038</v>
      </c>
      <c r="CN20" s="130" t="str">
        <f t="shared" si="11"/>
        <v>"MONK-18" : {
"Capacities":["Corps vide"],
"Specials": 18,
"BonusAttack": "1d10",
"ArmourlessSpeed": 9,
"ArmourlessCategories": ["1_LIGHT", "2_MID", "3_HEAVY"]
}</v>
      </c>
      <c r="CO20" s="135">
        <v>6</v>
      </c>
      <c r="CP20" s="32" t="s">
        <v>3026</v>
      </c>
      <c r="CQ20" s="32">
        <v>9</v>
      </c>
      <c r="CR20" s="32" t="s">
        <v>3276</v>
      </c>
      <c r="CS20" s="4">
        <v>4</v>
      </c>
      <c r="CT20" s="4">
        <v>3</v>
      </c>
      <c r="CU20" s="4">
        <v>3</v>
      </c>
      <c r="CV20" s="4">
        <v>3</v>
      </c>
      <c r="CW20" s="4">
        <v>1</v>
      </c>
      <c r="CX20" s="137" t="str">
        <f t="shared" si="1"/>
        <v>"PALADIN-18" : {
"Capacities":["Amélioration des auras"],
"SpellsNb": 9,
"SpellsNbBonus": "CHA",
"Locations": {
"1":4,
"2":3,
"3":3,
"4":3,
"5":1}
}</v>
      </c>
      <c r="CY20" s="4">
        <v>6</v>
      </c>
      <c r="CZ20" s="32" t="s">
        <v>3016</v>
      </c>
      <c r="DA20" s="4">
        <v>10</v>
      </c>
      <c r="DB20" s="4">
        <v>4</v>
      </c>
      <c r="DC20" s="4">
        <v>3</v>
      </c>
      <c r="DD20" s="4">
        <v>3</v>
      </c>
      <c r="DE20" s="4">
        <v>3</v>
      </c>
      <c r="DF20" s="4">
        <v>1</v>
      </c>
      <c r="DG20" s="5" t="str">
        <f t="shared" si="2"/>
        <v>"PROWLER-18" : {
"Capacities":["Sens sauvages"],
"SpellsNb":10,
"Locations": {
"1":4,
"2":3,
"3":3,
"4":3,
"5":1}
}</v>
      </c>
      <c r="DH20" s="135">
        <v>6</v>
      </c>
      <c r="DI20" s="4" t="s">
        <v>1008</v>
      </c>
      <c r="DJ20" s="32" t="s">
        <v>3005</v>
      </c>
      <c r="DK20" s="93">
        <v>4</v>
      </c>
      <c r="DL20" s="93">
        <v>11</v>
      </c>
      <c r="DM20" s="93">
        <v>4</v>
      </c>
      <c r="DN20" s="93">
        <v>3</v>
      </c>
      <c r="DO20" s="93">
        <v>3</v>
      </c>
      <c r="DP20" s="93">
        <v>0</v>
      </c>
      <c r="DQ20" s="134" t="str">
        <f t="shared" si="3"/>
        <v>"WILY-18" : {
"Capacities":["Insaisissable"],
"BonusAttack": "9d6",
"MinorSpellsNb": 4,
"SpellsNb": 11,
"Locations": {
"1":4,
"2":3,
"3":3,
"4":0
}
}</v>
      </c>
      <c r="DR20" s="4">
        <v>6</v>
      </c>
      <c r="DS20" s="32" t="s">
        <v>2988</v>
      </c>
      <c r="DT20" s="4">
        <v>4</v>
      </c>
      <c r="DU20" s="4">
        <v>14</v>
      </c>
      <c r="DV20" s="4">
        <v>4</v>
      </c>
      <c r="DW20" s="4">
        <v>5</v>
      </c>
      <c r="DX20" s="4">
        <v>8</v>
      </c>
      <c r="DY20" s="118" t="str">
        <f t="shared" si="4"/>
        <v>"WIZARD-18" : {
"Capacities":["-"],
"MinorSpellsNb": 4,
"SpellsNb": 14,
"Locations": {"5":4},
"Invocations": 8
}</v>
      </c>
    </row>
    <row r="21" spans="1:129" ht="15" customHeight="1">
      <c r="A21" s="125">
        <v>19</v>
      </c>
      <c r="B21" s="5">
        <v>6</v>
      </c>
      <c r="C21" s="35" t="s">
        <v>2974</v>
      </c>
      <c r="D21" s="5">
        <v>6</v>
      </c>
      <c r="E21" s="5">
        <v>4</v>
      </c>
      <c r="F21" s="173">
        <v>3</v>
      </c>
      <c r="G21" s="173" t="s">
        <v>4093</v>
      </c>
      <c r="H21" s="144" t="str">
        <f t="shared" si="5"/>
        <v>"BARBARIAN-19": {
"Capacities": ["Amélioration de caractéristiques"],
"Specials": 6,
"Damages": 4,
"ArmourlessSpeed": 3,
"ArmourlessCategories": ["3_HEAVY"]
}</v>
      </c>
      <c r="I21" s="133">
        <v>6</v>
      </c>
      <c r="J21" s="35" t="s">
        <v>2974</v>
      </c>
      <c r="K21" s="5">
        <v>4</v>
      </c>
      <c r="L21" s="5">
        <v>22</v>
      </c>
      <c r="M21" s="35">
        <v>4</v>
      </c>
      <c r="N21" s="35">
        <v>3</v>
      </c>
      <c r="O21" s="35">
        <v>3</v>
      </c>
      <c r="P21" s="35">
        <v>3</v>
      </c>
      <c r="Q21" s="35">
        <v>3</v>
      </c>
      <c r="R21" s="35">
        <v>2</v>
      </c>
      <c r="S21" s="35">
        <v>1</v>
      </c>
      <c r="T21" s="35">
        <v>1</v>
      </c>
      <c r="U21" s="35">
        <v>1</v>
      </c>
      <c r="V21" s="134" t="str">
        <f t="shared" si="6"/>
        <v>"BARD-19" : {
"Capacities":["Amélioration de caractéristiques"],
"MinorSpellsNb": 4,
"SpellsNb": 22,
"Locations": {
"1":4,
"2":3,
"3":3,
"4":3,
"5":3,
"6":2,
"7":1,
"8":1,
"9":1}
}</v>
      </c>
      <c r="W21" s="92">
        <v>6</v>
      </c>
      <c r="X21" s="82" t="s">
        <v>2974</v>
      </c>
      <c r="Y21" s="92">
        <v>5</v>
      </c>
      <c r="Z21" s="82">
        <v>4</v>
      </c>
      <c r="AA21" s="82">
        <v>3</v>
      </c>
      <c r="AB21" s="82">
        <v>3</v>
      </c>
      <c r="AC21" s="82">
        <v>3</v>
      </c>
      <c r="AD21" s="82">
        <v>3</v>
      </c>
      <c r="AE21" s="82">
        <v>2</v>
      </c>
      <c r="AF21" s="82">
        <v>1</v>
      </c>
      <c r="AG21" s="82">
        <v>1</v>
      </c>
      <c r="AH21" s="82">
        <v>1</v>
      </c>
      <c r="AI21" s="82" t="str">
        <f t="shared" si="7"/>
        <v>"CLERK-19" : {
"Capacities":["Amélioration de caractéristiques"],
"MinorSpellsNb": 5,
"Locations": {
"1":4,
"2":3,
"3":3,
"4":3,
"5":3,
"6":2,
"7":1,
"8":1,
"9":1}
}</v>
      </c>
      <c r="AJ21" s="133">
        <v>6</v>
      </c>
      <c r="AK21" s="35" t="s">
        <v>2974</v>
      </c>
      <c r="AL21" s="5">
        <v>4</v>
      </c>
      <c r="AM21" s="35">
        <v>4</v>
      </c>
      <c r="AN21" s="35">
        <v>3</v>
      </c>
      <c r="AO21" s="35">
        <v>3</v>
      </c>
      <c r="AP21" s="35">
        <v>3</v>
      </c>
      <c r="AQ21" s="35">
        <v>3</v>
      </c>
      <c r="AR21" s="35">
        <v>2</v>
      </c>
      <c r="AS21" s="35">
        <v>1</v>
      </c>
      <c r="AT21" s="35">
        <v>1</v>
      </c>
      <c r="AU21" s="35">
        <v>1</v>
      </c>
      <c r="AV21" s="134" t="str">
        <f t="shared" si="8"/>
        <v>"DRUID-19" : {
"Capacities":["Amélioration de caractéristiques"],
"MinorSpellsNb": 4,
"Locations": {
"1":4,
"2":3,
"3":3,
"4":3,
"5":3,
"6":2,
"7":1,
"8":1,
"9":1}
}</v>
      </c>
      <c r="AW21" s="5">
        <v>6</v>
      </c>
      <c r="AX21" s="5">
        <v>19</v>
      </c>
      <c r="AY21" s="35" t="s">
        <v>2974</v>
      </c>
      <c r="AZ21" s="5">
        <v>6</v>
      </c>
      <c r="BA21" s="5">
        <v>15</v>
      </c>
      <c r="BB21" s="35">
        <v>4</v>
      </c>
      <c r="BC21" s="35">
        <v>3</v>
      </c>
      <c r="BD21" s="35">
        <v>3</v>
      </c>
      <c r="BE21" s="35">
        <v>3</v>
      </c>
      <c r="BF21" s="35">
        <v>3</v>
      </c>
      <c r="BG21" s="35">
        <v>2</v>
      </c>
      <c r="BH21" s="35">
        <v>1</v>
      </c>
      <c r="BI21" s="35">
        <v>1</v>
      </c>
      <c r="BJ21" s="35">
        <v>1</v>
      </c>
      <c r="BK21" s="35" t="str">
        <f t="shared" si="9"/>
        <v>"SORCERER-19" : {
"Capacities":["Amélioration de caractéristiques"],
"MinorSpellsNb": 6,
"SpellsNb": 15,
"Specials": 19,
"Locations": {
"1":4,
"2":3,
"3":3,
"4":3,
"5":3,
"6":2,
"7":1,
"8":1,
"9":1}
}</v>
      </c>
      <c r="BL21" s="133">
        <v>6</v>
      </c>
      <c r="BM21" s="35" t="s">
        <v>2974</v>
      </c>
      <c r="BN21" s="92">
        <v>3</v>
      </c>
      <c r="BO21" s="92">
        <v>12</v>
      </c>
      <c r="BP21" s="92">
        <v>4</v>
      </c>
      <c r="BQ21" s="92">
        <v>3</v>
      </c>
      <c r="BR21" s="92">
        <v>3</v>
      </c>
      <c r="BS21" s="92">
        <v>1</v>
      </c>
      <c r="BT21" s="134" t="str">
        <f t="shared" si="10"/>
        <v>"WARRIOR-19" : {
"Capacities":["Amélioration de caractéristiques"],
"MinorSpellsNb": 3,
"SpellsNb": 12,
"Locations": {
"1":4,
"2":3,
"3":3,
"4":1}
}</v>
      </c>
      <c r="BU21" s="5">
        <v>6</v>
      </c>
      <c r="BV21" s="35" t="s">
        <v>2974</v>
      </c>
      <c r="BW21" s="5">
        <v>5</v>
      </c>
      <c r="BX21" s="5">
        <v>4</v>
      </c>
      <c r="BY21" s="5">
        <v>3</v>
      </c>
      <c r="BZ21" s="5">
        <v>3</v>
      </c>
      <c r="CA21" s="5">
        <v>3</v>
      </c>
      <c r="CB21" s="5">
        <v>3</v>
      </c>
      <c r="CC21" s="5">
        <v>2</v>
      </c>
      <c r="CD21" s="5">
        <v>1</v>
      </c>
      <c r="CE21" s="5">
        <v>1</v>
      </c>
      <c r="CF21" s="5">
        <v>1</v>
      </c>
      <c r="CG21" s="5" t="str">
        <f t="shared" si="0"/>
        <v>"MAGICIAN-19" : {
"Capacities":["Amélioration de caractéristiques"],
"MinorSpellsNb": 5,
"Locations": {
"1":4,
"2":3,
"3":3,
"4":3,
"5":3,
"6":2,
"7":1,
"8":1,
"9":1}
}</v>
      </c>
      <c r="CH21" s="141">
        <v>6</v>
      </c>
      <c r="CI21" s="117" t="s">
        <v>173</v>
      </c>
      <c r="CJ21" s="117">
        <v>19</v>
      </c>
      <c r="CK21" s="173">
        <v>9</v>
      </c>
      <c r="CL21" s="173" t="s">
        <v>4095</v>
      </c>
      <c r="CM21" s="146" t="s">
        <v>2974</v>
      </c>
      <c r="CN21" s="130" t="str">
        <f t="shared" si="11"/>
        <v>"MONK-19" : {
"Capacities":["Amélioration de caractéristiques"],
"Specials": 19,
"BonusAttack": "1d10",
"ArmourlessSpeed": 9,
"ArmourlessCategories": ["1_LIGHT", "2_MID", "3_HEAVY"]
}</v>
      </c>
      <c r="CO21" s="133">
        <v>6</v>
      </c>
      <c r="CP21" s="35" t="s">
        <v>2974</v>
      </c>
      <c r="CQ21" s="35">
        <v>9</v>
      </c>
      <c r="CR21" s="35" t="s">
        <v>3276</v>
      </c>
      <c r="CS21" s="5">
        <v>4</v>
      </c>
      <c r="CT21" s="5">
        <v>3</v>
      </c>
      <c r="CU21" s="5">
        <v>3</v>
      </c>
      <c r="CV21" s="5">
        <v>3</v>
      </c>
      <c r="CW21" s="5">
        <v>2</v>
      </c>
      <c r="CX21" s="137" t="str">
        <f t="shared" si="1"/>
        <v>"PALADIN-19" : {
"Capacities":["Amélioration de caractéristiques"],
"SpellsNb": 9,
"SpellsNbBonus": "CHA",
"Locations": {
"1":4,
"2":3,
"3":3,
"4":3,
"5":2}
}</v>
      </c>
      <c r="CY21" s="5">
        <v>6</v>
      </c>
      <c r="CZ21" s="35" t="s">
        <v>2974</v>
      </c>
      <c r="DA21" s="5">
        <v>11</v>
      </c>
      <c r="DB21" s="5">
        <v>4</v>
      </c>
      <c r="DC21" s="5">
        <v>3</v>
      </c>
      <c r="DD21" s="5">
        <v>3</v>
      </c>
      <c r="DE21" s="5">
        <v>3</v>
      </c>
      <c r="DF21" s="5">
        <v>2</v>
      </c>
      <c r="DG21" s="5" t="str">
        <f t="shared" si="2"/>
        <v>"PROWLER-19" : {
"Capacities":["Amélioration de caractéristiques"],
"SpellsNb":11,
"Locations": {
"1":4,
"2":3,
"3":3,
"4":3,
"5":2}
}</v>
      </c>
      <c r="DH21" s="133">
        <v>6</v>
      </c>
      <c r="DI21" s="5" t="s">
        <v>1009</v>
      </c>
      <c r="DJ21" s="35" t="s">
        <v>2974</v>
      </c>
      <c r="DK21" s="92">
        <v>4</v>
      </c>
      <c r="DL21" s="92">
        <v>12</v>
      </c>
      <c r="DM21" s="92">
        <v>4</v>
      </c>
      <c r="DN21" s="92">
        <v>3</v>
      </c>
      <c r="DO21" s="92">
        <v>3</v>
      </c>
      <c r="DP21" s="92">
        <v>1</v>
      </c>
      <c r="DQ21" s="134" t="str">
        <f t="shared" si="3"/>
        <v>"WILY-19" : {
"Capacities":["Amélioration de caractéristiques"],
"BonusAttack": "10d6",
"MinorSpellsNb": 4,
"SpellsNb": 12,
"Locations": {
"1":4,
"2":3,
"3":3,
"4":1
}
}</v>
      </c>
      <c r="DR21" s="5">
        <v>6</v>
      </c>
      <c r="DS21" s="35" t="s">
        <v>2974</v>
      </c>
      <c r="DT21" s="5">
        <v>4</v>
      </c>
      <c r="DU21" s="5">
        <v>15</v>
      </c>
      <c r="DV21" s="5">
        <v>4</v>
      </c>
      <c r="DW21" s="5">
        <v>5</v>
      </c>
      <c r="DX21" s="5">
        <v>8</v>
      </c>
      <c r="DY21" s="118" t="str">
        <f t="shared" si="4"/>
        <v>"WIZARD-19" : {
"Capacities":["Amélioration de caractéristiques"],
"MinorSpellsNb": 4,
"SpellsNb": 15,
"Locations": {"5":4},
"Invocations": 8
}</v>
      </c>
    </row>
    <row r="22" spans="1:129" ht="15" customHeight="1">
      <c r="A22" s="127">
        <v>20</v>
      </c>
      <c r="B22" s="6">
        <v>6</v>
      </c>
      <c r="C22" s="121" t="s">
        <v>2984</v>
      </c>
      <c r="D22" s="6">
        <v>-1</v>
      </c>
      <c r="E22" s="6">
        <v>4</v>
      </c>
      <c r="F22" s="175">
        <v>3</v>
      </c>
      <c r="G22" s="174" t="s">
        <v>4093</v>
      </c>
      <c r="H22" s="144" t="str">
        <f t="shared" si="5"/>
        <v>"BARBARIAN-20": {
"Capacities": ["Champion primitif"],
"Specials": -1,
"Damages": 4,
"ArmourlessSpeed": 3,
"ArmourlessCategories": ["3_HEAVY"]
}</v>
      </c>
      <c r="I22" s="136">
        <v>6</v>
      </c>
      <c r="J22" s="121" t="s">
        <v>3079</v>
      </c>
      <c r="K22" s="6">
        <v>4</v>
      </c>
      <c r="L22" s="6">
        <v>22</v>
      </c>
      <c r="M22" s="121">
        <v>4</v>
      </c>
      <c r="N22" s="121">
        <v>3</v>
      </c>
      <c r="O22" s="121">
        <v>3</v>
      </c>
      <c r="P22" s="121">
        <v>3</v>
      </c>
      <c r="Q22" s="121">
        <v>3</v>
      </c>
      <c r="R22" s="121">
        <v>2</v>
      </c>
      <c r="S22" s="121">
        <v>2</v>
      </c>
      <c r="T22" s="121">
        <v>1</v>
      </c>
      <c r="U22" s="121">
        <v>1</v>
      </c>
      <c r="V22" s="134" t="str">
        <f t="shared" si="6"/>
        <v>"BARD-20" : {
"Capacities":["Inspiration supérieure"],
"MinorSpellsNb": 4,
"SpellsNb": 22,
"Locations": {
"1":4,
"2":3,
"3":3,
"4":3,
"5":3,
"6":2,
"7":2,
"8":1,
"9":1}
}</v>
      </c>
      <c r="W22" s="6">
        <v>6</v>
      </c>
      <c r="X22" s="121" t="s">
        <v>3071</v>
      </c>
      <c r="Y22" s="6">
        <v>5</v>
      </c>
      <c r="Z22" s="121">
        <v>4</v>
      </c>
      <c r="AA22" s="121">
        <v>3</v>
      </c>
      <c r="AB22" s="121">
        <v>3</v>
      </c>
      <c r="AC22" s="121">
        <v>3</v>
      </c>
      <c r="AD22" s="121">
        <v>3</v>
      </c>
      <c r="AE22" s="121">
        <v>2</v>
      </c>
      <c r="AF22" s="121">
        <v>2</v>
      </c>
      <c r="AG22" s="121">
        <v>1</v>
      </c>
      <c r="AH22" s="121">
        <v>1</v>
      </c>
      <c r="AI22" s="82" t="str">
        <f t="shared" si="7"/>
        <v>"CLERK-20" : {
"Capacities":["Intervention divine améliorée"],
"MinorSpellsNb": 5,
"Locations": {
"1":4,
"2":3,
"3":3,
"4":3,
"5":3,
"6":2,
"7":2,
"8":1,
"9":1}
}</v>
      </c>
      <c r="AJ22" s="136">
        <v>6</v>
      </c>
      <c r="AK22" s="121" t="s">
        <v>3061</v>
      </c>
      <c r="AL22" s="6">
        <v>4</v>
      </c>
      <c r="AM22" s="121">
        <v>4</v>
      </c>
      <c r="AN22" s="121">
        <v>3</v>
      </c>
      <c r="AO22" s="121">
        <v>3</v>
      </c>
      <c r="AP22" s="121">
        <v>3</v>
      </c>
      <c r="AQ22" s="121">
        <v>3</v>
      </c>
      <c r="AR22" s="121">
        <v>2</v>
      </c>
      <c r="AS22" s="121">
        <v>2</v>
      </c>
      <c r="AT22" s="121">
        <v>1</v>
      </c>
      <c r="AU22" s="121">
        <v>1</v>
      </c>
      <c r="AV22" s="134" t="str">
        <f t="shared" si="8"/>
        <v>"DRUID-20" : {
"Capacities":["Archidruide"],
"MinorSpellsNb": 4,
"Locations": {
"1":4,
"2":3,
"3":3,
"4":3,
"5":3,
"6":2,
"7":2,
"8":1,
"9":1}
}</v>
      </c>
      <c r="AW22" s="6">
        <v>6</v>
      </c>
      <c r="AX22" s="6">
        <v>20</v>
      </c>
      <c r="AY22" s="121" t="s">
        <v>3055</v>
      </c>
      <c r="AZ22" s="6">
        <v>6</v>
      </c>
      <c r="BA22" s="6">
        <v>15</v>
      </c>
      <c r="BB22" s="121">
        <v>4</v>
      </c>
      <c r="BC22" s="121">
        <v>3</v>
      </c>
      <c r="BD22" s="121">
        <v>3</v>
      </c>
      <c r="BE22" s="121">
        <v>3</v>
      </c>
      <c r="BF22" s="121">
        <v>3</v>
      </c>
      <c r="BG22" s="121">
        <v>2</v>
      </c>
      <c r="BH22" s="121">
        <v>2</v>
      </c>
      <c r="BI22" s="121">
        <v>1</v>
      </c>
      <c r="BJ22" s="121">
        <v>1</v>
      </c>
      <c r="BK22" s="35" t="str">
        <f t="shared" si="9"/>
        <v>"SORCERER-20" : {
"Capacities":["Restauration magique"],
"MinorSpellsNb": 6,
"SpellsNb": 15,
"Specials": 20,
"Locations": {
"1":4,
"2":3,
"3":3,
"4":3,
"5":3,
"6":2,
"7":2,
"8":1,
"9":1}
}</v>
      </c>
      <c r="BL22" s="136">
        <v>6</v>
      </c>
      <c r="BM22" s="121" t="s">
        <v>3050</v>
      </c>
      <c r="BN22" s="93">
        <v>3</v>
      </c>
      <c r="BO22" s="93">
        <v>13</v>
      </c>
      <c r="BP22" s="93">
        <v>4</v>
      </c>
      <c r="BQ22" s="93">
        <v>3</v>
      </c>
      <c r="BR22" s="93">
        <v>3</v>
      </c>
      <c r="BS22" s="93">
        <v>1</v>
      </c>
      <c r="BT22" s="134" t="str">
        <f t="shared" si="10"/>
        <v>"WARRIOR-20" : {
"Capacities":["Attaque supplémentaire (3)"],
"MinorSpellsNb": 3,
"SpellsNb": 13,
"Locations": {
"1":4,
"2":3,
"3":3,
"4":1}
}</v>
      </c>
      <c r="BU22" s="6">
        <v>6</v>
      </c>
      <c r="BV22" s="121" t="s">
        <v>3044</v>
      </c>
      <c r="BW22" s="6">
        <v>5</v>
      </c>
      <c r="BX22" s="6">
        <v>4</v>
      </c>
      <c r="BY22" s="6">
        <v>3</v>
      </c>
      <c r="BZ22" s="6">
        <v>3</v>
      </c>
      <c r="CA22" s="6">
        <v>3</v>
      </c>
      <c r="CB22" s="6">
        <v>3</v>
      </c>
      <c r="CC22" s="6">
        <v>2</v>
      </c>
      <c r="CD22" s="6">
        <v>2</v>
      </c>
      <c r="CE22" s="6">
        <v>1</v>
      </c>
      <c r="CF22" s="6">
        <v>1</v>
      </c>
      <c r="CG22" s="5" t="str">
        <f t="shared" si="0"/>
        <v>"MAGICIAN-20" : {
"Capacities":["Sorts de prédilection"],
"MinorSpellsNb": 5,
"Locations": {
"1":4,
"2":3,
"3":3,
"4":3,
"5":3,
"6":2,
"7":2,
"8":1,
"9":1}
}</v>
      </c>
      <c r="CH22" s="143">
        <v>6</v>
      </c>
      <c r="CI22" s="120" t="s">
        <v>173</v>
      </c>
      <c r="CJ22" s="120">
        <v>20</v>
      </c>
      <c r="CK22" s="175">
        <v>9</v>
      </c>
      <c r="CL22" s="174" t="s">
        <v>4095</v>
      </c>
      <c r="CM22" s="148" t="s">
        <v>3039</v>
      </c>
      <c r="CN22" s="130" t="str">
        <f t="shared" si="11"/>
        <v>"MONK-20" : {
"Capacities":["Perfection de l'être"],
"Specials": 20,
"BonusAttack": "1d10",
"ArmourlessSpeed": 9,
"ArmourlessCategories": ["1_LIGHT", "2_MID", "3_HEAVY"]
}</v>
      </c>
      <c r="CO22" s="136">
        <v>6</v>
      </c>
      <c r="CP22" s="121" t="s">
        <v>3022</v>
      </c>
      <c r="CQ22" s="121">
        <v>10</v>
      </c>
      <c r="CR22" s="32" t="s">
        <v>3276</v>
      </c>
      <c r="CS22" s="6">
        <v>4</v>
      </c>
      <c r="CT22" s="6">
        <v>3</v>
      </c>
      <c r="CU22" s="6">
        <v>3</v>
      </c>
      <c r="CV22" s="6">
        <v>3</v>
      </c>
      <c r="CW22" s="6">
        <v>2</v>
      </c>
      <c r="CX22" s="137" t="str">
        <f t="shared" si="1"/>
        <v>"PALADIN-20" : {
"Capacities":["Capacité de serment sacré"],
"SpellsNb": 10,
"SpellsNbBonus": "CHA",
"Locations": {
"1":4,
"2":3,
"3":3,
"4":3,
"5":2}
}</v>
      </c>
      <c r="CY22" s="6">
        <v>6</v>
      </c>
      <c r="CZ22" s="121" t="s">
        <v>3017</v>
      </c>
      <c r="DA22" s="6">
        <v>11</v>
      </c>
      <c r="DB22" s="6">
        <v>4</v>
      </c>
      <c r="DC22" s="6">
        <v>3</v>
      </c>
      <c r="DD22" s="6">
        <v>3</v>
      </c>
      <c r="DE22" s="6">
        <v>3</v>
      </c>
      <c r="DF22" s="6">
        <v>2</v>
      </c>
      <c r="DG22" s="5" t="str">
        <f t="shared" si="2"/>
        <v>"PROWLER-20" : {
"Capacities":["Tueur d'ennemis"],
"SpellsNb":11,
"Locations": {
"1":4,
"2":3,
"3":3,
"4":3,
"5":2}
}</v>
      </c>
      <c r="DH22" s="136">
        <v>6</v>
      </c>
      <c r="DI22" s="6" t="s">
        <v>1009</v>
      </c>
      <c r="DJ22" s="121" t="s">
        <v>3006</v>
      </c>
      <c r="DK22" s="93">
        <v>4</v>
      </c>
      <c r="DL22" s="93">
        <v>13</v>
      </c>
      <c r="DM22" s="93">
        <v>4</v>
      </c>
      <c r="DN22" s="93">
        <v>3</v>
      </c>
      <c r="DO22" s="93">
        <v>3</v>
      </c>
      <c r="DP22" s="93">
        <v>1</v>
      </c>
      <c r="DQ22" s="134" t="str">
        <f t="shared" si="3"/>
        <v>"WILY-20" : {
"Capacities":["Coup de chance"],
"BonusAttack": "10d6",
"MinorSpellsNb": 4,
"SpellsNb": 13,
"Locations": {
"1":4,
"2":3,
"3":3,
"4":1
}
}</v>
      </c>
      <c r="DR22" s="6">
        <v>6</v>
      </c>
      <c r="DS22" s="121" t="s">
        <v>2994</v>
      </c>
      <c r="DT22" s="6">
        <v>4</v>
      </c>
      <c r="DU22" s="6">
        <v>15</v>
      </c>
      <c r="DV22" s="6">
        <v>4</v>
      </c>
      <c r="DW22" s="6">
        <v>5</v>
      </c>
      <c r="DX22" s="6">
        <v>8</v>
      </c>
      <c r="DY22" s="118" t="str">
        <f t="shared" si="4"/>
        <v>"WIZARD-20" : {
"Capacities":["Maître de l'occulte"],
"MinorSpellsNb": 4,
"SpellsNb": 15,
"Locations": {"5":4},
"Invocations": 8
}</v>
      </c>
    </row>
    <row r="23" spans="1:129" ht="15" customHeight="1">
      <c r="CX23" s="260"/>
    </row>
    <row r="24" spans="1:129" ht="15" customHeight="1">
      <c r="B24" t="str">
        <f>CONCATENATE(H3,",
",H4,",
",H5,",
",H6,",
",H7,",
",H8,",
",H9,",
",H10,",
",H11,",
",H12,",
",H13,",
",H14,",
",H15,",
",H16,",
",H17,",
",H18,",
",H19,",
",H20,",
",H21,",
",H22)</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v>
      </c>
    </row>
    <row r="25" spans="1:129" ht="15" customHeight="1">
      <c r="B25" t="str">
        <f>CONCATENATE(V3,",
",V4,",
",V5,",
",V6,",
",V7,",
",V8,",
",V9,",
",V10,",
",V11,",
",V12,",
",V13,",
",V14,",
",V15,",
",V16,",
",V17,",
",V18,",
",V19,",
",V20,",
",V21,",
",V22)</f>
        <v>"BARD-1"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v>
      </c>
    </row>
    <row r="26" spans="1:129" ht="15" customHeight="1">
      <c r="B26" t="str">
        <f>CONCATENATE(AI3,",
",AI4,",
",AI5,",
",AI6,",
",AI7,",
",AI8,",
",AI9,",
",AI10,",
",AI11,",
",AI12,",
",AI13,",
",AI14,",
",AI15,",
",AI16,",
",AI17,",
",AI18,",
",AI19,",
",AI20,",
",AI21,",
",AI22)</f>
        <v>"CLERK-1"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v>
      </c>
    </row>
    <row r="27" spans="1:129" ht="15" customHeight="1">
      <c r="B27" t="str">
        <f>CONCATENATE(AV3,",
",AV4,",
",AV5,",
",AV6,",
",AV7,",
",AV8,",
",AV9,",
",AV10,",
",AV11,",
",AV12,",
",AV13,",
",AV14,",
",AV15,",
",AV16,",
",AV17,",
",AV18,",
",AV19,",
",AV20,",
",AV21,",
",AV22)</f>
        <v>"DRUID-1"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v>
      </c>
    </row>
    <row r="28" spans="1:129">
      <c r="B28" t="str">
        <f>CONCATENATE(BK3,",
",BK4,",
",BK5,",
",BK6,",
",BK7,",
",BK8,",
",BK9,",
",BK10,",
",BK11,",
",BK12,",
",BK13,",
",BK14,",
",BK15,",
",BK16,",
",BK17,",
",BK18,",
",BK19,",
",BK20,",
",BK21,",
",BK22)</f>
        <v>"SORCERER-1"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v>
      </c>
    </row>
    <row r="29" spans="1:129">
      <c r="B29" t="str">
        <f>CONCATENATE(BT3,",
",BT4,",
",BT5,",
",BT6,",
",BT7,",
",BT8,",
",BT9,",
",BT10,",
",BT11,",
",BT12,",
",BT13,",
",BT14,",
",BT15,",
",BT16,",
",BT17,",
",BT18,",
",BT19,",
",BT20,",
",BT21,",
",BT22)</f>
        <v>"WARRIOR-1"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v>
      </c>
    </row>
    <row r="30" spans="1:129">
      <c r="B30" t="str">
        <f>CONCATENATE(CG3,",
",CG4,",
",CG5,",
",CG6,",
",CG7,",
",CG8,",
",CG9,",
",CG10,",
",CG11,",
",CG12,",
",CG13,",
",CG14,",
",CG15,",
",CG16,",
",CG17,",
",CG18,",
",CG19,",
",CG20,",
",CG21,",
",CG22)</f>
        <v>"MAGICIAN-1"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v>
      </c>
    </row>
    <row r="31" spans="1:129">
      <c r="B31" t="str">
        <f>CONCATENATE(CN3,",
",CN4,",
",CN5,",
",CN6,",
",CN7,",
",CN8,",
",CN9,",
",CN10,",
",CN11,",
",CN12,",
",CN13,",
",CN14,",
",CN15,",
",CN16,",
",CN17,",
",CN18,",
",CN19,",
",CN20,",
",CN21,",
",CN22)</f>
        <v>"MONK-1"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v>
      </c>
    </row>
    <row r="32" spans="1:129">
      <c r="B32" t="str">
        <f>CONCATENATE(CX3,",
",CX4,",
",CX5,",
",CX6,",
",CX7,",
",CX8,",
",CX9,",
",CX10,",
",CX11,",
",CX12,",
",CX13,",
",CX14,",
",CX15,",
",CX16,",
",CX17,",
",CX18,",
",CX19,",
",CX20,",
",CX21,",
",CX22)</f>
        <v>"PALADIN-1"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v>
      </c>
    </row>
    <row r="33" spans="2:2">
      <c r="B33" t="str">
        <f>CONCATENATE(DG3,",
",DG4,",
",DG5,",
",DG6,",
",DG7,",
",DG8,",
",DG9,",
",DG10,",
",DG11,",
",DG12,",
",DG13,",
",DG14,",
",DG15,",
",DG16,",
",DG17,",
",DG18,",
",DG19,",
",DG20,",
",DG21,",
",DG22)</f>
        <v>"PROWLER-1"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v>
      </c>
    </row>
    <row r="34" spans="2:2">
      <c r="B34" t="str">
        <f>CONCATENATE(DQ3,",
",DQ4,",
",DQ5,",
",DQ6,",
",DQ7,",
",DQ8,",
",DQ9,",
",DQ10,",
",DQ11,",
",DQ12,",
",DQ13,",
",DQ14,",
",DQ15,",
",DQ16,",
",DQ17,",
",DQ18,",
",DQ19,",
",DQ20,",
",DQ21,",
",DQ22)</f>
        <v>"WILY-1"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"SpellsNb": 4,
"Locations": {
"1":3,
"2":0,
"3":0,
"4":0
}
},
"WILY-7" : {
"Capacities":["Dérobade"],
"BonusAttack": "4d6",
"MinorSpellsNb": 3,
"SpellsNb": 5,
"Locations": {
"1":4,
"2":2,
"3":0,
"4":0
}
},
"WILY-8" : {
"Capacities":["Amélioration de caractéristiques"],
"BonusAttack": "4d6",
"MinorSpellsNb": 3,
"SpellsNb": 6,
"Locations": {
"1":4,
"2":2,
"3":0,
"4":0
}
},
"WILY-9" : {
"Capacities":["Capacité de l'archétype de roublard"],
"BonusAttack": "5d6",
"MinorSpellsNb": 3,
"SpellsNb": 6,
"Locations": {
"1":4,
"2":2,
"3":0,
"4":0
}
},
"WILY-10" : {
"Capacities":["Amélioration de caractéristiques"],
"BonusAttack": "5d6",
"MinorSpellsNb": 4,
"SpellsNb": 7,
"Locations": {
"1":4,
"2":3,
"3":0,
"4":0
}
},
"WILY-11" : {
"Capacities":["Talent"],
"BonusAttack": "6d6",
"MinorSpellsNb": 4,
"SpellsNb": 8,
"Locations": {
"1":4,
"2":3,
"3":0,
"4":0
}
},
"WILY-12" : {
"Capacities":["Amélioration de caractéristiques"],
"BonusAttack": "6d6",
"MinorSpellsNb": 4,
"SpellsNb": 8,
"Locations": {
"1":4,
"2":3,
"3":0,
"4":0
}
},
"WILY-13" : {
"Capacities":["Capacité de l'archétype de roublard"],
"BonusAttack": "7d6",
"MinorSpellsNb": 4,
"SpellsNb": 9,
"Locations": {
"1":4,
"2":3,
"3":2,
"4":0
}
},
"WILY-14" : {
"Capacities":["Ouïe fine"],
"BonusAttack": "7d6",
"MinorSpellsNb": 4,
"SpellsNb": 10,
"Locations": {
"1":4,
"2":3,
"3":2,
"4":0
}
},
"WILY-15" : {
"Capacities":["Esprit impénétrable"],
"BonusAttack": "8d6",
"MinorSpellsNb": 4,
"SpellsNb": 10,
"Locations": {
"1":4,
"2":3,
"3":2,
"4":0
}
},
"WILY-16" : {
"Capacities":["Amélioration de caractéristiques"],
"BonusAttack": "8d6",
"MinorSpellsNb": 4,
"SpellsNb": 11,
"Locations": {
"1":4,
"2":3,
"3":3,
"4":0
}
},
"WILY-17" : {
"Capacities":["Capacité de l'archétype de roublard"],
"BonusAttack": "9d6",
"MinorSpellsNb": 4,
"SpellsNb": 11,
"Locations": {
"1":4,
"2":3,
"3":3,
"4":0
}
},
"WILY-18" : {
"Capacities":["Insaisissable"],
"BonusAttack": "9d6",
"MinorSpellsNb": 4,
"SpellsNb": 11,
"Locations": {
"1":4,
"2":3,
"3":3,
"4":0
}
},
"WILY-19" : {
"Capacities":["Amélioration de caractéristiques"],
"BonusAttack": "10d6",
"MinorSpellsNb": 4,
"SpellsNb": 12,
"Locations": {
"1":4,
"2":3,
"3":3,
"4":1
}
},
"WILY-20" : {
"Capacities":["Coup de chance"],
"BonusAttack": "10d6",
"MinorSpellsNb": 4,
"SpellsNb": 13,
"Locations": {
"1":4,
"2":3,
"3":3,
"4":1
}
}</v>
      </c>
    </row>
    <row r="35" spans="2:2">
      <c r="B35" t="str">
        <f>CONCATENATE(DY3,",
",DY4,",
",DY5,",
",DY6,",
",DY7,",
",DY8,",
",DY9,",
",DY10,",
",DY11,",
",DY12,",
",DY13,",
",DY14,",
",DY15,",
",DY16,",
",DY17,",
",DY18,",
",DY19,",
",DY20,",
",DY21,",
",DY22)</f>
        <v>"WIZARD-1" : {
"Capacities":["Patron d'Outremonde", "Magie de pacte"],
"MinorSpellsNb": 2,
"SpellsNb": 2,
"Locations": {"1":1},
"Invocations": 0
},
"WIZARD-2" : {
"Capacities":["Invocations occultes"],
"MinorSpellsNb": 2,
"SpellsNb": 3,
"Locations": {"1":2},
"Invocations": 2
},
"WIZARD-3" : {
"Capacities":["Faveur de pacte"],
"MinorSpellsNb": 2,
"SpellsNb": 4,
"Locations": {"2":2},
"Invocations": 2
},
"WIZARD-4" : {
"Capacities":["Amélioration de caractéristiques"],
"MinorSpellsNb": 3,
"SpellsNb": 5,
"Locations": {"2":2},
"Invocations": 2
},
"WIZARD-5" : {
"Capacities":["-"],
"MinorSpellsNb": 3,
"SpellsNb": 6,
"Locations": {"3":2},
"Invocations": 3
},
"WIZARD-6" : {
"Capacities":["Capacité de patron d'Outremonde"],
"MinorSpellsNb": 3,
"SpellsNb": 7,
"Locations": {"3":2},
"Invocations": 3
},
"WIZARD-7" : {
"Capacities":["-"],
"MinorSpellsNb": 3,
"SpellsNb": 8,
"Locations": {"4":2},
"Invocations": 4
},
"WIZARD-8" : {
"Capacities":["Amélioration de caractéristiques"],
"MinorSpellsNb": 3,
"SpellsNb": 9,
"Locations": {"4":2},
"Invocations": 4
},
"WIZARD-9" : {
"Capacities":["-"],
"MinorSpellsNb": 3,
"SpellsNb": 10,
"Locations": {"5":2},
"Invocations": 5
},
"WIZARD-10" : {
"Capacities":["Capacité de patron d'Outremonde"],
"MinorSpellsNb": 4,
"SpellsNb": 10,
"Locations": {"5":2},
"Invocations": 5
},
"WIZARD-11" : {
"Capacities":["Arcanum mystique (niveau 6)"],
"MinorSpellsNb": 4,
"SpellsNb": 11,
"Locations": {"5":3},
"Invocations": 5
},
"WIZARD-12" : {
"Capacities":["Amélioration de caractéristiques"],
"MinorSpellsNb": 4,
"SpellsNb": 11,
"Locations": {"5":3},
"Invocations": 6
},
"WIZARD-13" : {
"Capacities":["Arcanum mystique (niveau 7)"],
"MinorSpellsNb": 4,
"SpellsNb": 12,
"Locations": {"5":3},
"Invocations": 6
},
"WIZARD-14" : {
"Capacities":["Capacité de patron d'Outremonde"],
"MinorSpellsNb": 4,
"SpellsNb": 12,
"Locations": {"5":3},
"Invocations": 6
},
"WIZARD-15" : {
"Capacities":["Arcanum mystique (niveau 8)"],
"MinorSpellsNb": 4,
"SpellsNb": 13,
"Locations": {"5":3},
"Invocations": 7
},
"WIZARD-16" : {
"Capacities":["Amélioration de caractéristiques"],
"MinorSpellsNb": 4,
"SpellsNb": 13,
"Locations": {"5":3},
"Invocations": 7
},
"WIZARD-17" : {
"Capacities":["Arcanum mystique (niveau 9)"],
"MinorSpellsNb": 4,
"SpellsNb": 14,
"Locations": {"5":4},
"Invocations": 7
},
"WIZARD-18" : {
"Capacities":["-"],
"MinorSpellsNb": 4,
"SpellsNb": 14,
"Locations": {"5":4},
"Invocations": 8
},
"WIZARD-19" : {
"Capacities":["Amélioration de caractéristiques"],
"MinorSpellsNb": 4,
"SpellsNb": 15,
"Locations": {"5":4},
"Invocations": 8
},
"WIZARD-20" : {
"Capacities":["Maître de l'occulte"],
"MinorSpellsNb": 4,
"SpellsNb": 15,
"Locations": {"5":4},
"Invocations": 8
}</v>
      </c>
    </row>
    <row r="37" spans="2:2">
      <c r="B37" t="str">
        <f>CONCATENATE(B24,",
",B25,",
",B26,",
",B27,",
",B28,",
",B29,",
",B30,",
",B31,",
",B32,",
",B33,",
",B34,",
",B35)</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v>
      </c>
    </row>
  </sheetData>
  <mergeCells count="12">
    <mergeCell ref="AJ1:AU1"/>
    <mergeCell ref="I1:U1"/>
    <mergeCell ref="AW1:BJ1"/>
    <mergeCell ref="B1:H1"/>
    <mergeCell ref="W1:AH1"/>
    <mergeCell ref="DH1:DJ1"/>
    <mergeCell ref="DR1:DX1"/>
    <mergeCell ref="CO1:CW1"/>
    <mergeCell ref="CY1:DF1"/>
    <mergeCell ref="BL1:BM1"/>
    <mergeCell ref="BU1:CF1"/>
    <mergeCell ref="CH1:CM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24560-21FF-45D3-95B8-F98E9C5B8628}">
  <dimension ref="A1:DH51"/>
  <sheetViews>
    <sheetView workbookViewId="0">
      <pane xSplit="1" ySplit="2" topLeftCell="B12" activePane="bottomRight" state="frozenSplit"/>
      <selection pane="topRight" activeCell="G1" sqref="G1"/>
      <selection pane="bottomLeft" activeCell="A11" sqref="A11"/>
      <selection pane="bottomRight" activeCell="O9" sqref="O9"/>
    </sheetView>
  </sheetViews>
  <sheetFormatPr baseColWidth="10" defaultRowHeight="15"/>
  <cols>
    <col min="1" max="1" width="31.42578125" customWidth="1"/>
    <col min="2" max="2" width="20.28515625" customWidth="1"/>
    <col min="6" max="6" width="14" customWidth="1"/>
  </cols>
  <sheetData>
    <row r="1" spans="1:112">
      <c r="B1" s="364" t="s">
        <v>0</v>
      </c>
      <c r="C1" s="364"/>
      <c r="D1" s="364"/>
      <c r="E1" s="364"/>
      <c r="F1" s="364"/>
      <c r="G1" s="364"/>
      <c r="H1" s="364"/>
      <c r="I1" s="364"/>
      <c r="J1" s="364"/>
      <c r="K1" s="364"/>
      <c r="L1" s="364"/>
      <c r="M1" s="364"/>
      <c r="N1" s="364"/>
      <c r="O1" s="364"/>
      <c r="P1" s="364"/>
      <c r="Q1" s="364"/>
      <c r="R1" s="364"/>
      <c r="S1" s="364"/>
      <c r="T1" s="364"/>
      <c r="U1" s="364"/>
    </row>
    <row r="2" spans="1:112">
      <c r="A2" s="47" t="s">
        <v>312</v>
      </c>
      <c r="B2" s="234">
        <v>1</v>
      </c>
      <c r="C2" s="234">
        <v>2</v>
      </c>
      <c r="D2" s="234">
        <v>3</v>
      </c>
      <c r="E2" s="234">
        <v>4</v>
      </c>
      <c r="F2" s="234">
        <v>5</v>
      </c>
      <c r="G2" s="234">
        <v>6</v>
      </c>
      <c r="H2" s="234">
        <v>7</v>
      </c>
      <c r="I2" s="234">
        <v>8</v>
      </c>
      <c r="J2" s="234">
        <v>9</v>
      </c>
      <c r="K2" s="234">
        <v>10</v>
      </c>
      <c r="L2" s="234">
        <v>11</v>
      </c>
      <c r="M2" s="234">
        <v>12</v>
      </c>
      <c r="N2" s="234">
        <v>13</v>
      </c>
      <c r="O2" s="234">
        <v>14</v>
      </c>
      <c r="P2" s="234">
        <v>15</v>
      </c>
      <c r="Q2" s="234">
        <v>16</v>
      </c>
      <c r="R2" s="234">
        <v>17</v>
      </c>
      <c r="S2" s="234">
        <v>18</v>
      </c>
      <c r="T2" s="234">
        <v>19</v>
      </c>
      <c r="U2" s="234">
        <v>20</v>
      </c>
      <c r="V2" s="235"/>
      <c r="W2" s="235"/>
      <c r="X2" s="235"/>
      <c r="Y2" s="235"/>
      <c r="Z2" s="235"/>
      <c r="AA2" s="235"/>
      <c r="AB2" s="235"/>
      <c r="AC2" s="235"/>
      <c r="AD2" s="235"/>
      <c r="AE2" s="235"/>
      <c r="AF2" s="235"/>
      <c r="AG2" s="235"/>
      <c r="AH2" s="362"/>
      <c r="AI2" s="362"/>
      <c r="AJ2" s="362"/>
      <c r="AK2" s="362"/>
      <c r="AL2" s="362"/>
      <c r="AM2" s="362"/>
      <c r="AN2" s="362"/>
      <c r="AO2" s="362"/>
      <c r="AP2" s="362"/>
      <c r="AQ2" s="362"/>
      <c r="AR2" s="362"/>
      <c r="AS2" s="362"/>
      <c r="AT2" s="235"/>
      <c r="AU2" s="363"/>
      <c r="AV2" s="363"/>
      <c r="AW2" s="363"/>
      <c r="AX2" s="363"/>
      <c r="AY2" s="363"/>
      <c r="AZ2" s="363"/>
      <c r="BA2" s="363"/>
      <c r="BB2" s="363"/>
      <c r="BC2" s="363"/>
      <c r="BD2" s="363"/>
      <c r="BE2" s="363"/>
      <c r="BF2" s="363"/>
      <c r="BG2" s="363"/>
      <c r="BH2" s="363"/>
      <c r="BI2" s="236"/>
      <c r="BJ2" s="362"/>
      <c r="BK2" s="362"/>
      <c r="BL2" s="235"/>
      <c r="BM2" s="362"/>
      <c r="BN2" s="362"/>
      <c r="BO2" s="362"/>
      <c r="BP2" s="362"/>
      <c r="BQ2" s="362"/>
      <c r="BR2" s="362"/>
      <c r="BS2" s="362"/>
      <c r="BT2" s="362"/>
      <c r="BU2" s="362"/>
      <c r="BV2" s="362"/>
      <c r="BW2" s="362"/>
      <c r="BX2" s="362"/>
      <c r="BY2" s="235"/>
      <c r="BZ2" s="362"/>
      <c r="CA2" s="362"/>
      <c r="CB2" s="362"/>
      <c r="CC2" s="362"/>
      <c r="CD2" s="362"/>
      <c r="CE2" s="235"/>
      <c r="CF2" s="362"/>
      <c r="CG2" s="362"/>
      <c r="CH2" s="362"/>
      <c r="CI2" s="362"/>
      <c r="CJ2" s="362"/>
      <c r="CK2" s="362"/>
      <c r="CL2" s="362"/>
      <c r="CM2" s="235"/>
      <c r="CN2" s="362"/>
      <c r="CO2" s="362"/>
      <c r="CP2" s="362"/>
      <c r="CQ2" s="362"/>
      <c r="CR2" s="362"/>
      <c r="CS2" s="362"/>
      <c r="CT2" s="362"/>
      <c r="CU2" s="362"/>
      <c r="CV2" s="235"/>
      <c r="CW2" s="363"/>
      <c r="CX2" s="363"/>
      <c r="CY2" s="363"/>
      <c r="CZ2" s="236"/>
      <c r="DA2" s="362"/>
      <c r="DB2" s="362"/>
      <c r="DC2" s="362"/>
      <c r="DD2" s="362"/>
      <c r="DE2" s="362"/>
      <c r="DF2" s="362"/>
      <c r="DG2" s="362"/>
      <c r="DH2" s="235"/>
    </row>
    <row r="3" spans="1:112" s="250" customFormat="1" ht="15" customHeight="1">
      <c r="A3" s="248" t="s">
        <v>2854</v>
      </c>
      <c r="B3" s="247"/>
      <c r="C3" s="246"/>
      <c r="D3" s="246" t="s">
        <v>3092</v>
      </c>
      <c r="E3" s="246"/>
      <c r="F3" s="246"/>
      <c r="G3" s="247" t="s">
        <v>3093</v>
      </c>
      <c r="H3" s="246"/>
      <c r="I3" s="246"/>
      <c r="J3" s="246"/>
      <c r="K3" s="246" t="s">
        <v>3094</v>
      </c>
      <c r="L3" s="246"/>
      <c r="M3" s="246"/>
      <c r="N3" s="246"/>
      <c r="O3" s="246" t="s">
        <v>3095</v>
      </c>
      <c r="P3" s="246"/>
      <c r="Q3" s="246"/>
      <c r="R3" s="246"/>
      <c r="S3" s="246"/>
      <c r="T3" s="246"/>
      <c r="U3" s="249"/>
      <c r="V3" s="237"/>
      <c r="W3" s="237"/>
      <c r="X3" s="237"/>
      <c r="Y3" s="237"/>
      <c r="Z3" s="237"/>
      <c r="AA3" s="237"/>
      <c r="AB3" s="237"/>
      <c r="AC3" s="237"/>
      <c r="AD3" s="237"/>
      <c r="AE3" s="237"/>
      <c r="AF3" s="237"/>
      <c r="AG3" s="237"/>
      <c r="AH3" s="211"/>
      <c r="AI3" s="237"/>
      <c r="AJ3" s="237"/>
      <c r="AK3" s="237"/>
      <c r="AL3" s="237"/>
      <c r="AM3" s="237"/>
      <c r="AN3" s="237"/>
      <c r="AO3" s="237"/>
      <c r="AP3" s="237"/>
      <c r="AQ3" s="237"/>
      <c r="AR3" s="237"/>
      <c r="AS3" s="237"/>
      <c r="AT3" s="237"/>
      <c r="AU3" s="211"/>
      <c r="AV3" s="237"/>
      <c r="AW3" s="237"/>
      <c r="AX3" s="237"/>
      <c r="AY3" s="237"/>
      <c r="AZ3" s="237"/>
      <c r="BA3" s="237"/>
      <c r="BB3" s="237"/>
      <c r="BC3" s="237"/>
      <c r="BD3" s="237"/>
      <c r="BE3" s="237"/>
      <c r="BF3" s="237"/>
      <c r="BG3" s="237"/>
      <c r="BH3" s="237"/>
      <c r="BI3" s="237"/>
      <c r="BJ3" s="211"/>
      <c r="BK3" s="237"/>
      <c r="BL3" s="237"/>
      <c r="BM3" s="211"/>
      <c r="BN3" s="237"/>
      <c r="BO3" s="237"/>
      <c r="BP3" s="237"/>
      <c r="BQ3" s="237"/>
      <c r="BR3" s="237"/>
      <c r="BS3" s="237"/>
      <c r="BT3" s="237"/>
      <c r="BU3" s="237"/>
      <c r="BV3" s="237"/>
      <c r="BW3" s="237"/>
      <c r="BX3" s="237"/>
      <c r="BY3" s="237"/>
      <c r="BZ3" s="211"/>
      <c r="CA3" s="211"/>
      <c r="CB3" s="211"/>
      <c r="CC3" s="211"/>
      <c r="CD3" s="211"/>
      <c r="CE3" s="211"/>
      <c r="CF3" s="211"/>
      <c r="CG3" s="237"/>
      <c r="CH3" s="237"/>
      <c r="CI3" s="237"/>
      <c r="CJ3" s="237"/>
      <c r="CK3" s="237"/>
      <c r="CL3" s="237"/>
      <c r="CM3" s="237"/>
      <c r="CN3" s="211"/>
      <c r="CO3" s="237"/>
      <c r="CP3" s="237"/>
      <c r="CQ3" s="237"/>
      <c r="CR3" s="237"/>
      <c r="CS3" s="237"/>
      <c r="CT3" s="237"/>
      <c r="CU3" s="237"/>
      <c r="CV3" s="237"/>
      <c r="CW3" s="211"/>
      <c r="CX3" s="237"/>
      <c r="CY3" s="237"/>
      <c r="CZ3" s="237"/>
      <c r="DA3" s="211"/>
      <c r="DB3" s="237"/>
      <c r="DC3" s="237"/>
      <c r="DD3" s="237"/>
      <c r="DE3" s="237"/>
      <c r="DF3" s="237"/>
      <c r="DG3" s="237"/>
      <c r="DH3" s="237"/>
    </row>
    <row r="4" spans="1:112" ht="15" customHeight="1">
      <c r="A4" s="55" t="s">
        <v>2855</v>
      </c>
      <c r="B4" s="241"/>
      <c r="C4" s="242"/>
      <c r="D4" s="241" t="s">
        <v>3096</v>
      </c>
      <c r="E4" s="241"/>
      <c r="F4" s="243"/>
      <c r="G4" s="241" t="s">
        <v>3097</v>
      </c>
      <c r="H4" s="242"/>
      <c r="I4" s="241"/>
      <c r="J4" s="241"/>
      <c r="K4" s="242" t="s">
        <v>3098</v>
      </c>
      <c r="L4" s="242"/>
      <c r="M4" s="242"/>
      <c r="N4" s="242"/>
      <c r="O4" s="242" t="s">
        <v>3099</v>
      </c>
      <c r="P4" s="242"/>
      <c r="Q4" s="242"/>
      <c r="R4" s="242"/>
      <c r="S4" s="242"/>
      <c r="T4" s="242"/>
      <c r="U4" s="244"/>
      <c r="V4" s="75"/>
      <c r="W4" s="237"/>
      <c r="X4" s="75"/>
      <c r="Y4" s="75"/>
      <c r="Z4" s="75"/>
      <c r="AA4" s="75"/>
      <c r="AB4" s="75"/>
      <c r="AC4" s="75"/>
      <c r="AD4" s="75"/>
      <c r="AE4" s="75"/>
      <c r="AF4" s="75"/>
      <c r="AG4" s="75"/>
      <c r="AH4" s="237"/>
      <c r="AI4" s="75"/>
      <c r="AJ4" s="237"/>
      <c r="AK4" s="75"/>
      <c r="AL4" s="75"/>
      <c r="AM4" s="75"/>
      <c r="AN4" s="75"/>
      <c r="AO4" s="75"/>
      <c r="AP4" s="75"/>
      <c r="AQ4" s="75"/>
      <c r="AR4" s="75"/>
      <c r="AS4" s="75"/>
      <c r="AT4" s="75"/>
      <c r="AU4" s="237"/>
      <c r="AV4" s="237"/>
      <c r="AW4" s="75"/>
      <c r="AX4" s="237"/>
      <c r="AY4" s="237"/>
      <c r="AZ4" s="75"/>
      <c r="BA4" s="75"/>
      <c r="BB4" s="75"/>
      <c r="BC4" s="75"/>
      <c r="BD4" s="75"/>
      <c r="BE4" s="75"/>
      <c r="BF4" s="75"/>
      <c r="BG4" s="75"/>
      <c r="BH4" s="75"/>
      <c r="BI4" s="75"/>
      <c r="BJ4" s="237"/>
      <c r="BK4" s="75"/>
      <c r="BL4" s="75"/>
      <c r="BM4" s="237"/>
      <c r="BN4" s="75"/>
      <c r="BO4" s="237"/>
      <c r="BP4" s="237"/>
      <c r="BQ4" s="237"/>
      <c r="BR4" s="237"/>
      <c r="BS4" s="237"/>
      <c r="BT4" s="237"/>
      <c r="BU4" s="237"/>
      <c r="BV4" s="237"/>
      <c r="BW4" s="237"/>
      <c r="BX4" s="237"/>
      <c r="BY4" s="237"/>
      <c r="BZ4" s="211"/>
      <c r="CA4" s="211"/>
      <c r="CB4" s="211"/>
      <c r="CC4" s="239"/>
      <c r="CD4" s="212"/>
      <c r="CE4" s="212"/>
      <c r="CF4" s="237"/>
      <c r="CG4" s="75"/>
      <c r="CH4" s="237"/>
      <c r="CI4" s="237"/>
      <c r="CJ4" s="237"/>
      <c r="CK4" s="237"/>
      <c r="CL4" s="237"/>
      <c r="CM4" s="237"/>
      <c r="CN4" s="237"/>
      <c r="CO4" s="75"/>
      <c r="CP4" s="237"/>
      <c r="CQ4" s="237"/>
      <c r="CR4" s="237"/>
      <c r="CS4" s="237"/>
      <c r="CT4" s="237"/>
      <c r="CU4" s="237"/>
      <c r="CV4" s="237"/>
      <c r="CW4" s="237"/>
      <c r="CX4" s="237"/>
      <c r="CY4" s="75"/>
      <c r="CZ4" s="75"/>
      <c r="DA4" s="237"/>
      <c r="DB4" s="75"/>
      <c r="DC4" s="237"/>
      <c r="DD4" s="237"/>
      <c r="DE4" s="237"/>
      <c r="DF4" s="237"/>
      <c r="DG4" s="237"/>
      <c r="DH4" s="237"/>
    </row>
    <row r="5" spans="1:112" ht="15" customHeight="1">
      <c r="A5" s="50" t="s">
        <v>2862</v>
      </c>
      <c r="B5" s="237"/>
      <c r="C5" s="75"/>
      <c r="D5" s="237" t="s">
        <v>3100</v>
      </c>
      <c r="E5" s="237"/>
      <c r="F5" s="238"/>
      <c r="G5" s="237" t="s">
        <v>3101</v>
      </c>
      <c r="H5" s="75"/>
      <c r="I5" s="237"/>
      <c r="J5" s="237"/>
      <c r="K5" s="75"/>
      <c r="L5" s="75"/>
      <c r="M5" s="75"/>
      <c r="N5" s="75"/>
      <c r="O5" s="75" t="s">
        <v>3102</v>
      </c>
      <c r="P5" s="75"/>
      <c r="Q5" s="75"/>
      <c r="R5" s="75"/>
      <c r="S5" s="75"/>
      <c r="T5" s="75"/>
      <c r="U5" s="240"/>
      <c r="V5" s="75"/>
      <c r="W5" s="237"/>
      <c r="X5" s="75"/>
      <c r="Y5" s="75"/>
      <c r="Z5" s="75"/>
      <c r="AA5" s="75"/>
      <c r="AB5" s="75"/>
      <c r="AC5" s="75"/>
      <c r="AD5" s="75"/>
      <c r="AE5" s="75"/>
      <c r="AF5" s="75"/>
      <c r="AG5" s="75"/>
      <c r="AH5" s="237"/>
      <c r="AI5" s="75"/>
      <c r="AJ5" s="237"/>
      <c r="AK5" s="75"/>
      <c r="AL5" s="75"/>
      <c r="AM5" s="75"/>
      <c r="AN5" s="75"/>
      <c r="AO5" s="75"/>
      <c r="AP5" s="75"/>
      <c r="AQ5" s="75"/>
      <c r="AR5" s="75"/>
      <c r="AS5" s="75"/>
      <c r="AT5" s="75"/>
      <c r="AU5" s="237"/>
      <c r="AV5" s="237"/>
      <c r="AW5" s="75"/>
      <c r="AX5" s="237"/>
      <c r="AY5" s="237"/>
      <c r="AZ5" s="75"/>
      <c r="BA5" s="75"/>
      <c r="BB5" s="75"/>
      <c r="BC5" s="75"/>
      <c r="BD5" s="75"/>
      <c r="BE5" s="75"/>
      <c r="BF5" s="75"/>
      <c r="BG5" s="75"/>
      <c r="BH5" s="75"/>
      <c r="BI5" s="75"/>
      <c r="BJ5" s="237"/>
      <c r="BK5" s="75"/>
      <c r="BL5" s="75"/>
      <c r="BM5" s="237"/>
      <c r="BN5" s="75"/>
      <c r="BO5" s="237"/>
      <c r="BP5" s="237"/>
      <c r="BQ5" s="237"/>
      <c r="BR5" s="237"/>
      <c r="BS5" s="237"/>
      <c r="BT5" s="237"/>
      <c r="BU5" s="237"/>
      <c r="BV5" s="237"/>
      <c r="BW5" s="237"/>
      <c r="BX5" s="237"/>
      <c r="BY5" s="237"/>
      <c r="BZ5" s="211"/>
      <c r="CA5" s="211"/>
      <c r="CB5" s="211"/>
      <c r="CC5" s="239"/>
      <c r="CD5" s="212"/>
      <c r="CE5" s="212"/>
      <c r="CF5" s="237"/>
      <c r="CG5" s="75"/>
      <c r="CH5" s="237"/>
      <c r="CI5" s="237"/>
      <c r="CJ5" s="237"/>
      <c r="CK5" s="237"/>
      <c r="CL5" s="237"/>
      <c r="CM5" s="237"/>
      <c r="CN5" s="237"/>
      <c r="CO5" s="75"/>
      <c r="CP5" s="237"/>
      <c r="CQ5" s="237"/>
      <c r="CR5" s="237"/>
      <c r="CS5" s="237"/>
      <c r="CT5" s="237"/>
      <c r="CU5" s="237"/>
      <c r="CV5" s="237"/>
      <c r="CW5" s="237"/>
      <c r="CX5" s="237"/>
      <c r="CY5" s="75"/>
      <c r="CZ5" s="75"/>
      <c r="DA5" s="237"/>
      <c r="DB5" s="75"/>
      <c r="DC5" s="237"/>
      <c r="DD5" s="237"/>
      <c r="DE5" s="237"/>
      <c r="DF5" s="237"/>
      <c r="DG5" s="237"/>
      <c r="DH5" s="237"/>
    </row>
    <row r="6" spans="1:112" ht="15" customHeight="1">
      <c r="A6" s="50" t="s">
        <v>2856</v>
      </c>
      <c r="B6" s="237"/>
      <c r="C6" s="75"/>
      <c r="D6" s="237" t="s">
        <v>3103</v>
      </c>
      <c r="E6" s="237"/>
      <c r="F6" s="238"/>
      <c r="G6" s="237" t="s">
        <v>3010</v>
      </c>
      <c r="H6" s="75"/>
      <c r="I6" s="237"/>
      <c r="J6" s="237"/>
      <c r="K6" s="75"/>
      <c r="L6" s="75"/>
      <c r="M6" s="75"/>
      <c r="N6" s="75"/>
      <c r="O6" s="75" t="s">
        <v>3104</v>
      </c>
      <c r="P6" s="75"/>
      <c r="Q6" s="75"/>
      <c r="R6" s="75"/>
      <c r="S6" s="75"/>
      <c r="T6" s="75"/>
      <c r="U6" s="240"/>
      <c r="V6" s="75"/>
      <c r="W6" s="237"/>
      <c r="X6" s="75"/>
      <c r="Y6" s="75"/>
      <c r="Z6" s="75"/>
      <c r="AA6" s="75"/>
      <c r="AB6" s="75"/>
      <c r="AC6" s="75"/>
      <c r="AD6" s="75"/>
      <c r="AE6" s="75"/>
      <c r="AF6" s="75"/>
      <c r="AG6" s="75"/>
      <c r="AH6" s="237"/>
      <c r="AI6" s="75"/>
      <c r="AJ6" s="237"/>
      <c r="AK6" s="75"/>
      <c r="AL6" s="75"/>
      <c r="AM6" s="75"/>
      <c r="AN6" s="75"/>
      <c r="AO6" s="75"/>
      <c r="AP6" s="75"/>
      <c r="AQ6" s="75"/>
      <c r="AR6" s="75"/>
      <c r="AS6" s="75"/>
      <c r="AT6" s="75"/>
      <c r="AU6" s="237"/>
      <c r="AV6" s="237"/>
      <c r="AW6" s="75"/>
      <c r="AX6" s="237"/>
      <c r="AY6" s="237"/>
      <c r="AZ6" s="75"/>
      <c r="BA6" s="75"/>
      <c r="BB6" s="75"/>
      <c r="BC6" s="75"/>
      <c r="BD6" s="75"/>
      <c r="BE6" s="75"/>
      <c r="BF6" s="75"/>
      <c r="BG6" s="75"/>
      <c r="BH6" s="75"/>
      <c r="BI6" s="75"/>
      <c r="BJ6" s="237"/>
      <c r="BK6" s="75"/>
      <c r="BL6" s="75"/>
      <c r="BM6" s="237"/>
      <c r="BN6" s="75"/>
      <c r="BO6" s="237"/>
      <c r="BP6" s="237"/>
      <c r="BQ6" s="237"/>
      <c r="BR6" s="237"/>
      <c r="BS6" s="237"/>
      <c r="BT6" s="237"/>
      <c r="BU6" s="237"/>
      <c r="BV6" s="237"/>
      <c r="BW6" s="237"/>
      <c r="BX6" s="237"/>
      <c r="BY6" s="237"/>
      <c r="BZ6" s="211"/>
      <c r="CA6" s="211"/>
      <c r="CB6" s="211"/>
      <c r="CC6" s="239"/>
      <c r="CD6" s="212"/>
      <c r="CE6" s="212"/>
      <c r="CF6" s="237"/>
      <c r="CG6" s="75"/>
      <c r="CH6" s="237"/>
      <c r="CI6" s="237"/>
      <c r="CJ6" s="237"/>
      <c r="CK6" s="237"/>
      <c r="CL6" s="237"/>
      <c r="CM6" s="237"/>
      <c r="CN6" s="237"/>
      <c r="CO6" s="75"/>
      <c r="CP6" s="237"/>
      <c r="CQ6" s="237"/>
      <c r="CR6" s="237"/>
      <c r="CS6" s="237"/>
      <c r="CT6" s="237"/>
      <c r="CU6" s="237"/>
      <c r="CV6" s="237"/>
      <c r="CW6" s="237"/>
      <c r="CX6" s="237"/>
      <c r="CY6" s="75"/>
      <c r="CZ6" s="75"/>
      <c r="DA6" s="237"/>
      <c r="DB6" s="75"/>
      <c r="DC6" s="237"/>
      <c r="DD6" s="237"/>
      <c r="DE6" s="237"/>
      <c r="DF6" s="237"/>
      <c r="DG6" s="237"/>
      <c r="DH6" s="237"/>
    </row>
    <row r="7" spans="1:112" ht="15" customHeight="1">
      <c r="A7" s="55" t="s">
        <v>2857</v>
      </c>
      <c r="B7" s="241" t="s">
        <v>3105</v>
      </c>
      <c r="C7" s="242" t="s">
        <v>3106</v>
      </c>
      <c r="D7" s="241"/>
      <c r="E7" s="241"/>
      <c r="F7" s="243"/>
      <c r="G7" s="241" t="s">
        <v>3107</v>
      </c>
      <c r="H7" s="242"/>
      <c r="I7" s="241" t="s">
        <v>3108</v>
      </c>
      <c r="J7" s="241"/>
      <c r="K7" s="242"/>
      <c r="L7" s="242"/>
      <c r="M7" s="242"/>
      <c r="N7" s="242"/>
      <c r="O7" s="242"/>
      <c r="P7" s="242"/>
      <c r="Q7" s="242"/>
      <c r="R7" s="242" t="s">
        <v>3109</v>
      </c>
      <c r="S7" s="242"/>
      <c r="T7" s="242"/>
      <c r="U7" s="244"/>
      <c r="V7" s="75"/>
      <c r="W7" s="237"/>
      <c r="X7" s="75"/>
      <c r="Y7" s="75"/>
      <c r="Z7" s="75"/>
      <c r="AA7" s="75"/>
      <c r="AB7" s="75"/>
      <c r="AC7" s="75"/>
      <c r="AD7" s="75"/>
      <c r="AE7" s="75"/>
      <c r="AF7" s="75"/>
      <c r="AG7" s="75"/>
      <c r="AH7" s="237"/>
      <c r="AI7" s="75"/>
      <c r="AJ7" s="237"/>
      <c r="AK7" s="75"/>
      <c r="AL7" s="75"/>
      <c r="AM7" s="75"/>
      <c r="AN7" s="75"/>
      <c r="AO7" s="75"/>
      <c r="AP7" s="75"/>
      <c r="AQ7" s="75"/>
      <c r="AR7" s="75"/>
      <c r="AS7" s="75"/>
      <c r="AT7" s="75"/>
      <c r="AU7" s="237"/>
      <c r="AV7" s="237"/>
      <c r="AW7" s="75"/>
      <c r="AX7" s="237"/>
      <c r="AY7" s="237"/>
      <c r="AZ7" s="75"/>
      <c r="BA7" s="75"/>
      <c r="BB7" s="75"/>
      <c r="BC7" s="75"/>
      <c r="BD7" s="75"/>
      <c r="BE7" s="75"/>
      <c r="BF7" s="75"/>
      <c r="BG7" s="75"/>
      <c r="BH7" s="75"/>
      <c r="BI7" s="75"/>
      <c r="BJ7" s="237"/>
      <c r="BK7" s="75"/>
      <c r="BL7" s="75"/>
      <c r="BM7" s="237"/>
      <c r="BN7" s="75"/>
      <c r="BO7" s="237"/>
      <c r="BP7" s="237"/>
      <c r="BQ7" s="237"/>
      <c r="BR7" s="237"/>
      <c r="BS7" s="237"/>
      <c r="BT7" s="237"/>
      <c r="BU7" s="237"/>
      <c r="BV7" s="237"/>
      <c r="BW7" s="237"/>
      <c r="BX7" s="237"/>
      <c r="BY7" s="237"/>
      <c r="BZ7" s="211"/>
      <c r="CA7" s="211"/>
      <c r="CB7" s="211"/>
      <c r="CC7" s="239"/>
      <c r="CD7" s="212"/>
      <c r="CE7" s="212"/>
      <c r="CF7" s="237"/>
      <c r="CG7" s="75"/>
      <c r="CH7" s="237"/>
      <c r="CI7" s="237"/>
      <c r="CJ7" s="237"/>
      <c r="CK7" s="237"/>
      <c r="CL7" s="237"/>
      <c r="CM7" s="237"/>
      <c r="CN7" s="237"/>
      <c r="CO7" s="75"/>
      <c r="CP7" s="237"/>
      <c r="CQ7" s="237"/>
      <c r="CR7" s="237"/>
      <c r="CS7" s="237"/>
      <c r="CT7" s="237"/>
      <c r="CU7" s="237"/>
      <c r="CV7" s="237"/>
      <c r="CW7" s="237"/>
      <c r="CX7" s="237"/>
      <c r="CY7" s="75"/>
      <c r="CZ7" s="75"/>
      <c r="DA7" s="237"/>
      <c r="DB7" s="75"/>
      <c r="DC7" s="237"/>
      <c r="DD7" s="237"/>
      <c r="DE7" s="237"/>
      <c r="DF7" s="237"/>
      <c r="DG7" s="237"/>
      <c r="DH7" s="237"/>
    </row>
    <row r="8" spans="1:112" ht="15" customHeight="1">
      <c r="A8" s="55" t="s">
        <v>2858</v>
      </c>
      <c r="B8" s="241" t="s">
        <v>3110</v>
      </c>
      <c r="C8" s="242" t="s">
        <v>3111</v>
      </c>
      <c r="D8" s="241"/>
      <c r="E8" s="241"/>
      <c r="F8" s="243"/>
      <c r="G8" s="241" t="s">
        <v>3112</v>
      </c>
      <c r="H8" s="242"/>
      <c r="I8" s="241" t="s">
        <v>3108</v>
      </c>
      <c r="J8" s="241"/>
      <c r="K8" s="242"/>
      <c r="L8" s="242"/>
      <c r="M8" s="242"/>
      <c r="N8" s="242"/>
      <c r="O8" s="242"/>
      <c r="P8" s="242"/>
      <c r="Q8" s="242"/>
      <c r="R8" s="242" t="s">
        <v>3113</v>
      </c>
      <c r="S8" s="242"/>
      <c r="T8" s="242"/>
      <c r="U8" s="244"/>
      <c r="V8" s="75"/>
      <c r="W8" s="237"/>
      <c r="X8" s="75"/>
      <c r="Y8" s="75"/>
      <c r="Z8" s="75"/>
      <c r="AA8" s="75"/>
      <c r="AB8" s="75"/>
      <c r="AC8" s="75"/>
      <c r="AD8" s="75"/>
      <c r="AE8" s="75"/>
      <c r="AF8" s="75"/>
      <c r="AG8" s="75"/>
      <c r="AH8" s="237"/>
      <c r="AI8" s="75"/>
      <c r="AJ8" s="237"/>
      <c r="AK8" s="75"/>
      <c r="AL8" s="75"/>
      <c r="AM8" s="75"/>
      <c r="AN8" s="75"/>
      <c r="AO8" s="75"/>
      <c r="AP8" s="75"/>
      <c r="AQ8" s="75"/>
      <c r="AR8" s="75"/>
      <c r="AS8" s="75"/>
      <c r="AT8" s="75"/>
      <c r="AU8" s="237"/>
      <c r="AV8" s="237"/>
      <c r="AW8" s="75"/>
      <c r="AX8" s="237"/>
      <c r="AY8" s="237"/>
      <c r="AZ8" s="75"/>
      <c r="BA8" s="75"/>
      <c r="BB8" s="75"/>
      <c r="BC8" s="75"/>
      <c r="BD8" s="75"/>
      <c r="BE8" s="75"/>
      <c r="BF8" s="75"/>
      <c r="BG8" s="75"/>
      <c r="BH8" s="75"/>
      <c r="BI8" s="75"/>
      <c r="BJ8" s="237"/>
      <c r="BK8" s="75"/>
      <c r="BL8" s="75"/>
      <c r="BM8" s="237"/>
      <c r="BN8" s="75"/>
      <c r="BO8" s="237"/>
      <c r="BP8" s="237"/>
      <c r="BQ8" s="237"/>
      <c r="BR8" s="237"/>
      <c r="BS8" s="237"/>
      <c r="BT8" s="237"/>
      <c r="BU8" s="237"/>
      <c r="BV8" s="237"/>
      <c r="BW8" s="237"/>
      <c r="BX8" s="237"/>
      <c r="BY8" s="237"/>
      <c r="BZ8" s="211"/>
      <c r="CA8" s="211"/>
      <c r="CB8" s="211"/>
      <c r="CC8" s="239"/>
      <c r="CD8" s="212"/>
      <c r="CE8" s="212"/>
      <c r="CF8" s="237"/>
      <c r="CG8" s="75"/>
      <c r="CH8" s="237"/>
      <c r="CI8" s="237"/>
      <c r="CJ8" s="237"/>
      <c r="CK8" s="237"/>
      <c r="CL8" s="237"/>
      <c r="CM8" s="237"/>
      <c r="CN8" s="237"/>
      <c r="CO8" s="75"/>
      <c r="CP8" s="237"/>
      <c r="CQ8" s="237"/>
      <c r="CR8" s="237"/>
      <c r="CS8" s="237"/>
      <c r="CT8" s="237"/>
      <c r="CU8" s="237"/>
      <c r="CV8" s="237"/>
      <c r="CW8" s="237"/>
      <c r="CX8" s="237"/>
      <c r="CY8" s="75"/>
      <c r="CZ8" s="75"/>
      <c r="DA8" s="237"/>
      <c r="DB8" s="75"/>
      <c r="DC8" s="237"/>
      <c r="DD8" s="237"/>
      <c r="DE8" s="237"/>
      <c r="DF8" s="237"/>
      <c r="DG8" s="237"/>
      <c r="DH8" s="237"/>
    </row>
    <row r="9" spans="1:112" ht="15" customHeight="1">
      <c r="A9" s="55" t="s">
        <v>2859</v>
      </c>
      <c r="B9" s="241" t="s">
        <v>3114</v>
      </c>
      <c r="C9" s="242" t="s">
        <v>3115</v>
      </c>
      <c r="D9" s="241"/>
      <c r="E9" s="241"/>
      <c r="F9" s="243"/>
      <c r="G9" s="241" t="s">
        <v>3116</v>
      </c>
      <c r="H9" s="242"/>
      <c r="I9" s="241" t="s">
        <v>3117</v>
      </c>
      <c r="J9" s="241"/>
      <c r="K9" s="242"/>
      <c r="L9" s="242"/>
      <c r="M9" s="242"/>
      <c r="N9" s="242"/>
      <c r="O9" s="242"/>
      <c r="P9" s="242"/>
      <c r="Q9" s="242"/>
      <c r="R9" s="242" t="s">
        <v>3118</v>
      </c>
      <c r="S9" s="242"/>
      <c r="T9" s="242"/>
      <c r="U9" s="244"/>
      <c r="V9" s="75"/>
      <c r="W9" s="237"/>
      <c r="X9" s="75"/>
      <c r="Y9" s="75"/>
      <c r="Z9" s="75"/>
      <c r="AA9" s="75"/>
      <c r="AB9" s="75"/>
      <c r="AC9" s="75"/>
      <c r="AD9" s="75"/>
      <c r="AE9" s="75"/>
      <c r="AF9" s="75"/>
      <c r="AG9" s="75"/>
      <c r="AH9" s="237"/>
      <c r="AI9" s="75"/>
      <c r="AJ9" s="237"/>
      <c r="AK9" s="75"/>
      <c r="AL9" s="75"/>
      <c r="AM9" s="75"/>
      <c r="AN9" s="75"/>
      <c r="AO9" s="75"/>
      <c r="AP9" s="75"/>
      <c r="AQ9" s="75"/>
      <c r="AR9" s="75"/>
      <c r="AS9" s="75"/>
      <c r="AT9" s="75"/>
      <c r="AU9" s="237"/>
      <c r="AV9" s="237"/>
      <c r="AW9" s="75"/>
      <c r="AX9" s="237"/>
      <c r="AY9" s="237"/>
      <c r="AZ9" s="75"/>
      <c r="BA9" s="75"/>
      <c r="BB9" s="75"/>
      <c r="BC9" s="75"/>
      <c r="BD9" s="75"/>
      <c r="BE9" s="75"/>
      <c r="BF9" s="75"/>
      <c r="BG9" s="75"/>
      <c r="BH9" s="75"/>
      <c r="BI9" s="75"/>
      <c r="BJ9" s="237"/>
      <c r="BK9" s="75"/>
      <c r="BL9" s="75"/>
      <c r="BM9" s="237"/>
      <c r="BN9" s="75"/>
      <c r="BO9" s="237"/>
      <c r="BP9" s="237"/>
      <c r="BQ9" s="237"/>
      <c r="BR9" s="237"/>
      <c r="BS9" s="237"/>
      <c r="BT9" s="237"/>
      <c r="BU9" s="237"/>
      <c r="BV9" s="237"/>
      <c r="BW9" s="237"/>
      <c r="BX9" s="237"/>
      <c r="BY9" s="237"/>
      <c r="BZ9" s="211"/>
      <c r="CA9" s="211"/>
      <c r="CB9" s="211"/>
      <c r="CC9" s="239"/>
      <c r="CD9" s="212"/>
      <c r="CE9" s="212"/>
      <c r="CF9" s="237"/>
      <c r="CG9" s="75"/>
      <c r="CH9" s="237"/>
      <c r="CI9" s="237"/>
      <c r="CJ9" s="237"/>
      <c r="CK9" s="237"/>
      <c r="CL9" s="237"/>
      <c r="CM9" s="237"/>
      <c r="CN9" s="237"/>
      <c r="CO9" s="75"/>
      <c r="CP9" s="237"/>
      <c r="CQ9" s="237"/>
      <c r="CR9" s="237"/>
      <c r="CS9" s="237"/>
      <c r="CT9" s="237"/>
      <c r="CU9" s="237"/>
      <c r="CV9" s="237"/>
      <c r="CW9" s="237"/>
      <c r="CX9" s="237"/>
      <c r="CY9" s="75"/>
      <c r="CZ9" s="75"/>
      <c r="DA9" s="237"/>
      <c r="DB9" s="75"/>
      <c r="DC9" s="237"/>
      <c r="DD9" s="237"/>
      <c r="DE9" s="237"/>
      <c r="DF9" s="237"/>
      <c r="DG9" s="237"/>
      <c r="DH9" s="237"/>
    </row>
    <row r="10" spans="1:112" ht="15" customHeight="1">
      <c r="A10" s="55" t="s">
        <v>2860</v>
      </c>
      <c r="B10" s="241" t="s">
        <v>3119</v>
      </c>
      <c r="C10" s="242" t="s">
        <v>3120</v>
      </c>
      <c r="D10" s="241"/>
      <c r="E10" s="241"/>
      <c r="F10" s="243"/>
      <c r="G10" s="242" t="s">
        <v>3121</v>
      </c>
      <c r="H10" s="242"/>
      <c r="I10" s="241" t="s">
        <v>3108</v>
      </c>
      <c r="J10" s="241"/>
      <c r="K10" s="242"/>
      <c r="L10" s="242"/>
      <c r="M10" s="242"/>
      <c r="N10" s="242"/>
      <c r="O10" s="242"/>
      <c r="P10" s="242"/>
      <c r="Q10" s="242"/>
      <c r="R10" s="242" t="s">
        <v>3122</v>
      </c>
      <c r="S10" s="242"/>
      <c r="T10" s="242"/>
      <c r="U10" s="244"/>
      <c r="V10" s="75"/>
      <c r="W10" s="237"/>
      <c r="X10" s="75"/>
      <c r="Y10" s="75"/>
      <c r="Z10" s="75"/>
      <c r="AA10" s="75"/>
      <c r="AB10" s="75"/>
      <c r="AC10" s="75"/>
      <c r="AD10" s="75"/>
      <c r="AE10" s="75"/>
      <c r="AF10" s="75"/>
      <c r="AG10" s="75"/>
      <c r="AH10" s="237"/>
      <c r="AI10" s="75"/>
      <c r="AJ10" s="237"/>
      <c r="AK10" s="75"/>
      <c r="AL10" s="75"/>
      <c r="AM10" s="75"/>
      <c r="AN10" s="75"/>
      <c r="AO10" s="75"/>
      <c r="AP10" s="75"/>
      <c r="AQ10" s="75"/>
      <c r="AR10" s="75"/>
      <c r="AS10" s="75"/>
      <c r="AT10" s="75"/>
      <c r="AU10" s="237"/>
      <c r="AV10" s="237"/>
      <c r="AW10" s="75"/>
      <c r="AX10" s="237"/>
      <c r="AY10" s="237"/>
      <c r="AZ10" s="75"/>
      <c r="BA10" s="75"/>
      <c r="BB10" s="75"/>
      <c r="BC10" s="75"/>
      <c r="BD10" s="75"/>
      <c r="BE10" s="75"/>
      <c r="BF10" s="75"/>
      <c r="BG10" s="75"/>
      <c r="BH10" s="75"/>
      <c r="BI10" s="75"/>
      <c r="BJ10" s="237"/>
      <c r="BK10" s="75"/>
      <c r="BL10" s="75"/>
      <c r="BM10" s="237"/>
      <c r="BN10" s="75"/>
      <c r="BO10" s="237"/>
      <c r="BP10" s="237"/>
      <c r="BQ10" s="237"/>
      <c r="BR10" s="237"/>
      <c r="BS10" s="237"/>
      <c r="BT10" s="237"/>
      <c r="BU10" s="237"/>
      <c r="BV10" s="237"/>
      <c r="BW10" s="237"/>
      <c r="BX10" s="237"/>
      <c r="BY10" s="237"/>
      <c r="BZ10" s="211"/>
      <c r="CA10" s="211"/>
      <c r="CB10" s="211"/>
      <c r="CC10" s="239"/>
      <c r="CD10" s="212"/>
      <c r="CE10" s="212"/>
      <c r="CF10" s="237"/>
      <c r="CG10" s="75"/>
      <c r="CH10" s="237"/>
      <c r="CI10" s="237"/>
      <c r="CJ10" s="237"/>
      <c r="CK10" s="237"/>
      <c r="CL10" s="237"/>
      <c r="CM10" s="237"/>
      <c r="CN10" s="237"/>
      <c r="CO10" s="75"/>
      <c r="CP10" s="237"/>
      <c r="CQ10" s="237"/>
      <c r="CR10" s="237"/>
      <c r="CS10" s="237"/>
      <c r="CT10" s="237"/>
      <c r="CU10" s="237"/>
      <c r="CV10" s="237"/>
      <c r="CW10" s="237"/>
      <c r="CX10" s="237"/>
      <c r="CY10" s="75"/>
      <c r="CZ10" s="75"/>
      <c r="DA10" s="237"/>
      <c r="DB10" s="75"/>
      <c r="DC10" s="237"/>
      <c r="DD10" s="237"/>
      <c r="DE10" s="237"/>
      <c r="DF10" s="237"/>
      <c r="DG10" s="237"/>
      <c r="DH10" s="237"/>
    </row>
    <row r="11" spans="1:112" ht="15" customHeight="1">
      <c r="A11" s="55" t="s">
        <v>2861</v>
      </c>
      <c r="B11" s="241" t="s">
        <v>3123</v>
      </c>
      <c r="C11" s="242" t="s">
        <v>3124</v>
      </c>
      <c r="D11" s="241"/>
      <c r="E11" s="241"/>
      <c r="F11" s="243"/>
      <c r="G11" s="241" t="s">
        <v>3125</v>
      </c>
      <c r="H11" s="242"/>
      <c r="I11" s="241" t="s">
        <v>3117</v>
      </c>
      <c r="J11" s="241"/>
      <c r="K11" s="242"/>
      <c r="L11" s="242"/>
      <c r="M11" s="242"/>
      <c r="N11" s="242"/>
      <c r="O11" s="242"/>
      <c r="P11" s="242"/>
      <c r="Q11" s="242"/>
      <c r="R11" s="242" t="s">
        <v>3126</v>
      </c>
      <c r="S11" s="242"/>
      <c r="T11" s="242"/>
      <c r="U11" s="244"/>
      <c r="V11" s="75"/>
      <c r="W11" s="237"/>
      <c r="X11" s="75"/>
      <c r="Y11" s="75"/>
      <c r="Z11" s="75"/>
      <c r="AA11" s="75"/>
      <c r="AB11" s="75"/>
      <c r="AC11" s="75"/>
      <c r="AD11" s="75"/>
      <c r="AE11" s="75"/>
      <c r="AF11" s="75"/>
      <c r="AG11" s="75"/>
      <c r="AH11" s="237"/>
      <c r="AI11" s="75"/>
      <c r="AJ11" s="237"/>
      <c r="AK11" s="75"/>
      <c r="AL11" s="75"/>
      <c r="AM11" s="75"/>
      <c r="AN11" s="75"/>
      <c r="AO11" s="75"/>
      <c r="AP11" s="75"/>
      <c r="AQ11" s="75"/>
      <c r="AR11" s="75"/>
      <c r="AS11" s="75"/>
      <c r="AT11" s="75"/>
      <c r="AU11" s="237"/>
      <c r="AV11" s="237"/>
      <c r="AW11" s="75"/>
      <c r="AX11" s="237"/>
      <c r="AY11" s="237"/>
      <c r="AZ11" s="75"/>
      <c r="BA11" s="75"/>
      <c r="BB11" s="75"/>
      <c r="BC11" s="75"/>
      <c r="BD11" s="75"/>
      <c r="BE11" s="75"/>
      <c r="BF11" s="75"/>
      <c r="BG11" s="75"/>
      <c r="BH11" s="75"/>
      <c r="BI11" s="75"/>
      <c r="BJ11" s="237"/>
      <c r="BK11" s="75"/>
      <c r="BL11" s="75"/>
      <c r="BM11" s="237"/>
      <c r="BN11" s="75"/>
      <c r="BO11" s="237"/>
      <c r="BP11" s="237"/>
      <c r="BQ11" s="237"/>
      <c r="BR11" s="237"/>
      <c r="BS11" s="237"/>
      <c r="BT11" s="237"/>
      <c r="BU11" s="237"/>
      <c r="BV11" s="237"/>
      <c r="BW11" s="237"/>
      <c r="BX11" s="237"/>
      <c r="BY11" s="237"/>
      <c r="BZ11" s="211"/>
      <c r="CA11" s="211"/>
      <c r="CB11" s="211"/>
      <c r="CC11" s="239"/>
      <c r="CD11" s="212"/>
      <c r="CE11" s="212"/>
      <c r="CF11" s="237"/>
      <c r="CG11" s="75"/>
      <c r="CH11" s="237"/>
      <c r="CI11" s="237"/>
      <c r="CJ11" s="237"/>
      <c r="CK11" s="237"/>
      <c r="CL11" s="237"/>
      <c r="CM11" s="237"/>
      <c r="CN11" s="237"/>
      <c r="CO11" s="75"/>
      <c r="CP11" s="237"/>
      <c r="CQ11" s="237"/>
      <c r="CR11" s="237"/>
      <c r="CS11" s="237"/>
      <c r="CT11" s="237"/>
      <c r="CU11" s="237"/>
      <c r="CV11" s="237"/>
      <c r="CW11" s="237"/>
      <c r="CX11" s="237"/>
      <c r="CY11" s="75"/>
      <c r="CZ11" s="75"/>
      <c r="DA11" s="237"/>
      <c r="DB11" s="75"/>
      <c r="DC11" s="237"/>
      <c r="DD11" s="237"/>
      <c r="DE11" s="237"/>
      <c r="DF11" s="237"/>
      <c r="DG11" s="237"/>
      <c r="DH11" s="237"/>
    </row>
    <row r="12" spans="1:112" ht="15" customHeight="1">
      <c r="A12" s="55" t="s">
        <v>2863</v>
      </c>
      <c r="B12" s="241" t="s">
        <v>3127</v>
      </c>
      <c r="C12" s="242" t="s">
        <v>3128</v>
      </c>
      <c r="D12" s="241"/>
      <c r="E12" s="241"/>
      <c r="F12" s="243"/>
      <c r="G12" s="241" t="s">
        <v>3129</v>
      </c>
      <c r="H12" s="242"/>
      <c r="I12" s="241" t="s">
        <v>3108</v>
      </c>
      <c r="J12" s="241"/>
      <c r="K12" s="242"/>
      <c r="L12" s="242"/>
      <c r="M12" s="242"/>
      <c r="N12" s="242"/>
      <c r="O12" s="242"/>
      <c r="P12" s="242"/>
      <c r="Q12" s="242"/>
      <c r="R12" s="242" t="s">
        <v>3130</v>
      </c>
      <c r="S12" s="242"/>
      <c r="T12" s="242"/>
      <c r="U12" s="244"/>
      <c r="V12" s="75"/>
      <c r="W12" s="237"/>
      <c r="X12" s="75"/>
      <c r="Y12" s="75"/>
      <c r="Z12" s="75"/>
      <c r="AA12" s="75"/>
      <c r="AB12" s="75"/>
      <c r="AC12" s="75"/>
      <c r="AD12" s="75"/>
      <c r="AE12" s="75"/>
      <c r="AF12" s="75"/>
      <c r="AG12" s="75"/>
      <c r="AH12" s="237"/>
      <c r="AI12" s="75"/>
      <c r="AJ12" s="237"/>
      <c r="AK12" s="75"/>
      <c r="AL12" s="75"/>
      <c r="AM12" s="75"/>
      <c r="AN12" s="75"/>
      <c r="AO12" s="75"/>
      <c r="AP12" s="75"/>
      <c r="AQ12" s="75"/>
      <c r="AR12" s="75"/>
      <c r="AS12" s="75"/>
      <c r="AT12" s="75"/>
      <c r="AU12" s="237"/>
      <c r="AV12" s="237"/>
      <c r="AW12" s="75"/>
      <c r="AX12" s="237"/>
      <c r="AY12" s="237"/>
      <c r="AZ12" s="75"/>
      <c r="BA12" s="75"/>
      <c r="BB12" s="75"/>
      <c r="BC12" s="75"/>
      <c r="BD12" s="75"/>
      <c r="BE12" s="75"/>
      <c r="BF12" s="75"/>
      <c r="BG12" s="75"/>
      <c r="BH12" s="75"/>
      <c r="BI12" s="75"/>
      <c r="BJ12" s="237"/>
      <c r="BK12" s="75"/>
      <c r="BL12" s="75"/>
      <c r="BM12" s="237"/>
      <c r="BN12" s="75"/>
      <c r="BO12" s="237"/>
      <c r="BP12" s="237"/>
      <c r="BQ12" s="237"/>
      <c r="BR12" s="237"/>
      <c r="BS12" s="237"/>
      <c r="BT12" s="237"/>
      <c r="BU12" s="237"/>
      <c r="BV12" s="237"/>
      <c r="BW12" s="237"/>
      <c r="BX12" s="237"/>
      <c r="BY12" s="237"/>
      <c r="BZ12" s="211"/>
      <c r="CA12" s="211"/>
      <c r="CB12" s="211"/>
      <c r="CC12" s="239"/>
      <c r="CD12" s="212"/>
      <c r="CE12" s="212"/>
      <c r="CF12" s="237"/>
      <c r="CG12" s="75"/>
      <c r="CH12" s="237"/>
      <c r="CI12" s="237"/>
      <c r="CJ12" s="237"/>
      <c r="CK12" s="237"/>
      <c r="CL12" s="237"/>
      <c r="CM12" s="237"/>
      <c r="CN12" s="237"/>
      <c r="CO12" s="75"/>
      <c r="CP12" s="237"/>
      <c r="CQ12" s="237"/>
      <c r="CR12" s="237"/>
      <c r="CS12" s="237"/>
      <c r="CT12" s="237"/>
      <c r="CU12" s="237"/>
      <c r="CV12" s="237"/>
      <c r="CW12" s="237"/>
      <c r="CX12" s="237"/>
      <c r="CY12" s="75"/>
      <c r="CZ12" s="75"/>
      <c r="DA12" s="237"/>
      <c r="DB12" s="75"/>
      <c r="DC12" s="237"/>
      <c r="DD12" s="237"/>
      <c r="DE12" s="237"/>
      <c r="DF12" s="237"/>
      <c r="DG12" s="237"/>
      <c r="DH12" s="237"/>
    </row>
    <row r="13" spans="1:112" ht="15" customHeight="1">
      <c r="A13" s="55" t="s">
        <v>2864</v>
      </c>
      <c r="B13" s="241" t="s">
        <v>3131</v>
      </c>
      <c r="C13" s="242" t="s">
        <v>3132</v>
      </c>
      <c r="D13" s="241"/>
      <c r="E13" s="241"/>
      <c r="F13" s="243"/>
      <c r="G13" s="241" t="s">
        <v>3133</v>
      </c>
      <c r="H13" s="242"/>
      <c r="I13" s="241" t="s">
        <v>3108</v>
      </c>
      <c r="J13" s="241"/>
      <c r="K13" s="242"/>
      <c r="L13" s="242"/>
      <c r="M13" s="242"/>
      <c r="N13" s="242"/>
      <c r="O13" s="242"/>
      <c r="P13" s="242"/>
      <c r="Q13" s="242"/>
      <c r="R13" s="242" t="s">
        <v>3134</v>
      </c>
      <c r="S13" s="242"/>
      <c r="T13" s="242"/>
      <c r="U13" s="244"/>
      <c r="V13" s="75"/>
      <c r="W13" s="237"/>
      <c r="X13" s="75"/>
      <c r="Y13" s="75"/>
      <c r="Z13" s="75"/>
      <c r="AA13" s="75"/>
      <c r="AB13" s="75"/>
      <c r="AC13" s="75"/>
      <c r="AD13" s="75"/>
      <c r="AE13" s="75"/>
      <c r="AF13" s="75"/>
      <c r="AG13" s="75"/>
      <c r="AH13" s="237"/>
      <c r="AI13" s="75"/>
      <c r="AJ13" s="237"/>
      <c r="AK13" s="75"/>
      <c r="AL13" s="75"/>
      <c r="AM13" s="75"/>
      <c r="AN13" s="75"/>
      <c r="AO13" s="75"/>
      <c r="AP13" s="75"/>
      <c r="AQ13" s="75"/>
      <c r="AR13" s="75"/>
      <c r="AS13" s="75"/>
      <c r="AT13" s="75"/>
      <c r="AU13" s="237"/>
      <c r="AV13" s="237"/>
      <c r="AW13" s="75"/>
      <c r="AX13" s="237"/>
      <c r="AY13" s="237"/>
      <c r="AZ13" s="75"/>
      <c r="BA13" s="75"/>
      <c r="BB13" s="75"/>
      <c r="BC13" s="75"/>
      <c r="BD13" s="75"/>
      <c r="BE13" s="75"/>
      <c r="BF13" s="75"/>
      <c r="BG13" s="75"/>
      <c r="BH13" s="75"/>
      <c r="BI13" s="75"/>
      <c r="BJ13" s="237"/>
      <c r="BK13" s="75"/>
      <c r="BL13" s="75"/>
      <c r="BM13" s="237"/>
      <c r="BN13" s="75"/>
      <c r="BO13" s="237"/>
      <c r="BP13" s="237"/>
      <c r="BQ13" s="237"/>
      <c r="BR13" s="237"/>
      <c r="BS13" s="237"/>
      <c r="BT13" s="237"/>
      <c r="BU13" s="237"/>
      <c r="BV13" s="237"/>
      <c r="BW13" s="237"/>
      <c r="BX13" s="237"/>
      <c r="BY13" s="237"/>
      <c r="BZ13" s="211"/>
      <c r="CA13" s="211"/>
      <c r="CB13" s="211"/>
      <c r="CC13" s="239"/>
      <c r="CD13" s="212"/>
      <c r="CE13" s="212"/>
      <c r="CF13" s="237"/>
      <c r="CG13" s="75"/>
      <c r="CH13" s="237"/>
      <c r="CI13" s="237"/>
      <c r="CJ13" s="237"/>
      <c r="CK13" s="237"/>
      <c r="CL13" s="237"/>
      <c r="CM13" s="237"/>
      <c r="CN13" s="237"/>
      <c r="CO13" s="75"/>
      <c r="CP13" s="237"/>
      <c r="CQ13" s="237"/>
      <c r="CR13" s="237"/>
      <c r="CS13" s="237"/>
      <c r="CT13" s="237"/>
      <c r="CU13" s="237"/>
      <c r="CV13" s="237"/>
      <c r="CW13" s="237"/>
      <c r="CX13" s="237"/>
      <c r="CY13" s="75"/>
      <c r="CZ13" s="75"/>
      <c r="DA13" s="237"/>
      <c r="DB13" s="75"/>
      <c r="DC13" s="237"/>
      <c r="DD13" s="237"/>
      <c r="DE13" s="237"/>
      <c r="DF13" s="237"/>
      <c r="DG13" s="237"/>
      <c r="DH13" s="237"/>
    </row>
    <row r="14" spans="1:112" ht="15" customHeight="1">
      <c r="A14" s="55" t="s">
        <v>2865</v>
      </c>
      <c r="B14" s="241" t="s">
        <v>3135</v>
      </c>
      <c r="C14" s="242" t="s">
        <v>3136</v>
      </c>
      <c r="D14" s="241"/>
      <c r="E14" s="241"/>
      <c r="F14" s="243"/>
      <c r="G14" s="241" t="s">
        <v>3137</v>
      </c>
      <c r="H14" s="242"/>
      <c r="I14" s="241" t="s">
        <v>3108</v>
      </c>
      <c r="J14" s="241"/>
      <c r="K14" s="242"/>
      <c r="L14" s="242"/>
      <c r="M14" s="242"/>
      <c r="N14" s="242"/>
      <c r="O14" s="242"/>
      <c r="P14" s="242"/>
      <c r="Q14" s="242"/>
      <c r="R14" s="242" t="s">
        <v>3138</v>
      </c>
      <c r="S14" s="242"/>
      <c r="T14" s="242"/>
      <c r="U14" s="244"/>
      <c r="V14" s="75"/>
      <c r="W14" s="237"/>
      <c r="X14" s="75"/>
      <c r="Y14" s="75"/>
      <c r="Z14" s="75"/>
      <c r="AA14" s="75"/>
      <c r="AB14" s="75"/>
      <c r="AC14" s="75"/>
      <c r="AD14" s="75"/>
      <c r="AE14" s="75"/>
      <c r="AF14" s="75"/>
      <c r="AG14" s="75"/>
      <c r="AH14" s="237"/>
      <c r="AI14" s="75"/>
      <c r="AJ14" s="237"/>
      <c r="AK14" s="75"/>
      <c r="AL14" s="75"/>
      <c r="AM14" s="75"/>
      <c r="AN14" s="75"/>
      <c r="AO14" s="75"/>
      <c r="AP14" s="75"/>
      <c r="AQ14" s="75"/>
      <c r="AR14" s="75"/>
      <c r="AS14" s="75"/>
      <c r="AT14" s="75"/>
      <c r="AU14" s="237"/>
      <c r="AV14" s="237"/>
      <c r="AW14" s="75"/>
      <c r="AX14" s="237"/>
      <c r="AY14" s="237"/>
      <c r="AZ14" s="75"/>
      <c r="BA14" s="75"/>
      <c r="BB14" s="75"/>
      <c r="BC14" s="75"/>
      <c r="BD14" s="75"/>
      <c r="BE14" s="75"/>
      <c r="BF14" s="75"/>
      <c r="BG14" s="75"/>
      <c r="BH14" s="75"/>
      <c r="BI14" s="75"/>
      <c r="BJ14" s="237"/>
      <c r="BK14" s="75"/>
      <c r="BL14" s="75"/>
      <c r="BM14" s="237"/>
      <c r="BN14" s="75"/>
      <c r="BO14" s="237"/>
      <c r="BP14" s="237"/>
      <c r="BQ14" s="237"/>
      <c r="BR14" s="237"/>
      <c r="BS14" s="237"/>
      <c r="BT14" s="237"/>
      <c r="BU14" s="237"/>
      <c r="BV14" s="237"/>
      <c r="BW14" s="237"/>
      <c r="BX14" s="237"/>
      <c r="BY14" s="237"/>
      <c r="BZ14" s="211"/>
      <c r="CA14" s="211"/>
      <c r="CB14" s="211"/>
      <c r="CC14" s="239"/>
      <c r="CD14" s="212"/>
      <c r="CE14" s="212"/>
      <c r="CF14" s="237"/>
      <c r="CG14" s="75"/>
      <c r="CH14" s="237"/>
      <c r="CI14" s="237"/>
      <c r="CJ14" s="237"/>
      <c r="CK14" s="237"/>
      <c r="CL14" s="237"/>
      <c r="CM14" s="237"/>
      <c r="CN14" s="237"/>
      <c r="CO14" s="75"/>
      <c r="CP14" s="237"/>
      <c r="CQ14" s="237"/>
      <c r="CR14" s="237"/>
      <c r="CS14" s="237"/>
      <c r="CT14" s="237"/>
      <c r="CU14" s="237"/>
      <c r="CV14" s="237"/>
      <c r="CW14" s="237"/>
      <c r="CX14" s="237"/>
      <c r="CY14" s="75"/>
      <c r="CZ14" s="75"/>
      <c r="DA14" s="237"/>
      <c r="DB14" s="75"/>
      <c r="DC14" s="237"/>
      <c r="DD14" s="237"/>
      <c r="DE14" s="237"/>
      <c r="DF14" s="237"/>
      <c r="DG14" s="237"/>
      <c r="DH14" s="237"/>
    </row>
    <row r="15" spans="1:112" ht="15" customHeight="1">
      <c r="A15" s="50" t="s">
        <v>2868</v>
      </c>
      <c r="B15" s="237"/>
      <c r="C15" s="75" t="s">
        <v>3144</v>
      </c>
      <c r="D15" s="237" t="s">
        <v>3145</v>
      </c>
      <c r="E15" s="237"/>
      <c r="F15" s="238"/>
      <c r="G15" s="237" t="s">
        <v>3146</v>
      </c>
      <c r="H15" s="75"/>
      <c r="I15" s="237"/>
      <c r="J15" s="237"/>
      <c r="K15" s="75" t="s">
        <v>3147</v>
      </c>
      <c r="L15" s="75"/>
      <c r="M15" s="75"/>
      <c r="N15" s="75"/>
      <c r="O15" s="75" t="s">
        <v>3148</v>
      </c>
      <c r="P15" s="75"/>
      <c r="Q15" s="75"/>
      <c r="R15" s="75"/>
      <c r="S15" s="75"/>
      <c r="T15" s="75"/>
      <c r="U15" s="240"/>
      <c r="V15" s="75"/>
      <c r="W15" s="237"/>
      <c r="X15" s="75"/>
      <c r="Y15" s="75"/>
      <c r="Z15" s="75"/>
      <c r="AA15" s="75"/>
      <c r="AB15" s="75"/>
      <c r="AC15" s="75"/>
      <c r="AD15" s="75"/>
      <c r="AE15" s="75"/>
      <c r="AF15" s="75"/>
      <c r="AG15" s="75"/>
      <c r="AH15" s="237"/>
      <c r="AI15" s="75"/>
      <c r="AJ15" s="237"/>
      <c r="AK15" s="75"/>
      <c r="AL15" s="75"/>
      <c r="AM15" s="75"/>
      <c r="AN15" s="75"/>
      <c r="AO15" s="75"/>
      <c r="AP15" s="75"/>
      <c r="AQ15" s="75"/>
      <c r="AR15" s="75"/>
      <c r="AS15" s="75"/>
      <c r="AT15" s="75"/>
      <c r="AU15" s="237"/>
      <c r="AV15" s="237"/>
      <c r="AW15" s="75"/>
      <c r="AX15" s="237"/>
      <c r="AY15" s="237"/>
      <c r="AZ15" s="75"/>
      <c r="BA15" s="75"/>
      <c r="BB15" s="75"/>
      <c r="BC15" s="75"/>
      <c r="BD15" s="75"/>
      <c r="BE15" s="75"/>
      <c r="BF15" s="75"/>
      <c r="BG15" s="75"/>
      <c r="BH15" s="75"/>
      <c r="BI15" s="75"/>
      <c r="BJ15" s="237"/>
      <c r="BK15" s="75"/>
      <c r="BL15" s="75"/>
      <c r="BM15" s="237"/>
      <c r="BN15" s="75"/>
      <c r="BO15" s="237"/>
      <c r="BP15" s="237"/>
      <c r="BQ15" s="237"/>
      <c r="BR15" s="237"/>
      <c r="BS15" s="237"/>
      <c r="BT15" s="237"/>
      <c r="BU15" s="237"/>
      <c r="BV15" s="237"/>
      <c r="BW15" s="237"/>
      <c r="BX15" s="237"/>
      <c r="BY15" s="237"/>
      <c r="BZ15" s="211"/>
      <c r="CA15" s="211"/>
      <c r="CB15" s="211"/>
      <c r="CC15" s="239"/>
      <c r="CD15" s="212"/>
      <c r="CE15" s="212"/>
      <c r="CF15" s="237"/>
      <c r="CG15" s="75"/>
      <c r="CH15" s="237"/>
      <c r="CI15" s="237"/>
      <c r="CJ15" s="237"/>
      <c r="CK15" s="237"/>
      <c r="CL15" s="237"/>
      <c r="CM15" s="237"/>
      <c r="CN15" s="237"/>
      <c r="CO15" s="75"/>
      <c r="CP15" s="237"/>
      <c r="CQ15" s="237"/>
      <c r="CR15" s="237"/>
      <c r="CS15" s="237"/>
      <c r="CT15" s="237"/>
      <c r="CU15" s="237"/>
      <c r="CV15" s="237"/>
      <c r="CW15" s="237"/>
      <c r="CX15" s="237"/>
      <c r="CY15" s="75"/>
      <c r="CZ15" s="75"/>
      <c r="DA15" s="237"/>
      <c r="DB15" s="75"/>
      <c r="DC15" s="237"/>
      <c r="DD15" s="237"/>
      <c r="DE15" s="237"/>
      <c r="DF15" s="237"/>
      <c r="DG15" s="237"/>
      <c r="DH15" s="237"/>
    </row>
    <row r="16" spans="1:112" ht="15" customHeight="1">
      <c r="A16" s="50" t="s">
        <v>2869</v>
      </c>
      <c r="B16" s="237"/>
      <c r="C16" s="75" t="s">
        <v>3140</v>
      </c>
      <c r="D16" s="237"/>
      <c r="E16" s="237"/>
      <c r="F16" s="238"/>
      <c r="G16" s="237" t="s">
        <v>3141</v>
      </c>
      <c r="H16" s="75"/>
      <c r="I16" s="237"/>
      <c r="J16" s="237"/>
      <c r="K16" s="75" t="s">
        <v>3142</v>
      </c>
      <c r="L16" s="75"/>
      <c r="M16" s="75"/>
      <c r="N16" s="75"/>
      <c r="O16" s="75" t="s">
        <v>3143</v>
      </c>
      <c r="P16" s="75"/>
      <c r="Q16" s="75"/>
      <c r="R16" s="75"/>
      <c r="S16" s="75"/>
      <c r="T16" s="75"/>
      <c r="U16" s="240"/>
      <c r="V16" s="75"/>
      <c r="W16" s="237"/>
      <c r="X16" s="75"/>
      <c r="Y16" s="75"/>
      <c r="Z16" s="75"/>
      <c r="AA16" s="75"/>
      <c r="AB16" s="75"/>
      <c r="AC16" s="75"/>
      <c r="AD16" s="75"/>
      <c r="AE16" s="75"/>
      <c r="AF16" s="75"/>
      <c r="AG16" s="75"/>
      <c r="AH16" s="237"/>
      <c r="AI16" s="75"/>
      <c r="AJ16" s="237"/>
      <c r="AK16" s="75"/>
      <c r="AL16" s="75"/>
      <c r="AM16" s="75"/>
      <c r="AN16" s="75"/>
      <c r="AO16" s="75"/>
      <c r="AP16" s="75"/>
      <c r="AQ16" s="75"/>
      <c r="AR16" s="75"/>
      <c r="AS16" s="75"/>
      <c r="AT16" s="75"/>
      <c r="AU16" s="237"/>
      <c r="AV16" s="237"/>
      <c r="AW16" s="75"/>
      <c r="AX16" s="237"/>
      <c r="AY16" s="237"/>
      <c r="AZ16" s="75"/>
      <c r="BA16" s="75"/>
      <c r="BB16" s="75"/>
      <c r="BC16" s="75"/>
      <c r="BD16" s="75"/>
      <c r="BE16" s="75"/>
      <c r="BF16" s="75"/>
      <c r="BG16" s="75"/>
      <c r="BH16" s="75"/>
      <c r="BI16" s="75"/>
      <c r="BJ16" s="237"/>
      <c r="BK16" s="75"/>
      <c r="BL16" s="75"/>
      <c r="BM16" s="237"/>
      <c r="BN16" s="75"/>
      <c r="BO16" s="237"/>
      <c r="BP16" s="237"/>
      <c r="BQ16" s="237"/>
      <c r="BR16" s="237"/>
      <c r="BS16" s="237"/>
      <c r="BT16" s="237"/>
      <c r="BU16" s="237"/>
      <c r="BV16" s="237"/>
      <c r="BW16" s="237"/>
      <c r="BX16" s="237"/>
      <c r="BY16" s="237"/>
      <c r="BZ16" s="211"/>
      <c r="CA16" s="211"/>
      <c r="CB16" s="211"/>
      <c r="CC16" s="239"/>
      <c r="CD16" s="212"/>
      <c r="CE16" s="212"/>
      <c r="CF16" s="237"/>
      <c r="CG16" s="75"/>
      <c r="CH16" s="237"/>
      <c r="CI16" s="237"/>
      <c r="CJ16" s="237"/>
      <c r="CK16" s="237"/>
      <c r="CL16" s="237"/>
      <c r="CM16" s="237"/>
      <c r="CN16" s="237"/>
      <c r="CO16" s="75"/>
      <c r="CP16" s="237"/>
      <c r="CQ16" s="237"/>
      <c r="CR16" s="237"/>
      <c r="CS16" s="237"/>
      <c r="CT16" s="237"/>
      <c r="CU16" s="237"/>
      <c r="CV16" s="237"/>
      <c r="CW16" s="237"/>
      <c r="CX16" s="237"/>
      <c r="CY16" s="75"/>
      <c r="CZ16" s="75"/>
      <c r="DA16" s="237"/>
      <c r="DB16" s="75"/>
      <c r="DC16" s="237"/>
      <c r="DD16" s="237"/>
      <c r="DE16" s="237"/>
      <c r="DF16" s="237"/>
      <c r="DG16" s="237"/>
      <c r="DH16" s="237"/>
    </row>
    <row r="17" spans="1:112" ht="15" customHeight="1">
      <c r="A17" s="55" t="s">
        <v>235</v>
      </c>
      <c r="B17" s="241" t="s">
        <v>3149</v>
      </c>
      <c r="C17" s="242"/>
      <c r="D17" s="241"/>
      <c r="E17" s="241"/>
      <c r="F17" s="243"/>
      <c r="G17" s="241" t="s">
        <v>3150</v>
      </c>
      <c r="H17" s="242"/>
      <c r="I17" s="241"/>
      <c r="J17" s="241"/>
      <c r="K17" s="242"/>
      <c r="L17" s="242"/>
      <c r="M17" s="242"/>
      <c r="N17" s="242"/>
      <c r="O17" s="242" t="s">
        <v>3151</v>
      </c>
      <c r="P17" s="242"/>
      <c r="Q17" s="242"/>
      <c r="R17" s="242"/>
      <c r="S17" s="242" t="s">
        <v>3152</v>
      </c>
      <c r="T17" s="242"/>
      <c r="U17" s="244"/>
      <c r="V17" s="75"/>
      <c r="W17" s="237"/>
      <c r="X17" s="75"/>
      <c r="Y17" s="75"/>
      <c r="Z17" s="75"/>
      <c r="AA17" s="75"/>
      <c r="AB17" s="75"/>
      <c r="AC17" s="75"/>
      <c r="AD17" s="75"/>
      <c r="AE17" s="75"/>
      <c r="AF17" s="75"/>
      <c r="AG17" s="75"/>
      <c r="AH17" s="237"/>
      <c r="AI17" s="75"/>
      <c r="AJ17" s="237"/>
      <c r="AK17" s="75"/>
      <c r="AL17" s="75"/>
      <c r="AM17" s="75"/>
      <c r="AN17" s="75"/>
      <c r="AO17" s="75"/>
      <c r="AP17" s="75"/>
      <c r="AQ17" s="75"/>
      <c r="AR17" s="75"/>
      <c r="AS17" s="75"/>
      <c r="AT17" s="75"/>
      <c r="AU17" s="237"/>
      <c r="AV17" s="237"/>
      <c r="AW17" s="75"/>
      <c r="AX17" s="237"/>
      <c r="AY17" s="237"/>
      <c r="AZ17" s="75"/>
      <c r="BA17" s="75"/>
      <c r="BB17" s="75"/>
      <c r="BC17" s="75"/>
      <c r="BD17" s="75"/>
      <c r="BE17" s="75"/>
      <c r="BF17" s="75"/>
      <c r="BG17" s="75"/>
      <c r="BH17" s="75"/>
      <c r="BI17" s="75"/>
      <c r="BJ17" s="237"/>
      <c r="BK17" s="75"/>
      <c r="BL17" s="75"/>
      <c r="BM17" s="237"/>
      <c r="BN17" s="75"/>
      <c r="BO17" s="237"/>
      <c r="BP17" s="237"/>
      <c r="BQ17" s="237"/>
      <c r="BR17" s="237"/>
      <c r="BS17" s="237"/>
      <c r="BT17" s="237"/>
      <c r="BU17" s="237"/>
      <c r="BV17" s="237"/>
      <c r="BW17" s="237"/>
      <c r="BX17" s="237"/>
      <c r="BY17" s="237"/>
      <c r="BZ17" s="211"/>
      <c r="CA17" s="211"/>
      <c r="CB17" s="211"/>
      <c r="CC17" s="239"/>
      <c r="CD17" s="212"/>
      <c r="CE17" s="212"/>
      <c r="CF17" s="237"/>
      <c r="CG17" s="75"/>
      <c r="CH17" s="237"/>
      <c r="CI17" s="237"/>
      <c r="CJ17" s="237"/>
      <c r="CK17" s="237"/>
      <c r="CL17" s="237"/>
      <c r="CM17" s="237"/>
      <c r="CN17" s="237"/>
      <c r="CO17" s="75"/>
      <c r="CP17" s="237"/>
      <c r="CQ17" s="237"/>
      <c r="CR17" s="237"/>
      <c r="CS17" s="237"/>
      <c r="CT17" s="237"/>
      <c r="CU17" s="237"/>
      <c r="CV17" s="237"/>
      <c r="CW17" s="237"/>
      <c r="CX17" s="237"/>
      <c r="CY17" s="75"/>
      <c r="CZ17" s="75"/>
      <c r="DA17" s="237"/>
      <c r="DB17" s="75"/>
      <c r="DC17" s="237"/>
      <c r="DD17" s="237"/>
      <c r="DE17" s="237"/>
      <c r="DF17" s="237"/>
      <c r="DG17" s="237"/>
      <c r="DH17" s="237"/>
    </row>
    <row r="18" spans="1:112" ht="15" customHeight="1">
      <c r="A18" s="55" t="s">
        <v>2872</v>
      </c>
      <c r="B18" s="241" t="s">
        <v>3153</v>
      </c>
      <c r="C18" s="242"/>
      <c r="D18" s="241"/>
      <c r="E18" s="241"/>
      <c r="F18" s="243"/>
      <c r="G18" s="241" t="s">
        <v>3154</v>
      </c>
      <c r="H18" s="242"/>
      <c r="I18" s="241"/>
      <c r="J18" s="241"/>
      <c r="K18" s="242"/>
      <c r="L18" s="242"/>
      <c r="M18" s="242"/>
      <c r="N18" s="242"/>
      <c r="O18" s="242" t="s">
        <v>3155</v>
      </c>
      <c r="P18" s="242"/>
      <c r="Q18" s="242"/>
      <c r="R18" s="242"/>
      <c r="S18" s="242" t="s">
        <v>3156</v>
      </c>
      <c r="T18" s="242"/>
      <c r="U18" s="244"/>
      <c r="V18" s="75"/>
      <c r="W18" s="237"/>
      <c r="X18" s="75"/>
      <c r="Y18" s="75"/>
      <c r="Z18" s="75"/>
      <c r="AA18" s="75"/>
      <c r="AB18" s="75"/>
      <c r="AC18" s="75"/>
      <c r="AD18" s="75"/>
      <c r="AE18" s="75"/>
      <c r="AF18" s="75"/>
      <c r="AG18" s="75"/>
      <c r="AH18" s="237"/>
      <c r="AI18" s="75"/>
      <c r="AJ18" s="237"/>
      <c r="AK18" s="75"/>
      <c r="AL18" s="75"/>
      <c r="AM18" s="75"/>
      <c r="AN18" s="75"/>
      <c r="AO18" s="75"/>
      <c r="AP18" s="75"/>
      <c r="AQ18" s="75"/>
      <c r="AR18" s="75"/>
      <c r="AS18" s="75"/>
      <c r="AT18" s="75"/>
      <c r="AU18" s="237"/>
      <c r="AV18" s="237"/>
      <c r="AW18" s="75"/>
      <c r="AX18" s="237"/>
      <c r="AY18" s="237"/>
      <c r="AZ18" s="75"/>
      <c r="BA18" s="75"/>
      <c r="BB18" s="75"/>
      <c r="BC18" s="75"/>
      <c r="BD18" s="75"/>
      <c r="BE18" s="75"/>
      <c r="BF18" s="75"/>
      <c r="BG18" s="75"/>
      <c r="BH18" s="75"/>
      <c r="BI18" s="75"/>
      <c r="BJ18" s="237"/>
      <c r="BK18" s="75"/>
      <c r="BL18" s="75"/>
      <c r="BM18" s="237"/>
      <c r="BN18" s="75"/>
      <c r="BO18" s="237"/>
      <c r="BP18" s="237"/>
      <c r="BQ18" s="237"/>
      <c r="BR18" s="237"/>
      <c r="BS18" s="237"/>
      <c r="BT18" s="237"/>
      <c r="BU18" s="237"/>
      <c r="BV18" s="237"/>
      <c r="BW18" s="237"/>
      <c r="BX18" s="237"/>
      <c r="BY18" s="237"/>
      <c r="BZ18" s="211"/>
      <c r="CA18" s="211"/>
      <c r="CB18" s="211"/>
      <c r="CC18" s="239"/>
      <c r="CD18" s="212"/>
      <c r="CE18" s="212"/>
      <c r="CF18" s="237"/>
      <c r="CG18" s="75"/>
      <c r="CH18" s="237"/>
      <c r="CI18" s="237"/>
      <c r="CJ18" s="237"/>
      <c r="CK18" s="237"/>
      <c r="CL18" s="237"/>
      <c r="CM18" s="237"/>
      <c r="CN18" s="237"/>
      <c r="CO18" s="75"/>
      <c r="CP18" s="237"/>
      <c r="CQ18" s="237"/>
      <c r="CR18" s="237"/>
      <c r="CS18" s="237"/>
      <c r="CT18" s="237"/>
      <c r="CU18" s="237"/>
      <c r="CV18" s="237"/>
      <c r="CW18" s="237"/>
      <c r="CX18" s="237"/>
      <c r="CY18" s="75"/>
      <c r="CZ18" s="75"/>
      <c r="DA18" s="237"/>
      <c r="DB18" s="75"/>
      <c r="DC18" s="237"/>
      <c r="DD18" s="237"/>
      <c r="DE18" s="237"/>
      <c r="DF18" s="237"/>
      <c r="DG18" s="237"/>
      <c r="DH18" s="237"/>
    </row>
    <row r="19" spans="1:112" ht="15" customHeight="1">
      <c r="A19" s="50" t="s">
        <v>3250</v>
      </c>
      <c r="B19" s="237"/>
      <c r="C19" s="75"/>
      <c r="D19" s="237" t="s">
        <v>3256</v>
      </c>
      <c r="E19" s="237"/>
      <c r="F19" s="238"/>
      <c r="G19" s="237"/>
      <c r="H19" s="75" t="s">
        <v>3257</v>
      </c>
      <c r="I19" s="237"/>
      <c r="J19" s="237"/>
      <c r="K19" s="75" t="s">
        <v>3258</v>
      </c>
      <c r="L19" s="75"/>
      <c r="M19" s="75"/>
      <c r="N19" s="75"/>
      <c r="O19" s="75"/>
      <c r="P19" s="75" t="s">
        <v>3259</v>
      </c>
      <c r="Q19" s="75"/>
      <c r="R19" s="75"/>
      <c r="S19" s="75" t="s">
        <v>3260</v>
      </c>
      <c r="T19" s="75"/>
      <c r="U19" s="240"/>
      <c r="V19" s="75"/>
      <c r="W19" s="237"/>
      <c r="X19" s="75"/>
      <c r="Y19" s="75"/>
      <c r="Z19" s="75"/>
      <c r="AA19" s="75"/>
      <c r="AB19" s="75"/>
      <c r="AC19" s="75"/>
      <c r="AD19" s="75"/>
      <c r="AE19" s="75"/>
      <c r="AF19" s="75"/>
      <c r="AG19" s="75"/>
      <c r="AH19" s="237"/>
      <c r="AI19" s="75"/>
      <c r="AJ19" s="237"/>
      <c r="AK19" s="75"/>
      <c r="AL19" s="75"/>
      <c r="AM19" s="75"/>
      <c r="AN19" s="75"/>
      <c r="AO19" s="75"/>
      <c r="AP19" s="75"/>
      <c r="AQ19" s="75"/>
      <c r="AR19" s="75"/>
      <c r="AS19" s="75"/>
      <c r="AT19" s="75"/>
      <c r="AU19" s="237"/>
      <c r="AV19" s="237"/>
      <c r="AW19" s="75"/>
      <c r="AX19" s="237"/>
      <c r="AY19" s="237"/>
      <c r="AZ19" s="75"/>
      <c r="BA19" s="75"/>
      <c r="BB19" s="75"/>
      <c r="BC19" s="75"/>
      <c r="BD19" s="75"/>
      <c r="BE19" s="75"/>
      <c r="BF19" s="75"/>
      <c r="BG19" s="75"/>
      <c r="BH19" s="75"/>
      <c r="BI19" s="75"/>
      <c r="BJ19" s="237"/>
      <c r="BK19" s="75"/>
      <c r="BL19" s="75"/>
      <c r="BM19" s="237"/>
      <c r="BN19" s="75"/>
      <c r="BO19" s="237"/>
      <c r="BP19" s="237"/>
      <c r="BQ19" s="237"/>
      <c r="BR19" s="237"/>
      <c r="BS19" s="237"/>
      <c r="BT19" s="237"/>
      <c r="BU19" s="237"/>
      <c r="BV19" s="237"/>
      <c r="BW19" s="237"/>
      <c r="BX19" s="237"/>
      <c r="BY19" s="237"/>
      <c r="BZ19" s="211"/>
      <c r="CA19" s="211"/>
      <c r="CB19" s="211"/>
      <c r="CC19" s="239"/>
      <c r="CD19" s="212"/>
      <c r="CE19" s="212"/>
      <c r="CF19" s="237"/>
      <c r="CG19" s="75"/>
      <c r="CH19" s="237"/>
      <c r="CI19" s="237"/>
      <c r="CJ19" s="237"/>
      <c r="CK19" s="237"/>
      <c r="CL19" s="237"/>
      <c r="CM19" s="237"/>
      <c r="CN19" s="237"/>
      <c r="CO19" s="75"/>
      <c r="CP19" s="237"/>
      <c r="CQ19" s="237"/>
      <c r="CR19" s="237"/>
      <c r="CS19" s="237"/>
      <c r="CT19" s="237"/>
      <c r="CU19" s="237"/>
      <c r="CV19" s="237"/>
      <c r="CW19" s="237"/>
      <c r="CX19" s="237"/>
      <c r="CY19" s="75"/>
      <c r="CZ19" s="75"/>
      <c r="DA19" s="237"/>
      <c r="DB19" s="75"/>
      <c r="DC19" s="237"/>
      <c r="DD19" s="237"/>
      <c r="DE19" s="237"/>
      <c r="DF19" s="237"/>
      <c r="DG19" s="237"/>
      <c r="DH19" s="237"/>
    </row>
    <row r="20" spans="1:112" ht="15" customHeight="1">
      <c r="A20" s="50" t="s">
        <v>3252</v>
      </c>
      <c r="B20" s="237" t="s">
        <v>3265</v>
      </c>
      <c r="C20" s="75"/>
      <c r="D20" s="237" t="s">
        <v>3261</v>
      </c>
      <c r="E20" s="237"/>
      <c r="F20" s="238"/>
      <c r="G20" s="237"/>
      <c r="H20" s="75" t="s">
        <v>3262</v>
      </c>
      <c r="I20" s="237"/>
      <c r="J20" s="237"/>
      <c r="K20" s="75" t="s">
        <v>3263</v>
      </c>
      <c r="L20" s="75"/>
      <c r="M20" s="75"/>
      <c r="N20" s="75"/>
      <c r="O20" s="75"/>
      <c r="P20" s="75" t="s">
        <v>3264</v>
      </c>
      <c r="Q20" s="75"/>
      <c r="R20" s="75"/>
      <c r="S20" s="75"/>
      <c r="T20" s="75"/>
      <c r="U20" s="240"/>
      <c r="V20" s="75"/>
      <c r="W20" s="237"/>
      <c r="X20" s="75"/>
      <c r="Y20" s="75"/>
      <c r="Z20" s="75"/>
      <c r="AA20" s="75"/>
      <c r="AB20" s="75"/>
      <c r="AC20" s="75"/>
      <c r="AD20" s="75"/>
      <c r="AE20" s="75"/>
      <c r="AF20" s="75"/>
      <c r="AG20" s="75"/>
      <c r="AH20" s="237"/>
      <c r="AI20" s="75"/>
      <c r="AJ20" s="237"/>
      <c r="AK20" s="75"/>
      <c r="AL20" s="75"/>
      <c r="AM20" s="75"/>
      <c r="AN20" s="75"/>
      <c r="AO20" s="75"/>
      <c r="AP20" s="75"/>
      <c r="AQ20" s="75"/>
      <c r="AR20" s="75"/>
      <c r="AS20" s="75"/>
      <c r="AT20" s="75"/>
      <c r="AU20" s="237"/>
      <c r="AV20" s="237"/>
      <c r="AW20" s="75"/>
      <c r="AX20" s="237"/>
      <c r="AY20" s="237"/>
      <c r="AZ20" s="75"/>
      <c r="BA20" s="75"/>
      <c r="BB20" s="75"/>
      <c r="BC20" s="75"/>
      <c r="BD20" s="75"/>
      <c r="BE20" s="75"/>
      <c r="BF20" s="75"/>
      <c r="BG20" s="75"/>
      <c r="BH20" s="75"/>
      <c r="BI20" s="75"/>
      <c r="BJ20" s="237"/>
      <c r="BK20" s="75"/>
      <c r="BL20" s="75"/>
      <c r="BM20" s="237"/>
      <c r="BN20" s="75"/>
      <c r="BO20" s="237"/>
      <c r="BP20" s="237"/>
      <c r="BQ20" s="237"/>
      <c r="BR20" s="237"/>
      <c r="BS20" s="237"/>
      <c r="BT20" s="237"/>
      <c r="BU20" s="237"/>
      <c r="BV20" s="237"/>
      <c r="BW20" s="237"/>
      <c r="BX20" s="237"/>
      <c r="BY20" s="237"/>
      <c r="BZ20" s="211"/>
      <c r="CA20" s="211"/>
      <c r="CB20" s="211"/>
      <c r="CC20" s="239"/>
      <c r="CD20" s="212"/>
      <c r="CE20" s="212"/>
      <c r="CF20" s="237"/>
      <c r="CG20" s="75"/>
      <c r="CH20" s="237"/>
      <c r="CI20" s="237"/>
      <c r="CJ20" s="237"/>
      <c r="CK20" s="237"/>
      <c r="CL20" s="237"/>
      <c r="CM20" s="237"/>
      <c r="CN20" s="237"/>
      <c r="CO20" s="75"/>
      <c r="CP20" s="237"/>
      <c r="CQ20" s="237"/>
      <c r="CR20" s="237"/>
      <c r="CS20" s="237"/>
      <c r="CT20" s="237"/>
      <c r="CU20" s="237"/>
      <c r="CV20" s="237"/>
      <c r="CW20" s="237"/>
      <c r="CX20" s="237"/>
      <c r="CY20" s="75"/>
      <c r="CZ20" s="75"/>
      <c r="DA20" s="237"/>
      <c r="DB20" s="75"/>
      <c r="DC20" s="237"/>
      <c r="DD20" s="237"/>
      <c r="DE20" s="237"/>
      <c r="DF20" s="237"/>
      <c r="DG20" s="237"/>
      <c r="DH20" s="237"/>
    </row>
    <row r="21" spans="1:112" ht="15" customHeight="1">
      <c r="A21" s="50" t="s">
        <v>3253</v>
      </c>
      <c r="B21" s="237"/>
      <c r="C21" s="75"/>
      <c r="D21" s="237" t="s">
        <v>3266</v>
      </c>
      <c r="E21" s="237"/>
      <c r="F21" s="238"/>
      <c r="G21" s="237"/>
      <c r="H21" s="75" t="s">
        <v>3267</v>
      </c>
      <c r="I21" s="237"/>
      <c r="J21" s="237"/>
      <c r="K21" s="75" t="s">
        <v>3268</v>
      </c>
      <c r="L21" s="75"/>
      <c r="M21" s="75"/>
      <c r="N21" s="75"/>
      <c r="O21" s="75"/>
      <c r="P21" s="75" t="s">
        <v>3269</v>
      </c>
      <c r="Q21" s="75"/>
      <c r="R21" s="75"/>
      <c r="S21" s="75" t="s">
        <v>3270</v>
      </c>
      <c r="T21" s="75"/>
      <c r="U21" s="240"/>
      <c r="V21" s="75"/>
      <c r="W21" s="237"/>
      <c r="X21" s="75"/>
      <c r="Y21" s="75"/>
      <c r="Z21" s="75"/>
      <c r="AA21" s="75"/>
      <c r="AB21" s="75"/>
      <c r="AC21" s="75"/>
      <c r="AD21" s="75"/>
      <c r="AE21" s="75"/>
      <c r="AF21" s="75"/>
      <c r="AG21" s="75"/>
      <c r="AH21" s="237"/>
      <c r="AI21" s="75"/>
      <c r="AJ21" s="237"/>
      <c r="AK21" s="75"/>
      <c r="AL21" s="75"/>
      <c r="AM21" s="75"/>
      <c r="AN21" s="75"/>
      <c r="AO21" s="75"/>
      <c r="AP21" s="75"/>
      <c r="AQ21" s="75"/>
      <c r="AR21" s="75"/>
      <c r="AS21" s="75"/>
      <c r="AT21" s="75"/>
      <c r="AU21" s="237"/>
      <c r="AV21" s="237"/>
      <c r="AW21" s="75"/>
      <c r="AX21" s="237"/>
      <c r="AY21" s="237"/>
      <c r="AZ21" s="75"/>
      <c r="BA21" s="75"/>
      <c r="BB21" s="75"/>
      <c r="BC21" s="75"/>
      <c r="BD21" s="75"/>
      <c r="BE21" s="75"/>
      <c r="BF21" s="75"/>
      <c r="BG21" s="75"/>
      <c r="BH21" s="75"/>
      <c r="BI21" s="75"/>
      <c r="BJ21" s="237"/>
      <c r="BK21" s="75"/>
      <c r="BL21" s="75"/>
      <c r="BM21" s="237"/>
      <c r="BN21" s="75"/>
      <c r="BO21" s="237"/>
      <c r="BP21" s="237"/>
      <c r="BQ21" s="237"/>
      <c r="BR21" s="237"/>
      <c r="BS21" s="237"/>
      <c r="BT21" s="237"/>
      <c r="BU21" s="237"/>
      <c r="BV21" s="237"/>
      <c r="BW21" s="237"/>
      <c r="BX21" s="237"/>
      <c r="BY21" s="237"/>
      <c r="BZ21" s="211"/>
      <c r="CA21" s="211"/>
      <c r="CB21" s="211"/>
      <c r="CC21" s="239"/>
      <c r="CD21" s="212"/>
      <c r="CE21" s="212"/>
      <c r="CF21" s="237"/>
      <c r="CG21" s="75"/>
      <c r="CH21" s="237"/>
      <c r="CI21" s="237"/>
      <c r="CJ21" s="237"/>
      <c r="CK21" s="237"/>
      <c r="CL21" s="237"/>
      <c r="CM21" s="237"/>
      <c r="CN21" s="237"/>
      <c r="CO21" s="75"/>
      <c r="CP21" s="237"/>
      <c r="CQ21" s="237"/>
      <c r="CR21" s="237"/>
      <c r="CS21" s="237"/>
      <c r="CT21" s="237"/>
      <c r="CU21" s="237"/>
      <c r="CV21" s="237"/>
      <c r="CW21" s="237"/>
      <c r="CX21" s="237"/>
      <c r="CY21" s="75"/>
      <c r="CZ21" s="75"/>
      <c r="DA21" s="237"/>
      <c r="DB21" s="75"/>
      <c r="DC21" s="237"/>
      <c r="DD21" s="237"/>
      <c r="DE21" s="237"/>
      <c r="DF21" s="237"/>
      <c r="DG21" s="237"/>
      <c r="DH21" s="237"/>
    </row>
    <row r="22" spans="1:112" ht="15" customHeight="1">
      <c r="A22" s="55" t="s">
        <v>2964</v>
      </c>
      <c r="B22" s="56"/>
      <c r="C22" s="56" t="s">
        <v>3157</v>
      </c>
      <c r="D22" s="56"/>
      <c r="E22" s="56"/>
      <c r="F22" s="56"/>
      <c r="G22" s="56" t="s">
        <v>3158</v>
      </c>
      <c r="H22" s="56"/>
      <c r="I22" s="56"/>
      <c r="J22" s="56"/>
      <c r="K22" s="56" t="s">
        <v>3159</v>
      </c>
      <c r="L22" s="56"/>
      <c r="M22" s="56"/>
      <c r="N22" s="56"/>
      <c r="O22" s="56" t="s">
        <v>3160</v>
      </c>
      <c r="P22" s="56"/>
      <c r="Q22" s="56"/>
      <c r="R22" s="56"/>
      <c r="S22" s="56"/>
      <c r="T22" s="56"/>
      <c r="U22" s="109"/>
    </row>
    <row r="23" spans="1:112" ht="15" customHeight="1">
      <c r="A23" s="55" t="s">
        <v>2903</v>
      </c>
      <c r="B23" s="56"/>
      <c r="C23" s="56" t="s">
        <v>3161</v>
      </c>
      <c r="D23" s="56"/>
      <c r="E23" s="56"/>
      <c r="F23" s="56"/>
      <c r="G23" s="56" t="s">
        <v>3162</v>
      </c>
      <c r="H23" s="56"/>
      <c r="I23" s="56"/>
      <c r="J23" s="56"/>
      <c r="K23" s="56" t="s">
        <v>3163</v>
      </c>
      <c r="L23" s="56"/>
      <c r="M23" s="56"/>
      <c r="N23" s="56"/>
      <c r="O23" s="56" t="s">
        <v>3164</v>
      </c>
      <c r="P23" s="56"/>
      <c r="Q23" s="56"/>
      <c r="R23" s="56"/>
      <c r="S23" s="56"/>
      <c r="T23" s="56"/>
      <c r="U23" s="109"/>
    </row>
    <row r="24" spans="1:112" ht="15" customHeight="1">
      <c r="A24" s="55" t="s">
        <v>2904</v>
      </c>
      <c r="B24" s="56"/>
      <c r="C24" s="56" t="s">
        <v>3165</v>
      </c>
      <c r="D24" s="56"/>
      <c r="E24" s="56"/>
      <c r="F24" s="56"/>
      <c r="G24" s="56" t="s">
        <v>3166</v>
      </c>
      <c r="H24" s="56"/>
      <c r="I24" s="56"/>
      <c r="J24" s="56"/>
      <c r="K24" s="56" t="s">
        <v>3167</v>
      </c>
      <c r="L24" s="56"/>
      <c r="M24" s="56"/>
      <c r="N24" s="56"/>
      <c r="O24" s="56" t="s">
        <v>3168</v>
      </c>
      <c r="P24" s="56"/>
      <c r="Q24" s="56"/>
      <c r="R24" s="56"/>
      <c r="S24" s="56"/>
      <c r="T24" s="56"/>
      <c r="U24" s="109"/>
    </row>
    <row r="25" spans="1:112" ht="15" customHeight="1">
      <c r="A25" s="55" t="s">
        <v>2905</v>
      </c>
      <c r="B25" s="56"/>
      <c r="C25" s="56" t="s">
        <v>3169</v>
      </c>
      <c r="D25" s="56"/>
      <c r="E25" s="56"/>
      <c r="F25" s="56"/>
      <c r="G25" s="56" t="s">
        <v>3170</v>
      </c>
      <c r="H25" s="56"/>
      <c r="I25" s="56"/>
      <c r="J25" s="56"/>
      <c r="K25" s="56" t="s">
        <v>3171</v>
      </c>
      <c r="L25" s="56"/>
      <c r="M25" s="56"/>
      <c r="N25" s="56"/>
      <c r="O25" s="56" t="s">
        <v>3172</v>
      </c>
      <c r="P25" s="56"/>
      <c r="Q25" s="56"/>
      <c r="R25" s="56"/>
      <c r="S25" s="56"/>
      <c r="T25" s="56"/>
      <c r="U25" s="109"/>
    </row>
    <row r="26" spans="1:112">
      <c r="A26" s="55" t="s">
        <v>2963</v>
      </c>
      <c r="B26" s="56"/>
      <c r="C26" s="56" t="s">
        <v>3173</v>
      </c>
      <c r="D26" s="56"/>
      <c r="E26" s="56"/>
      <c r="F26" s="56"/>
      <c r="G26" s="56" t="s">
        <v>3174</v>
      </c>
      <c r="H26" s="56"/>
      <c r="I26" s="56"/>
      <c r="J26" s="56"/>
      <c r="K26" s="56" t="s">
        <v>3175</v>
      </c>
      <c r="L26" s="56"/>
      <c r="M26" s="56"/>
      <c r="N26" s="56"/>
      <c r="O26" s="56" t="s">
        <v>3176</v>
      </c>
      <c r="P26" s="56"/>
      <c r="Q26" s="56"/>
      <c r="R26" s="56"/>
      <c r="S26" s="56"/>
      <c r="T26" s="56"/>
      <c r="U26" s="109"/>
    </row>
    <row r="27" spans="1:112">
      <c r="A27" s="55" t="s">
        <v>2906</v>
      </c>
      <c r="B27" s="56"/>
      <c r="C27" s="56" t="s">
        <v>3177</v>
      </c>
      <c r="D27" s="56"/>
      <c r="E27" s="56"/>
      <c r="F27" s="56"/>
      <c r="G27" s="56" t="s">
        <v>3178</v>
      </c>
      <c r="H27" s="56"/>
      <c r="I27" s="56"/>
      <c r="J27" s="56"/>
      <c r="K27" s="56" t="s">
        <v>3179</v>
      </c>
      <c r="L27" s="56"/>
      <c r="M27" s="56"/>
      <c r="N27" s="56"/>
      <c r="O27" s="56" t="s">
        <v>3180</v>
      </c>
      <c r="P27" s="56"/>
      <c r="Q27" s="56"/>
      <c r="R27" s="56"/>
      <c r="S27" s="56"/>
      <c r="T27" s="56"/>
      <c r="U27" s="109"/>
    </row>
    <row r="28" spans="1:112">
      <c r="A28" s="55" t="s">
        <v>2907</v>
      </c>
      <c r="B28" s="56"/>
      <c r="C28" s="56" t="s">
        <v>3181</v>
      </c>
      <c r="D28" s="56"/>
      <c r="E28" s="56"/>
      <c r="F28" s="56"/>
      <c r="G28" s="56" t="s">
        <v>3182</v>
      </c>
      <c r="H28" s="56"/>
      <c r="I28" s="56"/>
      <c r="J28" s="56"/>
      <c r="K28" s="56" t="s">
        <v>3183</v>
      </c>
      <c r="L28" s="56"/>
      <c r="M28" s="56"/>
      <c r="N28" s="56"/>
      <c r="O28" s="56" t="s">
        <v>3184</v>
      </c>
      <c r="P28" s="56"/>
      <c r="Q28" s="56"/>
      <c r="R28" s="56"/>
      <c r="S28" s="56"/>
      <c r="T28" s="56"/>
      <c r="U28" s="109"/>
    </row>
    <row r="29" spans="1:112">
      <c r="A29" s="55" t="s">
        <v>2908</v>
      </c>
      <c r="B29" s="56"/>
      <c r="C29" s="56" t="s">
        <v>3185</v>
      </c>
      <c r="D29" s="56"/>
      <c r="E29" s="56"/>
      <c r="F29" s="56"/>
      <c r="G29" s="56" t="s">
        <v>3186</v>
      </c>
      <c r="H29" s="56"/>
      <c r="I29" s="56"/>
      <c r="J29" s="56"/>
      <c r="K29" s="56" t="s">
        <v>3187</v>
      </c>
      <c r="L29" s="56"/>
      <c r="M29" s="56"/>
      <c r="N29" s="56"/>
      <c r="O29" s="56" t="s">
        <v>3188</v>
      </c>
      <c r="P29" s="56"/>
      <c r="Q29" s="56"/>
      <c r="R29" s="56"/>
      <c r="S29" s="56"/>
      <c r="T29" s="56"/>
      <c r="U29" s="109"/>
    </row>
    <row r="30" spans="1:112">
      <c r="A30" s="50" t="s">
        <v>2892</v>
      </c>
      <c r="B30" s="18"/>
      <c r="C30" s="18"/>
      <c r="D30" s="18" t="s">
        <v>3139</v>
      </c>
      <c r="E30" s="18"/>
      <c r="F30" s="18"/>
      <c r="G30" s="18" t="s">
        <v>3081</v>
      </c>
      <c r="H30" s="18"/>
      <c r="I30" s="18"/>
      <c r="J30" s="18"/>
      <c r="K30" s="18"/>
      <c r="L30" s="18" t="s">
        <v>3082</v>
      </c>
      <c r="M30" s="18"/>
      <c r="N30" s="18"/>
      <c r="O30" s="18"/>
      <c r="P30" s="18"/>
      <c r="Q30" s="18"/>
      <c r="R30" s="18" t="s">
        <v>3083</v>
      </c>
      <c r="S30" s="18"/>
      <c r="T30" s="18"/>
      <c r="U30" s="102"/>
    </row>
    <row r="31" spans="1:112">
      <c r="A31" s="50" t="s">
        <v>2893</v>
      </c>
      <c r="B31" s="18"/>
      <c r="C31" s="18"/>
      <c r="D31" s="18" t="s">
        <v>3084</v>
      </c>
      <c r="E31" s="18"/>
      <c r="F31" s="18"/>
      <c r="G31" s="18" t="s">
        <v>3085</v>
      </c>
      <c r="H31" s="18"/>
      <c r="I31" s="18"/>
      <c r="J31" s="18"/>
      <c r="K31" s="18"/>
      <c r="L31" s="18" t="s">
        <v>3086</v>
      </c>
      <c r="M31" s="18"/>
      <c r="N31" s="18"/>
      <c r="O31" s="18"/>
      <c r="P31" s="18"/>
      <c r="Q31" s="18"/>
      <c r="R31" s="18" t="s">
        <v>3087</v>
      </c>
      <c r="S31" s="18"/>
      <c r="T31" s="18"/>
      <c r="U31" s="102"/>
    </row>
    <row r="32" spans="1:112">
      <c r="A32" s="50" t="s">
        <v>2894</v>
      </c>
      <c r="B32" s="18"/>
      <c r="C32" s="18"/>
      <c r="D32" s="18" t="s">
        <v>3090</v>
      </c>
      <c r="E32" s="18"/>
      <c r="F32" s="18"/>
      <c r="G32" s="18" t="s">
        <v>3089</v>
      </c>
      <c r="H32" s="18"/>
      <c r="I32" s="18"/>
      <c r="J32" s="18"/>
      <c r="K32" s="18"/>
      <c r="L32" s="18" t="s">
        <v>3088</v>
      </c>
      <c r="M32" s="18"/>
      <c r="N32" s="18"/>
      <c r="O32" s="18"/>
      <c r="P32" s="18"/>
      <c r="Q32" s="18"/>
      <c r="R32" s="18" t="s">
        <v>3091</v>
      </c>
      <c r="S32" s="18"/>
      <c r="T32" s="18"/>
      <c r="U32" s="102"/>
    </row>
    <row r="33" spans="1:21">
      <c r="A33" s="55" t="s">
        <v>3233</v>
      </c>
      <c r="B33" s="56" t="s">
        <v>3234</v>
      </c>
      <c r="C33" s="56"/>
      <c r="D33" s="56" t="s">
        <v>3235</v>
      </c>
      <c r="E33" s="56"/>
      <c r="F33" s="56"/>
      <c r="G33" s="56"/>
      <c r="H33" s="56" t="s">
        <v>3236</v>
      </c>
      <c r="I33" s="56"/>
      <c r="J33" s="56"/>
      <c r="K33" s="56"/>
      <c r="L33" s="56"/>
      <c r="M33" s="56"/>
      <c r="N33" s="56"/>
      <c r="O33" s="56"/>
      <c r="P33" s="56" t="s">
        <v>3237</v>
      </c>
      <c r="Q33" s="56"/>
      <c r="R33" s="56"/>
      <c r="S33" s="56"/>
      <c r="T33" s="56"/>
      <c r="U33" s="109" t="s">
        <v>3238</v>
      </c>
    </row>
    <row r="34" spans="1:21">
      <c r="A34" s="55" t="s">
        <v>3239</v>
      </c>
      <c r="B34" s="56" t="s">
        <v>3241</v>
      </c>
      <c r="C34" s="56"/>
      <c r="D34" s="56" t="s">
        <v>3235</v>
      </c>
      <c r="E34" s="56"/>
      <c r="F34" s="56"/>
      <c r="G34" s="56"/>
      <c r="H34" s="56" t="s">
        <v>3273</v>
      </c>
      <c r="I34" s="56"/>
      <c r="J34" s="56"/>
      <c r="K34" s="56"/>
      <c r="L34" s="56"/>
      <c r="M34" s="56"/>
      <c r="N34" s="56"/>
      <c r="O34" s="56"/>
      <c r="P34" s="56" t="s">
        <v>3242</v>
      </c>
      <c r="Q34" s="56"/>
      <c r="R34" s="56"/>
      <c r="S34" s="56"/>
      <c r="T34" s="56"/>
      <c r="U34" s="109" t="s">
        <v>3243</v>
      </c>
    </row>
    <row r="35" spans="1:21">
      <c r="A35" s="55" t="s">
        <v>3244</v>
      </c>
      <c r="B35" s="56" t="s">
        <v>3246</v>
      </c>
      <c r="C35" s="56"/>
      <c r="D35" s="56" t="s">
        <v>3235</v>
      </c>
      <c r="E35" s="56"/>
      <c r="F35" s="56"/>
      <c r="G35" s="56"/>
      <c r="H35" s="56" t="s">
        <v>3247</v>
      </c>
      <c r="I35" s="56"/>
      <c r="J35" s="56"/>
      <c r="K35" s="56"/>
      <c r="L35" s="56"/>
      <c r="M35" s="56"/>
      <c r="N35" s="56"/>
      <c r="O35" s="56"/>
      <c r="P35" s="56" t="s">
        <v>3248</v>
      </c>
      <c r="Q35" s="56"/>
      <c r="R35" s="56"/>
      <c r="S35" s="56"/>
      <c r="T35" s="56"/>
      <c r="U35" s="109" t="s">
        <v>3249</v>
      </c>
    </row>
    <row r="36" spans="1:21">
      <c r="A36" s="50" t="s">
        <v>3217</v>
      </c>
      <c r="B36" s="18"/>
      <c r="C36" s="18"/>
      <c r="D36" s="18" t="s">
        <v>3219</v>
      </c>
      <c r="E36" s="18"/>
      <c r="F36" s="18"/>
      <c r="G36" s="18"/>
      <c r="H36" s="18" t="s">
        <v>3220</v>
      </c>
      <c r="I36" s="18"/>
      <c r="J36" s="18"/>
      <c r="K36" s="18"/>
      <c r="L36" s="18" t="s">
        <v>3221</v>
      </c>
      <c r="M36" s="18"/>
      <c r="N36" s="18"/>
      <c r="O36" s="18"/>
      <c r="P36" s="18" t="s">
        <v>3222</v>
      </c>
      <c r="Q36" s="18"/>
      <c r="R36" s="18"/>
      <c r="S36" s="18"/>
      <c r="T36" s="18"/>
      <c r="U36" s="102"/>
    </row>
    <row r="37" spans="1:21">
      <c r="A37" s="50" t="s">
        <v>3223</v>
      </c>
      <c r="B37" s="18"/>
      <c r="C37" s="18"/>
      <c r="D37" s="18" t="s">
        <v>3225</v>
      </c>
      <c r="E37" s="18"/>
      <c r="F37" s="18"/>
      <c r="G37" s="18"/>
      <c r="H37" s="18" t="s">
        <v>3226</v>
      </c>
      <c r="I37" s="18"/>
      <c r="J37" s="18"/>
      <c r="K37" s="18"/>
      <c r="L37" s="18" t="s">
        <v>3227</v>
      </c>
      <c r="M37" s="18"/>
      <c r="N37" s="18"/>
      <c r="O37" s="18"/>
      <c r="P37" s="18" t="s">
        <v>3228</v>
      </c>
      <c r="Q37" s="18"/>
      <c r="R37" s="18"/>
      <c r="S37" s="18"/>
      <c r="T37" s="18"/>
      <c r="U37" s="102"/>
    </row>
    <row r="38" spans="1:21">
      <c r="A38" s="55" t="s">
        <v>2913</v>
      </c>
      <c r="B38" s="56"/>
      <c r="C38" s="56"/>
      <c r="D38" s="56" t="s">
        <v>3189</v>
      </c>
      <c r="E38" s="56"/>
      <c r="F38" s="56"/>
      <c r="G38" s="56"/>
      <c r="H38" s="56"/>
      <c r="I38" s="56"/>
      <c r="J38" s="56" t="s">
        <v>3190</v>
      </c>
      <c r="K38" s="56"/>
      <c r="L38" s="56"/>
      <c r="M38" s="56"/>
      <c r="N38" s="56" t="s">
        <v>3191</v>
      </c>
      <c r="O38" s="56"/>
      <c r="P38" s="56"/>
      <c r="Q38" s="56"/>
      <c r="R38" s="56" t="s">
        <v>3192</v>
      </c>
      <c r="S38" s="56"/>
      <c r="T38" s="56"/>
      <c r="U38" s="109"/>
    </row>
    <row r="39" spans="1:21">
      <c r="A39" s="55" t="s">
        <v>2914</v>
      </c>
      <c r="B39" s="56"/>
      <c r="C39" s="56"/>
      <c r="D39" s="56" t="s">
        <v>3193</v>
      </c>
      <c r="E39" s="56"/>
      <c r="F39" s="56"/>
      <c r="G39" s="56"/>
      <c r="H39" s="56"/>
      <c r="I39" s="56"/>
      <c r="J39" s="56" t="s">
        <v>3194</v>
      </c>
      <c r="K39" s="56"/>
      <c r="L39" s="56"/>
      <c r="M39" s="56"/>
      <c r="N39" s="56" t="s">
        <v>3195</v>
      </c>
      <c r="O39" s="56"/>
      <c r="P39" s="56"/>
      <c r="Q39" s="56"/>
      <c r="R39" s="56" t="s">
        <v>3196</v>
      </c>
      <c r="S39" s="56"/>
      <c r="T39" s="56"/>
      <c r="U39" s="109"/>
    </row>
    <row r="40" spans="1:21">
      <c r="A40" s="55" t="s">
        <v>2915</v>
      </c>
      <c r="B40" s="56"/>
      <c r="C40" s="56"/>
      <c r="D40" s="56" t="s">
        <v>3197</v>
      </c>
      <c r="E40" s="56"/>
      <c r="F40" s="56"/>
      <c r="G40" s="56"/>
      <c r="H40" s="56"/>
      <c r="I40" s="56"/>
      <c r="J40" s="56" t="s">
        <v>3198</v>
      </c>
      <c r="K40" s="56"/>
      <c r="L40" s="56"/>
      <c r="M40" s="56"/>
      <c r="N40" s="56" t="s">
        <v>3199</v>
      </c>
      <c r="O40" s="56"/>
      <c r="P40" s="56"/>
      <c r="Q40" s="56"/>
      <c r="R40" s="56" t="s">
        <v>3200</v>
      </c>
      <c r="S40" s="56"/>
      <c r="T40" s="56"/>
      <c r="U40" s="109"/>
    </row>
    <row r="41" spans="1:21">
      <c r="A41" s="55" t="s">
        <v>2916</v>
      </c>
      <c r="B41" s="56"/>
      <c r="C41" s="56"/>
      <c r="D41" s="56" t="s">
        <v>3201</v>
      </c>
      <c r="E41" s="56"/>
      <c r="F41" s="56"/>
      <c r="G41" s="56"/>
      <c r="H41" s="56"/>
      <c r="I41" s="56"/>
      <c r="J41" s="56" t="s">
        <v>3202</v>
      </c>
      <c r="K41" s="56"/>
      <c r="L41" s="56"/>
      <c r="M41" s="56"/>
      <c r="N41" s="56" t="s">
        <v>3203</v>
      </c>
      <c r="O41" s="56"/>
      <c r="P41" s="56"/>
      <c r="Q41" s="56"/>
      <c r="R41" s="56" t="s">
        <v>3204</v>
      </c>
      <c r="S41" s="56"/>
      <c r="T41" s="56"/>
      <c r="U41" s="109"/>
    </row>
    <row r="42" spans="1:21">
      <c r="A42" s="50" t="s">
        <v>2920</v>
      </c>
      <c r="B42" s="18" t="s">
        <v>3205</v>
      </c>
      <c r="C42" s="18"/>
      <c r="D42" s="18"/>
      <c r="E42" s="18"/>
      <c r="F42" s="18"/>
      <c r="G42" s="18" t="s">
        <v>3206</v>
      </c>
      <c r="H42" s="18"/>
      <c r="I42" s="18"/>
      <c r="J42" s="18"/>
      <c r="K42" s="18" t="s">
        <v>3207</v>
      </c>
      <c r="L42" s="18"/>
      <c r="M42" s="18"/>
      <c r="N42" s="18"/>
      <c r="O42" s="18" t="s">
        <v>3208</v>
      </c>
      <c r="P42" s="18"/>
      <c r="Q42" s="18"/>
      <c r="R42" s="18"/>
      <c r="S42" s="18"/>
      <c r="T42" s="18"/>
      <c r="U42" s="102"/>
    </row>
    <row r="43" spans="1:21">
      <c r="A43" s="50" t="s">
        <v>2921</v>
      </c>
      <c r="B43" s="18" t="s">
        <v>3209</v>
      </c>
      <c r="C43" s="18"/>
      <c r="D43" s="18"/>
      <c r="E43" s="18"/>
      <c r="F43" s="18"/>
      <c r="G43" s="18" t="s">
        <v>3210</v>
      </c>
      <c r="H43" s="18"/>
      <c r="I43" s="18"/>
      <c r="J43" s="18"/>
      <c r="K43" s="18" t="s">
        <v>3211</v>
      </c>
      <c r="L43" s="18"/>
      <c r="M43" s="18"/>
      <c r="N43" s="18"/>
      <c r="O43" s="18" t="s">
        <v>3212</v>
      </c>
      <c r="P43" s="18"/>
      <c r="Q43" s="18"/>
      <c r="R43" s="18"/>
      <c r="S43" s="18"/>
      <c r="T43" s="18"/>
      <c r="U43" s="102"/>
    </row>
    <row r="44" spans="1:21">
      <c r="A44" s="53" t="s">
        <v>2922</v>
      </c>
      <c r="B44" s="54" t="s">
        <v>3213</v>
      </c>
      <c r="C44" s="54"/>
      <c r="D44" s="54"/>
      <c r="E44" s="54"/>
      <c r="F44" s="54"/>
      <c r="G44" s="54" t="s">
        <v>3214</v>
      </c>
      <c r="H44" s="54"/>
      <c r="I44" s="54"/>
      <c r="J44" s="54"/>
      <c r="K44" s="54" t="s">
        <v>3215</v>
      </c>
      <c r="L44" s="54"/>
      <c r="M44" s="54"/>
      <c r="N44" s="54"/>
      <c r="O44" s="54" t="s">
        <v>3216</v>
      </c>
      <c r="P44" s="54"/>
      <c r="Q44" s="54"/>
      <c r="R44" s="54"/>
      <c r="S44" s="54"/>
      <c r="T44" s="54"/>
      <c r="U44" s="108"/>
    </row>
    <row r="45" spans="1:21">
      <c r="B45" t="str">
        <f>CONCATENATE(
""""&amp;$A3&amp;"-"&amp;B$2&amp;""": {""Capacities"": ["&amp;B3&amp;"]},
",
""""&amp;$A4&amp;"-"&amp;B$2&amp;""": {""Capacities"": ["&amp;B4&amp;"]},
",
""""&amp;$A5&amp;"-"&amp;B$2&amp;""": {""Capacities"": ["&amp;B5&amp;"]},
",
""""&amp;$A6&amp;"-"&amp;B$2&amp;""": {""Capacities"": ["&amp;B6&amp;"]},
",
""""&amp;$A7&amp;"-"&amp;B$2&amp;""": {""Capacities"": ["&amp;B7&amp;"]},
",
""""&amp;$A8&amp;"-"&amp;B$2&amp;""": {""Capacities"": ["&amp;B8&amp;"]},
",
""""&amp;$A9&amp;"-"&amp;B$2&amp;""": {""Capacities"": ["&amp;B9&amp;"]},
",
""""&amp;$A10&amp;"-"&amp;B$2&amp;""": {""Capacities"": ["&amp;B10&amp;"]},
",
""""&amp;$A11&amp;"-"&amp;B$2&amp;""": {""Capacities"": ["&amp;B11&amp;"]},
",
""""&amp;$A12&amp;"-"&amp;B$2&amp;""": {""Capacities"": ["&amp;B12&amp;"]},
",
""""&amp;$A13&amp;"-"&amp;B$2&amp;""": {""Capacities"": ["&amp;B13&amp;"]},
",
""""&amp;$A14&amp;"-"&amp;B$2&amp;""": {""Capacities"": ["&amp;B14&amp;"]},
",
""""&amp;$A15&amp;"-"&amp;B$2&amp;""": {""Capacities"": ["&amp;B15&amp;"]},
",
""""&amp;$A16&amp;"-"&amp;B$2&amp;""": {""Capacities"": ["&amp;B16&amp;"]},
",
""""&amp;$A17&amp;"-"&amp;B$2&amp;""": {""Capacities"": ["&amp;B17&amp;"]},
",
""""&amp;$A18&amp;"-"&amp;B$2&amp;""": {""Capacities"": ["&amp;B18&amp;"]},
",
""""&amp;$A19&amp;"-"&amp;B$2&amp;""": {""Capacities"": ["&amp;B19&amp;"]},
",
""""&amp;$A20&amp;"-"&amp;B$2&amp;""": {""Capacities"": ["&amp;B20&amp;"]},
",
""""&amp;$A21&amp;"-"&amp;B$2&amp;""": {""Capacities"": ["&amp;B21&amp;"]},
",
""""&amp;$A22&amp;"-"&amp;B$2&amp;""": {""Capacities"": ["&amp;B22&amp;"]},
",
""""&amp;$A23&amp;"-"&amp;B$2&amp;""": {""Capacities"": ["&amp;B23&amp;"]},
",
""""&amp;$A24&amp;"-"&amp;B$2&amp;""": {""Capacities"": ["&amp;B24&amp;"]},
",
""""&amp;$A25&amp;"-"&amp;B$2&amp;""": {""Capacities"": ["&amp;B25&amp;"]},
",
""""&amp;$A26&amp;"-"&amp;B$2&amp;""": {""Capacities"": ["&amp;B26&amp;"]},
",
""""&amp;$A27&amp;"-"&amp;B$2&amp;""": {""Capacities"": ["&amp;B27&amp;"]},
",
""""&amp;$A28&amp;"-"&amp;B$2&amp;""": {""Capacities"": ["&amp;B28&amp;"]},
",
""""&amp;$A29&amp;"-"&amp;B$2&amp;""": {""Capacities"": ["&amp;B29&amp;"]},
",
""""&amp;$A30&amp;"-"&amp;B$2&amp;""": {""Capacities"": ["&amp;B30&amp;"]},
",
""""&amp;$A31&amp;"-"&amp;B$2&amp;""": {""Capacities"": ["&amp;B31&amp;"]},
",
""""&amp;$A32&amp;"-"&amp;B$2&amp;""": {""Capacities"": ["&amp;B32&amp;"]},
",
""""&amp;$A33&amp;"-"&amp;B$2&amp;""": {""Capacities"": ["&amp;B33&amp;"]},
",
""""&amp;$A34&amp;"-"&amp;B$2&amp;""": {""Capacities"": ["&amp;B34&amp;"]},
",
""""&amp;$A35&amp;"-"&amp;B$2&amp;""": {""Capacities"": ["&amp;B35&amp;"]},
",
""""&amp;$A36&amp;"-"&amp;B$2&amp;""": {""Capacities"": ["&amp;B36&amp;"]},
",
""""&amp;$A37&amp;"-"&amp;B$2&amp;""": {""Capacities"": ["&amp;B37&amp;"]},
",
""""&amp;$A38&amp;"-"&amp;B$2&amp;""": {""Capacities"": ["&amp;B38&amp;"]},
",
""""&amp;$A39&amp;"-"&amp;B$2&amp;""": {""Capacities"": ["&amp;B39&amp;"]},
",
""""&amp;$A40&amp;"-"&amp;B$2&amp;""": {""Capacities"": ["&amp;B40&amp;"]},
",
""""&amp;$A41&amp;"-"&amp;B$2&amp;""": {""Capacities"": ["&amp;B41&amp;"]},
",
""""&amp;$A42&amp;"-"&amp;B$2&amp;""": {""Capacities"": ["&amp;B42&amp;"]},
",
""""&amp;$A43&amp;"-"&amp;B$2&amp;""": {""Capacities"": ["&amp;B43&amp;"]},
",
""""&amp;$A44&amp;"-"&amp;B$2&amp;""": {""Capacities"": ["&amp;B44&amp;"]}"
)</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v>
      </c>
      <c r="C45" t="str">
        <f t="shared" ref="C45:U45" si="0">CONCATENATE(
""""&amp;$A3&amp;"-"&amp;C$2&amp;""": {""Capacities"": ["&amp;C3&amp;"]},
",
""""&amp;$A4&amp;"-"&amp;C$2&amp;""": {""Capacities"": ["&amp;C4&amp;"]},
",
""""&amp;$A5&amp;"-"&amp;C$2&amp;""": {""Capacities"": ["&amp;C5&amp;"]},
",
""""&amp;$A6&amp;"-"&amp;C$2&amp;""": {""Capacities"": ["&amp;C6&amp;"]},
",
""""&amp;$A7&amp;"-"&amp;C$2&amp;""": {""Capacities"": ["&amp;C7&amp;"]},
",
""""&amp;$A8&amp;"-"&amp;C$2&amp;""": {""Capacities"": ["&amp;C8&amp;"]},
",
""""&amp;$A9&amp;"-"&amp;C$2&amp;""": {""Capacities"": ["&amp;C9&amp;"]},
",
""""&amp;$A10&amp;"-"&amp;C$2&amp;""": {""Capacities"": ["&amp;C10&amp;"]},
",
""""&amp;$A11&amp;"-"&amp;C$2&amp;""": {""Capacities"": ["&amp;C11&amp;"]},
",
""""&amp;$A12&amp;"-"&amp;C$2&amp;""": {""Capacities"": ["&amp;C12&amp;"]},
",
""""&amp;$A13&amp;"-"&amp;C$2&amp;""": {""Capacities"": ["&amp;C13&amp;"]},
",
""""&amp;$A14&amp;"-"&amp;C$2&amp;""": {""Capacities"": ["&amp;C14&amp;"]},
",
""""&amp;$A15&amp;"-"&amp;C$2&amp;""": {""Capacities"": ["&amp;C15&amp;"]},
",
""""&amp;$A16&amp;"-"&amp;C$2&amp;""": {""Capacities"": ["&amp;C16&amp;"]},
",
""""&amp;$A17&amp;"-"&amp;C$2&amp;""": {""Capacities"": ["&amp;C17&amp;"]},
",
""""&amp;$A18&amp;"-"&amp;C$2&amp;""": {""Capacities"": ["&amp;C18&amp;"]},
",
""""&amp;$A19&amp;"-"&amp;C$2&amp;""": {""Capacities"": ["&amp;C19&amp;"]},
",
""""&amp;$A20&amp;"-"&amp;C$2&amp;""": {""Capacities"": ["&amp;C20&amp;"]},
",
""""&amp;$A21&amp;"-"&amp;C$2&amp;""": {""Capacities"": ["&amp;C21&amp;"]},
",
""""&amp;$A22&amp;"-"&amp;C$2&amp;""": {""Capacities"": ["&amp;C22&amp;"]},
",
""""&amp;$A23&amp;"-"&amp;C$2&amp;""": {""Capacities"": ["&amp;C23&amp;"]},
",
""""&amp;$A24&amp;"-"&amp;C$2&amp;""": {""Capacities"": ["&amp;C24&amp;"]},
",
""""&amp;$A25&amp;"-"&amp;C$2&amp;""": {""Capacities"": ["&amp;C25&amp;"]},
",
""""&amp;$A26&amp;"-"&amp;C$2&amp;""": {""Capacities"": ["&amp;C26&amp;"]},
",
""""&amp;$A27&amp;"-"&amp;C$2&amp;""": {""Capacities"": ["&amp;C27&amp;"]},
",
""""&amp;$A28&amp;"-"&amp;C$2&amp;""": {""Capacities"": ["&amp;C28&amp;"]},
",
""""&amp;$A29&amp;"-"&amp;C$2&amp;""": {""Capacities"": ["&amp;C29&amp;"]},
",
""""&amp;$A30&amp;"-"&amp;C$2&amp;""": {""Capacities"": ["&amp;C30&amp;"]},
",
""""&amp;$A31&amp;"-"&amp;C$2&amp;""": {""Capacities"": ["&amp;C31&amp;"]},
",
""""&amp;$A32&amp;"-"&amp;C$2&amp;""": {""Capacities"": ["&amp;C32&amp;"]},
",
""""&amp;$A33&amp;"-"&amp;C$2&amp;""": {""Capacities"": ["&amp;C33&amp;"]},
",
""""&amp;$A34&amp;"-"&amp;C$2&amp;""": {""Capacities"": ["&amp;C34&amp;"]},
",
""""&amp;$A35&amp;"-"&amp;C$2&amp;""": {""Capacities"": ["&amp;C35&amp;"]},
",
""""&amp;$A36&amp;"-"&amp;C$2&amp;""": {""Capacities"": ["&amp;C36&amp;"]},
",
""""&amp;$A37&amp;"-"&amp;C$2&amp;""": {""Capacities"": ["&amp;C37&amp;"]},
",
""""&amp;$A38&amp;"-"&amp;C$2&amp;""": {""Capacities"": ["&amp;C38&amp;"]},
",
""""&amp;$A39&amp;"-"&amp;C$2&amp;""": {""Capacities"": ["&amp;C39&amp;"]},
",
""""&amp;$A40&amp;"-"&amp;C$2&amp;""": {""Capacities"": ["&amp;C40&amp;"]},
",
""""&amp;$A41&amp;"-"&amp;C$2&amp;""": {""Capacities"": ["&amp;C41&amp;"]},
",
""""&amp;$A42&amp;"-"&amp;C$2&amp;""": {""Capacities"": ["&amp;C42&amp;"]},
",
""""&amp;$A43&amp;"-"&amp;C$2&amp;""": {""Capacities"": ["&amp;C43&amp;"]},
",
""""&amp;$A44&amp;"-"&amp;C$2&amp;""": {""Capacities"": ["&amp;C44&amp;"]}"
)</f>
        <v>"BERSERKER-2":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v>
      </c>
      <c r="D45" t="str">
        <f t="shared" si="0"/>
        <v>"BERSERKER-3":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v>
      </c>
      <c r="E45" t="str">
        <f t="shared" si="0"/>
        <v>"BERSERKER-4":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v>
      </c>
      <c r="F45" t="str">
        <f t="shared" si="0"/>
        <v>"BERSERKER-5":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v>
      </c>
      <c r="G45" t="str">
        <f t="shared" si="0"/>
        <v>"BERSERKER-6":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v>
      </c>
      <c r="H45" t="str">
        <f t="shared" si="0"/>
        <v>"BERSERKER-7":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v>
      </c>
      <c r="I45" t="str">
        <f t="shared" si="0"/>
        <v>"BERSERKER-8":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v>
      </c>
      <c r="J45" t="str">
        <f t="shared" si="0"/>
        <v>"BERSERKER-9":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v>
      </c>
      <c r="K45" t="str">
        <f t="shared" si="0"/>
        <v>"BERSERKER-10":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v>
      </c>
      <c r="L45" t="str">
        <f t="shared" si="0"/>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v>
      </c>
      <c r="M45" t="str">
        <f t="shared" si="0"/>
        <v>"BERSERKER-12":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v>
      </c>
      <c r="N45" t="str">
        <f t="shared" si="0"/>
        <v>"BERSERKER-13":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v>
      </c>
      <c r="O45" t="str">
        <f t="shared" si="0"/>
        <v>"BERSERKER-14":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v>
      </c>
      <c r="P45" t="str">
        <f t="shared" si="0"/>
        <v>"BERSERKER-15":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v>
      </c>
      <c r="Q45" t="str">
        <f t="shared" si="0"/>
        <v>"BERSERKER-16":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v>
      </c>
      <c r="R45" t="str">
        <f t="shared" si="0"/>
        <v>"BERSERKER-17":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v>
      </c>
      <c r="S45" t="str">
        <f t="shared" si="0"/>
        <v>"BERSERKER-18":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v>
      </c>
      <c r="T45" t="str">
        <f t="shared" si="0"/>
        <v>"BERSERKER-19":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v>
      </c>
      <c r="U45" t="str">
        <f t="shared" si="0"/>
        <v>"BERSERKER-20":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47" spans="1:21">
      <c r="B47" t="str">
        <f>CONCATENATE(B45,",
",C45,",
",D45,",
",E45,",
",F45,",
",G45,",
",H45,",
",I45,",
",J45,",
",K45,",
")</f>
        <v xml:space="preserve">"BERSERKER-1":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v>
      </c>
    </row>
    <row r="48" spans="1:21">
      <c r="B48" t="str">
        <f>CONCATENATE(L45,",
",M45,",
",N45,",
",O45,",
",P45,",
",Q45,",
",R45,",
",S45,",
",T45,",
",U45)</f>
        <v>"BERSERKER-11":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"ARCANE_SWINDLER-18": {"Capacities": []},
"CONSPIRATOR-18": {"Capacities": []},
"ARCHFAIRY-18": {"Capacities": []},
"FIENDISH-18": {"Capacities": []},
"GREAT_OLD-18": {"Capacities": []},
"BERSERKER-19": {"Capacities": []},
"TOTEM_WARRIOR-19": {"Capacities": []},
"KNOWLEDGE_SCHOOL-19": {"Capacities": []},
"BRAVERY_SCHOOL-19": {"Capacities": []},
"DECEPTION_FIELD-19": {"Capacities": []},
"WAR_FIELD-19": {"Capacities": []},
"LIGHT_FIELD-19": {"Capacities": []},
"NATURE_FIELD-19": {"Capacities": []},
"KNOWLEDGE_FIELD-19": {"Capacities": []},
"STORM_FIELD-19": {"Capacities": []},
"LIFE_FIELD-19": {"Capacities": []},
"FORGE_FIELD-19": {"Capacities": []},
"EARTH_GROUP-19": {"Capacities": []},
"MOON_GROUP-19": {"Capacities": []},
"DRAGON_BORN-19": {"Capacities": []},
"WILD_MAGIC-19": {"Capacities": []},
"CHAMPION-19": {"Capacities": []},
"WAR_MASTER-19": {"Capacities": []},
"OCCULT_KNIGHT-19": {"Capacities": []},
"ABJURATION-19": {"Capacities": []},
"DIVINATION-19": {"Capacities": []},
"ENCHANTMENT-19": {"Capacities": []},
"EVOCATION-19": {"Capacities": []},
"ILLUSION-19": {"Capacities": []},
"INVOCATION-19": {"Capacities": []},
"NECROMANCY-19": {"Capacities": []},
"TRANSMUTATION-19": {"Capacities": []},
"OPENED_HAND_WAY-19": {"Capacities": []},
"SHADOW_WAY-19": {"Capacities": []},
"ELEMENTS_WAY-19": {"Capacities": []},
"DEVOTION-19": {"Capacities": []},
"OLD-19": {"Capacities": []},
"REVENGE-19": {"Capacities": []},
"HUNTER-19": {"Capacities": []},
"BEAST_MASTER-19": {"Capacities": []},
"ASSASSIN-19": {"Capacities": []},
"ROBBER-19": {"Capacities": []},
"ARCANE_SWINDLER-19": {"Capacities": []},
"CONSPIRATOR-19": {"Capacities": []},
"ARCHFAIRY-19": {"Capacities": []},
"FIENDISH-19": {"Capacities": []},
"GREAT_OLD-19": {"Capacities": []},
"BERSERKER-20": {"Capacities": []},
"TOTEM_WARRIOR-20": {"Capacities": []},
"KNOWLEDGE_SCHOOL-20": {"Capacities": []},
"BRAVERY_SCHOOL-20": {"Capacities": []},
"DECEPTION_FIELD-20": {"Capacities": []},
"WAR_FIELD-20": {"Capacities": []},
"LIGHT_FIELD-20": {"Capacities": []},
"NATURE_FIELD-20": {"Capacities": []},
"KNOWLEDGE_FIELD-20": {"Capacities": []},
"STORM_FIELD-20": {"Capacities": []},
"LIFE_FIELD-20": {"Capacities": []},
"FORGE_FIELD-20": {"Capacities": []},
"EARTH_GROUP-20": {"Capacities": []},
"MOON_GROUP-20": {"Capacities": []},
"DRAGON_BORN-20": {"Capacities": []},
"WILD_MAGIC-20": {"Capacities": []},
"CHAMPION-20": {"Capacities": []},
"WAR_MASTER-20": {"Capacities": []},
"OCCULT_KNIGHT-20": {"Capacities": []},
"ABJURATION-20": {"Capacities": []},
"DIVINATION-20": {"Capacities": []},
"ENCHANTMENT-20": {"Capacities": []},
"EVOCATION-20": {"Capacities": []},
"ILLUSION-20": {"Capacities": []},
"INVOCATION-20": {"Capacities": []},
"NECROMANCY-20": {"Capacities": []},
"TRANSMUTATION-20": {"Capacities": []},
"OPENED_HAND_WAY-20": {"Capacities": []},
"SHADOW_WAY-20": {"Capacities": []},
"ELEMENTS_WAY-20": {"Capacities": []},
"DEVOTION-20": {"Capacities": ["Halo sacré"]},
"OLD-20": {"Capacities": ["Champion des Anciens"]},
"REVENGE-20": {"Capacities": ["Ange de la vengeance"]},
"HUNTER-20": {"Capacities": []},
"BEAST_MASTER-20": {"Capacities": []},
"ASSASSIN-20": {"Capacities": []},
"ROBBER-20": {"Capacities": []},
"ARCANE_SWINDLER-20": {"Capacities": []},
"CONSPIRATOR-20": {"Capacities": []},
"ARCHFAIRY-20": {"Capacities": []},
"FIENDISH-20": {"Capacities": []},
"GREAT_OLD-20": {"Capacities": []}</v>
      </c>
    </row>
    <row r="51" spans="5:5">
      <c r="E51" cm="1">
        <f t="array" aca="1" ref="E51" ca="1">A48:E51</f>
        <v>0</v>
      </c>
    </row>
  </sheetData>
  <mergeCells count="10">
    <mergeCell ref="DA2:DG2"/>
    <mergeCell ref="AH2:AS2"/>
    <mergeCell ref="AU2:BH2"/>
    <mergeCell ref="BJ2:BK2"/>
    <mergeCell ref="B1:U1"/>
    <mergeCell ref="BM2:BX2"/>
    <mergeCell ref="BZ2:CD2"/>
    <mergeCell ref="CF2:CL2"/>
    <mergeCell ref="CN2:CU2"/>
    <mergeCell ref="CW2:CY2"/>
  </mergeCells>
  <phoneticPr fontId="29"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4696-3351-468B-A1EB-DB81CAC8CBB3}">
  <dimension ref="A1:I398"/>
  <sheetViews>
    <sheetView topLeftCell="E1" zoomScaleNormal="100" workbookViewId="0">
      <pane ySplit="1" topLeftCell="A108" activePane="bottomLeft" state="frozenSplit"/>
      <selection activeCell="D1" sqref="D1"/>
      <selection pane="bottomLeft" activeCell="H118" sqref="H118"/>
    </sheetView>
  </sheetViews>
  <sheetFormatPr baseColWidth="10" defaultRowHeight="15"/>
  <cols>
    <col min="1" max="1" width="31.140625" customWidth="1"/>
    <col min="2" max="2" width="20.28515625" customWidth="1"/>
    <col min="3" max="3" width="31.7109375" customWidth="1"/>
    <col min="4" max="4" width="9" customWidth="1"/>
    <col min="5" max="5" width="7.85546875" customWidth="1"/>
    <col min="6" max="6" width="7.28515625" customWidth="1"/>
    <col min="7" max="7" width="19.28515625" customWidth="1"/>
    <col min="8" max="8" width="146.28515625" style="262" customWidth="1"/>
  </cols>
  <sheetData>
    <row r="1" spans="1:9">
      <c r="A1" s="169" t="s">
        <v>13</v>
      </c>
      <c r="B1" s="169"/>
      <c r="C1" s="169" t="s">
        <v>954</v>
      </c>
      <c r="D1" s="169" t="s">
        <v>3898</v>
      </c>
      <c r="E1" s="169" t="s">
        <v>3895</v>
      </c>
      <c r="F1" s="169" t="s">
        <v>3896</v>
      </c>
      <c r="G1" s="169" t="s">
        <v>3897</v>
      </c>
      <c r="H1" s="263" t="s">
        <v>1076</v>
      </c>
    </row>
    <row r="2" spans="1:9">
      <c r="A2" s="164" t="s">
        <v>241</v>
      </c>
      <c r="B2" s="165"/>
      <c r="C2" s="165" t="s">
        <v>1020</v>
      </c>
      <c r="D2" s="165"/>
      <c r="E2" s="165"/>
      <c r="F2" s="165" t="s">
        <v>2811</v>
      </c>
      <c r="G2" s="165"/>
      <c r="H2" s="264" t="s">
        <v>3285</v>
      </c>
      <c r="I2" t="str">
        <f>""""&amp;A2&amp;"-"&amp;C2&amp;""":  {
 ""Code"" : """&amp;C2&amp;""",
 ""Class"" : """&amp;A2&amp;""",
 ""Specialisation"" : """&amp;B2&amp;""","
 &amp;IF(ISBLANK(D2),"", """Stats"" : "&amp;D2&amp;",")
 &amp;IF(ISBLANK(E2),"", """Auto"" : "&amp;E2&amp;",")
 &amp;IF(ISBLANK(G2),"", """UseNumber"" : "&amp;G2&amp;",")
 &amp;IF(ISBLANK(F2),"", """Special"" : "&amp;F2&amp;",")&amp;"
 ""Description"" : """&amp;SUBSTITUTE(H2,CHAR(10)," ")&amp;"""
  }"</f>
        <v>"BARBARIAN-Rage":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v>
      </c>
    </row>
    <row r="3" spans="1:9">
      <c r="A3" s="50" t="s">
        <v>241</v>
      </c>
      <c r="B3" s="18"/>
      <c r="C3" s="18" t="s">
        <v>997</v>
      </c>
      <c r="D3" s="18" t="s">
        <v>2811</v>
      </c>
      <c r="E3" s="18"/>
      <c r="F3" s="18"/>
      <c r="G3" s="18"/>
      <c r="H3" s="265" t="s">
        <v>3906</v>
      </c>
      <c r="I3" t="str">
        <f t="shared" ref="I3:I66" si="0">""""&amp;A3&amp;"-"&amp;C3&amp;""":  {
 ""Code"" : """&amp;C3&amp;""",
 ""Class"" : """&amp;A3&amp;""",
 ""Specialisation"" : """&amp;B3&amp;""","
 &amp;IF(ISBLANK(D3),"", """Stats"" : "&amp;D3&amp;",")
 &amp;IF(ISBLANK(E3),"", """Auto"" : "&amp;E3&amp;",")
 &amp;IF(ISBLANK(G3),"", """UseNumber"" : "&amp;G3&amp;",")
 &amp;IF(ISBLANK(F3),"", """Special"" : "&amp;F3&amp;",")&amp;"
 ""Description"" : """&amp;SUBSTITUTE(H3,CHAR(10)," ")&amp;"""
  }"</f>
        <v>"BARBARIAN-Voie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v>
      </c>
    </row>
    <row r="4" spans="1:9">
      <c r="A4" s="50" t="s">
        <v>241</v>
      </c>
      <c r="B4" s="18"/>
      <c r="C4" s="18" t="s">
        <v>176</v>
      </c>
      <c r="D4" s="18" t="s">
        <v>2811</v>
      </c>
      <c r="E4" s="18" t="s">
        <v>2811</v>
      </c>
      <c r="F4" s="18"/>
      <c r="G4" s="18"/>
      <c r="H4" s="265" t="s">
        <v>3286</v>
      </c>
      <c r="I4" t="str">
        <f t="shared" si="0"/>
        <v>"BARBARIAN-Défense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v>
      </c>
    </row>
    <row r="5" spans="1:9">
      <c r="A5" s="50" t="s">
        <v>241</v>
      </c>
      <c r="B5" s="18"/>
      <c r="C5" s="18" t="s">
        <v>3287</v>
      </c>
      <c r="D5" s="18"/>
      <c r="E5" s="18"/>
      <c r="F5" s="18"/>
      <c r="G5" s="18">
        <v>-1</v>
      </c>
      <c r="H5" s="265" t="s">
        <v>3288</v>
      </c>
      <c r="I5" t="str">
        <f t="shared" si="0"/>
        <v>"BARBARIAN-Attaque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v>
      </c>
    </row>
    <row r="6" spans="1:9">
      <c r="A6" s="50" t="s">
        <v>241</v>
      </c>
      <c r="B6" s="18"/>
      <c r="C6" s="18" t="s">
        <v>3289</v>
      </c>
      <c r="D6" s="18"/>
      <c r="E6" s="18"/>
      <c r="F6" s="18"/>
      <c r="G6" s="18">
        <v>-1</v>
      </c>
      <c r="H6" s="265" t="s">
        <v>3290</v>
      </c>
      <c r="I6" t="str">
        <f t="shared" si="0"/>
        <v>"BARBARIAN-Sens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v>
      </c>
    </row>
    <row r="7" spans="1:9">
      <c r="A7" s="50" t="s">
        <v>241</v>
      </c>
      <c r="B7" s="18"/>
      <c r="C7" s="18" t="s">
        <v>167</v>
      </c>
      <c r="D7" s="18" t="s">
        <v>2811</v>
      </c>
      <c r="E7" s="18"/>
      <c r="F7" s="18"/>
      <c r="G7" s="18"/>
      <c r="H7" s="265" t="s">
        <v>191</v>
      </c>
      <c r="I7" t="str">
        <f t="shared" si="0"/>
        <v>"BARBARIAN-Amélioration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8" spans="1:9">
      <c r="A8" s="50" t="s">
        <v>241</v>
      </c>
      <c r="B8" s="18"/>
      <c r="C8" s="18" t="s">
        <v>194</v>
      </c>
      <c r="D8" s="18"/>
      <c r="E8" s="18"/>
      <c r="F8" s="18"/>
      <c r="G8" s="18">
        <v>-1</v>
      </c>
      <c r="H8" s="265" t="s">
        <v>3291</v>
      </c>
      <c r="I8" t="str">
        <f t="shared" si="0"/>
        <v>"BARBARIAN-Attaque supplémentaire":  {
 "Code" : "Attaque supplémentaire",
 "Class" : "BARBARIAN",
 "Specialisation" : "","UseNumber" : -1,
 "Description" : "À partir du niveau 5, vous pouvez attaquer deux fois, au lieu d'une seule, chaque fois que vous réalisez l'action Attaquer durant votre tour."
  }</v>
      </c>
    </row>
    <row r="9" spans="1:9">
      <c r="A9" s="50" t="s">
        <v>241</v>
      </c>
      <c r="B9" s="18"/>
      <c r="C9" s="18" t="s">
        <v>3292</v>
      </c>
      <c r="D9" s="18"/>
      <c r="E9" s="18" t="s">
        <v>2811</v>
      </c>
      <c r="F9" s="18"/>
      <c r="G9" s="18"/>
      <c r="H9" s="294" t="s">
        <v>3293</v>
      </c>
      <c r="I9" t="str">
        <f t="shared" si="0"/>
        <v>"BARBARIAN-Déplacement rapide":  {
 "Code" : "Déplacement rapide",
 "Class" : "BARBARIAN",
 "Specialisation" : "","Auto" : true,
 "Description" : "Au niveau 5, votre vitesse augmente de 3 mètres tant que vous ne portez pas d'armure lourde."
  }</v>
      </c>
    </row>
    <row r="10" spans="1:9">
      <c r="A10" s="50" t="s">
        <v>241</v>
      </c>
      <c r="B10" s="18"/>
      <c r="C10" s="18" t="s">
        <v>3294</v>
      </c>
      <c r="D10" s="18"/>
      <c r="E10" s="18"/>
      <c r="F10" s="18"/>
      <c r="G10" s="18">
        <v>-1</v>
      </c>
      <c r="H10" s="265" t="s">
        <v>3295</v>
      </c>
      <c r="I10" t="str">
        <f t="shared" si="0"/>
        <v>"BARBARIAN-Instinct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v>
      </c>
    </row>
    <row r="11" spans="1:9">
      <c r="A11" s="50" t="s">
        <v>241</v>
      </c>
      <c r="B11" s="18"/>
      <c r="C11" s="18" t="s">
        <v>3296</v>
      </c>
      <c r="D11" s="18"/>
      <c r="E11" s="18"/>
      <c r="F11" s="18"/>
      <c r="G11" s="18">
        <v>-1</v>
      </c>
      <c r="H11" s="265" t="s">
        <v>3297</v>
      </c>
      <c r="I11" t="str">
        <f t="shared" si="0"/>
        <v>"BARBARIAN-Critique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v>
      </c>
    </row>
    <row r="12" spans="1:9">
      <c r="A12" s="50" t="s">
        <v>241</v>
      </c>
      <c r="B12" s="18"/>
      <c r="C12" s="18" t="s">
        <v>3298</v>
      </c>
      <c r="D12" s="18"/>
      <c r="E12" s="18"/>
      <c r="F12" s="18"/>
      <c r="G12" s="18">
        <v>-1</v>
      </c>
      <c r="H12" s="265" t="s">
        <v>3299</v>
      </c>
      <c r="I12" t="str">
        <f t="shared" si="0"/>
        <v>"BARBARIAN-Rage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v>
      </c>
    </row>
    <row r="13" spans="1:9">
      <c r="A13" s="50" t="s">
        <v>241</v>
      </c>
      <c r="B13" s="18"/>
      <c r="C13" s="18" t="s">
        <v>3300</v>
      </c>
      <c r="D13" s="18"/>
      <c r="E13" s="18"/>
      <c r="F13" s="18"/>
      <c r="G13" s="18">
        <v>-1</v>
      </c>
      <c r="H13" s="265" t="s">
        <v>3301</v>
      </c>
      <c r="I13" t="str">
        <f t="shared" si="0"/>
        <v>"BARBARIAN-Rage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v>
      </c>
    </row>
    <row r="14" spans="1:9">
      <c r="A14" s="50" t="s">
        <v>241</v>
      </c>
      <c r="B14" s="18"/>
      <c r="C14" s="18" t="s">
        <v>3302</v>
      </c>
      <c r="D14" s="18"/>
      <c r="E14" s="18"/>
      <c r="F14" s="18"/>
      <c r="G14" s="18">
        <v>-1</v>
      </c>
      <c r="H14" s="265" t="s">
        <v>3303</v>
      </c>
      <c r="I14" t="str">
        <f t="shared" si="0"/>
        <v>"BARBARIAN-Puissance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v>
      </c>
    </row>
    <row r="15" spans="1:9">
      <c r="A15" s="283" t="s">
        <v>241</v>
      </c>
      <c r="B15" s="284"/>
      <c r="C15" s="284" t="s">
        <v>3304</v>
      </c>
      <c r="D15" s="284" t="s">
        <v>2811</v>
      </c>
      <c r="E15" s="284"/>
      <c r="F15" s="284"/>
      <c r="G15" s="18"/>
      <c r="H15" s="285" t="s">
        <v>3305</v>
      </c>
      <c r="I15" t="str">
        <f t="shared" si="0"/>
        <v>"BARBARIAN-Champion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v>
      </c>
    </row>
    <row r="16" spans="1:9">
      <c r="A16" s="50" t="s">
        <v>241</v>
      </c>
      <c r="B16" s="18" t="s">
        <v>2854</v>
      </c>
      <c r="C16" s="18" t="s">
        <v>3306</v>
      </c>
      <c r="D16" s="18"/>
      <c r="E16" s="18"/>
      <c r="F16" s="18"/>
      <c r="G16" s="18">
        <v>-1</v>
      </c>
      <c r="H16" s="265" t="s">
        <v>3307</v>
      </c>
      <c r="I16" t="str">
        <f t="shared" si="0"/>
        <v>"BARBARIAN-Frénésie":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v>
      </c>
    </row>
    <row r="17" spans="1:9">
      <c r="A17" s="50" t="s">
        <v>241</v>
      </c>
      <c r="B17" s="18" t="s">
        <v>2854</v>
      </c>
      <c r="C17" s="18" t="s">
        <v>3308</v>
      </c>
      <c r="D17" s="18"/>
      <c r="E17" s="18"/>
      <c r="F17" s="18"/>
      <c r="G17" s="18">
        <v>-1</v>
      </c>
      <c r="H17" s="265" t="s">
        <v>3309</v>
      </c>
      <c r="I17" t="str">
        <f t="shared" si="0"/>
        <v>"BARBARIAN-Rage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v>
      </c>
    </row>
    <row r="18" spans="1:9">
      <c r="A18" s="50" t="s">
        <v>241</v>
      </c>
      <c r="B18" s="18" t="s">
        <v>2854</v>
      </c>
      <c r="C18" s="18" t="s">
        <v>3310</v>
      </c>
      <c r="D18" s="18"/>
      <c r="E18" s="18"/>
      <c r="F18" s="18"/>
      <c r="G18" s="18">
        <v>-1</v>
      </c>
      <c r="H18" s="265" t="s">
        <v>3311</v>
      </c>
      <c r="I18" t="str">
        <f t="shared" si="0"/>
        <v>"BARBARIAN-Présence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v>
      </c>
    </row>
    <row r="19" spans="1:9">
      <c r="A19" s="283" t="s">
        <v>241</v>
      </c>
      <c r="B19" s="284" t="s">
        <v>2854</v>
      </c>
      <c r="C19" s="284" t="s">
        <v>3312</v>
      </c>
      <c r="D19" s="284"/>
      <c r="E19" s="284"/>
      <c r="F19" s="284"/>
      <c r="G19" s="18">
        <v>-1</v>
      </c>
      <c r="H19" s="285" t="s">
        <v>3313</v>
      </c>
      <c r="I19" t="str">
        <f t="shared" si="0"/>
        <v>"BARBARIAN-Représailles":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v>
      </c>
    </row>
    <row r="20" spans="1:9">
      <c r="A20" s="50" t="s">
        <v>241</v>
      </c>
      <c r="B20" s="18" t="s">
        <v>2855</v>
      </c>
      <c r="C20" s="18" t="s">
        <v>3314</v>
      </c>
      <c r="D20" s="18"/>
      <c r="E20" s="18"/>
      <c r="F20" s="18"/>
      <c r="G20" s="18">
        <v>-1</v>
      </c>
      <c r="H20" s="265" t="s">
        <v>3315</v>
      </c>
      <c r="I20" t="str">
        <f t="shared" si="0"/>
        <v>"BARBARIAN-Quêteur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v>
      </c>
    </row>
    <row r="21" spans="1:9">
      <c r="A21" s="50" t="s">
        <v>241</v>
      </c>
      <c r="B21" s="18" t="s">
        <v>2855</v>
      </c>
      <c r="C21" s="266" t="s">
        <v>3316</v>
      </c>
      <c r="D21" s="266"/>
      <c r="E21" s="266"/>
      <c r="F21" s="266"/>
      <c r="G21" s="18">
        <v>-1</v>
      </c>
      <c r="H21" s="265" t="s">
        <v>3317</v>
      </c>
      <c r="I21" t="str">
        <f t="shared" si="0"/>
        <v>"BARBARIAN-Esprit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v>
      </c>
    </row>
    <row r="22" spans="1:9">
      <c r="A22" s="50" t="s">
        <v>241</v>
      </c>
      <c r="B22" s="18" t="s">
        <v>2855</v>
      </c>
      <c r="C22" s="266" t="s">
        <v>3318</v>
      </c>
      <c r="D22" s="266"/>
      <c r="E22" s="266"/>
      <c r="F22" s="266"/>
      <c r="G22" s="18">
        <v>-1</v>
      </c>
      <c r="H22" s="265" t="s">
        <v>3319</v>
      </c>
      <c r="I22" t="str">
        <f t="shared" si="0"/>
        <v>"BARBARIAN-Aspect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v>
      </c>
    </row>
    <row r="23" spans="1:9">
      <c r="A23" s="50" t="s">
        <v>241</v>
      </c>
      <c r="B23" s="18" t="s">
        <v>2855</v>
      </c>
      <c r="C23" s="267" t="s">
        <v>3320</v>
      </c>
      <c r="D23" s="267"/>
      <c r="E23" s="267"/>
      <c r="F23" s="267"/>
      <c r="G23" s="18">
        <v>-1</v>
      </c>
      <c r="H23" s="268" t="s">
        <v>3321</v>
      </c>
      <c r="I23" t="str">
        <f t="shared" si="0"/>
        <v>"BARBARIAN-Marcheur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v>
      </c>
    </row>
    <row r="24" spans="1:9">
      <c r="A24" s="53" t="s">
        <v>241</v>
      </c>
      <c r="B24" s="54" t="s">
        <v>2855</v>
      </c>
      <c r="C24" s="271" t="s">
        <v>3322</v>
      </c>
      <c r="D24" s="271"/>
      <c r="E24" s="271"/>
      <c r="F24" s="271"/>
      <c r="G24" s="18">
        <v>-1</v>
      </c>
      <c r="H24" s="269" t="s">
        <v>3323</v>
      </c>
      <c r="I24" t="str">
        <f t="shared" si="0"/>
        <v>"BARBARIAN-Lien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v>
      </c>
    </row>
    <row r="25" spans="1:9">
      <c r="A25" s="164" t="s">
        <v>242</v>
      </c>
      <c r="B25" s="165"/>
      <c r="C25" s="273" t="s">
        <v>3328</v>
      </c>
      <c r="D25" s="273"/>
      <c r="E25" s="273"/>
      <c r="F25" s="273"/>
      <c r="G25" s="18">
        <v>-1</v>
      </c>
      <c r="H25" s="264" t="s">
        <v>3329</v>
      </c>
      <c r="I25" t="str">
        <f t="shared" si="0"/>
        <v>"BARD-Inspiration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v>
      </c>
    </row>
    <row r="26" spans="1:9">
      <c r="A26" s="50" t="s">
        <v>242</v>
      </c>
      <c r="B26" s="18"/>
      <c r="C26" s="272" t="s">
        <v>3330</v>
      </c>
      <c r="D26" s="272"/>
      <c r="E26" s="272"/>
      <c r="F26" s="272"/>
      <c r="G26" s="18">
        <v>-1</v>
      </c>
      <c r="H26" s="274" t="s">
        <v>3331</v>
      </c>
      <c r="I26" t="str">
        <f t="shared" si="0"/>
        <v>"BARD-Touche-à-tout":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v>
      </c>
    </row>
    <row r="27" spans="1:9">
      <c r="A27" s="50" t="s">
        <v>242</v>
      </c>
      <c r="B27" s="18"/>
      <c r="C27" s="272" t="s">
        <v>3332</v>
      </c>
      <c r="D27" s="272"/>
      <c r="E27" s="272"/>
      <c r="F27" s="272"/>
      <c r="G27" s="18">
        <v>-1</v>
      </c>
      <c r="H27" s="265" t="s">
        <v>3333</v>
      </c>
      <c r="I27" t="str">
        <f t="shared" si="0"/>
        <v>"BARD-Chant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v>
      </c>
    </row>
    <row r="28" spans="1:9">
      <c r="A28" s="50" t="s">
        <v>242</v>
      </c>
      <c r="B28" s="18"/>
      <c r="C28" s="272" t="s">
        <v>3803</v>
      </c>
      <c r="D28" s="272"/>
      <c r="E28" s="272"/>
      <c r="F28" s="272"/>
      <c r="G28" s="18">
        <v>-1</v>
      </c>
      <c r="H28" s="265" t="s">
        <v>3335</v>
      </c>
      <c r="I28" t="str">
        <f t="shared" si="0"/>
        <v>"BARD-Expertise":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29" spans="1:9">
      <c r="A29" s="50" t="s">
        <v>242</v>
      </c>
      <c r="B29" s="18"/>
      <c r="C29" s="272" t="s">
        <v>3334</v>
      </c>
      <c r="D29" s="272"/>
      <c r="E29" s="272"/>
      <c r="F29" s="272"/>
      <c r="G29" s="18">
        <v>-1</v>
      </c>
      <c r="H29" s="274" t="s">
        <v>3335</v>
      </c>
      <c r="I29" t="str">
        <f t="shared" si="0"/>
        <v>"BARD-Collège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v>
      </c>
    </row>
    <row r="30" spans="1:9">
      <c r="A30" s="50" t="s">
        <v>242</v>
      </c>
      <c r="B30" s="18"/>
      <c r="C30" s="272" t="s">
        <v>167</v>
      </c>
      <c r="D30" s="272" t="s">
        <v>2811</v>
      </c>
      <c r="E30" s="272"/>
      <c r="F30" s="272"/>
      <c r="G30" s="18"/>
      <c r="H30" s="274" t="s">
        <v>191</v>
      </c>
      <c r="I30" t="str">
        <f t="shared" si="0"/>
        <v>"BARD-Amélioration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1" spans="1:9">
      <c r="A31" s="50" t="s">
        <v>242</v>
      </c>
      <c r="B31" s="18"/>
      <c r="C31" s="272" t="s">
        <v>3336</v>
      </c>
      <c r="D31" s="272"/>
      <c r="E31" s="272"/>
      <c r="F31" s="272"/>
      <c r="G31" s="18">
        <v>-1</v>
      </c>
      <c r="H31" s="274" t="s">
        <v>3337</v>
      </c>
      <c r="I31" t="str">
        <f t="shared" si="0"/>
        <v>"BARD-Source d'inspiration":  {
 "Code" : "Source d'inspiration",
 "Class" : "BARD",
 "Specialisation" : "","UseNumber" : -1,
 "Description" : "À partir du niveau 5, vous regagnez vos Inspirations bardiques utilisées lorsque vous terminez un repos court ou long."
  }</v>
      </c>
    </row>
    <row r="32" spans="1:9">
      <c r="A32" s="50" t="s">
        <v>242</v>
      </c>
      <c r="B32" s="18"/>
      <c r="C32" s="272" t="s">
        <v>3338</v>
      </c>
      <c r="D32" s="272"/>
      <c r="E32" s="272"/>
      <c r="F32" s="272"/>
      <c r="G32" s="18">
        <v>-1</v>
      </c>
      <c r="H32" s="274" t="s">
        <v>3339</v>
      </c>
      <c r="I32" t="str">
        <f t="shared" si="0"/>
        <v>"BARD-Contre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v>
      </c>
    </row>
    <row r="33" spans="1:9">
      <c r="A33" s="50" t="s">
        <v>242</v>
      </c>
      <c r="B33" s="18"/>
      <c r="C33" s="272" t="s">
        <v>3340</v>
      </c>
      <c r="D33" s="272"/>
      <c r="E33" s="272"/>
      <c r="F33" s="272"/>
      <c r="G33" s="18">
        <v>-1</v>
      </c>
      <c r="H33" s="265" t="s">
        <v>3341</v>
      </c>
      <c r="I33" t="str">
        <f t="shared" si="0"/>
        <v>"BARD-Secrets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v>
      </c>
    </row>
    <row r="34" spans="1:9">
      <c r="A34" s="283" t="s">
        <v>242</v>
      </c>
      <c r="B34" s="284"/>
      <c r="C34" s="286" t="s">
        <v>3342</v>
      </c>
      <c r="D34" s="286"/>
      <c r="E34" s="286"/>
      <c r="F34" s="286"/>
      <c r="G34" s="18">
        <v>-1</v>
      </c>
      <c r="H34" s="287" t="s">
        <v>3343</v>
      </c>
      <c r="I34" t="str">
        <f t="shared" si="0"/>
        <v>"BARD-Inspiration supérieure":  {
 "Code" : "Inspiration supérieure",
 "Class" : "BARD",
 "Specialisation" : "","UseNumber" : -1,
 "Description" : "Au niveau 20, quand vous jetez l'initiative et n'avez plus d'Inspiration bardique, vous regagnez une utilisation."
  }</v>
      </c>
    </row>
    <row r="35" spans="1:9">
      <c r="A35" s="50" t="s">
        <v>242</v>
      </c>
      <c r="B35" s="18" t="s">
        <v>2862</v>
      </c>
      <c r="C35" s="272" t="s">
        <v>3344</v>
      </c>
      <c r="D35" s="272" t="s">
        <v>2811</v>
      </c>
      <c r="E35" s="272"/>
      <c r="F35" s="272"/>
      <c r="G35" s="18"/>
      <c r="H35" s="275" t="s">
        <v>3345</v>
      </c>
      <c r="I35" t="str">
        <f t="shared" si="0"/>
        <v>"BARD-Maîtrises supplémentaires":  {
 "Code" : "Maîtrises supplémentaires",
 "Class" : "BARD",
 "Specialisation" : "KNOWLEDGE_SCHOOL","Stats" : true,
 "Description" : "Lorsque vous rejoignez le collège du savoir au niveau 3, vous gagnez la maîtrise des trois compétences de votre choix."
  }</v>
      </c>
    </row>
    <row r="36" spans="1:9">
      <c r="A36" s="50" t="s">
        <v>242</v>
      </c>
      <c r="B36" s="18" t="s">
        <v>2862</v>
      </c>
      <c r="C36" s="272" t="s">
        <v>3346</v>
      </c>
      <c r="D36" s="272"/>
      <c r="E36" s="272"/>
      <c r="F36" s="272"/>
      <c r="G36" s="18">
        <v>-1</v>
      </c>
      <c r="H36" s="275" t="s">
        <v>3347</v>
      </c>
      <c r="I36" t="str">
        <f t="shared" si="0"/>
        <v>"BARD-Mots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v>
      </c>
    </row>
    <row r="37" spans="1:9">
      <c r="A37" s="50" t="s">
        <v>242</v>
      </c>
      <c r="B37" s="18" t="s">
        <v>2862</v>
      </c>
      <c r="C37" s="272" t="s">
        <v>3348</v>
      </c>
      <c r="D37" s="272"/>
      <c r="E37" s="272"/>
      <c r="F37" s="272"/>
      <c r="G37" s="18">
        <v>-1</v>
      </c>
      <c r="H37" s="295" t="s">
        <v>3349</v>
      </c>
      <c r="I37" t="str">
        <f t="shared" si="0"/>
        <v>"BARD-Secrets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v>
      </c>
    </row>
    <row r="38" spans="1:9">
      <c r="A38" s="283" t="s">
        <v>242</v>
      </c>
      <c r="B38" s="284" t="s">
        <v>2862</v>
      </c>
      <c r="C38" s="286" t="s">
        <v>3350</v>
      </c>
      <c r="D38" s="286"/>
      <c r="E38" s="286"/>
      <c r="F38" s="286"/>
      <c r="G38" s="18">
        <v>-1</v>
      </c>
      <c r="H38" s="287" t="s">
        <v>3351</v>
      </c>
      <c r="I38" t="str">
        <f t="shared" si="0"/>
        <v>"BARD-Compétence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v>
      </c>
    </row>
    <row r="39" spans="1:9">
      <c r="A39" s="50" t="s">
        <v>242</v>
      </c>
      <c r="B39" s="18" t="s">
        <v>2856</v>
      </c>
      <c r="C39" s="272" t="s">
        <v>3344</v>
      </c>
      <c r="D39" s="272" t="s">
        <v>2811</v>
      </c>
      <c r="E39" s="272"/>
      <c r="F39" s="272"/>
      <c r="G39" s="18"/>
      <c r="H39" s="275" t="s">
        <v>3352</v>
      </c>
      <c r="I39" t="str">
        <f t="shared" si="0"/>
        <v>"BARD-Maîtrises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v>
      </c>
    </row>
    <row r="40" spans="1:9">
      <c r="A40" s="50" t="s">
        <v>242</v>
      </c>
      <c r="B40" s="18" t="s">
        <v>2856</v>
      </c>
      <c r="C40" s="272" t="s">
        <v>3353</v>
      </c>
      <c r="D40" s="272"/>
      <c r="E40" s="272"/>
      <c r="F40" s="272"/>
      <c r="G40" s="18">
        <v>-1</v>
      </c>
      <c r="H40" s="275" t="s">
        <v>3354</v>
      </c>
      <c r="I40" t="str">
        <f t="shared" si="0"/>
        <v>"BARD-Inspiration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v>
      </c>
    </row>
    <row r="41" spans="1:9">
      <c r="A41" s="50" t="s">
        <v>242</v>
      </c>
      <c r="B41" s="18" t="s">
        <v>2856</v>
      </c>
      <c r="C41" s="272" t="s">
        <v>194</v>
      </c>
      <c r="D41" s="272"/>
      <c r="E41" s="272"/>
      <c r="F41" s="272"/>
      <c r="G41" s="18">
        <v>-1</v>
      </c>
      <c r="H41" s="275" t="s">
        <v>3355</v>
      </c>
      <c r="I41" t="str">
        <f t="shared" si="0"/>
        <v>"BARD-Attaque supplémentaire":  {
 "Code" : "Attaque supplémentaire",
 "Class" : "BARD",
 "Specialisation" : "BRAVERY_SCHOOL","UseNumber" : -1,
 "Description" : "À partir de niveau 6, vous pouvez attaquer deux fois, au lieu d'une seule, chaque fois que vous réalisez l’action Attaquer durant votre tour."
  }</v>
      </c>
    </row>
    <row r="42" spans="1:9">
      <c r="A42" s="53" t="s">
        <v>242</v>
      </c>
      <c r="B42" s="54" t="s">
        <v>2856</v>
      </c>
      <c r="C42" s="276" t="s">
        <v>3356</v>
      </c>
      <c r="D42" s="276"/>
      <c r="E42" s="276"/>
      <c r="F42" s="276"/>
      <c r="G42" s="18">
        <v>-1</v>
      </c>
      <c r="H42" s="277" t="s">
        <v>3357</v>
      </c>
      <c r="I42" t="str">
        <f t="shared" si="0"/>
        <v>"BARD-Magie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v>
      </c>
    </row>
    <row r="43" spans="1:9">
      <c r="A43" s="278" t="s">
        <v>243</v>
      </c>
      <c r="B43" s="165"/>
      <c r="C43" s="273" t="s">
        <v>3902</v>
      </c>
      <c r="D43" s="273"/>
      <c r="E43" s="273"/>
      <c r="F43" s="273"/>
      <c r="G43" s="18">
        <v>-1</v>
      </c>
      <c r="H43" s="264" t="s">
        <v>3903</v>
      </c>
      <c r="I43" t="str">
        <f t="shared" si="0"/>
        <v>"CLERK-Canalisation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v>
      </c>
    </row>
    <row r="44" spans="1:9">
      <c r="A44" s="77" t="s">
        <v>243</v>
      </c>
      <c r="B44" s="18"/>
      <c r="C44" s="272" t="s">
        <v>3366</v>
      </c>
      <c r="D44" s="272"/>
      <c r="E44" s="272"/>
      <c r="F44" s="272"/>
      <c r="G44" s="18">
        <v>-1</v>
      </c>
      <c r="H44" s="265" t="s">
        <v>3367</v>
      </c>
      <c r="I44" t="str">
        <f t="shared" si="0"/>
        <v>"CLERK-Canalisation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v>
      </c>
    </row>
    <row r="45" spans="1:9">
      <c r="A45" s="77" t="s">
        <v>243</v>
      </c>
      <c r="B45" s="18"/>
      <c r="C45" s="272" t="s">
        <v>2831</v>
      </c>
      <c r="D45" s="272" t="s">
        <v>2811</v>
      </c>
      <c r="E45" s="272"/>
      <c r="F45" s="272"/>
      <c r="G45" s="18"/>
      <c r="H45" s="265" t="s">
        <v>3905</v>
      </c>
      <c r="I45" t="str">
        <f t="shared" si="0"/>
        <v>"CLERK-Domaine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v>
      </c>
    </row>
    <row r="46" spans="1:9">
      <c r="A46" s="77" t="s">
        <v>243</v>
      </c>
      <c r="B46" s="18"/>
      <c r="C46" s="272" t="s">
        <v>167</v>
      </c>
      <c r="D46" s="272" t="s">
        <v>2811</v>
      </c>
      <c r="E46" s="272"/>
      <c r="F46" s="272"/>
      <c r="G46" s="18"/>
      <c r="H46" s="274" t="s">
        <v>191</v>
      </c>
      <c r="I46" t="str">
        <f t="shared" si="0"/>
        <v>"CLERK-Amélioration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47" spans="1:9">
      <c r="A47" s="77" t="s">
        <v>243</v>
      </c>
      <c r="B47" s="18"/>
      <c r="C47" s="272" t="s">
        <v>3368</v>
      </c>
      <c r="D47" s="272"/>
      <c r="E47" s="272"/>
      <c r="F47" s="272"/>
      <c r="G47" s="18">
        <v>-1</v>
      </c>
      <c r="H47" s="265" t="s">
        <v>3369</v>
      </c>
      <c r="I47" t="str">
        <f t="shared" si="0"/>
        <v>"CLERK-Destruction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v>
      </c>
    </row>
    <row r="48" spans="1:9">
      <c r="A48" s="288" t="s">
        <v>243</v>
      </c>
      <c r="B48" s="284"/>
      <c r="C48" s="286" t="s">
        <v>3370</v>
      </c>
      <c r="D48" s="286"/>
      <c r="E48" s="286"/>
      <c r="F48" s="286"/>
      <c r="G48" s="18">
        <v>-1</v>
      </c>
      <c r="H48" s="285" t="s">
        <v>3371</v>
      </c>
      <c r="I48" t="str">
        <f t="shared" si="0"/>
        <v>"CLERK-Intervention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v>
      </c>
    </row>
    <row r="49" spans="1:9">
      <c r="A49" s="77" t="s">
        <v>243</v>
      </c>
      <c r="B49" s="57" t="s">
        <v>2857</v>
      </c>
      <c r="C49" s="272" t="s">
        <v>3372</v>
      </c>
      <c r="D49" s="272"/>
      <c r="E49" s="272"/>
      <c r="F49" s="272"/>
      <c r="G49" s="18">
        <v>-1</v>
      </c>
      <c r="H49" s="275" t="s">
        <v>3373</v>
      </c>
      <c r="I49" t="str">
        <f t="shared" si="0"/>
        <v>"CLERK-Bénédiction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v>
      </c>
    </row>
    <row r="50" spans="1:9">
      <c r="A50" s="77" t="s">
        <v>243</v>
      </c>
      <c r="B50" s="57" t="s">
        <v>2857</v>
      </c>
      <c r="C50" s="272" t="s">
        <v>3374</v>
      </c>
      <c r="D50" s="272"/>
      <c r="E50" s="272"/>
      <c r="F50" s="272"/>
      <c r="G50" s="18">
        <v>-1</v>
      </c>
      <c r="H50" s="275" t="s">
        <v>3375</v>
      </c>
      <c r="I50" t="str">
        <f t="shared" si="0"/>
        <v>"CLERK-Canalisation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v>
      </c>
    </row>
    <row r="51" spans="1:9">
      <c r="A51" s="77" t="s">
        <v>243</v>
      </c>
      <c r="B51" s="57" t="s">
        <v>2857</v>
      </c>
      <c r="C51" s="272" t="s">
        <v>3376</v>
      </c>
      <c r="D51" s="272"/>
      <c r="E51" s="272"/>
      <c r="F51" s="272"/>
      <c r="G51" s="18">
        <v>-1</v>
      </c>
      <c r="H51" s="275" t="s">
        <v>3377</v>
      </c>
      <c r="I51" t="str">
        <f t="shared" si="0"/>
        <v>"CLERK-Canalisation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v>
      </c>
    </row>
    <row r="52" spans="1:9">
      <c r="A52" s="77" t="s">
        <v>243</v>
      </c>
      <c r="B52" s="57" t="s">
        <v>2857</v>
      </c>
      <c r="C52" s="272" t="s">
        <v>3378</v>
      </c>
      <c r="D52" s="272"/>
      <c r="E52" s="272"/>
      <c r="F52" s="272"/>
      <c r="G52" s="18">
        <v>-1</v>
      </c>
      <c r="H52" s="275" t="s">
        <v>3379</v>
      </c>
      <c r="I52" t="str">
        <f t="shared" si="0"/>
        <v>"CLERK-Frappe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v>
      </c>
    </row>
    <row r="53" spans="1:9">
      <c r="A53" s="288" t="s">
        <v>243</v>
      </c>
      <c r="B53" s="289" t="s">
        <v>2857</v>
      </c>
      <c r="C53" s="286" t="s">
        <v>3380</v>
      </c>
      <c r="D53" s="286"/>
      <c r="E53" s="286"/>
      <c r="F53" s="286"/>
      <c r="G53" s="18">
        <v>-1</v>
      </c>
      <c r="H53" s="287" t="s">
        <v>3381</v>
      </c>
      <c r="I53" t="str">
        <f t="shared" si="0"/>
        <v>"CLERK-Duplicata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v>
      </c>
    </row>
    <row r="54" spans="1:9">
      <c r="A54" s="77" t="s">
        <v>243</v>
      </c>
      <c r="B54" s="57" t="s">
        <v>2858</v>
      </c>
      <c r="C54" s="272" t="s">
        <v>3344</v>
      </c>
      <c r="D54" s="272" t="s">
        <v>2811</v>
      </c>
      <c r="E54" s="272"/>
      <c r="F54" s="272"/>
      <c r="G54" s="18"/>
      <c r="H54" s="275" t="s">
        <v>3382</v>
      </c>
      <c r="I54" t="str">
        <f t="shared" si="0"/>
        <v>"CLERK-Maîtrises supplémentaires":  {
 "Code" : "Maîtrises supplémentaires",
 "Class" : "CLERK",
 "Specialisation" : "WAR_FIELD","Stats" : true,
 "Description" : "Au niveau 1, vous gagnez la maîtrise des armes de guerres et des armures lourdes."
  }</v>
      </c>
    </row>
    <row r="55" spans="1:9">
      <c r="A55" s="77" t="s">
        <v>243</v>
      </c>
      <c r="B55" s="57" t="s">
        <v>2858</v>
      </c>
      <c r="C55" s="272" t="s">
        <v>3383</v>
      </c>
      <c r="D55" s="272"/>
      <c r="E55" s="272"/>
      <c r="F55" s="272"/>
      <c r="G55" s="18">
        <v>-1</v>
      </c>
      <c r="H55" s="275" t="s">
        <v>3384</v>
      </c>
      <c r="I55" t="str">
        <f t="shared" si="0"/>
        <v>"CLERK-Prêtre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v>
      </c>
    </row>
    <row r="56" spans="1:9">
      <c r="A56" s="77" t="s">
        <v>243</v>
      </c>
      <c r="B56" s="57" t="s">
        <v>2858</v>
      </c>
      <c r="C56" s="272" t="s">
        <v>3385</v>
      </c>
      <c r="D56" s="272"/>
      <c r="E56" s="272"/>
      <c r="F56" s="272"/>
      <c r="G56" s="18">
        <v>-1</v>
      </c>
      <c r="H56" s="275" t="s">
        <v>3386</v>
      </c>
      <c r="I56" t="str">
        <f t="shared" si="0"/>
        <v>"CLERK-Canalisation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v>
      </c>
    </row>
    <row r="57" spans="1:9">
      <c r="A57" s="77" t="s">
        <v>243</v>
      </c>
      <c r="B57" s="57" t="s">
        <v>2858</v>
      </c>
      <c r="C57" s="272" t="s">
        <v>3387</v>
      </c>
      <c r="D57" s="272"/>
      <c r="E57" s="272"/>
      <c r="F57" s="272"/>
      <c r="G57" s="18">
        <v>-1</v>
      </c>
      <c r="H57" s="275" t="s">
        <v>3388</v>
      </c>
      <c r="I57" t="str">
        <f t="shared" si="0"/>
        <v>"CLERK-Canalisation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v>
      </c>
    </row>
    <row r="58" spans="1:9">
      <c r="A58" s="77" t="s">
        <v>243</v>
      </c>
      <c r="B58" s="57" t="s">
        <v>2858</v>
      </c>
      <c r="C58" s="272" t="s">
        <v>3378</v>
      </c>
      <c r="D58" s="272"/>
      <c r="E58" s="272"/>
      <c r="F58" s="272"/>
      <c r="G58" s="18">
        <v>-1</v>
      </c>
      <c r="H58" s="275" t="s">
        <v>3389</v>
      </c>
      <c r="I58" t="str">
        <f t="shared" si="0"/>
        <v>"CLERK-Frappe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v>
      </c>
    </row>
    <row r="59" spans="1:9">
      <c r="A59" s="288" t="s">
        <v>243</v>
      </c>
      <c r="B59" s="289" t="s">
        <v>2858</v>
      </c>
      <c r="C59" s="286" t="s">
        <v>3390</v>
      </c>
      <c r="D59" s="286"/>
      <c r="E59" s="286"/>
      <c r="F59" s="286"/>
      <c r="G59" s="18">
        <v>-1</v>
      </c>
      <c r="H59" s="287" t="s">
        <v>3391</v>
      </c>
      <c r="I59" t="str">
        <f t="shared" si="0"/>
        <v>"CLERK-Avatar de bataille":  {
 "Code" : "Avatar de bataille",
 "Class" : "CLERK",
 "Specialisation" : "WAR_FIELD","UseNumber" : -1,
 "Description" : "Au niveau 17, vous obtenez la résistance aux dégâts contondants, perforants et tranchants de toute arme non magique."
  }</v>
      </c>
    </row>
    <row r="60" spans="1:9">
      <c r="A60" s="77" t="s">
        <v>243</v>
      </c>
      <c r="B60" s="57" t="s">
        <v>2859</v>
      </c>
      <c r="C60" s="272" t="s">
        <v>3392</v>
      </c>
      <c r="D60" s="272" t="s">
        <v>2811</v>
      </c>
      <c r="E60" s="272"/>
      <c r="F60" s="272"/>
      <c r="G60" s="18"/>
      <c r="H60" s="295" t="s">
        <v>3393</v>
      </c>
      <c r="I60" t="str">
        <f t="shared" si="0"/>
        <v>"CLERK-Sort mineur supplémentaire":  {
 "Code" : "Sort mineur supplémentaire",
 "Class" : "CLERK",
 "Specialisation" : "LIGHT_FIELD","Stats" : true,
 "Description" : "Lorsque vous choisissez ce domaine au niveau 1, vous gagnez le sort mineur lumière si vous ne le connaissez pas déjà."
  }</v>
      </c>
    </row>
    <row r="61" spans="1:9">
      <c r="A61" s="77" t="s">
        <v>243</v>
      </c>
      <c r="B61" s="57" t="s">
        <v>2859</v>
      </c>
      <c r="C61" s="272" t="s">
        <v>3394</v>
      </c>
      <c r="D61" s="272"/>
      <c r="E61" s="272"/>
      <c r="F61" s="272"/>
      <c r="G61" s="18">
        <v>-1</v>
      </c>
      <c r="H61" s="275" t="s">
        <v>3395</v>
      </c>
      <c r="I61" t="str">
        <f t="shared" si="0"/>
        <v>"CLERK-Illumination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v>
      </c>
    </row>
    <row r="62" spans="1:9">
      <c r="A62" s="77" t="s">
        <v>243</v>
      </c>
      <c r="B62" s="57" t="s">
        <v>2859</v>
      </c>
      <c r="C62" s="272" t="s">
        <v>3396</v>
      </c>
      <c r="D62" s="272"/>
      <c r="E62" s="272"/>
      <c r="F62" s="272"/>
      <c r="G62" s="18">
        <v>-1</v>
      </c>
      <c r="H62" s="275" t="s">
        <v>3397</v>
      </c>
      <c r="I62" t="str">
        <f t="shared" si="0"/>
        <v>"CLERK-Canalisation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v>
      </c>
    </row>
    <row r="63" spans="1:9">
      <c r="A63" s="77" t="s">
        <v>243</v>
      </c>
      <c r="B63" s="57" t="s">
        <v>2859</v>
      </c>
      <c r="C63" s="272" t="s">
        <v>3398</v>
      </c>
      <c r="D63" s="272"/>
      <c r="E63" s="272"/>
      <c r="F63" s="272"/>
      <c r="G63" s="18">
        <v>-1</v>
      </c>
      <c r="H63" s="275" t="s">
        <v>3399</v>
      </c>
      <c r="I63" t="str">
        <f t="shared" si="0"/>
        <v>"CLERK-Illumination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v>
      </c>
    </row>
    <row r="64" spans="1:9">
      <c r="A64" s="77" t="s">
        <v>243</v>
      </c>
      <c r="B64" s="57" t="s">
        <v>2859</v>
      </c>
      <c r="C64" s="272" t="s">
        <v>3400</v>
      </c>
      <c r="D64" s="272"/>
      <c r="E64" s="272"/>
      <c r="F64" s="272"/>
      <c r="G64" s="18">
        <v>-1</v>
      </c>
      <c r="H64" s="275" t="s">
        <v>3401</v>
      </c>
      <c r="I64" t="str">
        <f t="shared" si="0"/>
        <v>"CLERK-Incantation puissante":  {
 "Code" : "Incantation puissante",
 "Class" : "CLERK",
 "Specialisation" : "LIGHT_FIELD","UseNumber" : -1,
 "Description" : "À partir du niveau 8, vous ajoutez votre modificateur de Sagesse aux dégâts que vous infligez avec n'importe quel sort mineur de clerc."
  }</v>
      </c>
    </row>
    <row r="65" spans="1:9">
      <c r="A65" s="288" t="s">
        <v>243</v>
      </c>
      <c r="B65" s="289" t="s">
        <v>2859</v>
      </c>
      <c r="C65" s="286" t="s">
        <v>3402</v>
      </c>
      <c r="D65" s="286"/>
      <c r="E65" s="286"/>
      <c r="F65" s="286"/>
      <c r="G65" s="18">
        <v>-1</v>
      </c>
      <c r="H65" s="287" t="s">
        <v>3403</v>
      </c>
      <c r="I65" t="str">
        <f t="shared" si="0"/>
        <v>"CLERK-Halo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v>
      </c>
    </row>
    <row r="66" spans="1:9">
      <c r="A66" s="77" t="s">
        <v>243</v>
      </c>
      <c r="B66" s="57" t="s">
        <v>2860</v>
      </c>
      <c r="C66" s="272" t="s">
        <v>3404</v>
      </c>
      <c r="D66" s="272" t="s">
        <v>2811</v>
      </c>
      <c r="E66" s="272"/>
      <c r="F66" s="272"/>
      <c r="G66" s="18"/>
      <c r="H66" s="295" t="s">
        <v>3405</v>
      </c>
      <c r="I66" t="str">
        <f t="shared" si="0"/>
        <v>"CLERK-Acolyte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v>
      </c>
    </row>
    <row r="67" spans="1:9">
      <c r="A67" s="77" t="s">
        <v>243</v>
      </c>
      <c r="B67" s="57" t="s">
        <v>2860</v>
      </c>
      <c r="C67" s="272" t="s">
        <v>3406</v>
      </c>
      <c r="D67" s="272" t="s">
        <v>2811</v>
      </c>
      <c r="E67" s="272"/>
      <c r="F67" s="272"/>
      <c r="G67" s="18"/>
      <c r="H67" s="275" t="s">
        <v>3407</v>
      </c>
      <c r="I67" t="str">
        <f t="shared" ref="I67:I130" si="1">""""&amp;A67&amp;"-"&amp;C67&amp;""":  {
 ""Code"" : """&amp;C67&amp;""",
 ""Class"" : """&amp;A67&amp;""",
 ""Specialisation"" : """&amp;B67&amp;""","
 &amp;IF(ISBLANK(D67),"", """Stats"" : "&amp;D67&amp;",")
 &amp;IF(ISBLANK(E67),"", """Auto"" : "&amp;E67&amp;",")
 &amp;IF(ISBLANK(G67),"", """UseNumber"" : "&amp;G67&amp;",")
 &amp;IF(ISBLANK(F67),"", """Special"" : "&amp;F67&amp;",")&amp;"
 ""Description"" : """&amp;SUBSTITUTE(H67,CHAR(10)," ")&amp;"""
  }"</f>
        <v>"CLERK-Maîtrise supplémentaire":  {
 "Code" : "Maîtrise supplémentaire",
 "Class" : "CLERK",
 "Specialisation" : "NATURE_FIELD","Stats" : true,
 "Description" : "Au niveau 1 également, vous gagnez la maîtrise des armures lourdes."
  }</v>
      </c>
    </row>
    <row r="68" spans="1:9">
      <c r="A68" s="77" t="s">
        <v>243</v>
      </c>
      <c r="B68" s="57" t="s">
        <v>2860</v>
      </c>
      <c r="C68" s="272" t="s">
        <v>3408</v>
      </c>
      <c r="D68" s="272"/>
      <c r="E68" s="272"/>
      <c r="F68" s="272"/>
      <c r="G68" s="18">
        <v>-1</v>
      </c>
      <c r="H68" s="275" t="s">
        <v>3409</v>
      </c>
      <c r="I68" t="str">
        <f t="shared" si="1"/>
        <v>"CLERK-Canalisation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v>
      </c>
    </row>
    <row r="69" spans="1:9">
      <c r="A69" s="77" t="s">
        <v>243</v>
      </c>
      <c r="B69" s="57" t="s">
        <v>2860</v>
      </c>
      <c r="C69" s="272" t="s">
        <v>3410</v>
      </c>
      <c r="D69" s="272"/>
      <c r="E69" s="272"/>
      <c r="F69" s="272"/>
      <c r="G69" s="18">
        <v>-1</v>
      </c>
      <c r="H69" s="275" t="s">
        <v>3411</v>
      </c>
      <c r="I69" t="str">
        <f t="shared" si="1"/>
        <v>"CLERK-Atténuation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v>
      </c>
    </row>
    <row r="70" spans="1:9">
      <c r="A70" s="77" t="s">
        <v>243</v>
      </c>
      <c r="B70" s="57" t="s">
        <v>2860</v>
      </c>
      <c r="C70" s="272" t="s">
        <v>3378</v>
      </c>
      <c r="D70" s="272"/>
      <c r="E70" s="272"/>
      <c r="F70" s="272"/>
      <c r="G70" s="18">
        <v>-1</v>
      </c>
      <c r="H70" s="275" t="s">
        <v>3412</v>
      </c>
      <c r="I70" t="str">
        <f t="shared" si="1"/>
        <v>"CLERK-Frappe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v>
      </c>
    </row>
    <row r="71" spans="1:9">
      <c r="A71" s="288" t="s">
        <v>243</v>
      </c>
      <c r="B71" s="289" t="s">
        <v>2860</v>
      </c>
      <c r="C71" s="286" t="s">
        <v>3413</v>
      </c>
      <c r="D71" s="286"/>
      <c r="E71" s="286"/>
      <c r="F71" s="286"/>
      <c r="G71" s="18">
        <v>-1</v>
      </c>
      <c r="H71" s="287" t="s">
        <v>3414</v>
      </c>
      <c r="I71" t="str">
        <f t="shared" si="1"/>
        <v>"CLERK-Maître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v>
      </c>
    </row>
    <row r="72" spans="1:9">
      <c r="A72" s="77" t="s">
        <v>243</v>
      </c>
      <c r="B72" s="57" t="s">
        <v>2861</v>
      </c>
      <c r="C72" s="272" t="s">
        <v>3415</v>
      </c>
      <c r="D72" s="272" t="s">
        <v>2811</v>
      </c>
      <c r="E72" s="272"/>
      <c r="F72" s="272"/>
      <c r="G72" s="18"/>
      <c r="H72" s="275" t="s">
        <v>3416</v>
      </c>
      <c r="I72" t="str">
        <f t="shared" si="1"/>
        <v>"CLERK-Bénédictions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v>
      </c>
    </row>
    <row r="73" spans="1:9">
      <c r="A73" s="77" t="s">
        <v>243</v>
      </c>
      <c r="B73" s="57" t="s">
        <v>2861</v>
      </c>
      <c r="C73" s="272" t="s">
        <v>3417</v>
      </c>
      <c r="D73" s="272"/>
      <c r="E73" s="272"/>
      <c r="F73" s="272"/>
      <c r="G73" s="18">
        <v>-1</v>
      </c>
      <c r="H73" s="275" t="s">
        <v>3418</v>
      </c>
      <c r="I73" t="str">
        <f t="shared" si="1"/>
        <v>"CLERK-Canalisation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v>
      </c>
    </row>
    <row r="74" spans="1:9">
      <c r="A74" s="77" t="s">
        <v>243</v>
      </c>
      <c r="B74" s="57" t="s">
        <v>2861</v>
      </c>
      <c r="C74" s="272" t="s">
        <v>3419</v>
      </c>
      <c r="D74" s="272"/>
      <c r="E74" s="272"/>
      <c r="F74" s="272"/>
      <c r="G74" s="18">
        <v>-1</v>
      </c>
      <c r="H74" s="275" t="s">
        <v>3420</v>
      </c>
      <c r="I74" t="str">
        <f t="shared" si="1"/>
        <v>"CLERK-Canalisation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v>
      </c>
    </row>
    <row r="75" spans="1:9">
      <c r="A75" s="77" t="s">
        <v>243</v>
      </c>
      <c r="B75" s="57" t="s">
        <v>2861</v>
      </c>
      <c r="C75" s="272" t="s">
        <v>3400</v>
      </c>
      <c r="D75" s="272"/>
      <c r="E75" s="272"/>
      <c r="F75" s="272"/>
      <c r="G75" s="18">
        <v>-1</v>
      </c>
      <c r="H75" s="275" t="s">
        <v>3421</v>
      </c>
      <c r="I75" t="str">
        <f t="shared" si="1"/>
        <v>"CLERK-Incantation puissante":  {
 "Code" : "Incantation puissante",
 "Class" : "CLERK",
 "Specialisation" : "KNOWLEDGE_FIELD","UseNumber" : -1,
 "Description" : "À partir du niveau 8, vous ajoutez votre modificateur de Sagesse aux dégâts que vous infligez avec tous sorts mineurs de clerc."
  }</v>
      </c>
    </row>
    <row r="76" spans="1:9">
      <c r="A76" s="288" t="s">
        <v>243</v>
      </c>
      <c r="B76" s="289" t="s">
        <v>2861</v>
      </c>
      <c r="C76" s="290" t="s">
        <v>3422</v>
      </c>
      <c r="D76" s="290"/>
      <c r="E76" s="290"/>
      <c r="F76" s="290"/>
      <c r="G76" s="18">
        <v>-1</v>
      </c>
      <c r="H76" s="285" t="s">
        <v>3423</v>
      </c>
      <c r="I76" t="str">
        <f t="shared" si="1"/>
        <v>"CLERK-Visions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v>
      </c>
    </row>
    <row r="77" spans="1:9">
      <c r="A77" s="77" t="s">
        <v>243</v>
      </c>
      <c r="B77" s="57" t="s">
        <v>2863</v>
      </c>
      <c r="C77" s="272" t="s">
        <v>3344</v>
      </c>
      <c r="D77" s="272" t="s">
        <v>2811</v>
      </c>
      <c r="E77" s="272"/>
      <c r="F77" s="272"/>
      <c r="G77" s="18"/>
      <c r="H77" s="275" t="s">
        <v>3382</v>
      </c>
      <c r="I77" t="str">
        <f t="shared" si="1"/>
        <v>"CLERK-Maîtrises supplémentaires":  {
 "Code" : "Maîtrises supplémentaires",
 "Class" : "CLERK",
 "Specialisation" : "STORM_FIELD","Stats" : true,
 "Description" : "Au niveau 1, vous gagnez la maîtrise des armes de guerres et des armures lourdes."
  }</v>
      </c>
    </row>
    <row r="78" spans="1:9">
      <c r="A78" s="77" t="s">
        <v>243</v>
      </c>
      <c r="B78" s="57" t="s">
        <v>2863</v>
      </c>
      <c r="C78" s="272" t="s">
        <v>3424</v>
      </c>
      <c r="D78" s="272"/>
      <c r="E78" s="272"/>
      <c r="F78" s="272"/>
      <c r="G78" s="18">
        <v>-1</v>
      </c>
      <c r="H78" s="275" t="s">
        <v>3425</v>
      </c>
      <c r="I78" t="str">
        <f t="shared" si="1"/>
        <v>"CLERK-Fureur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v>
      </c>
    </row>
    <row r="79" spans="1:9">
      <c r="A79" s="77" t="s">
        <v>243</v>
      </c>
      <c r="B79" s="57" t="s">
        <v>2863</v>
      </c>
      <c r="C79" s="272" t="s">
        <v>3426</v>
      </c>
      <c r="D79" s="272"/>
      <c r="E79" s="272"/>
      <c r="F79" s="272"/>
      <c r="G79" s="18">
        <v>-1</v>
      </c>
      <c r="H79" s="275" t="s">
        <v>3427</v>
      </c>
      <c r="I79" t="str">
        <f t="shared" si="1"/>
        <v>"CLERK-Canalisation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v>
      </c>
    </row>
    <row r="80" spans="1:9">
      <c r="A80" s="77" t="s">
        <v>243</v>
      </c>
      <c r="B80" s="57" t="s">
        <v>2863</v>
      </c>
      <c r="C80" s="272" t="s">
        <v>3428</v>
      </c>
      <c r="D80" s="272"/>
      <c r="E80" s="272"/>
      <c r="F80" s="272"/>
      <c r="G80" s="18">
        <v>-1</v>
      </c>
      <c r="H80" s="275" t="s">
        <v>3429</v>
      </c>
      <c r="I80" t="str">
        <f t="shared" si="1"/>
        <v>"CLERK-Frappe de l'éclair":  {
 "Code" : "Frappe de l'éclair",
 "Class" : "CLERK",
 "Specialisation" : "STORM_FIELD","UseNumber" : -1,
 "Description" : "Au niveau 6, lorsque vous infligez des dégâts de foudre à une créature de taille G ou inférieure, vous pouvez également la repousser à 3 mètres de vous."
  }</v>
      </c>
    </row>
    <row r="81" spans="1:9">
      <c r="A81" s="77" t="s">
        <v>243</v>
      </c>
      <c r="B81" s="57" t="s">
        <v>2863</v>
      </c>
      <c r="C81" s="272" t="s">
        <v>3378</v>
      </c>
      <c r="D81" s="272"/>
      <c r="E81" s="272"/>
      <c r="F81" s="272"/>
      <c r="G81" s="18">
        <v>-1</v>
      </c>
      <c r="H81" s="275" t="s">
        <v>3430</v>
      </c>
      <c r="I81" t="str">
        <f t="shared" si="1"/>
        <v>"CLERK-Frappe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v>
      </c>
    </row>
    <row r="82" spans="1:9">
      <c r="A82" s="288" t="s">
        <v>243</v>
      </c>
      <c r="B82" s="289" t="s">
        <v>2863</v>
      </c>
      <c r="C82" s="286" t="s">
        <v>3431</v>
      </c>
      <c r="D82" s="286"/>
      <c r="E82" s="286"/>
      <c r="F82" s="286"/>
      <c r="G82" s="18">
        <v>-1</v>
      </c>
      <c r="H82" s="287" t="s">
        <v>3432</v>
      </c>
      <c r="I82" t="str">
        <f t="shared" si="1"/>
        <v>"CLERK-Fils de la tempête":  {
 "Code" : "Fils de la tempête",
 "Class" : "CLERK",
 "Specialisation" : "STORM_FIELD","UseNumber" : -1,
 "Description" : "Au niveau 17, vous obtenez une vitesse de vol égale à votre vitesse de déplacement tant que vous n’êtes ni sous terre, ni dans un intérieur."
  }</v>
      </c>
    </row>
    <row r="83" spans="1:9">
      <c r="A83" s="77" t="s">
        <v>243</v>
      </c>
      <c r="B83" s="57" t="s">
        <v>2864</v>
      </c>
      <c r="C83" s="272" t="s">
        <v>3406</v>
      </c>
      <c r="D83" s="272" t="s">
        <v>2811</v>
      </c>
      <c r="E83" s="272"/>
      <c r="F83" s="272"/>
      <c r="G83" s="18"/>
      <c r="H83" s="275" t="s">
        <v>3433</v>
      </c>
      <c r="I83" t="str">
        <f t="shared" si="1"/>
        <v>"CLERK-Maîtrise supplémentaire":  {
 "Code" : "Maîtrise supplémentaire",
 "Class" : "CLERK",
 "Specialisation" : "LIFE_FIELD","Stats" : true,
 "Description" : "Lorsque vous choisissez ce domaine, au niveau 1, vous gagnez la maîtrise des armures lourdes."
  }</v>
      </c>
    </row>
    <row r="84" spans="1:9">
      <c r="A84" s="77" t="s">
        <v>243</v>
      </c>
      <c r="B84" s="57" t="s">
        <v>2864</v>
      </c>
      <c r="C84" s="272" t="s">
        <v>3434</v>
      </c>
      <c r="D84" s="272"/>
      <c r="E84" s="272"/>
      <c r="F84" s="272"/>
      <c r="G84" s="18">
        <v>-1</v>
      </c>
      <c r="H84" s="275" t="s">
        <v>3435</v>
      </c>
      <c r="I84" t="str">
        <f t="shared" si="1"/>
        <v>"CLERK-Disciple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v>
      </c>
    </row>
    <row r="85" spans="1:9">
      <c r="A85" s="77" t="s">
        <v>243</v>
      </c>
      <c r="B85" s="57" t="s">
        <v>2864</v>
      </c>
      <c r="C85" s="272" t="s">
        <v>3436</v>
      </c>
      <c r="D85" s="272"/>
      <c r="E85" s="272"/>
      <c r="F85" s="272"/>
      <c r="G85" s="18">
        <v>-1</v>
      </c>
      <c r="H85" s="275" t="s">
        <v>3437</v>
      </c>
      <c r="I85" t="str">
        <f t="shared" si="1"/>
        <v>"CLERK-Canalisation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v>
      </c>
    </row>
    <row r="86" spans="1:9">
      <c r="A86" s="77" t="s">
        <v>243</v>
      </c>
      <c r="B86" s="57" t="s">
        <v>2864</v>
      </c>
      <c r="C86" s="272" t="s">
        <v>3438</v>
      </c>
      <c r="D86" s="272"/>
      <c r="E86" s="272"/>
      <c r="F86" s="272"/>
      <c r="G86" s="18">
        <v>-1</v>
      </c>
      <c r="H86" s="275" t="s">
        <v>3439</v>
      </c>
      <c r="I86" t="str">
        <f t="shared" si="1"/>
        <v>"CLERK-Guérisseur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v>
      </c>
    </row>
    <row r="87" spans="1:9">
      <c r="A87" s="77" t="s">
        <v>243</v>
      </c>
      <c r="B87" s="57" t="s">
        <v>2864</v>
      </c>
      <c r="C87" s="272" t="s">
        <v>3378</v>
      </c>
      <c r="D87" s="272"/>
      <c r="E87" s="272"/>
      <c r="F87" s="272"/>
      <c r="G87" s="18">
        <v>-1</v>
      </c>
      <c r="H87" s="275" t="s">
        <v>3440</v>
      </c>
      <c r="I87" t="str">
        <f t="shared" si="1"/>
        <v>"CLERK-Frappe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v>
      </c>
    </row>
    <row r="88" spans="1:9">
      <c r="A88" s="288" t="s">
        <v>243</v>
      </c>
      <c r="B88" s="289" t="s">
        <v>2864</v>
      </c>
      <c r="C88" s="286" t="s">
        <v>3441</v>
      </c>
      <c r="D88" s="286"/>
      <c r="E88" s="286"/>
      <c r="F88" s="286"/>
      <c r="G88" s="18">
        <v>-1</v>
      </c>
      <c r="H88" s="287" t="s">
        <v>3442</v>
      </c>
      <c r="I88" t="str">
        <f t="shared" si="1"/>
        <v>"CLERK-Guérison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v>
      </c>
    </row>
    <row r="89" spans="1:9">
      <c r="A89" s="77" t="s">
        <v>243</v>
      </c>
      <c r="B89" s="57" t="s">
        <v>2865</v>
      </c>
      <c r="C89" s="272" t="s">
        <v>3406</v>
      </c>
      <c r="D89" s="272" t="s">
        <v>2811</v>
      </c>
      <c r="E89" s="272"/>
      <c r="F89" s="272"/>
      <c r="G89" s="18"/>
      <c r="H89" s="275" t="s">
        <v>3443</v>
      </c>
      <c r="I89" t="str">
        <f t="shared" si="1"/>
        <v>"CLERK-Maîtrise supplémentaire":  {
 "Code" : "Maîtrise supplémentaire",
 "Class" : "CLERK",
 "Specialisation" : "FORGE_FIELD","Stats" : true,
 "Description" : "Au niveau 1, vous gagnez la maîtrise des armures lourdes et des outils de forgeron."
  }</v>
      </c>
    </row>
    <row r="90" spans="1:9">
      <c r="A90" s="77" t="s">
        <v>243</v>
      </c>
      <c r="B90" s="57" t="s">
        <v>2865</v>
      </c>
      <c r="C90" s="272" t="s">
        <v>3444</v>
      </c>
      <c r="D90" s="272"/>
      <c r="E90" s="272"/>
      <c r="F90" s="272"/>
      <c r="G90" s="18">
        <v>-1</v>
      </c>
      <c r="H90" s="275" t="s">
        <v>3445</v>
      </c>
      <c r="I90" t="str">
        <f t="shared" si="1"/>
        <v>"CLERK-Bénédiction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v>
      </c>
    </row>
    <row r="91" spans="1:9">
      <c r="A91" s="77" t="s">
        <v>243</v>
      </c>
      <c r="B91" s="57" t="s">
        <v>2865</v>
      </c>
      <c r="C91" s="272" t="s">
        <v>3446</v>
      </c>
      <c r="D91" s="272"/>
      <c r="E91" s="272"/>
      <c r="F91" s="272"/>
      <c r="G91" s="18">
        <v>-1</v>
      </c>
      <c r="H91" s="265" t="s">
        <v>3447</v>
      </c>
      <c r="I91" t="str">
        <f t="shared" si="1"/>
        <v>"CLERK-Canalisation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v>
      </c>
    </row>
    <row r="92" spans="1:9">
      <c r="A92" s="77" t="s">
        <v>243</v>
      </c>
      <c r="B92" s="57" t="s">
        <v>2865</v>
      </c>
      <c r="C92" s="272" t="s">
        <v>3448</v>
      </c>
      <c r="D92" s="272"/>
      <c r="E92" s="272"/>
      <c r="F92" s="272"/>
      <c r="G92" s="18">
        <v>-1</v>
      </c>
      <c r="H92" s="265" t="s">
        <v>3449</v>
      </c>
      <c r="I92" t="str">
        <f t="shared" si="1"/>
        <v>"CLERK-Âme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v>
      </c>
    </row>
    <row r="93" spans="1:9">
      <c r="A93" s="77" t="s">
        <v>243</v>
      </c>
      <c r="B93" s="57" t="s">
        <v>2865</v>
      </c>
      <c r="C93" s="272" t="s">
        <v>3378</v>
      </c>
      <c r="D93" s="272"/>
      <c r="E93" s="272"/>
      <c r="F93" s="272"/>
      <c r="G93" s="18">
        <v>-1</v>
      </c>
      <c r="H93" s="275" t="s">
        <v>3450</v>
      </c>
      <c r="I93" t="str">
        <f t="shared" si="1"/>
        <v>"CLERK-Frappe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v>
      </c>
    </row>
    <row r="94" spans="1:9">
      <c r="A94" s="183" t="s">
        <v>243</v>
      </c>
      <c r="B94" s="186" t="s">
        <v>2865</v>
      </c>
      <c r="C94" s="276" t="s">
        <v>3451</v>
      </c>
      <c r="D94" s="276"/>
      <c r="E94" s="276"/>
      <c r="F94" s="276"/>
      <c r="G94" s="18">
        <v>-1</v>
      </c>
      <c r="H94" s="269" t="s">
        <v>3452</v>
      </c>
      <c r="I94" t="str">
        <f t="shared" si="1"/>
        <v>"CLERK-Saint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v>
      </c>
    </row>
    <row r="95" spans="1:9">
      <c r="A95" s="278" t="s">
        <v>244</v>
      </c>
      <c r="B95" s="165"/>
      <c r="C95" s="273" t="s">
        <v>3480</v>
      </c>
      <c r="D95" s="273"/>
      <c r="E95" s="273"/>
      <c r="F95" s="273"/>
      <c r="G95" s="18">
        <v>-1</v>
      </c>
      <c r="H95" s="264" t="s">
        <v>3481</v>
      </c>
      <c r="I95" t="str">
        <f t="shared" si="1"/>
        <v>"DRUID-Forme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v>
      </c>
    </row>
    <row r="96" spans="1:9">
      <c r="A96" s="77" t="s">
        <v>244</v>
      </c>
      <c r="B96" s="18"/>
      <c r="C96" s="272" t="s">
        <v>3907</v>
      </c>
      <c r="D96" s="272" t="s">
        <v>2811</v>
      </c>
      <c r="E96" s="272"/>
      <c r="F96" s="272"/>
      <c r="G96" s="18"/>
      <c r="H96" s="265" t="s">
        <v>3908</v>
      </c>
      <c r="I96" t="str">
        <f t="shared" si="1"/>
        <v>"DRUID-Druidique":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v>
      </c>
    </row>
    <row r="97" spans="1:9">
      <c r="A97" s="77" t="s">
        <v>244</v>
      </c>
      <c r="B97" s="18"/>
      <c r="C97" s="272" t="s">
        <v>2832</v>
      </c>
      <c r="D97" s="272" t="s">
        <v>2811</v>
      </c>
      <c r="E97" s="272"/>
      <c r="F97" s="272"/>
      <c r="G97" s="18"/>
      <c r="H97" s="265" t="s">
        <v>3909</v>
      </c>
      <c r="I97" t="str">
        <f t="shared" si="1"/>
        <v>"DRUID-Cercle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v>
      </c>
    </row>
    <row r="98" spans="1:9">
      <c r="A98" s="77" t="s">
        <v>244</v>
      </c>
      <c r="B98" s="18"/>
      <c r="C98" s="272" t="s">
        <v>167</v>
      </c>
      <c r="D98" s="272" t="s">
        <v>2811</v>
      </c>
      <c r="E98" s="272"/>
      <c r="F98" s="272"/>
      <c r="G98" s="18"/>
      <c r="H98" s="274" t="s">
        <v>191</v>
      </c>
      <c r="I98" t="str">
        <f t="shared" si="1"/>
        <v>"DRUID-Amélioration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99" spans="1:9">
      <c r="A99" s="77" t="s">
        <v>244</v>
      </c>
      <c r="B99" s="18"/>
      <c r="C99" s="272" t="s">
        <v>172</v>
      </c>
      <c r="D99" s="272"/>
      <c r="E99" s="272"/>
      <c r="F99" s="272"/>
      <c r="G99" s="18">
        <v>-1</v>
      </c>
      <c r="H99" s="274" t="s">
        <v>3482</v>
      </c>
      <c r="I99" t="str">
        <f t="shared" si="1"/>
        <v>"DRUID-Jeunesse éternelle":  {
 "Code" : "Jeunesse éternelle",
 "Class" : "DRUID",
 "Specialisation" : "","UseNumber" : -1,
 "Description" : "Parvenu au niveau 18, La magie primordiale qui vous parcourt ralentit le vieillissement de votre corps. Vous ne prenez qu'un an d'âge toutes les dix années écoulées."
  }</v>
      </c>
    </row>
    <row r="100" spans="1:9">
      <c r="A100" s="77" t="s">
        <v>244</v>
      </c>
      <c r="B100" s="18"/>
      <c r="C100" s="272" t="s">
        <v>3483</v>
      </c>
      <c r="D100" s="272"/>
      <c r="E100" s="272"/>
      <c r="F100" s="272"/>
      <c r="G100" s="18">
        <v>-1</v>
      </c>
      <c r="H100" s="274" t="s">
        <v>3484</v>
      </c>
      <c r="I100" t="str">
        <f t="shared" si="1"/>
        <v>"DRUID-Incantation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v>
      </c>
    </row>
    <row r="101" spans="1:9">
      <c r="A101" s="288" t="s">
        <v>244</v>
      </c>
      <c r="B101" s="284"/>
      <c r="C101" s="286" t="s">
        <v>3485</v>
      </c>
      <c r="D101" s="286"/>
      <c r="E101" s="286"/>
      <c r="F101" s="286"/>
      <c r="G101" s="18">
        <v>-1</v>
      </c>
      <c r="H101" s="291" t="s">
        <v>3486</v>
      </c>
      <c r="I101" t="str">
        <f t="shared" si="1"/>
        <v>"DRUID-Archidruide":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v>
      </c>
    </row>
    <row r="102" spans="1:9">
      <c r="A102" s="77" t="s">
        <v>244</v>
      </c>
      <c r="B102" s="18" t="s">
        <v>2869</v>
      </c>
      <c r="C102" s="272" t="s">
        <v>3487</v>
      </c>
      <c r="D102" s="272"/>
      <c r="E102" s="272"/>
      <c r="F102" s="272"/>
      <c r="G102" s="18">
        <v>-1</v>
      </c>
      <c r="H102" s="275" t="s">
        <v>3488</v>
      </c>
      <c r="I102" t="str">
        <f t="shared" si="1"/>
        <v>"DRUID-Forme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v>
      </c>
    </row>
    <row r="103" spans="1:9">
      <c r="A103" s="77" t="s">
        <v>244</v>
      </c>
      <c r="B103" s="18" t="s">
        <v>2869</v>
      </c>
      <c r="C103" s="272" t="s">
        <v>3489</v>
      </c>
      <c r="D103" s="272"/>
      <c r="E103" s="272"/>
      <c r="F103" s="272"/>
      <c r="G103" s="18">
        <v>-1</v>
      </c>
      <c r="H103" s="265" t="s">
        <v>3490</v>
      </c>
      <c r="I103" t="str">
        <f t="shared" si="1"/>
        <v>"DRUID-Formes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v>
      </c>
    </row>
    <row r="104" spans="1:9">
      <c r="A104" s="77" t="s">
        <v>244</v>
      </c>
      <c r="B104" s="18" t="s">
        <v>2869</v>
      </c>
      <c r="C104" s="272" t="s">
        <v>3491</v>
      </c>
      <c r="D104" s="272"/>
      <c r="E104" s="272"/>
      <c r="F104" s="272"/>
      <c r="G104" s="18">
        <v>-1</v>
      </c>
      <c r="H104" s="275" t="s">
        <v>3492</v>
      </c>
      <c r="I104" t="str">
        <f t="shared" si="1"/>
        <v>"DRUID-Frappe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v>
      </c>
    </row>
    <row r="105" spans="1:9">
      <c r="A105" s="77" t="s">
        <v>244</v>
      </c>
      <c r="B105" s="18" t="s">
        <v>2869</v>
      </c>
      <c r="C105" s="272" t="s">
        <v>3493</v>
      </c>
      <c r="D105" s="272"/>
      <c r="E105" s="272"/>
      <c r="F105" s="272"/>
      <c r="G105" s="18">
        <v>-1</v>
      </c>
      <c r="H105" s="275" t="s">
        <v>3494</v>
      </c>
      <c r="I105" t="str">
        <f t="shared" si="1"/>
        <v>"DRUID-Forme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v>
      </c>
    </row>
    <row r="106" spans="1:9">
      <c r="A106" s="288" t="s">
        <v>244</v>
      </c>
      <c r="B106" s="284" t="s">
        <v>2869</v>
      </c>
      <c r="C106" s="286" t="s">
        <v>3495</v>
      </c>
      <c r="D106" s="286"/>
      <c r="E106" s="286"/>
      <c r="F106" s="286"/>
      <c r="G106" s="18">
        <v>-1</v>
      </c>
      <c r="H106" s="287" t="s">
        <v>3496</v>
      </c>
      <c r="I106" t="str">
        <f t="shared" si="1"/>
        <v>"DRUID-Mille formes":  {
 "Code" : "Mille formes",
 "Class" : "DRUID",
 "Specialisation" : "MOON_GROUP","UseNumber" : -1,
 "Description" : "Au niveau 14, vous avez appris à utiliser la magie pour améliorer votre forme physique de façon plus subtile. Vous pouvez lancer le sort modification d'apparence à volonté."
  }</v>
      </c>
    </row>
    <row r="107" spans="1:9">
      <c r="A107" s="77" t="s">
        <v>244</v>
      </c>
      <c r="B107" s="18" t="s">
        <v>2868</v>
      </c>
      <c r="C107" s="272" t="s">
        <v>3392</v>
      </c>
      <c r="D107" s="272" t="s">
        <v>2811</v>
      </c>
      <c r="E107" s="272"/>
      <c r="F107" s="272"/>
      <c r="G107" s="18"/>
      <c r="H107" s="275" t="s">
        <v>3497</v>
      </c>
      <c r="I107" t="str">
        <f t="shared" si="1"/>
        <v>"DRUID-Sort mineur supplémentaire":  {
 "Code" : "Sort mineur supplémentaire",
 "Class" : "DRUID",
 "Specialisation" : "EARTH_GROUP","Stats" : true,
 "Description" : "Lorsque vous choisissez ce cercle au niveau 2, vous apprenez un sort mineur de druide supplémentaire de votre choix."
  }</v>
      </c>
    </row>
    <row r="108" spans="1:9">
      <c r="A108" s="77" t="s">
        <v>244</v>
      </c>
      <c r="B108" s="18" t="s">
        <v>2868</v>
      </c>
      <c r="C108" s="272" t="s">
        <v>3498</v>
      </c>
      <c r="D108" s="272"/>
      <c r="E108" s="272"/>
      <c r="F108" s="272"/>
      <c r="G108" s="18">
        <v>-1</v>
      </c>
      <c r="H108" s="275" t="s">
        <v>3499</v>
      </c>
      <c r="I108" t="str">
        <f t="shared" si="1"/>
        <v>"DRUID-Récupération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v>
      </c>
    </row>
    <row r="109" spans="1:9">
      <c r="A109" s="77" t="s">
        <v>244</v>
      </c>
      <c r="B109" s="18" t="s">
        <v>2868</v>
      </c>
      <c r="C109" s="270" t="s">
        <v>3500</v>
      </c>
      <c r="D109" s="270"/>
      <c r="E109" s="270"/>
      <c r="F109" s="270"/>
      <c r="G109" s="18">
        <v>-1</v>
      </c>
      <c r="H109" s="265" t="s">
        <v>3501</v>
      </c>
      <c r="I109" t="str">
        <f t="shared" si="1"/>
        <v>"DRUID-Sorts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v>
      </c>
    </row>
    <row r="110" spans="1:9">
      <c r="A110" s="77" t="s">
        <v>244</v>
      </c>
      <c r="B110" s="18" t="s">
        <v>2868</v>
      </c>
      <c r="C110" s="272" t="s">
        <v>3502</v>
      </c>
      <c r="D110" s="272"/>
      <c r="E110" s="272"/>
      <c r="F110" s="272"/>
      <c r="G110" s="18">
        <v>-1</v>
      </c>
      <c r="H110" s="275" t="s">
        <v>3503</v>
      </c>
      <c r="I110" t="str">
        <f t="shared" si="1"/>
        <v>"DRUID-Traversée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v>
      </c>
    </row>
    <row r="111" spans="1:9">
      <c r="A111" s="77" t="s">
        <v>244</v>
      </c>
      <c r="B111" s="18" t="s">
        <v>2868</v>
      </c>
      <c r="C111" s="272" t="s">
        <v>3504</v>
      </c>
      <c r="D111" s="272" t="s">
        <v>2811</v>
      </c>
      <c r="E111" s="272"/>
      <c r="F111" s="272"/>
      <c r="G111" s="18"/>
      <c r="H111" s="275" t="s">
        <v>3505</v>
      </c>
      <c r="I111" t="str">
        <f t="shared" si="1"/>
        <v>"DRUID-Protection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v>
      </c>
    </row>
    <row r="112" spans="1:9">
      <c r="A112" s="183" t="s">
        <v>244</v>
      </c>
      <c r="B112" s="54" t="s">
        <v>2868</v>
      </c>
      <c r="C112" s="276" t="s">
        <v>3506</v>
      </c>
      <c r="D112" s="276"/>
      <c r="E112" s="276"/>
      <c r="F112" s="276"/>
      <c r="G112" s="18">
        <v>-1</v>
      </c>
      <c r="H112" s="277" t="s">
        <v>3507</v>
      </c>
      <c r="I112" t="str">
        <f t="shared" si="1"/>
        <v>"DRUID-Sanctuaire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v>
      </c>
    </row>
    <row r="113" spans="1:9">
      <c r="A113" s="278" t="s">
        <v>245</v>
      </c>
      <c r="B113" s="165"/>
      <c r="C113" s="273" t="s">
        <v>998</v>
      </c>
      <c r="D113" s="273" t="s">
        <v>2811</v>
      </c>
      <c r="E113" s="273" t="s">
        <v>2811</v>
      </c>
      <c r="F113" s="273" t="s">
        <v>2811</v>
      </c>
      <c r="G113" s="18"/>
      <c r="H113" s="279" t="s">
        <v>3508</v>
      </c>
      <c r="I113" t="str">
        <f t="shared" si="1"/>
        <v>"SORCERER-Points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v>
      </c>
    </row>
    <row r="114" spans="1:9">
      <c r="A114" s="77" t="s">
        <v>245</v>
      </c>
      <c r="B114" s="18"/>
      <c r="C114" s="272" t="s">
        <v>3915</v>
      </c>
      <c r="D114" s="272" t="s">
        <v>2811</v>
      </c>
      <c r="E114" s="272" t="s">
        <v>2811</v>
      </c>
      <c r="F114" s="272"/>
      <c r="G114" s="18"/>
      <c r="H114" s="275" t="s">
        <v>3917</v>
      </c>
      <c r="I114" t="str">
        <f t="shared" si="1"/>
        <v>"SORCERER-Source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v>
      </c>
    </row>
    <row r="115" spans="1:9">
      <c r="A115" s="77" t="s">
        <v>245</v>
      </c>
      <c r="B115" s="18"/>
      <c r="C115" s="272" t="s">
        <v>2833</v>
      </c>
      <c r="D115" s="272" t="s">
        <v>2811</v>
      </c>
      <c r="E115" s="272"/>
      <c r="F115" s="272"/>
      <c r="G115" s="18"/>
      <c r="H115" s="275" t="s">
        <v>3916</v>
      </c>
      <c r="I115" t="str">
        <f t="shared" si="1"/>
        <v>"SORCERER-Origine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v>
      </c>
    </row>
    <row r="116" spans="1:9">
      <c r="A116" s="77" t="s">
        <v>245</v>
      </c>
      <c r="B116" s="18"/>
      <c r="C116" s="272" t="s">
        <v>3509</v>
      </c>
      <c r="D116" s="272"/>
      <c r="E116" s="272"/>
      <c r="F116" s="272" t="s">
        <v>2811</v>
      </c>
      <c r="G116" s="18"/>
      <c r="H116" s="265" t="s">
        <v>3510</v>
      </c>
      <c r="I116" t="str">
        <f t="shared" si="1"/>
        <v>"SORCERER-Flexibilité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v>
      </c>
    </row>
    <row r="117" spans="1:9">
      <c r="A117" s="77" t="s">
        <v>245</v>
      </c>
      <c r="B117" s="18"/>
      <c r="C117" s="272" t="s">
        <v>3511</v>
      </c>
      <c r="D117" s="272"/>
      <c r="E117" s="272"/>
      <c r="F117" s="272"/>
      <c r="G117" s="18">
        <v>-1</v>
      </c>
      <c r="H117" s="274" t="s">
        <v>3512</v>
      </c>
      <c r="I117" t="str">
        <f t="shared" si="1"/>
        <v>"SORCERER-Métamagie":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v>
      </c>
    </row>
    <row r="118" spans="1:9">
      <c r="A118" s="77" t="s">
        <v>245</v>
      </c>
      <c r="B118" s="18"/>
      <c r="C118" s="272" t="s">
        <v>3513</v>
      </c>
      <c r="D118" s="272"/>
      <c r="E118" s="272"/>
      <c r="F118" s="272"/>
      <c r="G118" s="18">
        <v>-1</v>
      </c>
      <c r="H118" s="274" t="s">
        <v>3514</v>
      </c>
      <c r="I118" t="str">
        <f t="shared" si="1"/>
        <v>"SORCERER-Sort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v>
      </c>
    </row>
    <row r="119" spans="1:9">
      <c r="A119" s="77" t="s">
        <v>245</v>
      </c>
      <c r="B119" s="18"/>
      <c r="C119" s="272" t="s">
        <v>3515</v>
      </c>
      <c r="D119" s="272"/>
      <c r="E119" s="272"/>
      <c r="F119" s="272"/>
      <c r="G119" s="18">
        <v>-1</v>
      </c>
      <c r="H119" s="274" t="s">
        <v>3516</v>
      </c>
      <c r="I119" t="str">
        <f t="shared" si="1"/>
        <v>"SORCERER-Sort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v>
      </c>
    </row>
    <row r="120" spans="1:9">
      <c r="A120" s="77" t="s">
        <v>245</v>
      </c>
      <c r="B120" s="57"/>
      <c r="C120" s="272" t="s">
        <v>3517</v>
      </c>
      <c r="D120" s="272"/>
      <c r="E120" s="272"/>
      <c r="F120" s="272"/>
      <c r="G120" s="18">
        <v>-1</v>
      </c>
      <c r="H120" s="274" t="s">
        <v>3518</v>
      </c>
      <c r="I120" t="str">
        <f t="shared" si="1"/>
        <v>"SORCERER-Sort étendu":  {
 "Code" : "Sort étendu",
 "Class" : "SORCERER",
 "Specialisation" : "","UseNumber" : -1,
 "Description" : "Lorsque vous lancez un sort qui a une durée de 1 minute ou plus, vous pouvez dépenser 1 point de sorcellerie pour doubler sa durée (maximum 24 heures)."
  }</v>
      </c>
    </row>
    <row r="121" spans="1:9">
      <c r="A121" s="77" t="s">
        <v>245</v>
      </c>
      <c r="B121" s="18"/>
      <c r="C121" s="272" t="s">
        <v>3519</v>
      </c>
      <c r="D121" s="272"/>
      <c r="E121" s="272"/>
      <c r="F121" s="272"/>
      <c r="G121" s="18">
        <v>-1</v>
      </c>
      <c r="H121" s="275" t="s">
        <v>3520</v>
      </c>
      <c r="I121" t="str">
        <f t="shared" si="1"/>
        <v>"SORCERER-Sort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v>
      </c>
    </row>
    <row r="122" spans="1:9">
      <c r="A122" s="77" t="s">
        <v>245</v>
      </c>
      <c r="B122" s="18"/>
      <c r="C122" s="272" t="s">
        <v>3521</v>
      </c>
      <c r="D122" s="272"/>
      <c r="E122" s="272"/>
      <c r="F122" s="272"/>
      <c r="G122" s="18">
        <v>-1</v>
      </c>
      <c r="H122" s="265" t="s">
        <v>3522</v>
      </c>
      <c r="I122" t="str">
        <f t="shared" si="1"/>
        <v>"SORCERER-Sort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v>
      </c>
    </row>
    <row r="123" spans="1:9">
      <c r="A123" s="77" t="s">
        <v>245</v>
      </c>
      <c r="B123" s="18"/>
      <c r="C123" s="272" t="s">
        <v>3523</v>
      </c>
      <c r="D123" s="272"/>
      <c r="E123" s="272"/>
      <c r="F123" s="272"/>
      <c r="G123" s="18">
        <v>-1</v>
      </c>
      <c r="H123" s="275" t="s">
        <v>3524</v>
      </c>
      <c r="I123" t="str">
        <f t="shared" si="1"/>
        <v>"SORCERER-Sort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v>
      </c>
    </row>
    <row r="124" spans="1:9">
      <c r="A124" s="77" t="s">
        <v>245</v>
      </c>
      <c r="B124" s="18"/>
      <c r="C124" s="272" t="s">
        <v>3525</v>
      </c>
      <c r="D124" s="272"/>
      <c r="E124" s="272"/>
      <c r="F124" s="272"/>
      <c r="G124" s="18">
        <v>-1</v>
      </c>
      <c r="H124" s="275" t="s">
        <v>3526</v>
      </c>
      <c r="I124" t="str">
        <f t="shared" si="1"/>
        <v>"SORCERER-Sort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v>
      </c>
    </row>
    <row r="125" spans="1:9">
      <c r="A125" s="77" t="s">
        <v>245</v>
      </c>
      <c r="B125" s="18"/>
      <c r="C125" s="272" t="s">
        <v>3527</v>
      </c>
      <c r="D125" s="272"/>
      <c r="E125" s="272"/>
      <c r="F125" s="272"/>
      <c r="G125" s="18">
        <v>-1</v>
      </c>
      <c r="H125" s="296" t="s">
        <v>3528</v>
      </c>
      <c r="I125" t="str">
        <f t="shared" si="1"/>
        <v>"SORCERER-Sort subtil":  {
 "Code" : "Sort subtil",
 "Class" : "SORCERER",
 "Specialisation" : "","UseNumber" : -1,
 "Description" : "Lorsque vous lancez un sort, vous pouvez dépenser 1 point de sorcellerie pour le lancer sans composantes somatiques ou verbales."
  }</v>
      </c>
    </row>
    <row r="126" spans="1:9">
      <c r="A126" s="77" t="s">
        <v>245</v>
      </c>
      <c r="B126" s="18"/>
      <c r="C126" s="272" t="s">
        <v>167</v>
      </c>
      <c r="D126" s="272" t="s">
        <v>2811</v>
      </c>
      <c r="E126" s="272"/>
      <c r="F126" s="272"/>
      <c r="G126" s="18"/>
      <c r="H126" s="275" t="s">
        <v>191</v>
      </c>
      <c r="I126" t="str">
        <f t="shared" si="1"/>
        <v>"SORCERER-Amélioration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27" spans="1:9">
      <c r="A127" s="288" t="s">
        <v>245</v>
      </c>
      <c r="B127" s="289"/>
      <c r="C127" s="286" t="s">
        <v>3529</v>
      </c>
      <c r="D127" s="286"/>
      <c r="E127" s="286"/>
      <c r="F127" s="286"/>
      <c r="G127" s="18">
        <v>-1</v>
      </c>
      <c r="H127" s="287" t="s">
        <v>3530</v>
      </c>
      <c r="I127" t="str">
        <f t="shared" si="1"/>
        <v>"SORCERER-Restauration magique":  {
 "Code" : "Restauration magique",
 "Class" : "SORCERER",
 "Specialisation" : "","UseNumber" : -1,
 "Description" : "Au niveau 20, vous regagnez 4 points de sorcellerie dépensés chaque fois que vous terminez un repos court."
  }</v>
      </c>
    </row>
    <row r="128" spans="1:9">
      <c r="A128" s="77" t="s">
        <v>245</v>
      </c>
      <c r="B128" s="57" t="s">
        <v>235</v>
      </c>
      <c r="C128" s="270" t="s">
        <v>3531</v>
      </c>
      <c r="D128" s="270" t="s">
        <v>2811</v>
      </c>
      <c r="E128" s="270"/>
      <c r="F128" s="270"/>
      <c r="G128" s="18"/>
      <c r="H128" s="265" t="s">
        <v>3532</v>
      </c>
      <c r="I128" t="str">
        <f t="shared" si="1"/>
        <v>"SORCERER-Ancêtre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v>
      </c>
    </row>
    <row r="129" spans="1:9">
      <c r="A129" s="77" t="s">
        <v>245</v>
      </c>
      <c r="B129" s="57" t="s">
        <v>235</v>
      </c>
      <c r="C129" s="272" t="s">
        <v>3533</v>
      </c>
      <c r="D129" s="272"/>
      <c r="E129" s="272"/>
      <c r="F129" s="272"/>
      <c r="G129" s="18">
        <v>-1</v>
      </c>
      <c r="H129" s="265" t="s">
        <v>3534</v>
      </c>
      <c r="I129" t="str">
        <f t="shared" si="1"/>
        <v>"SORCERER-Résistance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v>
      </c>
    </row>
    <row r="130" spans="1:9">
      <c r="A130" s="77" t="s">
        <v>245</v>
      </c>
      <c r="B130" s="57" t="s">
        <v>235</v>
      </c>
      <c r="C130" s="272" t="s">
        <v>3535</v>
      </c>
      <c r="D130" s="272"/>
      <c r="E130" s="272"/>
      <c r="F130" s="272"/>
      <c r="G130" s="18">
        <v>-1</v>
      </c>
      <c r="H130" s="275" t="s">
        <v>3536</v>
      </c>
      <c r="I130" t="str">
        <f t="shared" si="1"/>
        <v>"SORCERER-Affinité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v>
      </c>
    </row>
    <row r="131" spans="1:9">
      <c r="A131" s="77" t="s">
        <v>245</v>
      </c>
      <c r="B131" s="57" t="s">
        <v>235</v>
      </c>
      <c r="C131" s="272" t="s">
        <v>3537</v>
      </c>
      <c r="D131" s="272"/>
      <c r="E131" s="272"/>
      <c r="F131" s="272"/>
      <c r="G131" s="18">
        <v>-1</v>
      </c>
      <c r="H131" s="275" t="s">
        <v>3538</v>
      </c>
      <c r="I131" t="str">
        <f t="shared" ref="I131:I194" si="2">""""&amp;A131&amp;"-"&amp;C131&amp;""":  {
 ""Code"" : """&amp;C131&amp;""",
 ""Class"" : """&amp;A131&amp;""",
 ""Specialisation"" : """&amp;B131&amp;""","
 &amp;IF(ISBLANK(D131),"", """Stats"" : "&amp;D131&amp;",")
 &amp;IF(ISBLANK(E131),"", """Auto"" : "&amp;E131&amp;",")
 &amp;IF(ISBLANK(G131),"", """UseNumber"" : "&amp;G131&amp;",")
 &amp;IF(ISBLANK(F131),"", """Special"" : "&amp;F131&amp;",")&amp;"
 ""Description"" : """&amp;SUBSTITUTE(H131,CHAR(10)," ")&amp;"""
  }"</f>
        <v>"SORCERER-Ailes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v>
      </c>
    </row>
    <row r="132" spans="1:9">
      <c r="A132" s="288" t="s">
        <v>245</v>
      </c>
      <c r="B132" s="289" t="s">
        <v>235</v>
      </c>
      <c r="C132" s="286" t="s">
        <v>3539</v>
      </c>
      <c r="D132" s="286"/>
      <c r="E132" s="286"/>
      <c r="F132" s="286"/>
      <c r="G132" s="18">
        <v>-1</v>
      </c>
      <c r="H132" s="287" t="s">
        <v>3540</v>
      </c>
      <c r="I132" t="str">
        <f t="shared" si="2"/>
        <v>"SORCERER-Présence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v>
      </c>
    </row>
    <row r="133" spans="1:9">
      <c r="A133" s="77" t="s">
        <v>245</v>
      </c>
      <c r="B133" s="57" t="s">
        <v>2872</v>
      </c>
      <c r="C133" s="272" t="s">
        <v>3541</v>
      </c>
      <c r="D133" s="272"/>
      <c r="E133" s="272"/>
      <c r="F133" s="272"/>
      <c r="G133" s="18">
        <v>-1</v>
      </c>
      <c r="H133" s="275" t="s">
        <v>3542</v>
      </c>
      <c r="I133" t="str">
        <f t="shared" si="2"/>
        <v>"SORCERER-Sursaut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v>
      </c>
    </row>
    <row r="134" spans="1:9">
      <c r="A134" s="77" t="s">
        <v>245</v>
      </c>
      <c r="B134" s="57" t="s">
        <v>2872</v>
      </c>
      <c r="C134" s="272" t="s">
        <v>3543</v>
      </c>
      <c r="D134" s="272"/>
      <c r="E134" s="272"/>
      <c r="F134" s="272"/>
      <c r="G134" s="18">
        <v>-1</v>
      </c>
      <c r="H134" s="265" t="s">
        <v>3544</v>
      </c>
      <c r="I134" t="str">
        <f t="shared" si="2"/>
        <v>"SORCERER-Vague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v>
      </c>
    </row>
    <row r="135" spans="1:9">
      <c r="A135" s="77" t="s">
        <v>245</v>
      </c>
      <c r="B135" s="57" t="s">
        <v>2872</v>
      </c>
      <c r="C135" s="272" t="s">
        <v>3545</v>
      </c>
      <c r="D135" s="272"/>
      <c r="E135" s="272"/>
      <c r="F135" s="272"/>
      <c r="G135" s="18">
        <v>-1</v>
      </c>
      <c r="H135" s="275" t="s">
        <v>3546</v>
      </c>
      <c r="I135" t="str">
        <f t="shared" si="2"/>
        <v>"SORCERER-Chance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v>
      </c>
    </row>
    <row r="136" spans="1:9">
      <c r="A136" s="77" t="s">
        <v>245</v>
      </c>
      <c r="B136" s="57" t="s">
        <v>2872</v>
      </c>
      <c r="C136" s="272" t="s">
        <v>3547</v>
      </c>
      <c r="D136" s="272"/>
      <c r="E136" s="272"/>
      <c r="F136" s="272"/>
      <c r="G136" s="18">
        <v>-1</v>
      </c>
      <c r="H136" s="275" t="s">
        <v>3548</v>
      </c>
      <c r="I136" t="str">
        <f t="shared" si="2"/>
        <v>"SORCERER-Chaos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v>
      </c>
    </row>
    <row r="137" spans="1:9">
      <c r="A137" s="183" t="s">
        <v>245</v>
      </c>
      <c r="B137" s="186" t="s">
        <v>2872</v>
      </c>
      <c r="C137" s="276" t="s">
        <v>3549</v>
      </c>
      <c r="D137" s="276"/>
      <c r="E137" s="276"/>
      <c r="F137" s="276"/>
      <c r="G137" s="18">
        <v>-1</v>
      </c>
      <c r="H137" s="269" t="s">
        <v>3550</v>
      </c>
      <c r="I137" t="str">
        <f t="shared" si="2"/>
        <v>"SORCERER-Bombardement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v>
      </c>
    </row>
    <row r="138" spans="1:9">
      <c r="A138" s="278" t="s">
        <v>246</v>
      </c>
      <c r="B138" s="280"/>
      <c r="C138" s="273" t="s">
        <v>3551</v>
      </c>
      <c r="D138" s="273"/>
      <c r="E138" s="273"/>
      <c r="F138" s="273"/>
      <c r="G138" s="18">
        <v>-1</v>
      </c>
      <c r="H138" s="281" t="s">
        <v>3552</v>
      </c>
      <c r="I138" t="str">
        <f t="shared" si="2"/>
        <v>"WARRIOR-Second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v>
      </c>
    </row>
    <row r="139" spans="1:9">
      <c r="A139" s="77" t="s">
        <v>246</v>
      </c>
      <c r="B139" s="57"/>
      <c r="C139" s="272" t="s">
        <v>2834</v>
      </c>
      <c r="D139" s="272" t="s">
        <v>2811</v>
      </c>
      <c r="E139" s="272"/>
      <c r="F139" s="272"/>
      <c r="G139" s="18"/>
      <c r="H139" s="274" t="s">
        <v>3919</v>
      </c>
      <c r="I139" t="str">
        <f t="shared" si="2"/>
        <v>"WARRIOR-Style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v>
      </c>
    </row>
    <row r="140" spans="1:9">
      <c r="A140" s="77" t="s">
        <v>246</v>
      </c>
      <c r="B140" s="57"/>
      <c r="C140" s="272" t="s">
        <v>3920</v>
      </c>
      <c r="D140" s="272" t="s">
        <v>2811</v>
      </c>
      <c r="E140" s="272"/>
      <c r="F140" s="272"/>
      <c r="G140" s="18"/>
      <c r="H140" s="274" t="s">
        <v>3921</v>
      </c>
      <c r="I140" t="str">
        <f t="shared" si="2"/>
        <v>"WARRIOR-Archétype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v>
      </c>
    </row>
    <row r="141" spans="1:9">
      <c r="A141" s="77" t="s">
        <v>246</v>
      </c>
      <c r="B141" s="57"/>
      <c r="C141" s="272" t="s">
        <v>3553</v>
      </c>
      <c r="D141" s="272"/>
      <c r="E141" s="272"/>
      <c r="F141" s="272"/>
      <c r="G141" s="18">
        <v>-1</v>
      </c>
      <c r="H141" s="274" t="s">
        <v>3554</v>
      </c>
      <c r="I141" t="str">
        <f t="shared" si="2"/>
        <v>"WARRIOR-Sursaut":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v>
      </c>
    </row>
    <row r="142" spans="1:9">
      <c r="A142" s="77" t="s">
        <v>246</v>
      </c>
      <c r="B142" s="18"/>
      <c r="C142" s="272" t="s">
        <v>167</v>
      </c>
      <c r="D142" s="272" t="s">
        <v>2811</v>
      </c>
      <c r="E142" s="272"/>
      <c r="F142" s="272"/>
      <c r="G142" s="18"/>
      <c r="H142" s="274" t="s">
        <v>3555</v>
      </c>
      <c r="I142" t="str">
        <f t="shared" si="2"/>
        <v>"WARRIOR-Amélioration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v>
      </c>
    </row>
    <row r="143" spans="1:9">
      <c r="A143" s="77" t="s">
        <v>246</v>
      </c>
      <c r="B143" s="18"/>
      <c r="C143" s="272" t="s">
        <v>194</v>
      </c>
      <c r="D143" s="272"/>
      <c r="E143" s="272"/>
      <c r="F143" s="272"/>
      <c r="G143" s="18">
        <v>-1</v>
      </c>
      <c r="H143" s="274" t="s">
        <v>3556</v>
      </c>
      <c r="I143" t="str">
        <f t="shared" si="2"/>
        <v>"WARRIOR-Attaque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v>
      </c>
    </row>
    <row r="144" spans="1:9">
      <c r="A144" s="288" t="s">
        <v>246</v>
      </c>
      <c r="B144" s="284"/>
      <c r="C144" s="286" t="s">
        <v>3557</v>
      </c>
      <c r="D144" s="286"/>
      <c r="E144" s="286"/>
      <c r="F144" s="286"/>
      <c r="G144" s="18">
        <v>-1</v>
      </c>
      <c r="H144" s="291" t="s">
        <v>3558</v>
      </c>
      <c r="I144" t="str">
        <f t="shared" si="2"/>
        <v>"WARRIOR-Indomptable":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v>
      </c>
    </row>
    <row r="145" spans="1:9">
      <c r="A145" s="77" t="s">
        <v>246</v>
      </c>
      <c r="B145" s="254" t="s">
        <v>3250</v>
      </c>
      <c r="C145" s="272" t="s">
        <v>3559</v>
      </c>
      <c r="D145" s="272"/>
      <c r="E145" s="272"/>
      <c r="F145" s="272"/>
      <c r="G145" s="18">
        <v>-1</v>
      </c>
      <c r="H145" s="274" t="s">
        <v>3560</v>
      </c>
      <c r="I145" t="str">
        <f t="shared" si="2"/>
        <v>"WARRIOR-Critique amélioré":  {
 "Code" : "Critique amélioré",
 "Class" : "WARRIOR",
 "Specialisation" : "CHAMPION","UseNumber" : -1,
 "Description" : "À partir du niveau 3, vos attaques avec des armes sont considérées comme un coup critique sur un jet naturel de 19 ou 20."
  }</v>
      </c>
    </row>
    <row r="146" spans="1:9">
      <c r="A146" s="77" t="s">
        <v>246</v>
      </c>
      <c r="B146" s="254" t="s">
        <v>3250</v>
      </c>
      <c r="C146" s="272" t="s">
        <v>3561</v>
      </c>
      <c r="D146" s="272"/>
      <c r="E146" s="272"/>
      <c r="F146" s="272"/>
      <c r="G146" s="18">
        <v>-1</v>
      </c>
      <c r="H146" s="274" t="s">
        <v>3562</v>
      </c>
      <c r="I146" t="str">
        <f t="shared" si="2"/>
        <v>"WARRIOR-Athlète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v>
      </c>
    </row>
    <row r="147" spans="1:9">
      <c r="A147" s="77" t="s">
        <v>246</v>
      </c>
      <c r="B147" s="254" t="s">
        <v>3250</v>
      </c>
      <c r="C147" s="272" t="s">
        <v>3563</v>
      </c>
      <c r="D147" s="272" t="s">
        <v>2811</v>
      </c>
      <c r="E147" s="272"/>
      <c r="F147" s="272"/>
      <c r="G147" s="18"/>
      <c r="H147" s="274" t="s">
        <v>3564</v>
      </c>
      <c r="I147" t="str">
        <f t="shared" si="2"/>
        <v>"WARRIOR-Style de combat supplémentaire":  {
 "Code" : "Style de combat supplémentaire",
 "Class" : "WARRIOR",
 "Specialisation" : "CHAMPION","Stats" : true,
 "Description" : "Au niveau 10, vous pouvez choisir une deuxième option pour la capacité de Style de combat."
  }</v>
      </c>
    </row>
    <row r="148" spans="1:9">
      <c r="A148" s="77" t="s">
        <v>246</v>
      </c>
      <c r="B148" s="254" t="s">
        <v>3250</v>
      </c>
      <c r="C148" s="272" t="s">
        <v>3565</v>
      </c>
      <c r="D148" s="272"/>
      <c r="E148" s="272"/>
      <c r="F148" s="272"/>
      <c r="G148" s="18">
        <v>-1</v>
      </c>
      <c r="H148" s="274" t="s">
        <v>3566</v>
      </c>
      <c r="I148" t="str">
        <f t="shared" si="2"/>
        <v>"WARRIOR-Critique supérieur":  {
 "Code" : "Critique supérieur",
 "Class" : "WARRIOR",
 "Specialisation" : "CHAMPION","UseNumber" : -1,
 "Description" : "À partir du niveau 15, vos attaques avec des armes sont considérées comme un coup critique sur un jet naturel de 18, 19 ou 20."
  }</v>
      </c>
    </row>
    <row r="149" spans="1:9">
      <c r="A149" s="288" t="s">
        <v>246</v>
      </c>
      <c r="B149" s="292" t="s">
        <v>3250</v>
      </c>
      <c r="C149" s="286" t="s">
        <v>3567</v>
      </c>
      <c r="D149" s="286"/>
      <c r="E149" s="286"/>
      <c r="F149" s="286"/>
      <c r="G149" s="18">
        <v>-1</v>
      </c>
      <c r="H149" s="291" t="s">
        <v>3568</v>
      </c>
      <c r="I149" t="str">
        <f t="shared" si="2"/>
        <v>"WARRIOR-Survivant":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v>
      </c>
    </row>
    <row r="150" spans="1:9">
      <c r="A150" s="77" t="s">
        <v>246</v>
      </c>
      <c r="B150" s="254" t="s">
        <v>3252</v>
      </c>
      <c r="C150" s="270" t="s">
        <v>3569</v>
      </c>
      <c r="D150" s="270"/>
      <c r="E150" s="270"/>
      <c r="F150" s="270"/>
      <c r="G150" s="18">
        <v>-1</v>
      </c>
      <c r="H150" s="265" t="s">
        <v>3570</v>
      </c>
      <c r="I150" t="str">
        <f t="shared" si="2"/>
        <v>"WARRIOR-Supériorité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v>
      </c>
    </row>
    <row r="151" spans="1:9">
      <c r="A151" s="77" t="s">
        <v>246</v>
      </c>
      <c r="B151" s="254" t="s">
        <v>3252</v>
      </c>
      <c r="C151" s="272" t="s">
        <v>3571</v>
      </c>
      <c r="D151" s="272" t="s">
        <v>2811</v>
      </c>
      <c r="E151" s="272"/>
      <c r="F151" s="272"/>
      <c r="G151" s="18"/>
      <c r="H151" s="274" t="s">
        <v>3572</v>
      </c>
      <c r="I151" t="str">
        <f t="shared" si="2"/>
        <v>"WARRIOR-Étudiant de guerre":  {
 "Code" : "Étudiant de guerre",
 "Class" : "WARRIOR",
 "Specialisation" : "WAR_MASTER","Stats" : true,
 "Description" : "Au niveau 3, vous gagnez la maîtrise d'un outil d'artisan de votre choix."
  }</v>
      </c>
    </row>
    <row r="152" spans="1:9">
      <c r="A152" s="77" t="s">
        <v>246</v>
      </c>
      <c r="B152" s="254" t="s">
        <v>3252</v>
      </c>
      <c r="C152" s="272" t="s">
        <v>3573</v>
      </c>
      <c r="D152" s="272"/>
      <c r="E152" s="272"/>
      <c r="F152" s="272"/>
      <c r="G152" s="18">
        <v>-1</v>
      </c>
      <c r="H152" s="265" t="s">
        <v>3574</v>
      </c>
      <c r="I152" t="str">
        <f t="shared" si="2"/>
        <v>"WARRIOR-Connaître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v>
      </c>
    </row>
    <row r="153" spans="1:9">
      <c r="A153" s="77" t="s">
        <v>246</v>
      </c>
      <c r="B153" s="254" t="s">
        <v>3252</v>
      </c>
      <c r="C153" s="272" t="s">
        <v>3575</v>
      </c>
      <c r="D153" s="272"/>
      <c r="E153" s="272"/>
      <c r="F153" s="272"/>
      <c r="G153" s="18">
        <v>-1</v>
      </c>
      <c r="H153" s="274" t="s">
        <v>3576</v>
      </c>
      <c r="I153" t="str">
        <f t="shared" si="2"/>
        <v>"WARRIOR-Supériorité au combat améliorée":  {
 "Code" : "Supériorité au combat améliorée",
 "Class" : "WARRIOR",
 "Specialisation" : "WAR_MASTER","UseNumber" : -1,
 "Description" : "À partir du niveau 10, vos dés de supériorité deviennent des d10. À partir du niveau 18 ils deviennent des d12."
  }</v>
      </c>
    </row>
    <row r="154" spans="1:9">
      <c r="A154" s="77" t="s">
        <v>246</v>
      </c>
      <c r="B154" s="254" t="s">
        <v>3252</v>
      </c>
      <c r="C154" s="272" t="s">
        <v>3577</v>
      </c>
      <c r="D154" s="272"/>
      <c r="E154" s="272"/>
      <c r="F154" s="272"/>
      <c r="G154" s="18">
        <v>-1</v>
      </c>
      <c r="H154" s="274" t="s">
        <v>3578</v>
      </c>
      <c r="I154" t="str">
        <f t="shared" si="2"/>
        <v>"WARRIOR-Implacable":  {
 "Code" : "Implacable",
 "Class" : "WARRIOR",
 "Specialisation" : "WAR_MASTER","UseNumber" : -1,
 "Description" : "À partir du niveau 15, si lorsque vous lancez votre jet d’initiative vous n’avez plus de dés de supériorité disponibles, vous en regagnez un."
  }</v>
      </c>
    </row>
    <row r="155" spans="1:9">
      <c r="A155" s="288" t="s">
        <v>246</v>
      </c>
      <c r="B155" s="292" t="s">
        <v>3252</v>
      </c>
      <c r="C155" s="286" t="s">
        <v>3579</v>
      </c>
      <c r="D155" s="286"/>
      <c r="E155" s="286"/>
      <c r="F155" s="286"/>
      <c r="G155" s="18">
        <v>-1</v>
      </c>
      <c r="H155" s="285" t="s">
        <v>3580</v>
      </c>
      <c r="I155" t="str">
        <f t="shared" si="2"/>
        <v>"WARRIOR-Manœuvres":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v>
      </c>
    </row>
    <row r="156" spans="1:9">
      <c r="A156" s="77" t="s">
        <v>246</v>
      </c>
      <c r="B156" s="254" t="s">
        <v>3253</v>
      </c>
      <c r="C156" s="272" t="s">
        <v>3581</v>
      </c>
      <c r="D156" s="272" t="s">
        <v>2811</v>
      </c>
      <c r="E156" s="272" t="s">
        <v>2811</v>
      </c>
      <c r="F156" s="272"/>
      <c r="G156" s="18"/>
      <c r="H156" s="265" t="s">
        <v>3582</v>
      </c>
      <c r="I156" t="str">
        <f t="shared" si="2"/>
        <v>"WARRIOR-Incantations":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v>
      </c>
    </row>
    <row r="157" spans="1:9">
      <c r="A157" s="77" t="s">
        <v>246</v>
      </c>
      <c r="B157" s="254" t="s">
        <v>3253</v>
      </c>
      <c r="C157" s="272" t="s">
        <v>3583</v>
      </c>
      <c r="D157" s="272"/>
      <c r="E157" s="272"/>
      <c r="F157" s="272"/>
      <c r="G157" s="18">
        <v>-1</v>
      </c>
      <c r="H157" s="265" t="s">
        <v>3584</v>
      </c>
      <c r="I157" t="str">
        <f t="shared" si="2"/>
        <v>"WARRIOR-Lien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v>
      </c>
    </row>
    <row r="158" spans="1:9">
      <c r="A158" s="77" t="s">
        <v>246</v>
      </c>
      <c r="B158" s="254" t="s">
        <v>3253</v>
      </c>
      <c r="C158" s="272" t="s">
        <v>3585</v>
      </c>
      <c r="D158" s="272"/>
      <c r="E158" s="272"/>
      <c r="F158" s="272"/>
      <c r="G158" s="18">
        <v>-1</v>
      </c>
      <c r="H158" s="265" t="s">
        <v>3586</v>
      </c>
      <c r="I158" t="str">
        <f t="shared" si="2"/>
        <v>"WARRIOR-Magie de guerre":  {
 "Code" : "Magie de guerre",
 "Class" : "WARRIOR",
 "Specialisation" : "OCCULT_KNIGHT","UseNumber" : -1,
 "Description" : "À partir du niveau 7, lorsque vous utilisez votre action pour lancer un sort mineur, vous pouvez effectuer une attaque avec une arme en tant qu'action bonus."
  }</v>
      </c>
    </row>
    <row r="159" spans="1:9">
      <c r="A159" s="77" t="s">
        <v>246</v>
      </c>
      <c r="B159" s="254" t="s">
        <v>3253</v>
      </c>
      <c r="C159" s="272" t="s">
        <v>3587</v>
      </c>
      <c r="D159" s="272"/>
      <c r="E159" s="272"/>
      <c r="F159" s="272"/>
      <c r="G159" s="18">
        <v>-1</v>
      </c>
      <c r="H159" s="265" t="s">
        <v>3588</v>
      </c>
      <c r="I159" t="str">
        <f t="shared" si="2"/>
        <v>"WARRIOR-Frappe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v>
      </c>
    </row>
    <row r="160" spans="1:9">
      <c r="A160" s="77" t="s">
        <v>246</v>
      </c>
      <c r="B160" s="254" t="s">
        <v>3253</v>
      </c>
      <c r="C160" s="272" t="s">
        <v>3589</v>
      </c>
      <c r="D160" s="272"/>
      <c r="E160" s="272"/>
      <c r="F160" s="272"/>
      <c r="G160" s="18">
        <v>-1</v>
      </c>
      <c r="H160" s="265" t="s">
        <v>3590</v>
      </c>
      <c r="I160" t="str">
        <f t="shared" si="2"/>
        <v>"WARRIOR-Charge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v>
      </c>
    </row>
    <row r="161" spans="1:9">
      <c r="A161" s="183" t="s">
        <v>246</v>
      </c>
      <c r="B161" s="258" t="s">
        <v>3253</v>
      </c>
      <c r="C161" s="276" t="s">
        <v>3591</v>
      </c>
      <c r="D161" s="276"/>
      <c r="E161" s="276"/>
      <c r="F161" s="276"/>
      <c r="G161" s="18">
        <v>-1</v>
      </c>
      <c r="H161" s="269" t="s">
        <v>3592</v>
      </c>
      <c r="I161" t="str">
        <f t="shared" si="2"/>
        <v>"WARRIOR-Magie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v>
      </c>
    </row>
    <row r="162" spans="1:9">
      <c r="A162" s="278" t="s">
        <v>247</v>
      </c>
      <c r="B162" s="282"/>
      <c r="C162" s="273" t="s">
        <v>3593</v>
      </c>
      <c r="D162" s="273"/>
      <c r="E162" s="273"/>
      <c r="F162" s="273"/>
      <c r="G162" s="18">
        <v>-1</v>
      </c>
      <c r="H162" s="264" t="s">
        <v>3594</v>
      </c>
      <c r="I162" t="str">
        <f t="shared" si="2"/>
        <v>"MAGICIAN-Récupération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v>
      </c>
    </row>
    <row r="163" spans="1:9">
      <c r="A163" s="77" t="s">
        <v>247</v>
      </c>
      <c r="B163" s="254"/>
      <c r="C163" s="272" t="s">
        <v>3910</v>
      </c>
      <c r="D163" s="272" t="s">
        <v>2811</v>
      </c>
      <c r="E163" s="272"/>
      <c r="F163" s="272"/>
      <c r="G163" s="18"/>
      <c r="H163" s="265" t="s">
        <v>3911</v>
      </c>
      <c r="I163" t="str">
        <f t="shared" si="2"/>
        <v>"MAGICIAN-Tradition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v>
      </c>
    </row>
    <row r="164" spans="1:9">
      <c r="A164" s="77" t="s">
        <v>247</v>
      </c>
      <c r="B164" s="254"/>
      <c r="C164" s="272" t="s">
        <v>167</v>
      </c>
      <c r="D164" s="272" t="s">
        <v>2811</v>
      </c>
      <c r="E164" s="272"/>
      <c r="F164" s="272"/>
      <c r="G164" s="18"/>
      <c r="H164" s="274" t="s">
        <v>191</v>
      </c>
      <c r="I164" t="str">
        <f t="shared" si="2"/>
        <v>"MAGICIAN-Amélioration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165" spans="1:9">
      <c r="A165" s="77" t="s">
        <v>247</v>
      </c>
      <c r="B165" s="254"/>
      <c r="C165" s="272" t="s">
        <v>3595</v>
      </c>
      <c r="D165" s="272"/>
      <c r="E165" s="272"/>
      <c r="F165" s="272"/>
      <c r="G165" s="18">
        <v>-1</v>
      </c>
      <c r="H165" s="274" t="s">
        <v>3596</v>
      </c>
      <c r="I165" t="str">
        <f t="shared" si="2"/>
        <v>"MAGICIAN-Maîtrise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v>
      </c>
    </row>
    <row r="166" spans="1:9">
      <c r="A166" s="288" t="s">
        <v>247</v>
      </c>
      <c r="B166" s="292"/>
      <c r="C166" s="286" t="s">
        <v>3597</v>
      </c>
      <c r="D166" s="286"/>
      <c r="E166" s="286"/>
      <c r="F166" s="286"/>
      <c r="G166" s="18">
        <v>-1</v>
      </c>
      <c r="H166" s="291" t="s">
        <v>3598</v>
      </c>
      <c r="I166" t="str">
        <f t="shared" si="2"/>
        <v>"MAGICIAN-Sorts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v>
      </c>
    </row>
    <row r="167" spans="1:9">
      <c r="A167" s="77" t="s">
        <v>247</v>
      </c>
      <c r="B167" s="57" t="s">
        <v>2964</v>
      </c>
      <c r="C167" s="272" t="s">
        <v>3599</v>
      </c>
      <c r="D167" s="272"/>
      <c r="E167" s="272"/>
      <c r="F167" s="272"/>
      <c r="G167" s="18">
        <v>-1</v>
      </c>
      <c r="H167" s="275" t="s">
        <v>3600</v>
      </c>
      <c r="I167" t="str">
        <f t="shared" si="2"/>
        <v>"MAGICIAN-Abjurateur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v>
      </c>
    </row>
    <row r="168" spans="1:9">
      <c r="A168" s="77" t="s">
        <v>247</v>
      </c>
      <c r="B168" s="57" t="s">
        <v>2964</v>
      </c>
      <c r="C168" s="272" t="s">
        <v>3601</v>
      </c>
      <c r="D168" s="272"/>
      <c r="E168" s="272"/>
      <c r="F168" s="272"/>
      <c r="G168" s="18">
        <v>-1</v>
      </c>
      <c r="H168" s="265" t="s">
        <v>3602</v>
      </c>
      <c r="I168" t="str">
        <f t="shared" si="2"/>
        <v>"MAGICIAN-Protection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v>
      </c>
    </row>
    <row r="169" spans="1:9">
      <c r="A169" s="77" t="s">
        <v>247</v>
      </c>
      <c r="B169" s="57" t="s">
        <v>2964</v>
      </c>
      <c r="C169" s="272" t="s">
        <v>3603</v>
      </c>
      <c r="D169" s="272"/>
      <c r="E169" s="272"/>
      <c r="F169" s="272"/>
      <c r="G169" s="18">
        <v>-1</v>
      </c>
      <c r="H169" s="275" t="s">
        <v>3604</v>
      </c>
      <c r="I169" t="str">
        <f t="shared" si="2"/>
        <v>"MAGICIAN-Transmission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v>
      </c>
    </row>
    <row r="170" spans="1:9">
      <c r="A170" s="77" t="s">
        <v>247</v>
      </c>
      <c r="B170" s="57" t="s">
        <v>2964</v>
      </c>
      <c r="C170" s="272" t="s">
        <v>3605</v>
      </c>
      <c r="D170" s="272"/>
      <c r="E170" s="272"/>
      <c r="F170" s="272"/>
      <c r="G170" s="18">
        <v>-1</v>
      </c>
      <c r="H170" s="275" t="s">
        <v>3606</v>
      </c>
      <c r="I170" t="str">
        <f t="shared" si="2"/>
        <v>"MAGICIAN-Abjuration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v>
      </c>
    </row>
    <row r="171" spans="1:9">
      <c r="A171" s="77" t="s">
        <v>247</v>
      </c>
      <c r="B171" s="57" t="s">
        <v>2964</v>
      </c>
      <c r="C171" s="272" t="s">
        <v>3607</v>
      </c>
      <c r="D171" s="272"/>
      <c r="E171" s="272"/>
      <c r="F171" s="272"/>
      <c r="G171" s="18">
        <v>-1</v>
      </c>
      <c r="H171" s="275" t="s">
        <v>3608</v>
      </c>
      <c r="I171" t="str">
        <f t="shared" si="2"/>
        <v>"MAGICIAN-Résistance aux sorts":  {
 "Code" : "Résistance aux sorts",
 "Class" : "MAGICIAN",
 "Specialisation" : "ABJURATION","UseNumber" : -1,
 "Description" : "À partir du niveau 14, vous avez l'avantage aux jets de sauvegarde contre les sorts. En outre, vous avez la résistance contre les dégâts des sorts."
  }</v>
      </c>
    </row>
    <row r="172" spans="1:9">
      <c r="A172" s="288" t="s">
        <v>247</v>
      </c>
      <c r="B172" s="289" t="s">
        <v>2964</v>
      </c>
      <c r="C172" s="286" t="s">
        <v>3609</v>
      </c>
      <c r="D172" s="286"/>
      <c r="E172" s="286"/>
      <c r="F172" s="286"/>
      <c r="G172" s="18">
        <v>-1</v>
      </c>
      <c r="H172" s="287" t="s">
        <v>3610</v>
      </c>
      <c r="I172" t="str">
        <f t="shared" si="2"/>
        <v>"MAGICIAN-Devin érudit":  {
 "Code" : "Devin érudit",
 "Class" : "MAGICIAN",
 "Specialisation" : "ABJURATION","UseNumber" : -1,
 "Description" : "Au niveau 2, lorsque vous choisissez cette école, l'or et le temps que vous devez dépenser pour copier un sort de divination dans votre grimoire est divisé par deux."
  }</v>
      </c>
    </row>
    <row r="173" spans="1:9">
      <c r="A173" s="77" t="s">
        <v>247</v>
      </c>
      <c r="B173" s="57" t="s">
        <v>2903</v>
      </c>
      <c r="C173" s="272" t="s">
        <v>3611</v>
      </c>
      <c r="D173" s="272"/>
      <c r="E173" s="272"/>
      <c r="F173" s="272"/>
      <c r="G173" s="18">
        <v>-1</v>
      </c>
      <c r="H173" s="275" t="s">
        <v>3612</v>
      </c>
      <c r="I173" t="str">
        <f t="shared" si="2"/>
        <v>"MAGICIAN-Présage":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v>
      </c>
    </row>
    <row r="174" spans="1:9">
      <c r="A174" s="77" t="s">
        <v>247</v>
      </c>
      <c r="B174" s="57" t="s">
        <v>2903</v>
      </c>
      <c r="C174" s="272" t="s">
        <v>3613</v>
      </c>
      <c r="D174" s="272"/>
      <c r="E174" s="272"/>
      <c r="F174" s="272"/>
      <c r="G174" s="18">
        <v>-1</v>
      </c>
      <c r="H174" s="275" t="s">
        <v>3614</v>
      </c>
      <c r="I174" t="str">
        <f t="shared" si="2"/>
        <v>"MAGICIAN-Expert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v>
      </c>
    </row>
    <row r="175" spans="1:9">
      <c r="A175" s="77" t="s">
        <v>247</v>
      </c>
      <c r="B175" s="57" t="s">
        <v>2903</v>
      </c>
      <c r="C175" s="272" t="s">
        <v>3615</v>
      </c>
      <c r="D175" s="272"/>
      <c r="E175" s="272"/>
      <c r="F175" s="272"/>
      <c r="G175" s="18">
        <v>-1</v>
      </c>
      <c r="H175" s="265" t="s">
        <v>3616</v>
      </c>
      <c r="I175" t="str">
        <f t="shared" si="2"/>
        <v>"MAGICIAN-Troisième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v>
      </c>
    </row>
    <row r="176" spans="1:9">
      <c r="A176" s="288" t="s">
        <v>247</v>
      </c>
      <c r="B176" s="289" t="s">
        <v>2903</v>
      </c>
      <c r="C176" s="286" t="s">
        <v>3617</v>
      </c>
      <c r="D176" s="286"/>
      <c r="E176" s="286"/>
      <c r="F176" s="286"/>
      <c r="G176" s="18">
        <v>-1</v>
      </c>
      <c r="H176" s="287" t="s">
        <v>3618</v>
      </c>
      <c r="I176" t="str">
        <f t="shared" si="2"/>
        <v>"MAGICIAN-Présage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v>
      </c>
    </row>
    <row r="177" spans="1:9">
      <c r="A177" s="77" t="s">
        <v>247</v>
      </c>
      <c r="B177" s="57" t="s">
        <v>2904</v>
      </c>
      <c r="C177" s="272" t="s">
        <v>3619</v>
      </c>
      <c r="D177" s="272"/>
      <c r="E177" s="272"/>
      <c r="F177" s="272"/>
      <c r="G177" s="18">
        <v>-1</v>
      </c>
      <c r="H177" s="275" t="s">
        <v>3620</v>
      </c>
      <c r="I177" t="str">
        <f t="shared" si="2"/>
        <v>"MAGICIAN-Enchanteur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v>
      </c>
    </row>
    <row r="178" spans="1:9">
      <c r="A178" s="77" t="s">
        <v>247</v>
      </c>
      <c r="B178" s="57" t="s">
        <v>2904</v>
      </c>
      <c r="C178" s="272" t="s">
        <v>3621</v>
      </c>
      <c r="D178" s="272"/>
      <c r="E178" s="272"/>
      <c r="F178" s="272"/>
      <c r="G178" s="18">
        <v>-1</v>
      </c>
      <c r="H178" s="275" t="s">
        <v>3622</v>
      </c>
      <c r="I178" t="str">
        <f t="shared" si="2"/>
        <v>"MAGICIAN-Regard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v>
      </c>
    </row>
    <row r="179" spans="1:9">
      <c r="A179" s="77" t="s">
        <v>247</v>
      </c>
      <c r="B179" s="57" t="s">
        <v>2904</v>
      </c>
      <c r="C179" s="272" t="s">
        <v>3623</v>
      </c>
      <c r="D179" s="272"/>
      <c r="E179" s="272"/>
      <c r="F179" s="272"/>
      <c r="G179" s="18">
        <v>-1</v>
      </c>
      <c r="H179" s="275" t="s">
        <v>3624</v>
      </c>
      <c r="I179" t="str">
        <f t="shared" si="2"/>
        <v>"MAGICIAN-Charme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v>
      </c>
    </row>
    <row r="180" spans="1:9">
      <c r="A180" s="77" t="s">
        <v>247</v>
      </c>
      <c r="B180" s="57" t="s">
        <v>2904</v>
      </c>
      <c r="C180" s="272" t="s">
        <v>3625</v>
      </c>
      <c r="D180" s="272"/>
      <c r="E180" s="272"/>
      <c r="F180" s="272"/>
      <c r="G180" s="18">
        <v>-1</v>
      </c>
      <c r="H180" s="275" t="s">
        <v>3626</v>
      </c>
      <c r="I180" t="str">
        <f t="shared" si="2"/>
        <v>"MAGICIAN-Partage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v>
      </c>
    </row>
    <row r="181" spans="1:9">
      <c r="A181" s="288" t="s">
        <v>247</v>
      </c>
      <c r="B181" s="289" t="s">
        <v>2904</v>
      </c>
      <c r="C181" s="286" t="s">
        <v>3627</v>
      </c>
      <c r="D181" s="286"/>
      <c r="E181" s="286"/>
      <c r="F181" s="286"/>
      <c r="G181" s="18">
        <v>-1</v>
      </c>
      <c r="H181" s="287" t="s">
        <v>3628</v>
      </c>
      <c r="I181" t="str">
        <f t="shared" si="2"/>
        <v>"MAGICIAN-Altération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v>
      </c>
    </row>
    <row r="182" spans="1:9">
      <c r="A182" s="77" t="s">
        <v>247</v>
      </c>
      <c r="B182" s="57" t="s">
        <v>2905</v>
      </c>
      <c r="C182" s="272" t="s">
        <v>3629</v>
      </c>
      <c r="D182" s="272"/>
      <c r="E182" s="272"/>
      <c r="F182" s="272"/>
      <c r="G182" s="18">
        <v>-1</v>
      </c>
      <c r="H182" s="275" t="s">
        <v>3630</v>
      </c>
      <c r="I182" t="str">
        <f t="shared" si="2"/>
        <v>"MAGICIAN-Évocateur érudit":  {
 "Code" : "Évocateur érudit",
 "Class" : "MAGICIAN",
 "Specialisation" : "EVOCATION","UseNumber" : -1,
 "Description" : "Au niveau 2, l'or et le temps que vous devez passer pour copier un sort d'évocation dans votre grimoire sont réduits de moitié."
  }</v>
      </c>
    </row>
    <row r="183" spans="1:9">
      <c r="A183" s="77" t="s">
        <v>247</v>
      </c>
      <c r="B183" s="57" t="s">
        <v>2905</v>
      </c>
      <c r="C183" s="272" t="s">
        <v>3631</v>
      </c>
      <c r="D183" s="272"/>
      <c r="E183" s="272"/>
      <c r="F183" s="272"/>
      <c r="G183" s="18">
        <v>-1</v>
      </c>
      <c r="H183" s="275" t="s">
        <v>3632</v>
      </c>
      <c r="I183" t="str">
        <f t="shared" si="2"/>
        <v>"MAGICIAN-Façonneur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v>
      </c>
    </row>
    <row r="184" spans="1:9">
      <c r="A184" s="77" t="s">
        <v>247</v>
      </c>
      <c r="B184" s="57" t="s">
        <v>2905</v>
      </c>
      <c r="C184" s="272" t="s">
        <v>3633</v>
      </c>
      <c r="D184" s="272"/>
      <c r="E184" s="272"/>
      <c r="F184" s="272"/>
      <c r="G184" s="18">
        <v>-1</v>
      </c>
      <c r="H184" s="275" t="s">
        <v>3634</v>
      </c>
      <c r="I184" t="str">
        <f t="shared" si="2"/>
        <v>"MAGICIAN-Sort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v>
      </c>
    </row>
    <row r="185" spans="1:9">
      <c r="A185" s="77" t="s">
        <v>247</v>
      </c>
      <c r="B185" s="57" t="s">
        <v>2905</v>
      </c>
      <c r="C185" s="272" t="s">
        <v>3635</v>
      </c>
      <c r="D185" s="272"/>
      <c r="E185" s="272"/>
      <c r="F185" s="272"/>
      <c r="G185" s="18">
        <v>-1</v>
      </c>
      <c r="H185" s="275" t="s">
        <v>3636</v>
      </c>
      <c r="I185" t="str">
        <f t="shared" si="2"/>
        <v>"MAGICIAN-Évocation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v>
      </c>
    </row>
    <row r="186" spans="1:9">
      <c r="A186" s="288" t="s">
        <v>247</v>
      </c>
      <c r="B186" s="289" t="s">
        <v>2905</v>
      </c>
      <c r="C186" s="286" t="s">
        <v>3637</v>
      </c>
      <c r="D186" s="286"/>
      <c r="E186" s="286"/>
      <c r="F186" s="286"/>
      <c r="G186" s="18">
        <v>-1</v>
      </c>
      <c r="H186" s="287" t="s">
        <v>3638</v>
      </c>
      <c r="I186" t="str">
        <f t="shared" si="2"/>
        <v>"MAGICIAN-Surcharge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v>
      </c>
    </row>
    <row r="187" spans="1:9">
      <c r="A187" s="77" t="s">
        <v>247</v>
      </c>
      <c r="B187" s="57" t="s">
        <v>2963</v>
      </c>
      <c r="C187" s="272" t="s">
        <v>3639</v>
      </c>
      <c r="D187" s="272"/>
      <c r="E187" s="272"/>
      <c r="F187" s="272"/>
      <c r="G187" s="18">
        <v>-1</v>
      </c>
      <c r="H187" s="275" t="s">
        <v>3640</v>
      </c>
      <c r="I187" t="str">
        <f t="shared" si="2"/>
        <v>"MAGICIAN-Illusionniste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v>
      </c>
    </row>
    <row r="188" spans="1:9">
      <c r="A188" s="77" t="s">
        <v>247</v>
      </c>
      <c r="B188" s="57" t="s">
        <v>2963</v>
      </c>
      <c r="C188" s="272" t="s">
        <v>3641</v>
      </c>
      <c r="D188" s="272" t="s">
        <v>2811</v>
      </c>
      <c r="E188" s="272"/>
      <c r="F188" s="272"/>
      <c r="G188" s="18"/>
      <c r="H188" s="275" t="s">
        <v>3642</v>
      </c>
      <c r="I188" t="str">
        <f t="shared" si="2"/>
        <v>"MAGICIAN-Illusion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v>
      </c>
    </row>
    <row r="189" spans="1:9">
      <c r="A189" s="77" t="s">
        <v>247</v>
      </c>
      <c r="B189" s="57" t="s">
        <v>2963</v>
      </c>
      <c r="C189" s="272" t="s">
        <v>3643</v>
      </c>
      <c r="D189" s="272"/>
      <c r="E189" s="272"/>
      <c r="F189" s="272"/>
      <c r="G189" s="18">
        <v>-1</v>
      </c>
      <c r="H189" s="275" t="s">
        <v>3644</v>
      </c>
      <c r="I189" t="str">
        <f t="shared" si="2"/>
        <v>"MAGICIAN-Illusions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v>
      </c>
    </row>
    <row r="190" spans="1:9">
      <c r="A190" s="77" t="s">
        <v>247</v>
      </c>
      <c r="B190" s="57" t="s">
        <v>2963</v>
      </c>
      <c r="C190" s="272" t="s">
        <v>1531</v>
      </c>
      <c r="D190" s="272"/>
      <c r="E190" s="272"/>
      <c r="F190" s="272"/>
      <c r="G190" s="18">
        <v>-1</v>
      </c>
      <c r="H190" s="275" t="s">
        <v>3645</v>
      </c>
      <c r="I190" t="str">
        <f t="shared" si="2"/>
        <v>"MAGICIAN-Double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v>
      </c>
    </row>
    <row r="191" spans="1:9">
      <c r="A191" s="288" t="s">
        <v>247</v>
      </c>
      <c r="B191" s="289" t="s">
        <v>2963</v>
      </c>
      <c r="C191" s="286" t="s">
        <v>3646</v>
      </c>
      <c r="D191" s="286"/>
      <c r="E191" s="286"/>
      <c r="F191" s="286"/>
      <c r="G191" s="18">
        <v>-1</v>
      </c>
      <c r="H191" s="287" t="s">
        <v>3647</v>
      </c>
      <c r="I191" t="str">
        <f t="shared" si="2"/>
        <v>"MAGICIAN-Réalité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v>
      </c>
    </row>
    <row r="192" spans="1:9">
      <c r="A192" s="77" t="s">
        <v>247</v>
      </c>
      <c r="B192" s="57" t="s">
        <v>2906</v>
      </c>
      <c r="C192" s="272" t="s">
        <v>3648</v>
      </c>
      <c r="D192" s="272"/>
      <c r="E192" s="272"/>
      <c r="F192" s="272"/>
      <c r="G192" s="18">
        <v>-1</v>
      </c>
      <c r="H192" s="275" t="s">
        <v>3649</v>
      </c>
      <c r="I192" t="str">
        <f t="shared" si="2"/>
        <v>"MAGICIAN-Invocateur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v>
      </c>
    </row>
    <row r="193" spans="1:9">
      <c r="A193" s="77" t="s">
        <v>247</v>
      </c>
      <c r="B193" s="57" t="s">
        <v>2906</v>
      </c>
      <c r="C193" s="272" t="s">
        <v>3650</v>
      </c>
      <c r="D193" s="272"/>
      <c r="E193" s="272"/>
      <c r="F193" s="272"/>
      <c r="G193" s="18">
        <v>-1</v>
      </c>
      <c r="H193" s="275" t="s">
        <v>3651</v>
      </c>
      <c r="I193" t="str">
        <f t="shared" si="2"/>
        <v>"MAGICIAN-Invocation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v>
      </c>
    </row>
    <row r="194" spans="1:9">
      <c r="A194" s="77" t="s">
        <v>247</v>
      </c>
      <c r="B194" s="57" t="s">
        <v>2906</v>
      </c>
      <c r="C194" s="272" t="s">
        <v>3652</v>
      </c>
      <c r="D194" s="272"/>
      <c r="E194" s="272"/>
      <c r="F194" s="272"/>
      <c r="G194" s="18">
        <v>-1</v>
      </c>
      <c r="H194" s="275" t="s">
        <v>3653</v>
      </c>
      <c r="I194" t="str">
        <f t="shared" si="2"/>
        <v>"MAGICIAN-Transposition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v>
      </c>
    </row>
    <row r="195" spans="1:9">
      <c r="A195" s="77" t="s">
        <v>247</v>
      </c>
      <c r="B195" s="57" t="s">
        <v>2906</v>
      </c>
      <c r="C195" s="272" t="s">
        <v>3654</v>
      </c>
      <c r="D195" s="272"/>
      <c r="E195" s="272"/>
      <c r="F195" s="272"/>
      <c r="G195" s="18">
        <v>-1</v>
      </c>
      <c r="H195" s="275" t="s">
        <v>3655</v>
      </c>
      <c r="I195" t="str">
        <f t="shared" ref="I195:I258" si="3">""""&amp;A195&amp;"-"&amp;C195&amp;""":  {
 ""Code"" : """&amp;C195&amp;""",
 ""Class"" : """&amp;A195&amp;""",
 ""Specialisation"" : """&amp;B195&amp;""","
 &amp;IF(ISBLANK(D195),"", """Stats"" : "&amp;D195&amp;",")
 &amp;IF(ISBLANK(E195),"", """Auto"" : "&amp;E195&amp;",")
 &amp;IF(ISBLANK(G195),"", """UseNumber"" : "&amp;G195&amp;",")
 &amp;IF(ISBLANK(F195),"", """Special"" : "&amp;F195&amp;",")&amp;"
 ""Description"" : """&amp;SUBSTITUTE(H195,CHAR(10)," ")&amp;"""
  }"</f>
        <v>"MAGICIAN-Invocateur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v>
      </c>
    </row>
    <row r="196" spans="1:9">
      <c r="A196" s="288" t="s">
        <v>247</v>
      </c>
      <c r="B196" s="289" t="s">
        <v>2906</v>
      </c>
      <c r="C196" s="286" t="s">
        <v>3656</v>
      </c>
      <c r="D196" s="286"/>
      <c r="E196" s="286"/>
      <c r="F196" s="286"/>
      <c r="G196" s="18">
        <v>-1</v>
      </c>
      <c r="H196" s="287" t="s">
        <v>3657</v>
      </c>
      <c r="I196" t="str">
        <f t="shared" si="3"/>
        <v>"MAGICIAN-Invocations durables":  {
 "Code" : "Invocations durables",
 "Class" : "MAGICIAN",
 "Specialisation" : "INVOCATION","UseNumber" : -1,
 "Description" : "À partir de niveau 14, une créature que vous invoquez ou créez avec un sort d'invocation possède 30 points de vie temporaires."
  }</v>
      </c>
    </row>
    <row r="197" spans="1:9">
      <c r="A197" s="77" t="s">
        <v>247</v>
      </c>
      <c r="B197" s="57" t="s">
        <v>2907</v>
      </c>
      <c r="C197" s="272" t="s">
        <v>3658</v>
      </c>
      <c r="D197" s="272"/>
      <c r="E197" s="272"/>
      <c r="F197" s="272"/>
      <c r="G197" s="18">
        <v>-1</v>
      </c>
      <c r="H197" s="275" t="s">
        <v>3659</v>
      </c>
      <c r="I197" t="str">
        <f t="shared" si="3"/>
        <v>"MAGICIAN-Nécromancien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v>
      </c>
    </row>
    <row r="198" spans="1:9">
      <c r="A198" s="77" t="s">
        <v>247</v>
      </c>
      <c r="B198" s="57" t="s">
        <v>2907</v>
      </c>
      <c r="C198" s="272" t="s">
        <v>3660</v>
      </c>
      <c r="D198" s="272"/>
      <c r="E198" s="272"/>
      <c r="F198" s="272"/>
      <c r="G198" s="18">
        <v>-1</v>
      </c>
      <c r="H198" s="275" t="s">
        <v>3661</v>
      </c>
      <c r="I198" t="str">
        <f t="shared" si="3"/>
        <v>"MAGICIAN-Sinistre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v>
      </c>
    </row>
    <row r="199" spans="1:9">
      <c r="A199" s="77" t="s">
        <v>247</v>
      </c>
      <c r="B199" s="57" t="s">
        <v>2907</v>
      </c>
      <c r="C199" s="272" t="s">
        <v>3662</v>
      </c>
      <c r="D199" s="272"/>
      <c r="E199" s="272"/>
      <c r="F199" s="272"/>
      <c r="G199" s="18">
        <v>-1</v>
      </c>
      <c r="H199" s="265" t="s">
        <v>3663</v>
      </c>
      <c r="I199" t="str">
        <f t="shared" si="3"/>
        <v>"MAGICIAN-Serviteurs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v>
      </c>
    </row>
    <row r="200" spans="1:9">
      <c r="A200" s="77" t="s">
        <v>247</v>
      </c>
      <c r="B200" s="57" t="s">
        <v>2907</v>
      </c>
      <c r="C200" s="272" t="s">
        <v>3664</v>
      </c>
      <c r="D200" s="272" t="s">
        <v>2811</v>
      </c>
      <c r="E200" s="272"/>
      <c r="F200" s="272"/>
      <c r="G200" s="18"/>
      <c r="H200" s="275" t="s">
        <v>3665</v>
      </c>
      <c r="I200" t="str">
        <f t="shared" si="3"/>
        <v>"MAGICIAN-Résistance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v>
      </c>
    </row>
    <row r="201" spans="1:9">
      <c r="A201" s="288" t="s">
        <v>247</v>
      </c>
      <c r="B201" s="289" t="s">
        <v>2907</v>
      </c>
      <c r="C201" s="286" t="s">
        <v>3666</v>
      </c>
      <c r="D201" s="286"/>
      <c r="E201" s="286"/>
      <c r="F201" s="286"/>
      <c r="G201" s="18">
        <v>-1</v>
      </c>
      <c r="H201" s="285" t="s">
        <v>3667</v>
      </c>
      <c r="I201" t="str">
        <f t="shared" si="3"/>
        <v>"MAGICIAN-Contrôle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v>
      </c>
    </row>
    <row r="202" spans="1:9">
      <c r="A202" s="77" t="s">
        <v>247</v>
      </c>
      <c r="B202" s="57" t="s">
        <v>2908</v>
      </c>
      <c r="C202" s="272" t="s">
        <v>3668</v>
      </c>
      <c r="D202" s="272"/>
      <c r="E202" s="272"/>
      <c r="F202" s="272"/>
      <c r="G202" s="18">
        <v>-1</v>
      </c>
      <c r="H202" s="275" t="s">
        <v>3669</v>
      </c>
      <c r="I202" t="str">
        <f t="shared" si="3"/>
        <v>"MAGICIAN-Transmutateur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v>
      </c>
    </row>
    <row r="203" spans="1:9">
      <c r="A203" s="77" t="s">
        <v>247</v>
      </c>
      <c r="B203" s="57" t="s">
        <v>2908</v>
      </c>
      <c r="C203" s="272" t="s">
        <v>3670</v>
      </c>
      <c r="D203" s="272"/>
      <c r="E203" s="272"/>
      <c r="F203" s="272"/>
      <c r="G203" s="18">
        <v>-1</v>
      </c>
      <c r="H203" s="275" t="s">
        <v>3671</v>
      </c>
      <c r="I203" t="str">
        <f t="shared" si="3"/>
        <v>"MAGICIAN-Alchimie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v>
      </c>
    </row>
    <row r="204" spans="1:9">
      <c r="A204" s="77" t="s">
        <v>247</v>
      </c>
      <c r="B204" s="57" t="s">
        <v>2908</v>
      </c>
      <c r="C204" s="272" t="s">
        <v>3672</v>
      </c>
      <c r="D204" s="272"/>
      <c r="E204" s="272"/>
      <c r="F204" s="272"/>
      <c r="G204" s="18">
        <v>-1</v>
      </c>
      <c r="H204" s="265" t="s">
        <v>3673</v>
      </c>
      <c r="I204" t="str">
        <f t="shared" si="3"/>
        <v>"MAGICIAN-Pierre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v>
      </c>
    </row>
    <row r="205" spans="1:9">
      <c r="A205" s="77" t="s">
        <v>247</v>
      </c>
      <c r="B205" s="57" t="s">
        <v>2908</v>
      </c>
      <c r="C205" s="272" t="s">
        <v>3674</v>
      </c>
      <c r="D205" s="272"/>
      <c r="E205" s="272"/>
      <c r="F205" s="272"/>
      <c r="G205" s="18">
        <v>-1</v>
      </c>
      <c r="H205" s="275" t="s">
        <v>3675</v>
      </c>
      <c r="I205" t="str">
        <f t="shared" si="3"/>
        <v>"MAGICIAN-Métamorphe":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v>
      </c>
    </row>
    <row r="206" spans="1:9">
      <c r="A206" s="183" t="s">
        <v>247</v>
      </c>
      <c r="B206" s="186" t="s">
        <v>2908</v>
      </c>
      <c r="C206" s="276" t="s">
        <v>3676</v>
      </c>
      <c r="D206" s="276"/>
      <c r="E206" s="276"/>
      <c r="F206" s="276"/>
      <c r="G206" s="18">
        <v>-1</v>
      </c>
      <c r="H206" s="269" t="s">
        <v>3677</v>
      </c>
      <c r="I206" t="str">
        <f t="shared" si="3"/>
        <v>"MAGICIAN-Maître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v>
      </c>
    </row>
    <row r="207" spans="1:9">
      <c r="A207" s="278" t="s">
        <v>249</v>
      </c>
      <c r="B207" s="280"/>
      <c r="C207" s="273" t="s">
        <v>176</v>
      </c>
      <c r="D207" s="273" t="s">
        <v>2811</v>
      </c>
      <c r="E207" s="273" t="s">
        <v>2811</v>
      </c>
      <c r="F207" s="273"/>
      <c r="G207" s="18"/>
      <c r="H207" s="281" t="s">
        <v>177</v>
      </c>
      <c r="I207" t="str">
        <f t="shared" si="3"/>
        <v>"MONK-Défense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v>
      </c>
    </row>
    <row r="208" spans="1:9">
      <c r="A208" s="77" t="s">
        <v>249</v>
      </c>
      <c r="B208" s="57"/>
      <c r="C208" s="272" t="s">
        <v>187</v>
      </c>
      <c r="D208" s="272" t="s">
        <v>2811</v>
      </c>
      <c r="E208" s="272"/>
      <c r="F208" s="272"/>
      <c r="G208" s="18"/>
      <c r="H208" s="274" t="s">
        <v>188</v>
      </c>
      <c r="I208" t="str">
        <f t="shared" si="3"/>
        <v>"MONK-Tradition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v>
      </c>
    </row>
    <row r="209" spans="1:9">
      <c r="A209" s="77" t="s">
        <v>249</v>
      </c>
      <c r="B209" s="57"/>
      <c r="C209" s="272" t="s">
        <v>178</v>
      </c>
      <c r="D209" s="272"/>
      <c r="E209" s="272"/>
      <c r="F209" s="272"/>
      <c r="G209" s="18">
        <v>-1</v>
      </c>
      <c r="H209" s="265" t="s">
        <v>3678</v>
      </c>
      <c r="I209" t="str">
        <f t="shared" si="3"/>
        <v>"MONK-Arts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v>
      </c>
    </row>
    <row r="210" spans="1:9">
      <c r="A210" s="77" t="s">
        <v>249</v>
      </c>
      <c r="B210" s="57"/>
      <c r="C210" s="272" t="s">
        <v>163</v>
      </c>
      <c r="D210" s="272" t="s">
        <v>2811</v>
      </c>
      <c r="E210" s="272" t="s">
        <v>2811</v>
      </c>
      <c r="F210" s="272" t="s">
        <v>2811</v>
      </c>
      <c r="G210" s="18"/>
      <c r="H210" s="265" t="s">
        <v>3679</v>
      </c>
      <c r="I210" t="str">
        <f t="shared" si="3"/>
        <v>"MONK-Ki":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v>
      </c>
    </row>
    <row r="211" spans="1:9">
      <c r="A211" s="77" t="s">
        <v>249</v>
      </c>
      <c r="B211" s="18"/>
      <c r="C211" s="272" t="s">
        <v>179</v>
      </c>
      <c r="D211" s="272"/>
      <c r="E211" s="272"/>
      <c r="F211" s="272" t="s">
        <v>2811</v>
      </c>
      <c r="G211" s="18"/>
      <c r="H211" s="274" t="s">
        <v>180</v>
      </c>
      <c r="I211" t="str">
        <f t="shared" si="3"/>
        <v>"MONK-Défense patiente":  {
 "Code" : "Défense patiente",
 "Class" : "MONK",
 "Specialisation" : "","Special" : true,
 "Description" : "Vous pouvez dépenser 1 point ki pour utiliser l'action Esquiver via une action bonus au cours de votre tour."
  }</v>
      </c>
    </row>
    <row r="212" spans="1:9">
      <c r="A212" s="77" t="s">
        <v>249</v>
      </c>
      <c r="B212" s="18"/>
      <c r="C212" s="272" t="s">
        <v>181</v>
      </c>
      <c r="D212" s="272"/>
      <c r="E212" s="272"/>
      <c r="F212" s="272" t="s">
        <v>2811</v>
      </c>
      <c r="G212" s="18"/>
      <c r="H212" s="274" t="s">
        <v>182</v>
      </c>
      <c r="I212" t="str">
        <f t="shared" si="3"/>
        <v>"MONK-Déluge de coups":  {
 "Code" : "Déluge de coups",
 "Class" : "MONK",
 "Specialisation" : "","Special" : true,
 "Description" : "Immédiatement après avoir utilisé une action Attaquer au cours de votre tour, vous pouvez dépenser 1 point ki pour effectuer deux attaques à mains nues via une action bonus."
  }</v>
      </c>
    </row>
    <row r="213" spans="1:9">
      <c r="A213" s="77" t="s">
        <v>249</v>
      </c>
      <c r="B213" s="18"/>
      <c r="C213" s="272" t="s">
        <v>183</v>
      </c>
      <c r="D213" s="272"/>
      <c r="E213" s="272"/>
      <c r="F213" s="272" t="s">
        <v>2811</v>
      </c>
      <c r="G213" s="18"/>
      <c r="H213" s="274" t="s">
        <v>184</v>
      </c>
      <c r="I213" t="str">
        <f t="shared" si="3"/>
        <v>"MONK-Déplacement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v>
      </c>
    </row>
    <row r="214" spans="1:9">
      <c r="A214" s="77" t="s">
        <v>249</v>
      </c>
      <c r="B214" s="18"/>
      <c r="C214" s="272" t="s">
        <v>185</v>
      </c>
      <c r="D214" s="272" t="s">
        <v>2811</v>
      </c>
      <c r="E214" s="272" t="s">
        <v>2811</v>
      </c>
      <c r="F214" s="272"/>
      <c r="G214" s="18"/>
      <c r="H214" s="274" t="s">
        <v>186</v>
      </c>
      <c r="I214" t="str">
        <f t="shared" si="3"/>
        <v>"MONK-Déplacement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v>
      </c>
    </row>
    <row r="215" spans="1:9">
      <c r="A215" s="77" t="s">
        <v>249</v>
      </c>
      <c r="B215" s="18"/>
      <c r="C215" s="272" t="s">
        <v>189</v>
      </c>
      <c r="D215" s="272"/>
      <c r="E215" s="272"/>
      <c r="F215" s="272"/>
      <c r="G215" s="18">
        <v>-1</v>
      </c>
      <c r="H215" s="274" t="s">
        <v>190</v>
      </c>
      <c r="I215" t="str">
        <f t="shared" si="3"/>
        <v>"MONK-Parade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v>
      </c>
    </row>
    <row r="216" spans="1:9">
      <c r="A216" s="77" t="s">
        <v>249</v>
      </c>
      <c r="B216" s="18"/>
      <c r="C216" s="272" t="s">
        <v>167</v>
      </c>
      <c r="D216" s="272" t="s">
        <v>2811</v>
      </c>
      <c r="E216" s="272"/>
      <c r="F216" s="272"/>
      <c r="G216" s="18"/>
      <c r="H216" s="275" t="s">
        <v>191</v>
      </c>
      <c r="I216" t="str">
        <f t="shared" si="3"/>
        <v>"MONK-Amélioration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17" spans="1:9">
      <c r="A217" s="77" t="s">
        <v>249</v>
      </c>
      <c r="B217" s="18"/>
      <c r="C217" s="272" t="s">
        <v>192</v>
      </c>
      <c r="D217" s="272"/>
      <c r="E217" s="272"/>
      <c r="F217" s="272"/>
      <c r="G217" s="18">
        <v>-1</v>
      </c>
      <c r="H217" s="275" t="s">
        <v>193</v>
      </c>
      <c r="I217" t="str">
        <f t="shared" si="3"/>
        <v>"MONK-Chute ralentie":  {
 "Code" : "Chute ralentie",
 "Class" : "MONK",
 "Specialisation" : "","UseNumber" : -1,
 "Description" : "Dès le niveau 4, vous pouvez utiliser votre réaction lorsque vous tombez pour réduire les dégâts consécutifs à une chute d'un montant égal à cinq fois votre niveau de moine."
  }</v>
      </c>
    </row>
    <row r="218" spans="1:9">
      <c r="A218" s="77" t="s">
        <v>249</v>
      </c>
      <c r="B218" s="18"/>
      <c r="C218" s="272" t="s">
        <v>194</v>
      </c>
      <c r="D218" s="272"/>
      <c r="E218" s="272"/>
      <c r="F218" s="272"/>
      <c r="G218" s="18">
        <v>-1</v>
      </c>
      <c r="H218" s="275" t="s">
        <v>195</v>
      </c>
      <c r="I218" t="str">
        <f t="shared" si="3"/>
        <v>"MONK-Attaque supplémentaire":  {
 "Code" : "Attaque supplémentaire",
 "Class" : "MONK",
 "Specialisation" : "","UseNumber" : -1,
 "Description" : "À partir du niveau 5, vous pouvez attaquer deux fois, au lieu d'une, lorsque vous utiliser une action Attaquer lors de votre tour."
  }</v>
      </c>
    </row>
    <row r="219" spans="1:9">
      <c r="A219" s="77" t="s">
        <v>249</v>
      </c>
      <c r="B219" s="18"/>
      <c r="C219" s="272" t="s">
        <v>196</v>
      </c>
      <c r="D219" s="272"/>
      <c r="E219" s="272"/>
      <c r="F219" s="272"/>
      <c r="G219" s="18">
        <v>-1</v>
      </c>
      <c r="H219" s="275" t="s">
        <v>3680</v>
      </c>
      <c r="I219" t="str">
        <f t="shared" si="3"/>
        <v>"MONK-Frappe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v>
      </c>
    </row>
    <row r="220" spans="1:9">
      <c r="A220" s="77" t="s">
        <v>249</v>
      </c>
      <c r="B220" s="18"/>
      <c r="C220" s="272" t="s">
        <v>197</v>
      </c>
      <c r="D220" s="272"/>
      <c r="E220" s="272"/>
      <c r="F220" s="272"/>
      <c r="G220" s="18">
        <v>-1</v>
      </c>
      <c r="H220" s="275" t="s">
        <v>198</v>
      </c>
      <c r="I220" t="str">
        <f t="shared" si="3"/>
        <v>"MONK-Frappes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v>
      </c>
    </row>
    <row r="221" spans="1:9">
      <c r="A221" s="77" t="s">
        <v>249</v>
      </c>
      <c r="B221" s="18"/>
      <c r="C221" s="272" t="s">
        <v>199</v>
      </c>
      <c r="D221" s="272"/>
      <c r="E221" s="272"/>
      <c r="F221" s="272"/>
      <c r="G221" s="18">
        <v>-1</v>
      </c>
      <c r="H221" s="275" t="s">
        <v>3681</v>
      </c>
      <c r="I221" t="str">
        <f t="shared" si="3"/>
        <v>"MONK-Dérobade":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v>
      </c>
    </row>
    <row r="222" spans="1:9">
      <c r="A222" s="77" t="s">
        <v>249</v>
      </c>
      <c r="B222" s="18"/>
      <c r="C222" s="272" t="s">
        <v>200</v>
      </c>
      <c r="D222" s="272"/>
      <c r="E222" s="272"/>
      <c r="F222" s="272"/>
      <c r="G222" s="18">
        <v>-1</v>
      </c>
      <c r="H222" s="275" t="s">
        <v>201</v>
      </c>
      <c r="I222" t="str">
        <f t="shared" si="3"/>
        <v>"MONK-Tranquillité de l'esprit":  {
 "Code" : "Tranquillité de l'esprit",
 "Class" : "MONK",
 "Specialisation" : "","UseNumber" : -1,
 "Description" : "À partir du niveau 7, vous pouvez utiliser votre action pour mettre fin à un effet qui vous affecte et vous inflige la condition charmé ou effrayé."
  }</v>
      </c>
    </row>
    <row r="223" spans="1:9">
      <c r="A223" s="77" t="s">
        <v>249</v>
      </c>
      <c r="B223" s="18"/>
      <c r="C223" s="272" t="s">
        <v>168</v>
      </c>
      <c r="D223" s="272" t="s">
        <v>2811</v>
      </c>
      <c r="E223" s="272"/>
      <c r="F223" s="272"/>
      <c r="G223" s="18">
        <v>-1</v>
      </c>
      <c r="H223" s="275" t="s">
        <v>202</v>
      </c>
      <c r="I223" t="str">
        <f t="shared" si="3"/>
        <v>"MONK-Pureté du corps":  {
 "Code" : "Pureté du corps",
 "Class" : "MONK",
 "Specialisation" : "","Stats" : true,"UseNumber" : -1,
 "Description" : "Au niveau 10, votre maîtrise du flux de ki qui vous parcourt vous immunise aux maladies et aux poisons."
  }</v>
      </c>
    </row>
    <row r="224" spans="1:9">
      <c r="A224" s="77" t="s">
        <v>249</v>
      </c>
      <c r="B224" s="18"/>
      <c r="C224" s="272" t="s">
        <v>170</v>
      </c>
      <c r="D224" s="272"/>
      <c r="E224" s="272"/>
      <c r="F224" s="272"/>
      <c r="G224" s="18">
        <v>-1</v>
      </c>
      <c r="H224" s="275" t="s">
        <v>203</v>
      </c>
      <c r="I224" t="str">
        <f t="shared" si="3"/>
        <v>"MONK-Langage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v>
      </c>
    </row>
    <row r="225" spans="1:9">
      <c r="A225" s="77" t="s">
        <v>249</v>
      </c>
      <c r="B225" s="18"/>
      <c r="C225" s="272" t="s">
        <v>171</v>
      </c>
      <c r="D225" s="272" t="s">
        <v>2811</v>
      </c>
      <c r="E225" s="272"/>
      <c r="F225" s="272"/>
      <c r="G225" s="18"/>
      <c r="H225" s="275" t="s">
        <v>204</v>
      </c>
      <c r="I225" t="str">
        <f t="shared" si="3"/>
        <v>"MONK-Âme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v>
      </c>
    </row>
    <row r="226" spans="1:9">
      <c r="A226" s="77" t="s">
        <v>249</v>
      </c>
      <c r="B226" s="18"/>
      <c r="C226" s="272" t="s">
        <v>172</v>
      </c>
      <c r="D226" s="272"/>
      <c r="E226" s="272"/>
      <c r="F226" s="272"/>
      <c r="G226" s="18">
        <v>-1</v>
      </c>
      <c r="H226" s="275" t="s">
        <v>205</v>
      </c>
      <c r="I226" t="str">
        <f t="shared" si="3"/>
        <v>"MONK-Jeunesse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v>
      </c>
    </row>
    <row r="227" spans="1:9">
      <c r="A227" s="77" t="s">
        <v>249</v>
      </c>
      <c r="B227" s="18"/>
      <c r="C227" s="272" t="s">
        <v>174</v>
      </c>
      <c r="D227" s="272"/>
      <c r="E227" s="272"/>
      <c r="F227" s="272" t="s">
        <v>2811</v>
      </c>
      <c r="G227" s="18"/>
      <c r="H227" s="275" t="s">
        <v>3682</v>
      </c>
      <c r="I227" t="str">
        <f t="shared" si="3"/>
        <v>"MONK-Corps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v>
      </c>
    </row>
    <row r="228" spans="1:9">
      <c r="A228" s="288" t="s">
        <v>249</v>
      </c>
      <c r="B228" s="284"/>
      <c r="C228" s="286" t="s">
        <v>175</v>
      </c>
      <c r="D228" s="286"/>
      <c r="E228" s="286"/>
      <c r="F228" s="286"/>
      <c r="G228" s="18">
        <v>-1</v>
      </c>
      <c r="H228" s="287" t="s">
        <v>206</v>
      </c>
      <c r="I228" t="str">
        <f t="shared" si="3"/>
        <v>"MONK-Perfection de l'être":  {
 "Code" : "Perfection de l'être",
 "Class" : "MONK",
 "Specialisation" : "","UseNumber" : -1,
 "Description" : "Au niveau 20, lorsque vous lancez l'initiative et n'avez plus de points de ki disponibles, vous regagnez 4 points ki."
  }</v>
      </c>
    </row>
    <row r="229" spans="1:9">
      <c r="A229" s="77" t="s">
        <v>249</v>
      </c>
      <c r="B229" s="18" t="s">
        <v>2892</v>
      </c>
      <c r="C229" s="272" t="s">
        <v>209</v>
      </c>
      <c r="D229" s="272"/>
      <c r="E229" s="272"/>
      <c r="F229" s="272"/>
      <c r="G229" s="18">
        <v>-1</v>
      </c>
      <c r="H229" s="265" t="s">
        <v>3683</v>
      </c>
      <c r="I229" t="str">
        <f t="shared" si="3"/>
        <v>"MONK-Technique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v>
      </c>
    </row>
    <row r="230" spans="1:9">
      <c r="A230" s="77" t="s">
        <v>249</v>
      </c>
      <c r="B230" s="18" t="s">
        <v>2892</v>
      </c>
      <c r="C230" s="272" t="s">
        <v>210</v>
      </c>
      <c r="D230" s="272"/>
      <c r="E230" s="272"/>
      <c r="F230" s="272"/>
      <c r="G230" s="18">
        <v>-1</v>
      </c>
      <c r="H230" s="275" t="s">
        <v>211</v>
      </c>
      <c r="I230" t="str">
        <f t="shared" si="3"/>
        <v>"MONK-Intégrité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v>
      </c>
    </row>
    <row r="231" spans="1:9">
      <c r="A231" s="77" t="s">
        <v>249</v>
      </c>
      <c r="B231" s="18" t="s">
        <v>2892</v>
      </c>
      <c r="C231" s="272" t="s">
        <v>212</v>
      </c>
      <c r="D231" s="272"/>
      <c r="E231" s="272"/>
      <c r="F231" s="272"/>
      <c r="G231" s="18">
        <v>-1</v>
      </c>
      <c r="H231" s="275" t="s">
        <v>3684</v>
      </c>
      <c r="I231" t="str">
        <f t="shared" si="3"/>
        <v>"MONK-Tranquillité":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v>
      </c>
    </row>
    <row r="232" spans="1:9">
      <c r="A232" s="288" t="s">
        <v>249</v>
      </c>
      <c r="B232" s="284" t="s">
        <v>2892</v>
      </c>
      <c r="C232" s="286" t="s">
        <v>213</v>
      </c>
      <c r="D232" s="286"/>
      <c r="E232" s="286"/>
      <c r="F232" s="286"/>
      <c r="G232" s="18">
        <v>-1</v>
      </c>
      <c r="H232" s="287" t="s">
        <v>214</v>
      </c>
      <c r="I232" t="str">
        <f t="shared" si="3"/>
        <v>"MONK-Paume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v>
      </c>
    </row>
    <row r="233" spans="1:9">
      <c r="A233" s="77" t="s">
        <v>249</v>
      </c>
      <c r="B233" s="18" t="s">
        <v>2893</v>
      </c>
      <c r="C233" s="272" t="s">
        <v>217</v>
      </c>
      <c r="D233" s="272"/>
      <c r="E233" s="272"/>
      <c r="F233" s="272" t="s">
        <v>2811</v>
      </c>
      <c r="G233" s="18"/>
      <c r="H233" s="275" t="s">
        <v>3685</v>
      </c>
      <c r="I233" t="str">
        <f t="shared" si="3"/>
        <v>"MONK-Arts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v>
      </c>
    </row>
    <row r="234" spans="1:9">
      <c r="A234" s="77" t="s">
        <v>249</v>
      </c>
      <c r="B234" s="18" t="s">
        <v>2893</v>
      </c>
      <c r="C234" s="272" t="s">
        <v>218</v>
      </c>
      <c r="D234" s="272"/>
      <c r="E234" s="272"/>
      <c r="F234" s="272"/>
      <c r="G234" s="18">
        <v>-1</v>
      </c>
      <c r="H234" s="275" t="s">
        <v>219</v>
      </c>
      <c r="I234" t="str">
        <f t="shared" si="3"/>
        <v>"MONK-Pas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v>
      </c>
    </row>
    <row r="235" spans="1:9">
      <c r="A235" s="77" t="s">
        <v>249</v>
      </c>
      <c r="B235" s="18" t="s">
        <v>2893</v>
      </c>
      <c r="C235" s="272" t="s">
        <v>220</v>
      </c>
      <c r="D235" s="272"/>
      <c r="E235" s="272"/>
      <c r="F235" s="272"/>
      <c r="G235" s="18">
        <v>-1</v>
      </c>
      <c r="H235" s="275" t="s">
        <v>221</v>
      </c>
      <c r="I235" t="str">
        <f t="shared" si="3"/>
        <v>"MONK-Linceul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v>
      </c>
    </row>
    <row r="236" spans="1:9">
      <c r="A236" s="288" t="s">
        <v>249</v>
      </c>
      <c r="B236" s="284" t="s">
        <v>2893</v>
      </c>
      <c r="C236" s="286" t="s">
        <v>222</v>
      </c>
      <c r="D236" s="286"/>
      <c r="E236" s="286"/>
      <c r="F236" s="286"/>
      <c r="G236" s="18">
        <v>-1</v>
      </c>
      <c r="H236" s="287" t="s">
        <v>223</v>
      </c>
      <c r="I236" t="str">
        <f t="shared" si="3"/>
        <v>"MONK-Opportuniste":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v>
      </c>
    </row>
    <row r="237" spans="1:9">
      <c r="A237" s="77" t="s">
        <v>249</v>
      </c>
      <c r="B237" s="18" t="s">
        <v>2894</v>
      </c>
      <c r="C237" s="272" t="s">
        <v>226</v>
      </c>
      <c r="D237" s="272"/>
      <c r="E237" s="272"/>
      <c r="F237" s="272"/>
      <c r="G237" s="18">
        <v>-1</v>
      </c>
      <c r="H237" s="265" t="s">
        <v>3686</v>
      </c>
      <c r="I237" t="str">
        <f t="shared" si="3"/>
        <v>"MONK-Disciple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v>
      </c>
    </row>
    <row r="238" spans="1:9">
      <c r="A238" s="77" t="s">
        <v>249</v>
      </c>
      <c r="B238" s="18" t="s">
        <v>2894</v>
      </c>
      <c r="C238" s="272" t="s">
        <v>3687</v>
      </c>
      <c r="D238" s="272"/>
      <c r="E238" s="272"/>
      <c r="F238" s="272" t="s">
        <v>2811</v>
      </c>
      <c r="G238" s="18"/>
      <c r="H238" s="275" t="s">
        <v>3688</v>
      </c>
      <c r="I238" t="str">
        <f t="shared" si="3"/>
        <v>"MONK-Chevauchée du vent":  {
 "Code" : "Chevauchée du vent",
 "Class" : "MONK",
 "Specialisation" : "ELEMENTS_WAY","Special" : true,
 "Description" : "(niveau 11 requis). Vous pouvez dépenser 4 points ki pour lancer le sort vol, en vous ciblant."
  }</v>
      </c>
    </row>
    <row r="239" spans="1:9">
      <c r="A239" s="77" t="s">
        <v>249</v>
      </c>
      <c r="B239" s="18" t="s">
        <v>2894</v>
      </c>
      <c r="C239" s="272" t="s">
        <v>3689</v>
      </c>
      <c r="D239" s="272"/>
      <c r="E239" s="272"/>
      <c r="F239" s="272" t="s">
        <v>2811</v>
      </c>
      <c r="G239" s="18"/>
      <c r="H239" s="275" t="s">
        <v>3690</v>
      </c>
      <c r="I239" t="str">
        <f t="shared" si="3"/>
        <v>"MONK-Crochets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v>
      </c>
    </row>
    <row r="240" spans="1:9">
      <c r="A240" s="77" t="s">
        <v>249</v>
      </c>
      <c r="B240" s="18" t="s">
        <v>2894</v>
      </c>
      <c r="C240" s="272" t="s">
        <v>3691</v>
      </c>
      <c r="D240" s="272"/>
      <c r="E240" s="272"/>
      <c r="F240" s="272" t="s">
        <v>2811</v>
      </c>
      <c r="G240" s="18"/>
      <c r="H240" s="275" t="s">
        <v>3694</v>
      </c>
      <c r="I240" t="str">
        <f t="shared" si="3"/>
        <v>"MONK-Défense de la montagne éternelle":  {
 "Code" : "Défense de la montagne éternelle",
 "Class" : "MONK",
 "Specialisation" : "ELEMENTS_WAY","Special" : true,
 "Description" : "(niveau 17 requis). Vous pouvez dépenser 5 points ki pour lancer sur vous-même le sort peau de pierre."
  }</v>
      </c>
    </row>
    <row r="241" spans="1:9">
      <c r="A241" s="77" t="s">
        <v>249</v>
      </c>
      <c r="B241" s="18" t="s">
        <v>2894</v>
      </c>
      <c r="C241" s="272" t="s">
        <v>3692</v>
      </c>
      <c r="D241" s="272"/>
      <c r="E241" s="272"/>
      <c r="F241" s="272" t="s">
        <v>2811</v>
      </c>
      <c r="G241" s="18"/>
      <c r="H241" s="275" t="s">
        <v>3693</v>
      </c>
      <c r="I241" t="str">
        <f t="shared" si="3"/>
        <v>"MONK-Façonnage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v>
      </c>
    </row>
    <row r="242" spans="1:9">
      <c r="A242" s="77" t="s">
        <v>249</v>
      </c>
      <c r="B242" s="18" t="s">
        <v>2894</v>
      </c>
      <c r="C242" s="272" t="s">
        <v>3695</v>
      </c>
      <c r="D242" s="272"/>
      <c r="E242" s="272"/>
      <c r="F242" s="272" t="s">
        <v>2811</v>
      </c>
      <c r="G242" s="18"/>
      <c r="H242" s="275" t="s">
        <v>3696</v>
      </c>
      <c r="I242" t="str">
        <f t="shared" si="3"/>
        <v>"MONK-Flammes du phénix":  {
 "Code" : "Flammes du phénix",
 "Class" : "MONK",
 "Specialisation" : "ELEMENTS_WAY","Special" : true,
 "Description" : "(niveau 11 requis). Vous pouvez dépenser 4 points ki pour lancer le sort boule de feu."
  }</v>
      </c>
    </row>
    <row r="243" spans="1:9">
      <c r="A243" s="77" t="s">
        <v>249</v>
      </c>
      <c r="B243" s="18" t="s">
        <v>2894</v>
      </c>
      <c r="C243" s="272" t="s">
        <v>3697</v>
      </c>
      <c r="D243" s="272"/>
      <c r="E243" s="272"/>
      <c r="F243" s="272" t="s">
        <v>2811</v>
      </c>
      <c r="G243" s="18"/>
      <c r="H243" s="275" t="s">
        <v>3698</v>
      </c>
      <c r="I243" t="str">
        <f t="shared" si="3"/>
        <v>"MONK-Forme brumeuse":  {
 "Code" : "Forme brumeuse",
 "Class" : "MONK",
 "Specialisation" : "ELEMENTS_WAY","Special" : true,
 "Description" : "(niveau 11 requis). Vous pouvez dépenser 4 points ki pour lancer sur vous-même le sort forme gazeuse."
  }</v>
      </c>
    </row>
    <row r="244" spans="1:9">
      <c r="A244" s="77" t="s">
        <v>249</v>
      </c>
      <c r="B244" s="18" t="s">
        <v>2894</v>
      </c>
      <c r="C244" s="272" t="s">
        <v>3699</v>
      </c>
      <c r="D244" s="272"/>
      <c r="E244" s="272"/>
      <c r="F244" s="272" t="s">
        <v>2811</v>
      </c>
      <c r="G244" s="18"/>
      <c r="H244" s="275" t="s">
        <v>3700</v>
      </c>
      <c r="I244" t="str">
        <f t="shared" si="3"/>
        <v>"MONK-Fouet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v>
      </c>
    </row>
    <row r="245" spans="1:9">
      <c r="A245" s="77" t="s">
        <v>249</v>
      </c>
      <c r="B245" s="18" t="s">
        <v>2894</v>
      </c>
      <c r="C245" s="272" t="s">
        <v>3701</v>
      </c>
      <c r="D245" s="272"/>
      <c r="E245" s="272"/>
      <c r="F245" s="272" t="s">
        <v>2811</v>
      </c>
      <c r="G245" s="18"/>
      <c r="H245" s="275" t="s">
        <v>3702</v>
      </c>
      <c r="I245" t="str">
        <f t="shared" si="3"/>
        <v>"MONK-Frappe incandescente écrasante":  {
 "Code" : "Frappe incandescente écrasante",
 "Class" : "MONK",
 "Specialisation" : "ELEMENTS_WAY","Special" : true,
 "Description" : "Vous pouvez dépenser 2 points ki pour lancer le sort mains brûlantes."
  }</v>
      </c>
    </row>
    <row r="246" spans="1:9">
      <c r="A246" s="77" t="s">
        <v>249</v>
      </c>
      <c r="B246" s="18" t="s">
        <v>2894</v>
      </c>
      <c r="C246" s="272" t="s">
        <v>3703</v>
      </c>
      <c r="D246" s="272"/>
      <c r="E246" s="272"/>
      <c r="F246" s="272" t="s">
        <v>2811</v>
      </c>
      <c r="G246" s="18"/>
      <c r="H246" s="275" t="s">
        <v>3704</v>
      </c>
      <c r="I246" t="str">
        <f t="shared" si="3"/>
        <v>"MONK-Gong du sommet":  {
 "Code" : "Gong du sommet",
 "Class" : "MONK",
 "Specialisation" : "ELEMENTS_WAY","Special" : true,
 "Description" : "(niveau 6 requis). Vous pouvez dépenser 3 points ki pour lancer le sort fracassement."
  }</v>
      </c>
    </row>
    <row r="247" spans="1:9">
      <c r="A247" s="77" t="s">
        <v>249</v>
      </c>
      <c r="B247" s="18" t="s">
        <v>2894</v>
      </c>
      <c r="C247" s="272" t="s">
        <v>3705</v>
      </c>
      <c r="D247" s="272"/>
      <c r="E247" s="272"/>
      <c r="F247" s="272"/>
      <c r="G247" s="18">
        <v>-1</v>
      </c>
      <c r="H247" s="265" t="s">
        <v>3706</v>
      </c>
      <c r="I247" t="str">
        <f t="shared" si="3"/>
        <v>"MONK-Lien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v>
      </c>
    </row>
    <row r="248" spans="1:9">
      <c r="A248" s="77" t="s">
        <v>249</v>
      </c>
      <c r="B248" s="18" t="s">
        <v>2894</v>
      </c>
      <c r="C248" s="272" t="s">
        <v>3707</v>
      </c>
      <c r="D248" s="272"/>
      <c r="E248" s="272"/>
      <c r="F248" s="272" t="s">
        <v>2811</v>
      </c>
      <c r="G248" s="18"/>
      <c r="H248" s="275" t="s">
        <v>3708</v>
      </c>
      <c r="I248" t="str">
        <f t="shared" si="3"/>
        <v>"MONK-Poigne du vent du nord":  {
 "Code" : "Poigne du vent du nord",
 "Class" : "MONK",
 "Specialisation" : "ELEMENTS_WAY","Special" : true,
 "Description" : "(niveau 6 requis). Vous pouvez dépenser 3 points ki pour lancer immobilisation de personne."
  }</v>
      </c>
    </row>
    <row r="249" spans="1:9">
      <c r="A249" s="77" t="s">
        <v>249</v>
      </c>
      <c r="B249" s="18" t="s">
        <v>2894</v>
      </c>
      <c r="C249" s="272" t="s">
        <v>3709</v>
      </c>
      <c r="D249" s="272"/>
      <c r="E249" s="272"/>
      <c r="F249" s="272"/>
      <c r="G249" s="18">
        <v>-1</v>
      </c>
      <c r="H249" s="275" t="s">
        <v>3710</v>
      </c>
      <c r="I249" t="str">
        <f t="shared" si="3"/>
        <v>"MONK-Poing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v>
      </c>
    </row>
    <row r="250" spans="1:9">
      <c r="A250" s="77" t="s">
        <v>249</v>
      </c>
      <c r="B250" s="18" t="s">
        <v>2894</v>
      </c>
      <c r="C250" s="272" t="s">
        <v>3711</v>
      </c>
      <c r="D250" s="272"/>
      <c r="E250" s="272"/>
      <c r="F250" s="272" t="s">
        <v>2811</v>
      </c>
      <c r="G250" s="18"/>
      <c r="H250" s="275" t="s">
        <v>3712</v>
      </c>
      <c r="I250" t="str">
        <f t="shared" si="3"/>
        <v>"MONK-Poing des quatre tonnerres":  {
 "Code" : "Poing des quatre tonnerres",
 "Class" : "MONK",
 "Specialisation" : "ELEMENTS_WAY","Special" : true,
 "Description" : "Vous pouvez dépenser 2 points ki pour lancer le sort onde de choc."
  }</v>
      </c>
    </row>
    <row r="251" spans="1:9">
      <c r="A251" s="77" t="s">
        <v>249</v>
      </c>
      <c r="B251" s="18" t="s">
        <v>2894</v>
      </c>
      <c r="C251" s="272" t="s">
        <v>3713</v>
      </c>
      <c r="D251" s="272"/>
      <c r="E251" s="272"/>
      <c r="F251" s="272" t="s">
        <v>2811</v>
      </c>
      <c r="G251" s="18"/>
      <c r="H251" s="275" t="s">
        <v>3714</v>
      </c>
      <c r="I251" t="str">
        <f t="shared" si="3"/>
        <v>"MONK-Rivière de la flamme affamée":  {
 "Code" : "Rivière de la flamme affamée",
 "Class" : "MONK",
 "Specialisation" : "ELEMENTS_WAY","Special" : true,
 "Description" : "(niveau 17 requis). Vous pouvez dépenser 5 points ki pour lancer le sort mur de feu."
  }</v>
      </c>
    </row>
    <row r="252" spans="1:9">
      <c r="A252" s="77" t="s">
        <v>249</v>
      </c>
      <c r="B252" s="18" t="s">
        <v>2894</v>
      </c>
      <c r="C252" s="272" t="s">
        <v>3715</v>
      </c>
      <c r="D252" s="272"/>
      <c r="E252" s="272"/>
      <c r="F252" s="272" t="s">
        <v>2811</v>
      </c>
      <c r="G252" s="18"/>
      <c r="H252" s="275" t="s">
        <v>3716</v>
      </c>
      <c r="I252" t="str">
        <f t="shared" si="3"/>
        <v>"MONK-Ruée des esprits du vent":  {
 "Code" : "Ruée des esprits du vent",
 "Class" : "MONK",
 "Specialisation" : "ELEMENTS_WAY","Special" : true,
 "Description" : "Vous pouvez dépenser 2 points ki pour lancer le sort bourrasque."
  }</v>
      </c>
    </row>
    <row r="253" spans="1:9">
      <c r="A253" s="77" t="s">
        <v>249</v>
      </c>
      <c r="B253" s="18" t="s">
        <v>2894</v>
      </c>
      <c r="C253" s="272" t="s">
        <v>3717</v>
      </c>
      <c r="D253" s="272"/>
      <c r="E253" s="272"/>
      <c r="F253" s="272" t="s">
        <v>2811</v>
      </c>
      <c r="G253" s="18"/>
      <c r="H253" s="275" t="s">
        <v>3718</v>
      </c>
      <c r="I253" t="str">
        <f t="shared" si="3"/>
        <v>"MONK-Souffle de l'hiver":  {
 "Code" : "Souffle de l'hiver",
 "Class" : "MONK",
 "Specialisation" : "ELEMENTS_WAY","Special" : true,
 "Description" : "(niveau 17 requis). Vous pouvez dépenser 6 points ki pour lancer cône de froid."
  }</v>
      </c>
    </row>
    <row r="254" spans="1:9">
      <c r="A254" s="183" t="s">
        <v>249</v>
      </c>
      <c r="B254" s="54" t="s">
        <v>2894</v>
      </c>
      <c r="C254" s="276" t="s">
        <v>3719</v>
      </c>
      <c r="D254" s="276"/>
      <c r="E254" s="276"/>
      <c r="F254" s="272" t="s">
        <v>2811</v>
      </c>
      <c r="G254" s="18"/>
      <c r="H254" s="277" t="s">
        <v>3720</v>
      </c>
      <c r="I254" t="str">
        <f t="shared" si="3"/>
        <v>"MONK-Vague de terre grondante":  {
 "Code" : "Vague de terre grondante",
 "Class" : "MONK",
 "Specialisation" : "ELEMENTS_WAY","Special" : true,
 "Description" : "(niveau 17 requis). Vous pouvez dépenser 6 points ki pour lancer le sort mur de pierre."
  }</v>
      </c>
    </row>
    <row r="255" spans="1:9">
      <c r="A255" s="278" t="s">
        <v>12</v>
      </c>
      <c r="B255" s="165"/>
      <c r="C255" s="273" t="s">
        <v>3721</v>
      </c>
      <c r="D255" s="273"/>
      <c r="E255" s="273"/>
      <c r="F255" s="273"/>
      <c r="G255" s="18">
        <v>-1</v>
      </c>
      <c r="H255" s="264" t="s">
        <v>3722</v>
      </c>
      <c r="I255" t="str">
        <f t="shared" si="3"/>
        <v>"PALADIN-Sens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v>
      </c>
    </row>
    <row r="256" spans="1:9">
      <c r="A256" s="77" t="s">
        <v>12</v>
      </c>
      <c r="B256" s="18"/>
      <c r="C256" s="272" t="s">
        <v>2834</v>
      </c>
      <c r="D256" s="272" t="s">
        <v>2811</v>
      </c>
      <c r="E256" s="272"/>
      <c r="F256" s="272"/>
      <c r="G256" s="18"/>
      <c r="H256" s="265" t="s">
        <v>3912</v>
      </c>
      <c r="I256" t="str">
        <f t="shared" si="3"/>
        <v>"PALADIN-Style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57" spans="1:9">
      <c r="A257" s="77" t="s">
        <v>12</v>
      </c>
      <c r="B257" s="18"/>
      <c r="C257" s="272" t="s">
        <v>3723</v>
      </c>
      <c r="D257" s="272"/>
      <c r="E257" s="272"/>
      <c r="F257" s="272"/>
      <c r="G257" s="18">
        <v>-1</v>
      </c>
      <c r="H257" s="265" t="s">
        <v>3724</v>
      </c>
      <c r="I257" t="str">
        <f t="shared" si="3"/>
        <v>"PALADIN-Imposition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v>
      </c>
    </row>
    <row r="258" spans="1:9">
      <c r="A258" s="77" t="s">
        <v>12</v>
      </c>
      <c r="B258" s="18"/>
      <c r="C258" s="272" t="s">
        <v>3725</v>
      </c>
      <c r="D258" s="272"/>
      <c r="E258" s="272"/>
      <c r="F258" s="272"/>
      <c r="G258" s="18">
        <v>-1</v>
      </c>
      <c r="H258" s="275" t="s">
        <v>3726</v>
      </c>
      <c r="I258" t="str">
        <f t="shared" si="3"/>
        <v>"PALADIN-Châtiment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v>
      </c>
    </row>
    <row r="259" spans="1:9">
      <c r="A259" s="77" t="s">
        <v>12</v>
      </c>
      <c r="B259" s="18"/>
      <c r="C259" s="272" t="s">
        <v>3727</v>
      </c>
      <c r="D259" s="272" t="s">
        <v>2811</v>
      </c>
      <c r="E259" s="272"/>
      <c r="F259" s="272"/>
      <c r="G259" s="18"/>
      <c r="H259" s="275" t="s">
        <v>3728</v>
      </c>
      <c r="I259" t="str">
        <f t="shared" ref="I259:I322" si="4">""""&amp;A259&amp;"-"&amp;C259&amp;""":  {
 ""Code"" : """&amp;C259&amp;""",
 ""Class"" : """&amp;A259&amp;""",
 ""Specialisation"" : """&amp;B259&amp;""","
 &amp;IF(ISBLANK(D259),"", """Stats"" : "&amp;D259&amp;",")
 &amp;IF(ISBLANK(E259),"", """Auto"" : "&amp;E259&amp;",")
 &amp;IF(ISBLANK(G259),"", """UseNumber"" : "&amp;G259&amp;",")
 &amp;IF(ISBLANK(F259),"", """Special"" : "&amp;F259&amp;",")&amp;"
 ""Description"" : """&amp;SUBSTITUTE(H259,CHAR(10)," ")&amp;"""
  }"</f>
        <v>"PALADIN-Santé divine":  {
 "Code" : "Santé divine",
 "Class" : "PALADIN",
 "Specialisation" : "","Stats" : true,
 "Description" : "À partir du niveau 3, la magie divine qui coule en vous vous immunise contre les maladies."
  }</v>
      </c>
    </row>
    <row r="260" spans="1:9">
      <c r="A260" s="77" t="s">
        <v>12</v>
      </c>
      <c r="B260" s="18"/>
      <c r="C260" s="272" t="s">
        <v>3229</v>
      </c>
      <c r="D260" s="272"/>
      <c r="E260" s="272"/>
      <c r="F260" s="272"/>
      <c r="G260" s="18">
        <v>-1</v>
      </c>
      <c r="H260" s="275" t="s">
        <v>3729</v>
      </c>
      <c r="I260" t="str">
        <f t="shared" si="4"/>
        <v>"PALADIN-Serment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v>
      </c>
    </row>
    <row r="261" spans="1:9">
      <c r="A261" s="77" t="s">
        <v>12</v>
      </c>
      <c r="B261" s="18"/>
      <c r="C261" s="272" t="s">
        <v>3730</v>
      </c>
      <c r="D261" s="272"/>
      <c r="E261" s="272"/>
      <c r="F261" s="272"/>
      <c r="G261" s="18">
        <v>-1</v>
      </c>
      <c r="H261" s="275" t="s">
        <v>3731</v>
      </c>
      <c r="I261" t="str">
        <f t="shared" si="4"/>
        <v>"PALADIN-Sorts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v>
      </c>
    </row>
    <row r="262" spans="1:9">
      <c r="A262" s="77" t="s">
        <v>12</v>
      </c>
      <c r="B262" s="18"/>
      <c r="C262" s="272" t="s">
        <v>3732</v>
      </c>
      <c r="D262" s="272"/>
      <c r="E262" s="272"/>
      <c r="F262" s="272"/>
      <c r="G262" s="18">
        <v>-1</v>
      </c>
      <c r="H262" s="275" t="s">
        <v>3733</v>
      </c>
      <c r="I262" t="str">
        <f t="shared" si="4"/>
        <v>"PALADIN-Canalisation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v>
      </c>
    </row>
    <row r="263" spans="1:9">
      <c r="A263" s="77" t="s">
        <v>12</v>
      </c>
      <c r="B263" s="18"/>
      <c r="C263" s="272" t="s">
        <v>167</v>
      </c>
      <c r="D263" s="272" t="s">
        <v>2811</v>
      </c>
      <c r="E263" s="272"/>
      <c r="F263" s="272"/>
      <c r="G263" s="18"/>
      <c r="H263" s="275" t="s">
        <v>191</v>
      </c>
      <c r="I263" t="str">
        <f t="shared" si="4"/>
        <v>"PALADIN-Amélioration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64" spans="1:9">
      <c r="A264" s="77" t="s">
        <v>12</v>
      </c>
      <c r="B264" s="18"/>
      <c r="C264" s="272" t="s">
        <v>194</v>
      </c>
      <c r="D264" s="272"/>
      <c r="E264" s="272"/>
      <c r="F264" s="272"/>
      <c r="G264" s="18">
        <v>-1</v>
      </c>
      <c r="H264" s="275" t="s">
        <v>3291</v>
      </c>
      <c r="I264" t="str">
        <f t="shared" si="4"/>
        <v>"PALADIN-Attaque supplémentaire":  {
 "Code" : "Attaque supplémentaire",
 "Class" : "PALADIN",
 "Specialisation" : "","UseNumber" : -1,
 "Description" : "À partir du niveau 5, vous pouvez attaquer deux fois, au lieu d'une seule, chaque fois que vous réalisez l'action Attaquer durant votre tour."
  }</v>
      </c>
    </row>
    <row r="265" spans="1:9">
      <c r="A265" s="77" t="s">
        <v>12</v>
      </c>
      <c r="B265" s="18"/>
      <c r="C265" s="272" t="s">
        <v>3734</v>
      </c>
      <c r="D265" s="272"/>
      <c r="E265" s="272"/>
      <c r="F265" s="272"/>
      <c r="G265" s="18">
        <v>-1</v>
      </c>
      <c r="H265" s="275" t="s">
        <v>3735</v>
      </c>
      <c r="I265" t="str">
        <f t="shared" si="4"/>
        <v>"PALADIN-Aura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v>
      </c>
    </row>
    <row r="266" spans="1:9">
      <c r="A266" s="77" t="s">
        <v>12</v>
      </c>
      <c r="B266" s="18"/>
      <c r="C266" s="272" t="s">
        <v>3736</v>
      </c>
      <c r="D266" s="272"/>
      <c r="E266" s="272"/>
      <c r="F266" s="272"/>
      <c r="G266" s="18">
        <v>-1</v>
      </c>
      <c r="H266" s="275" t="s">
        <v>3737</v>
      </c>
      <c r="I266" t="str">
        <f t="shared" si="4"/>
        <v>"PALADIN-Aura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v>
      </c>
    </row>
    <row r="267" spans="1:9">
      <c r="A267" s="77" t="s">
        <v>12</v>
      </c>
      <c r="B267" s="18"/>
      <c r="C267" s="272" t="s">
        <v>3738</v>
      </c>
      <c r="D267" s="272"/>
      <c r="E267" s="272"/>
      <c r="F267" s="272"/>
      <c r="G267" s="18">
        <v>-1</v>
      </c>
      <c r="H267" s="275" t="s">
        <v>3739</v>
      </c>
      <c r="I267" t="str">
        <f t="shared" si="4"/>
        <v>"PALADIN-Châtiment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v>
      </c>
    </row>
    <row r="268" spans="1:9">
      <c r="A268" s="288" t="s">
        <v>12</v>
      </c>
      <c r="B268" s="284"/>
      <c r="C268" s="286" t="s">
        <v>3740</v>
      </c>
      <c r="D268" s="286"/>
      <c r="E268" s="286"/>
      <c r="F268" s="286"/>
      <c r="G268" s="18">
        <v>-1</v>
      </c>
      <c r="H268" s="287" t="s">
        <v>3741</v>
      </c>
      <c r="I268" t="str">
        <f t="shared" si="4"/>
        <v>"PALADIN-Contact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v>
      </c>
    </row>
    <row r="269" spans="1:9">
      <c r="A269" s="77" t="s">
        <v>12</v>
      </c>
      <c r="B269" s="57" t="s">
        <v>3233</v>
      </c>
      <c r="C269" s="272" t="s">
        <v>3742</v>
      </c>
      <c r="D269" s="272"/>
      <c r="E269" s="272"/>
      <c r="F269" s="272"/>
      <c r="G269" s="18">
        <v>-1</v>
      </c>
      <c r="H269" s="265" t="s">
        <v>3743</v>
      </c>
      <c r="I269" t="str">
        <f t="shared" si="4"/>
        <v>"PALADIN-Principes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v>
      </c>
    </row>
    <row r="270" spans="1:9">
      <c r="A270" s="77" t="s">
        <v>12</v>
      </c>
      <c r="B270" s="57" t="s">
        <v>3233</v>
      </c>
      <c r="C270" s="272" t="s">
        <v>3730</v>
      </c>
      <c r="D270" s="272"/>
      <c r="E270" s="272"/>
      <c r="F270" s="272"/>
      <c r="G270" s="18">
        <v>-1</v>
      </c>
      <c r="H270" s="294" t="s">
        <v>3744</v>
      </c>
      <c r="I270" t="str">
        <f t="shared" si="4"/>
        <v>"PALADIN-Sorts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v>
      </c>
    </row>
    <row r="271" spans="1:9">
      <c r="A271" s="77" t="s">
        <v>12</v>
      </c>
      <c r="B271" s="57" t="s">
        <v>3233</v>
      </c>
      <c r="C271" s="270" t="s">
        <v>3732</v>
      </c>
      <c r="D271" s="270"/>
      <c r="E271" s="270"/>
      <c r="F271" s="270"/>
      <c r="G271" s="18">
        <v>-1</v>
      </c>
      <c r="H271" s="294" t="s">
        <v>3745</v>
      </c>
      <c r="I271" t="str">
        <f t="shared" si="4"/>
        <v>"PALADIN-Canalisation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v>
      </c>
    </row>
    <row r="272" spans="1:9">
      <c r="A272" s="77" t="s">
        <v>12</v>
      </c>
      <c r="B272" s="57" t="s">
        <v>3233</v>
      </c>
      <c r="C272" s="272" t="s">
        <v>3746</v>
      </c>
      <c r="D272" s="272"/>
      <c r="E272" s="272"/>
      <c r="F272" s="272"/>
      <c r="G272" s="18">
        <v>-1</v>
      </c>
      <c r="H272" s="275" t="s">
        <v>3747</v>
      </c>
      <c r="I272" t="str">
        <f t="shared" si="4"/>
        <v>"PALADIN-Aura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v>
      </c>
    </row>
    <row r="273" spans="1:9">
      <c r="A273" s="77" t="s">
        <v>12</v>
      </c>
      <c r="B273" s="57" t="s">
        <v>3233</v>
      </c>
      <c r="C273" s="272" t="s">
        <v>3748</v>
      </c>
      <c r="D273" s="272"/>
      <c r="E273" s="272"/>
      <c r="F273" s="272"/>
      <c r="G273" s="18">
        <v>-1</v>
      </c>
      <c r="H273" s="265" t="s">
        <v>3749</v>
      </c>
      <c r="I273" t="str">
        <f t="shared" si="4"/>
        <v>"PALADIN-Pureté de l'esprit":  {
 "Code" : "Pureté de l'esprit",
 "Class" : "PALADIN",
 "Specialisation" : "DEVOTION","UseNumber" : -1,
 "Description" : "À partir du niveau 15, vous êtes en permanence sous l'effet d'un sort de protection contre le mal et le bien."
  }</v>
      </c>
    </row>
    <row r="274" spans="1:9">
      <c r="A274" s="288" t="s">
        <v>12</v>
      </c>
      <c r="B274" s="289" t="s">
        <v>3233</v>
      </c>
      <c r="C274" s="286" t="s">
        <v>3750</v>
      </c>
      <c r="D274" s="286"/>
      <c r="E274" s="286"/>
      <c r="F274" s="286"/>
      <c r="G274" s="18">
        <v>-1</v>
      </c>
      <c r="H274" s="285" t="s">
        <v>3751</v>
      </c>
      <c r="I274" t="str">
        <f t="shared" si="4"/>
        <v>"PALADIN-Halo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v>
      </c>
    </row>
    <row r="275" spans="1:9">
      <c r="A275" s="77" t="s">
        <v>12</v>
      </c>
      <c r="B275" s="57" t="s">
        <v>3239</v>
      </c>
      <c r="C275" s="270" t="s">
        <v>3752</v>
      </c>
      <c r="D275" s="270"/>
      <c r="E275" s="270"/>
      <c r="F275" s="270"/>
      <c r="G275" s="18">
        <v>-1</v>
      </c>
      <c r="H275" s="265" t="s">
        <v>3753</v>
      </c>
      <c r="I275" t="str">
        <f t="shared" si="4"/>
        <v>"PALADIN-Principes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v>
      </c>
    </row>
    <row r="276" spans="1:9">
      <c r="A276" s="77" t="s">
        <v>12</v>
      </c>
      <c r="B276" s="57" t="s">
        <v>3239</v>
      </c>
      <c r="C276" s="272" t="s">
        <v>3730</v>
      </c>
      <c r="D276" s="272"/>
      <c r="E276" s="272"/>
      <c r="F276" s="272"/>
      <c r="G276" s="18">
        <v>-1</v>
      </c>
      <c r="H276" s="294" t="s">
        <v>3754</v>
      </c>
      <c r="I276" t="str">
        <f t="shared" si="4"/>
        <v>"PALADIN-Sorts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v>
      </c>
    </row>
    <row r="277" spans="1:9">
      <c r="A277" s="77" t="s">
        <v>12</v>
      </c>
      <c r="B277" s="57" t="s">
        <v>3239</v>
      </c>
      <c r="C277" s="270" t="s">
        <v>3732</v>
      </c>
      <c r="D277" s="270"/>
      <c r="E277" s="270"/>
      <c r="F277" s="270"/>
      <c r="G277" s="18">
        <v>-1</v>
      </c>
      <c r="H277" s="294" t="s">
        <v>3755</v>
      </c>
      <c r="I277" t="str">
        <f t="shared" si="4"/>
        <v>"PALADIN-Canalisation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v>
      </c>
    </row>
    <row r="278" spans="1:9">
      <c r="A278" s="77" t="s">
        <v>12</v>
      </c>
      <c r="B278" s="57" t="s">
        <v>3239</v>
      </c>
      <c r="C278" s="272" t="s">
        <v>3756</v>
      </c>
      <c r="D278" s="272"/>
      <c r="E278" s="272"/>
      <c r="F278" s="272"/>
      <c r="G278" s="18">
        <v>-1</v>
      </c>
      <c r="H278" s="275" t="s">
        <v>3757</v>
      </c>
      <c r="I278" t="str">
        <f t="shared" si="4"/>
        <v>"PALADIN-Aura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v>
      </c>
    </row>
    <row r="279" spans="1:9">
      <c r="A279" s="77" t="s">
        <v>12</v>
      </c>
      <c r="B279" s="57" t="s">
        <v>3239</v>
      </c>
      <c r="C279" s="270" t="s">
        <v>3758</v>
      </c>
      <c r="D279" s="270"/>
      <c r="E279" s="270"/>
      <c r="F279" s="270"/>
      <c r="G279" s="18">
        <v>-1</v>
      </c>
      <c r="H279" s="275" t="s">
        <v>3759</v>
      </c>
      <c r="I279" t="str">
        <f t="shared" si="4"/>
        <v>"PALADIN-Sentinelle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v>
      </c>
    </row>
    <row r="280" spans="1:9">
      <c r="A280" s="288" t="s">
        <v>12</v>
      </c>
      <c r="B280" s="289" t="s">
        <v>3239</v>
      </c>
      <c r="C280" s="286" t="s">
        <v>3760</v>
      </c>
      <c r="D280" s="286"/>
      <c r="E280" s="286"/>
      <c r="F280" s="286"/>
      <c r="G280" s="18">
        <v>-1</v>
      </c>
      <c r="H280" s="285" t="s">
        <v>3761</v>
      </c>
      <c r="I280" t="str">
        <f t="shared" si="4"/>
        <v>"PALADIN-Champion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v>
      </c>
    </row>
    <row r="281" spans="1:9">
      <c r="A281" s="77" t="s">
        <v>12</v>
      </c>
      <c r="B281" s="57" t="s">
        <v>3244</v>
      </c>
      <c r="C281" s="272" t="s">
        <v>3762</v>
      </c>
      <c r="D281" s="272"/>
      <c r="E281" s="272"/>
      <c r="F281" s="272"/>
      <c r="G281" s="18">
        <v>-1</v>
      </c>
      <c r="H281" s="265" t="s">
        <v>3763</v>
      </c>
      <c r="I281" t="str">
        <f t="shared" si="4"/>
        <v>"PALADIN-Principes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v>
      </c>
    </row>
    <row r="282" spans="1:9">
      <c r="A282" s="77" t="s">
        <v>12</v>
      </c>
      <c r="B282" s="57" t="s">
        <v>3244</v>
      </c>
      <c r="C282" s="270" t="s">
        <v>3732</v>
      </c>
      <c r="D282" s="270"/>
      <c r="E282" s="270"/>
      <c r="F282" s="270"/>
      <c r="G282" s="18">
        <v>-1</v>
      </c>
      <c r="H282" s="294" t="s">
        <v>3764</v>
      </c>
      <c r="I282" t="str">
        <f t="shared" si="4"/>
        <v>"PALADIN-Canalisation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v>
      </c>
    </row>
    <row r="283" spans="1:9">
      <c r="A283" s="77" t="s">
        <v>12</v>
      </c>
      <c r="B283" s="57" t="s">
        <v>3244</v>
      </c>
      <c r="C283" s="272" t="s">
        <v>3765</v>
      </c>
      <c r="D283" s="272"/>
      <c r="E283" s="272"/>
      <c r="F283" s="272"/>
      <c r="G283" s="18">
        <v>-1</v>
      </c>
      <c r="H283" s="275" t="s">
        <v>3766</v>
      </c>
      <c r="I283" t="str">
        <f t="shared" si="4"/>
        <v>"PALADIN-Vengeur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v>
      </c>
    </row>
    <row r="284" spans="1:9">
      <c r="A284" s="77" t="s">
        <v>12</v>
      </c>
      <c r="B284" s="57" t="s">
        <v>3244</v>
      </c>
      <c r="C284" s="272" t="s">
        <v>3767</v>
      </c>
      <c r="D284" s="272"/>
      <c r="E284" s="272"/>
      <c r="F284" s="272"/>
      <c r="G284" s="18">
        <v>-1</v>
      </c>
      <c r="H284" s="275" t="s">
        <v>3768</v>
      </c>
      <c r="I284" t="str">
        <f t="shared" si="4"/>
        <v>"PALADIN-Âme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v>
      </c>
    </row>
    <row r="285" spans="1:9">
      <c r="A285" s="77" t="s">
        <v>12</v>
      </c>
      <c r="B285" s="57" t="s">
        <v>3244</v>
      </c>
      <c r="C285" s="272" t="s">
        <v>3769</v>
      </c>
      <c r="D285" s="272"/>
      <c r="E285" s="272"/>
      <c r="F285" s="272"/>
      <c r="G285" s="18">
        <v>-1</v>
      </c>
      <c r="H285" s="265" t="s">
        <v>3770</v>
      </c>
      <c r="I285" t="str">
        <f t="shared" si="4"/>
        <v>"PALADIN-Ange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v>
      </c>
    </row>
    <row r="286" spans="1:9">
      <c r="A286" s="278" t="s">
        <v>250</v>
      </c>
      <c r="B286" s="280"/>
      <c r="C286" s="273" t="s">
        <v>3771</v>
      </c>
      <c r="D286" s="273"/>
      <c r="E286" s="273"/>
      <c r="F286" s="273"/>
      <c r="G286" s="18">
        <v>-1</v>
      </c>
      <c r="H286" s="264" t="s">
        <v>3772</v>
      </c>
      <c r="I286" t="str">
        <f t="shared" si="4"/>
        <v>"PROWLER-Ennemi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v>
      </c>
    </row>
    <row r="287" spans="1:9">
      <c r="A287" s="77" t="s">
        <v>250</v>
      </c>
      <c r="B287" s="57"/>
      <c r="C287" s="272" t="s">
        <v>2834</v>
      </c>
      <c r="D287" s="272" t="s">
        <v>2811</v>
      </c>
      <c r="E287" s="272"/>
      <c r="F287" s="272"/>
      <c r="G287" s="18"/>
      <c r="H287" s="265" t="s">
        <v>3913</v>
      </c>
      <c r="I287" t="str">
        <f t="shared" si="4"/>
        <v>"PROWLER-Style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v>
      </c>
    </row>
    <row r="288" spans="1:9">
      <c r="A288" s="77" t="s">
        <v>250</v>
      </c>
      <c r="B288" s="57"/>
      <c r="C288" s="272" t="s">
        <v>3230</v>
      </c>
      <c r="D288" s="272" t="s">
        <v>2811</v>
      </c>
      <c r="E288" s="272"/>
      <c r="F288" s="272"/>
      <c r="G288" s="18"/>
      <c r="H288" s="265" t="s">
        <v>3914</v>
      </c>
      <c r="I288" t="str">
        <f t="shared" si="4"/>
        <v>"PROWLER-Archétype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v>
      </c>
    </row>
    <row r="289" spans="1:9">
      <c r="A289" s="77" t="s">
        <v>250</v>
      </c>
      <c r="B289" s="57"/>
      <c r="C289" s="272" t="s">
        <v>3773</v>
      </c>
      <c r="D289" s="272"/>
      <c r="E289" s="272"/>
      <c r="F289" s="272"/>
      <c r="G289" s="18">
        <v>-1</v>
      </c>
      <c r="H289" s="265" t="s">
        <v>3774</v>
      </c>
      <c r="I289" t="str">
        <f t="shared" si="4"/>
        <v>"PROWLER-Explorateur-né":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v>
      </c>
    </row>
    <row r="290" spans="1:9">
      <c r="A290" s="77" t="s">
        <v>250</v>
      </c>
      <c r="B290" s="57"/>
      <c r="C290" s="272" t="s">
        <v>3775</v>
      </c>
      <c r="D290" s="272"/>
      <c r="E290" s="272"/>
      <c r="F290" s="272"/>
      <c r="G290" s="18">
        <v>-1</v>
      </c>
      <c r="H290" s="274" t="s">
        <v>3776</v>
      </c>
      <c r="I290" t="str">
        <f t="shared" si="4"/>
        <v>"PROWLER-Sens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v>
      </c>
    </row>
    <row r="291" spans="1:9">
      <c r="A291" s="77" t="s">
        <v>250</v>
      </c>
      <c r="B291" s="57"/>
      <c r="C291" s="272" t="s">
        <v>167</v>
      </c>
      <c r="D291" s="272"/>
      <c r="E291" s="272" t="s">
        <v>2811</v>
      </c>
      <c r="F291" s="272"/>
      <c r="G291" s="18"/>
      <c r="H291" s="274" t="s">
        <v>191</v>
      </c>
      <c r="I291" t="str">
        <f t="shared" si="4"/>
        <v>"PROWLER-Amélioration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292" spans="1:9">
      <c r="A292" s="77" t="s">
        <v>250</v>
      </c>
      <c r="B292" s="57"/>
      <c r="C292" s="272" t="s">
        <v>194</v>
      </c>
      <c r="D292" s="272"/>
      <c r="E292" s="272"/>
      <c r="F292" s="272"/>
      <c r="G292" s="18">
        <v>-1</v>
      </c>
      <c r="H292" s="274" t="s">
        <v>3777</v>
      </c>
      <c r="I292" t="str">
        <f t="shared" si="4"/>
        <v>"PROWLER-Attaque supplémentaire":  {
 "Code" : "Attaque supplémentaire",
 "Class" : "PROWLER",
 "Specialisation" : "","UseNumber" : -1,
 "Description" : "À partir du niveau 5, vous pouvez attaquer deux fois, au lieu d'une seule, chaque fois que vous réalisez l’action Attaquer durant votre tour."
  }</v>
      </c>
    </row>
    <row r="293" spans="1:9">
      <c r="A293" s="77" t="s">
        <v>250</v>
      </c>
      <c r="B293" s="57"/>
      <c r="C293" s="272" t="s">
        <v>3502</v>
      </c>
      <c r="D293" s="272"/>
      <c r="E293" s="272"/>
      <c r="F293" s="272"/>
      <c r="G293" s="18">
        <v>-1</v>
      </c>
      <c r="H293" s="274" t="s">
        <v>3778</v>
      </c>
      <c r="I293" t="str">
        <f t="shared" si="4"/>
        <v>"PROWLER-Traversée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v>
      </c>
    </row>
    <row r="294" spans="1:9">
      <c r="A294" s="77" t="s">
        <v>250</v>
      </c>
      <c r="B294" s="57"/>
      <c r="C294" s="272" t="s">
        <v>3779</v>
      </c>
      <c r="D294" s="272"/>
      <c r="E294" s="272"/>
      <c r="F294" s="272"/>
      <c r="G294" s="18">
        <v>-1</v>
      </c>
      <c r="H294" s="274" t="s">
        <v>3780</v>
      </c>
      <c r="I294" t="str">
        <f t="shared" si="4"/>
        <v>"PROWLER-Camouflage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v>
      </c>
    </row>
    <row r="295" spans="1:9">
      <c r="A295" s="77" t="s">
        <v>250</v>
      </c>
      <c r="B295" s="57"/>
      <c r="C295" s="272" t="s">
        <v>3781</v>
      </c>
      <c r="D295" s="272"/>
      <c r="E295" s="272"/>
      <c r="F295" s="272"/>
      <c r="G295" s="18">
        <v>-1</v>
      </c>
      <c r="H295" s="274" t="s">
        <v>3782</v>
      </c>
      <c r="I295" t="str">
        <f t="shared" si="4"/>
        <v>"PROWLER-Disparition":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v>
      </c>
    </row>
    <row r="296" spans="1:9">
      <c r="A296" s="77" t="s">
        <v>250</v>
      </c>
      <c r="B296" s="57"/>
      <c r="C296" s="272" t="s">
        <v>3783</v>
      </c>
      <c r="D296" s="272"/>
      <c r="E296" s="272"/>
      <c r="F296" s="272"/>
      <c r="G296" s="18">
        <v>-1</v>
      </c>
      <c r="H296" s="274" t="s">
        <v>3784</v>
      </c>
      <c r="I296" t="str">
        <f t="shared" si="4"/>
        <v>"PROWLER-Sens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v>
      </c>
    </row>
    <row r="297" spans="1:9">
      <c r="A297" s="288" t="s">
        <v>250</v>
      </c>
      <c r="B297" s="284"/>
      <c r="C297" s="286" t="s">
        <v>3785</v>
      </c>
      <c r="D297" s="286"/>
      <c r="E297" s="286"/>
      <c r="F297" s="286"/>
      <c r="G297" s="18">
        <v>-1</v>
      </c>
      <c r="H297" s="287" t="s">
        <v>3786</v>
      </c>
      <c r="I297" t="str">
        <f t="shared" si="4"/>
        <v>"PROWLER-Tueur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v>
      </c>
    </row>
    <row r="298" spans="1:9">
      <c r="A298" s="77" t="s">
        <v>250</v>
      </c>
      <c r="B298" s="18" t="s">
        <v>3217</v>
      </c>
      <c r="C298" s="270" t="s">
        <v>3787</v>
      </c>
      <c r="D298" s="270"/>
      <c r="E298" s="270"/>
      <c r="F298" s="270"/>
      <c r="G298" s="18">
        <v>-1</v>
      </c>
      <c r="H298" s="294" t="s">
        <v>3788</v>
      </c>
      <c r="I298" t="str">
        <f t="shared" si="4"/>
        <v>"PROWLER-Proie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v>
      </c>
    </row>
    <row r="299" spans="1:9">
      <c r="A299" s="77" t="s">
        <v>250</v>
      </c>
      <c r="B299" s="18" t="s">
        <v>3217</v>
      </c>
      <c r="C299" s="270" t="s">
        <v>3789</v>
      </c>
      <c r="D299" s="270"/>
      <c r="E299" s="270"/>
      <c r="F299" s="270"/>
      <c r="G299" s="18">
        <v>-1</v>
      </c>
      <c r="H299" s="294" t="s">
        <v>3790</v>
      </c>
      <c r="I299" t="str">
        <f t="shared" si="4"/>
        <v>"PROWLER-Tactiques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v>
      </c>
    </row>
    <row r="300" spans="1:9">
      <c r="A300" s="77" t="s">
        <v>250</v>
      </c>
      <c r="B300" s="18" t="s">
        <v>3217</v>
      </c>
      <c r="C300" s="270" t="s">
        <v>3791</v>
      </c>
      <c r="D300" s="270"/>
      <c r="E300" s="270"/>
      <c r="F300" s="270"/>
      <c r="G300" s="18">
        <v>-1</v>
      </c>
      <c r="H300" s="294" t="s">
        <v>3792</v>
      </c>
      <c r="I300" t="str">
        <f t="shared" si="4"/>
        <v>"PROWLER-Attaques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v>
      </c>
    </row>
    <row r="301" spans="1:9">
      <c r="A301" s="288" t="s">
        <v>250</v>
      </c>
      <c r="B301" s="284" t="s">
        <v>3217</v>
      </c>
      <c r="C301" s="290" t="s">
        <v>3793</v>
      </c>
      <c r="D301" s="290"/>
      <c r="E301" s="290"/>
      <c r="F301" s="290"/>
      <c r="G301" s="18">
        <v>-1</v>
      </c>
      <c r="H301" s="297" t="s">
        <v>3794</v>
      </c>
      <c r="I301" t="str">
        <f t="shared" si="4"/>
        <v>"PROWLER-Défense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v>
      </c>
    </row>
    <row r="302" spans="1:9">
      <c r="A302" s="77" t="s">
        <v>250</v>
      </c>
      <c r="B302" s="18" t="s">
        <v>3223</v>
      </c>
      <c r="C302" s="272" t="s">
        <v>3795</v>
      </c>
      <c r="D302" s="272"/>
      <c r="E302" s="272"/>
      <c r="F302" s="272"/>
      <c r="G302" s="18">
        <v>-1</v>
      </c>
      <c r="H302" s="265" t="s">
        <v>3796</v>
      </c>
      <c r="I302" t="str">
        <f t="shared" si="4"/>
        <v>"PROWLER-Compagnon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v>
      </c>
    </row>
    <row r="303" spans="1:9">
      <c r="A303" s="77" t="s">
        <v>250</v>
      </c>
      <c r="B303" s="18" t="s">
        <v>3223</v>
      </c>
      <c r="C303" s="272" t="s">
        <v>3797</v>
      </c>
      <c r="D303" s="272"/>
      <c r="E303" s="272"/>
      <c r="F303" s="272"/>
      <c r="G303" s="18">
        <v>-1</v>
      </c>
      <c r="H303" s="265" t="s">
        <v>3798</v>
      </c>
      <c r="I303" t="str">
        <f t="shared" si="4"/>
        <v>"PROWLER-Entraînement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v>
      </c>
    </row>
    <row r="304" spans="1:9">
      <c r="A304" s="77" t="s">
        <v>250</v>
      </c>
      <c r="B304" s="18" t="s">
        <v>3223</v>
      </c>
      <c r="C304" s="272" t="s">
        <v>3799</v>
      </c>
      <c r="D304" s="272"/>
      <c r="E304" s="272"/>
      <c r="F304" s="272"/>
      <c r="G304" s="18">
        <v>-1</v>
      </c>
      <c r="H304" s="275" t="s">
        <v>3800</v>
      </c>
      <c r="I304" t="str">
        <f t="shared" si="4"/>
        <v>"PROWLER-Fureur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v>
      </c>
    </row>
    <row r="305" spans="1:9">
      <c r="A305" s="183" t="s">
        <v>250</v>
      </c>
      <c r="B305" s="54" t="s">
        <v>3223</v>
      </c>
      <c r="C305" s="276" t="s">
        <v>3801</v>
      </c>
      <c r="D305" s="276"/>
      <c r="E305" s="276"/>
      <c r="F305" s="276"/>
      <c r="G305" s="18">
        <v>-1</v>
      </c>
      <c r="H305" s="277" t="s">
        <v>3802</v>
      </c>
      <c r="I305" t="str">
        <f t="shared" si="4"/>
        <v>"PROWLER-Partage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v>
      </c>
    </row>
    <row r="306" spans="1:9">
      <c r="A306" s="278" t="s">
        <v>251</v>
      </c>
      <c r="B306" s="165"/>
      <c r="C306" s="165" t="s">
        <v>3803</v>
      </c>
      <c r="D306" s="165" t="s">
        <v>2811</v>
      </c>
      <c r="E306" s="165"/>
      <c r="F306" s="165"/>
      <c r="G306" s="18"/>
      <c r="H306" s="264" t="s">
        <v>3804</v>
      </c>
      <c r="I306" t="str">
        <f t="shared" si="4"/>
        <v>"WILY-Expertise":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v>
      </c>
    </row>
    <row r="307" spans="1:9">
      <c r="A307" s="77" t="s">
        <v>251</v>
      </c>
      <c r="B307" s="18"/>
      <c r="C307" s="57" t="s">
        <v>1000</v>
      </c>
      <c r="D307" s="18" t="s">
        <v>2811</v>
      </c>
      <c r="E307" s="18"/>
      <c r="F307" s="18"/>
      <c r="G307" s="18"/>
      <c r="H307" s="265" t="s">
        <v>3918</v>
      </c>
      <c r="I307" t="str">
        <f t="shared" si="4"/>
        <v>"WILY-Archétype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v>
      </c>
    </row>
    <row r="308" spans="1:9">
      <c r="A308" s="77" t="s">
        <v>251</v>
      </c>
      <c r="B308" s="18"/>
      <c r="C308" s="57" t="s">
        <v>1010</v>
      </c>
      <c r="D308" s="57"/>
      <c r="E308" s="57"/>
      <c r="F308" s="57"/>
      <c r="G308" s="18">
        <v>-1</v>
      </c>
      <c r="H308" s="265" t="s">
        <v>3805</v>
      </c>
      <c r="I308" t="str">
        <f t="shared" si="4"/>
        <v>"WILY-Attaque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v>
      </c>
    </row>
    <row r="309" spans="1:9">
      <c r="A309" s="77" t="s">
        <v>251</v>
      </c>
      <c r="B309" s="18"/>
      <c r="C309" s="57" t="s">
        <v>3806</v>
      </c>
      <c r="D309" s="57"/>
      <c r="E309" s="57"/>
      <c r="F309" s="57"/>
      <c r="G309" s="18">
        <v>-1</v>
      </c>
      <c r="H309" s="265" t="s">
        <v>3807</v>
      </c>
      <c r="I309" t="str">
        <f t="shared" si="4"/>
        <v>"WILY-Jargon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v>
      </c>
    </row>
    <row r="310" spans="1:9">
      <c r="A310" s="77" t="s">
        <v>251</v>
      </c>
      <c r="B310" s="18"/>
      <c r="C310" s="57" t="s">
        <v>3808</v>
      </c>
      <c r="D310" s="57"/>
      <c r="E310" s="57"/>
      <c r="F310" s="57"/>
      <c r="G310" s="18">
        <v>-1</v>
      </c>
      <c r="H310" s="265" t="s">
        <v>3809</v>
      </c>
      <c r="I310" t="str">
        <f t="shared" si="4"/>
        <v>"WILY-Ruse":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v>
      </c>
    </row>
    <row r="311" spans="1:9">
      <c r="A311" s="77" t="s">
        <v>251</v>
      </c>
      <c r="B311" s="18"/>
      <c r="C311" s="57" t="s">
        <v>167</v>
      </c>
      <c r="D311" s="57" t="s">
        <v>2811</v>
      </c>
      <c r="E311" s="57"/>
      <c r="F311" s="57"/>
      <c r="G311" s="18"/>
      <c r="H311" s="265" t="s">
        <v>3810</v>
      </c>
      <c r="I311" t="str">
        <f t="shared" si="4"/>
        <v>"WILY-Amélioration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v>
      </c>
    </row>
    <row r="312" spans="1:9">
      <c r="A312" s="77" t="s">
        <v>251</v>
      </c>
      <c r="B312" s="57"/>
      <c r="C312" s="57" t="s">
        <v>3811</v>
      </c>
      <c r="D312" s="57"/>
      <c r="E312" s="57"/>
      <c r="F312" s="57"/>
      <c r="G312" s="18">
        <v>-1</v>
      </c>
      <c r="H312" s="265" t="s">
        <v>3812</v>
      </c>
      <c r="I312" t="str">
        <f t="shared" si="4"/>
        <v>"WILY-Esquive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v>
      </c>
    </row>
    <row r="313" spans="1:9">
      <c r="A313" s="77" t="s">
        <v>251</v>
      </c>
      <c r="B313" s="57"/>
      <c r="C313" s="57" t="s">
        <v>199</v>
      </c>
      <c r="D313" s="57"/>
      <c r="E313" s="57"/>
      <c r="F313" s="57"/>
      <c r="G313" s="18">
        <v>-1</v>
      </c>
      <c r="H313" s="265" t="s">
        <v>3813</v>
      </c>
      <c r="I313" t="str">
        <f t="shared" si="4"/>
        <v>"WILY-Dérobade":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v>
      </c>
    </row>
    <row r="314" spans="1:9">
      <c r="A314" s="77" t="s">
        <v>251</v>
      </c>
      <c r="B314" s="57"/>
      <c r="C314" s="57" t="s">
        <v>3814</v>
      </c>
      <c r="D314" s="57"/>
      <c r="E314" s="57"/>
      <c r="F314" s="57"/>
      <c r="G314" s="18">
        <v>-1</v>
      </c>
      <c r="H314" s="265" t="s">
        <v>3815</v>
      </c>
      <c r="I314" t="str">
        <f t="shared" si="4"/>
        <v>"WILY-Talent":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v>
      </c>
    </row>
    <row r="315" spans="1:9">
      <c r="A315" s="77" t="s">
        <v>251</v>
      </c>
      <c r="B315" s="57"/>
      <c r="C315" s="57" t="s">
        <v>3816</v>
      </c>
      <c r="D315" s="57"/>
      <c r="E315" s="57"/>
      <c r="F315" s="57"/>
      <c r="G315" s="18">
        <v>-1</v>
      </c>
      <c r="H315" s="265" t="s">
        <v>3817</v>
      </c>
      <c r="I315" t="str">
        <f t="shared" si="4"/>
        <v>"WILY-Ouïe fine":  {
 "Code" : "Ouïe fine",
 "Class" : "WILY",
 "Specialisation" : "","UseNumber" : -1,
 "Description" : "À partir du niveau 14, si vous êtes capable d'entendre, vous pouvez assumer l'emplacement de n'importe quelle créature cachée ou invisible à 3 mètres ou moins de vous."
  }</v>
      </c>
    </row>
    <row r="316" spans="1:9">
      <c r="A316" s="77" t="s">
        <v>251</v>
      </c>
      <c r="B316" s="57"/>
      <c r="C316" s="57" t="s">
        <v>1007</v>
      </c>
      <c r="D316" s="57"/>
      <c r="E316" s="57"/>
      <c r="F316" s="57"/>
      <c r="G316" s="18">
        <v>-1</v>
      </c>
      <c r="H316" s="265" t="s">
        <v>3818</v>
      </c>
      <c r="I316" t="str">
        <f t="shared" si="4"/>
        <v>"WILY-Esprit impénétrable":  {
 "Code" : "Esprit impénétrable",
 "Class" : "WILY",
 "Specialisation" : "","UseNumber" : -1,
 "Description" : "À partir du niveau 15, vous avez acquis une plus grande force mentale. Vous gagnez la maîtrise aux jets de sauvegarde de Sagesse."
  }</v>
      </c>
    </row>
    <row r="317" spans="1:9">
      <c r="A317" s="77" t="s">
        <v>251</v>
      </c>
      <c r="B317" s="57"/>
      <c r="C317" s="57" t="s">
        <v>3819</v>
      </c>
      <c r="D317" s="57"/>
      <c r="E317" s="57"/>
      <c r="F317" s="57"/>
      <c r="G317" s="18">
        <v>-1</v>
      </c>
      <c r="H317" s="265" t="s">
        <v>3820</v>
      </c>
      <c r="I317" t="str">
        <f t="shared" si="4"/>
        <v>"WILY-Insaisissable":  {
 "Code" : "Insaisissable",
 "Class" : "WILY",
 "Specialisation" : "","UseNumber" : -1,
 "Description" : "À partir du niveau 18, les attaquants gagnent rarement le dessus sur vous. Aucun jet d'attaque n'a d'avantage contre vous tant que vous n'êtes pas incapable d'agir."
  }</v>
      </c>
    </row>
    <row r="318" spans="1:9">
      <c r="A318" s="288" t="s">
        <v>251</v>
      </c>
      <c r="B318" s="289"/>
      <c r="C318" s="289" t="s">
        <v>3821</v>
      </c>
      <c r="D318" s="289"/>
      <c r="E318" s="289"/>
      <c r="F318" s="289"/>
      <c r="G318" s="18">
        <v>-1</v>
      </c>
      <c r="H318" s="285" t="s">
        <v>3822</v>
      </c>
      <c r="I318" t="str">
        <f t="shared" si="4"/>
        <v>"WILY-Coup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v>
      </c>
    </row>
    <row r="319" spans="1:9">
      <c r="A319" s="77" t="s">
        <v>251</v>
      </c>
      <c r="B319" s="57" t="s">
        <v>2913</v>
      </c>
      <c r="C319" s="57" t="s">
        <v>3344</v>
      </c>
      <c r="D319" s="57" t="s">
        <v>2811</v>
      </c>
      <c r="E319" s="57"/>
      <c r="F319" s="57"/>
      <c r="G319" s="18"/>
      <c r="H319" s="265" t="s">
        <v>3823</v>
      </c>
      <c r="I319" t="str">
        <f t="shared" si="4"/>
        <v>"WILY-Maîtrises supplémentaires":  {
 "Code" : "Maîtrises supplémentaires",
 "Class" : "WILY",
 "Specialisation" : "ASSASSIN","Stats" : true,
 "Description" : "Lorsque vous choisissez cet archétype au niveau 3, vous gagnez la maîtrise du kit de déguisement et du kit d'empoisonneur."
  }</v>
      </c>
    </row>
    <row r="320" spans="1:9">
      <c r="A320" s="77" t="s">
        <v>251</v>
      </c>
      <c r="B320" s="57" t="s">
        <v>2913</v>
      </c>
      <c r="C320" s="57" t="s">
        <v>3824</v>
      </c>
      <c r="D320" s="57"/>
      <c r="E320" s="57"/>
      <c r="F320" s="57"/>
      <c r="G320" s="18">
        <v>-1</v>
      </c>
      <c r="H320" s="265" t="s">
        <v>3825</v>
      </c>
      <c r="I320" t="str">
        <f t="shared" si="4"/>
        <v>"WILY-Assassinat":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v>
      </c>
    </row>
    <row r="321" spans="1:9">
      <c r="A321" s="77" t="s">
        <v>251</v>
      </c>
      <c r="B321" s="57" t="s">
        <v>2913</v>
      </c>
      <c r="C321" s="57" t="s">
        <v>3826</v>
      </c>
      <c r="D321" s="57"/>
      <c r="E321" s="57"/>
      <c r="F321" s="57"/>
      <c r="G321" s="18">
        <v>-1</v>
      </c>
      <c r="H321" s="265" t="s">
        <v>3827</v>
      </c>
      <c r="I321" t="str">
        <f t="shared" si="4"/>
        <v>"WILY-Expert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v>
      </c>
    </row>
    <row r="322" spans="1:9">
      <c r="A322" s="77" t="s">
        <v>251</v>
      </c>
      <c r="B322" s="57" t="s">
        <v>2913</v>
      </c>
      <c r="C322" s="57" t="s">
        <v>3828</v>
      </c>
      <c r="D322" s="57"/>
      <c r="E322" s="57"/>
      <c r="F322" s="57"/>
      <c r="G322" s="18">
        <v>-1</v>
      </c>
      <c r="H322" s="265" t="s">
        <v>3829</v>
      </c>
      <c r="I322" t="str">
        <f t="shared" si="4"/>
        <v>"WILY-Imposteur":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v>
      </c>
    </row>
    <row r="323" spans="1:9">
      <c r="A323" s="288" t="s">
        <v>251</v>
      </c>
      <c r="B323" s="289" t="s">
        <v>2913</v>
      </c>
      <c r="C323" s="289" t="s">
        <v>3830</v>
      </c>
      <c r="D323" s="289"/>
      <c r="E323" s="289"/>
      <c r="F323" s="289"/>
      <c r="G323" s="18">
        <v>-1</v>
      </c>
      <c r="H323" s="285" t="s">
        <v>3831</v>
      </c>
      <c r="I323" t="str">
        <f t="shared" ref="I323:I360" si="5">""""&amp;A323&amp;"-"&amp;C323&amp;""":  {
 ""Code"" : """&amp;C323&amp;""",
 ""Class"" : """&amp;A323&amp;""",
 ""Specialisation"" : """&amp;B323&amp;""","
 &amp;IF(ISBLANK(D323),"", """Stats"" : "&amp;D323&amp;",")
 &amp;IF(ISBLANK(E323),"", """Auto"" : "&amp;E323&amp;",")
 &amp;IF(ISBLANK(G323),"", """UseNumber"" : "&amp;G323&amp;",")
 &amp;IF(ISBLANK(F323),"", """Special"" : "&amp;F323&amp;",")&amp;"
 ""Description"" : """&amp;SUBSTITUTE(H323,CHAR(10)," ")&amp;"""
  }"</f>
        <v>"WILY-Frappe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v>
      </c>
    </row>
    <row r="324" spans="1:9">
      <c r="A324" s="77" t="s">
        <v>251</v>
      </c>
      <c r="B324" s="57" t="s">
        <v>2914</v>
      </c>
      <c r="C324" s="57" t="s">
        <v>3832</v>
      </c>
      <c r="D324" s="57"/>
      <c r="E324" s="57"/>
      <c r="F324" s="57"/>
      <c r="G324" s="18">
        <v>-1</v>
      </c>
      <c r="H324" s="265" t="s">
        <v>3833</v>
      </c>
      <c r="I324" t="str">
        <f t="shared" si="5"/>
        <v>"WILY-Mains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v>
      </c>
    </row>
    <row r="325" spans="1:9">
      <c r="A325" s="77" t="s">
        <v>251</v>
      </c>
      <c r="B325" s="57" t="s">
        <v>2914</v>
      </c>
      <c r="C325" s="57" t="s">
        <v>3834</v>
      </c>
      <c r="D325" s="57"/>
      <c r="E325" s="57"/>
      <c r="F325" s="57"/>
      <c r="G325" s="18">
        <v>-1</v>
      </c>
      <c r="H325" s="265" t="s">
        <v>3835</v>
      </c>
      <c r="I325" t="str">
        <f t="shared" si="5"/>
        <v>"WILY-Monte-en-l'air":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v>
      </c>
    </row>
    <row r="326" spans="1:9">
      <c r="A326" s="77" t="s">
        <v>251</v>
      </c>
      <c r="B326" s="57" t="s">
        <v>2914</v>
      </c>
      <c r="C326" s="57" t="s">
        <v>3836</v>
      </c>
      <c r="D326" s="57"/>
      <c r="E326" s="57"/>
      <c r="F326" s="57"/>
      <c r="G326" s="18">
        <v>-1</v>
      </c>
      <c r="H326" s="265" t="s">
        <v>3837</v>
      </c>
      <c r="I326" t="str">
        <f t="shared" si="5"/>
        <v>"WILY-Discrétion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v>
      </c>
    </row>
    <row r="327" spans="1:9">
      <c r="A327" s="77" t="s">
        <v>251</v>
      </c>
      <c r="B327" s="57" t="s">
        <v>2914</v>
      </c>
      <c r="C327" s="57" t="s">
        <v>3838</v>
      </c>
      <c r="D327" s="57"/>
      <c r="E327" s="57"/>
      <c r="F327" s="57"/>
      <c r="G327" s="18">
        <v>-1</v>
      </c>
      <c r="H327" s="265" t="s">
        <v>3839</v>
      </c>
      <c r="I327" t="str">
        <f t="shared" si="5"/>
        <v>"WILY-Utilisation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v>
      </c>
    </row>
    <row r="328" spans="1:9">
      <c r="A328" s="288" t="s">
        <v>251</v>
      </c>
      <c r="B328" s="289" t="s">
        <v>2914</v>
      </c>
      <c r="C328" s="289" t="s">
        <v>3840</v>
      </c>
      <c r="D328" s="289"/>
      <c r="E328" s="289"/>
      <c r="F328" s="289"/>
      <c r="G328" s="18">
        <v>-1</v>
      </c>
      <c r="H328" s="285" t="s">
        <v>3841</v>
      </c>
      <c r="I328" t="str">
        <f t="shared" si="5"/>
        <v>"WILY-Réflexes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v>
      </c>
    </row>
    <row r="329" spans="1:9">
      <c r="A329" s="77" t="s">
        <v>251</v>
      </c>
      <c r="B329" s="57" t="s">
        <v>2915</v>
      </c>
      <c r="C329" s="57" t="s">
        <v>3581</v>
      </c>
      <c r="D329" s="57" t="s">
        <v>2811</v>
      </c>
      <c r="E329" s="57"/>
      <c r="F329" s="57"/>
      <c r="G329" s="18"/>
      <c r="H329" s="265" t="s">
        <v>3842</v>
      </c>
      <c r="I329" t="str">
        <f t="shared" si="5"/>
        <v>"WILY-Incantations":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v>
      </c>
    </row>
    <row r="330" spans="1:9">
      <c r="A330" s="77" t="s">
        <v>251</v>
      </c>
      <c r="B330" s="57" t="s">
        <v>2915</v>
      </c>
      <c r="C330" s="57" t="s">
        <v>3843</v>
      </c>
      <c r="D330" s="57"/>
      <c r="E330" s="57"/>
      <c r="F330" s="57"/>
      <c r="G330" s="18">
        <v>-1</v>
      </c>
      <c r="H330" s="265" t="s">
        <v>3844</v>
      </c>
      <c r="I330" t="str">
        <f t="shared" si="5"/>
        <v>"WILY-Escamotage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v>
      </c>
    </row>
    <row r="331" spans="1:9">
      <c r="A331" s="77" t="s">
        <v>251</v>
      </c>
      <c r="B331" s="57" t="s">
        <v>2915</v>
      </c>
      <c r="C331" s="57" t="s">
        <v>3845</v>
      </c>
      <c r="D331" s="57"/>
      <c r="E331" s="57"/>
      <c r="F331" s="57"/>
      <c r="G331" s="18">
        <v>-1</v>
      </c>
      <c r="H331" s="265" t="s">
        <v>3846</v>
      </c>
      <c r="I331" t="str">
        <f t="shared" si="5"/>
        <v>"WILY-Embuscade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v>
      </c>
    </row>
    <row r="332" spans="1:9">
      <c r="A332" s="77" t="s">
        <v>251</v>
      </c>
      <c r="B332" s="57" t="s">
        <v>2915</v>
      </c>
      <c r="C332" s="57" t="s">
        <v>3847</v>
      </c>
      <c r="D332" s="57"/>
      <c r="E332" s="57"/>
      <c r="F332" s="57"/>
      <c r="G332" s="18">
        <v>-1</v>
      </c>
      <c r="H332" s="265" t="s">
        <v>3848</v>
      </c>
      <c r="I332" t="str">
        <f t="shared" si="5"/>
        <v>"WILY-Escroc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v>
      </c>
    </row>
    <row r="333" spans="1:9">
      <c r="A333" s="288" t="s">
        <v>251</v>
      </c>
      <c r="B333" s="289" t="s">
        <v>2915</v>
      </c>
      <c r="C333" s="289" t="s">
        <v>3849</v>
      </c>
      <c r="D333" s="289"/>
      <c r="E333" s="289"/>
      <c r="F333" s="289"/>
      <c r="G333" s="18">
        <v>-1</v>
      </c>
      <c r="H333" s="285" t="s">
        <v>3850</v>
      </c>
      <c r="I333" t="str">
        <f t="shared" si="5"/>
        <v>"WILY-Voleur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v>
      </c>
    </row>
    <row r="334" spans="1:9">
      <c r="A334" s="77" t="s">
        <v>251</v>
      </c>
      <c r="B334" s="57" t="s">
        <v>2916</v>
      </c>
      <c r="C334" s="57" t="s">
        <v>3851</v>
      </c>
      <c r="D334" s="57"/>
      <c r="E334" s="57"/>
      <c r="F334" s="57"/>
      <c r="G334" s="18">
        <v>-1</v>
      </c>
      <c r="H334" s="265" t="s">
        <v>3852</v>
      </c>
      <c r="I334" t="str">
        <f t="shared" si="5"/>
        <v>"WILY-Maître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v>
      </c>
    </row>
    <row r="335" spans="1:9">
      <c r="A335" s="77" t="s">
        <v>251</v>
      </c>
      <c r="B335" s="57" t="s">
        <v>2916</v>
      </c>
      <c r="C335" s="57" t="s">
        <v>3853</v>
      </c>
      <c r="D335" s="57"/>
      <c r="E335" s="57"/>
      <c r="F335" s="57"/>
      <c r="G335" s="18">
        <v>-1</v>
      </c>
      <c r="H335" s="265" t="s">
        <v>3854</v>
      </c>
      <c r="I335" t="str">
        <f t="shared" si="5"/>
        <v>"WILY-Maître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v>
      </c>
    </row>
    <row r="336" spans="1:9">
      <c r="A336" s="77" t="s">
        <v>251</v>
      </c>
      <c r="B336" s="57" t="s">
        <v>2916</v>
      </c>
      <c r="C336" s="57" t="s">
        <v>3855</v>
      </c>
      <c r="D336" s="57"/>
      <c r="E336" s="57"/>
      <c r="F336" s="57"/>
      <c r="G336" s="18">
        <v>-1</v>
      </c>
      <c r="H336" s="265" t="s">
        <v>3856</v>
      </c>
      <c r="I336" t="str">
        <f t="shared" si="5"/>
        <v>"WILY-Manipulateur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v>
      </c>
    </row>
    <row r="337" spans="1:9">
      <c r="A337" s="77" t="s">
        <v>251</v>
      </c>
      <c r="B337" s="57" t="s">
        <v>2916</v>
      </c>
      <c r="C337" s="57" t="s">
        <v>3857</v>
      </c>
      <c r="D337" s="57"/>
      <c r="E337" s="57"/>
      <c r="F337" s="57"/>
      <c r="G337" s="18">
        <v>-1</v>
      </c>
      <c r="H337" s="265" t="s">
        <v>3858</v>
      </c>
      <c r="I337" t="str">
        <f t="shared" si="5"/>
        <v>"WILY-Redirection":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v>
      </c>
    </row>
    <row r="338" spans="1:9">
      <c r="A338" s="183" t="s">
        <v>251</v>
      </c>
      <c r="B338" s="186" t="s">
        <v>2916</v>
      </c>
      <c r="C338" s="54" t="s">
        <v>3859</v>
      </c>
      <c r="D338" s="54"/>
      <c r="E338" s="54"/>
      <c r="F338" s="54"/>
      <c r="G338" s="18">
        <v>-1</v>
      </c>
      <c r="H338" s="269" t="s">
        <v>3860</v>
      </c>
      <c r="I338" t="str">
        <f t="shared" si="5"/>
        <v>"WILY-Âme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v>
      </c>
    </row>
    <row r="339" spans="1:9">
      <c r="A339" s="278" t="s">
        <v>248</v>
      </c>
      <c r="B339" s="165"/>
      <c r="C339" s="165" t="s">
        <v>3861</v>
      </c>
      <c r="D339" s="165"/>
      <c r="E339" s="165"/>
      <c r="F339" s="165"/>
      <c r="G339" s="18">
        <v>-1</v>
      </c>
      <c r="H339" s="264" t="s">
        <v>3862</v>
      </c>
      <c r="I339" t="str">
        <f t="shared" si="5"/>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0" spans="1:9">
      <c r="A340" s="77" t="s">
        <v>248</v>
      </c>
      <c r="B340" s="18"/>
      <c r="C340" s="57" t="s">
        <v>2836</v>
      </c>
      <c r="D340" s="18" t="s">
        <v>2811</v>
      </c>
      <c r="E340" s="18"/>
      <c r="F340" s="18"/>
      <c r="G340" s="18"/>
      <c r="H340" s="265" t="s">
        <v>3969</v>
      </c>
      <c r="I340" t="str">
        <f t="shared" si="5"/>
        <v>"WIZARD-Patron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v>
      </c>
    </row>
    <row r="341" spans="1:9">
      <c r="A341" s="77" t="s">
        <v>248</v>
      </c>
      <c r="B341" s="18"/>
      <c r="C341" s="57" t="s">
        <v>3970</v>
      </c>
      <c r="D341" s="18"/>
      <c r="E341" s="18"/>
      <c r="F341" s="18"/>
      <c r="G341" s="18">
        <v>-1</v>
      </c>
      <c r="H341" s="265" t="s">
        <v>3971</v>
      </c>
      <c r="I341" t="str">
        <f t="shared" si="5"/>
        <v>"WIZARD-Invocations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v>
      </c>
    </row>
    <row r="342" spans="1:9">
      <c r="A342" s="77" t="s">
        <v>248</v>
      </c>
      <c r="B342" s="18"/>
      <c r="C342" s="57" t="s">
        <v>3972</v>
      </c>
      <c r="D342" s="18"/>
      <c r="E342" s="18"/>
      <c r="F342" s="18"/>
      <c r="G342" s="18">
        <v>-1</v>
      </c>
      <c r="H342" s="265" t="s">
        <v>3973</v>
      </c>
      <c r="I342" t="str">
        <f t="shared" si="5"/>
        <v>"WIZARD-Magie de pacte":  {
 "Code" : "Magie de pacte",
 "Class" : "WIZARD",
 "Specialisation" : "","UseNumber" : -1,
 "Description" : "Vos recherches arcaniques et la magie qui vous est conférée par votre patron vous ont donné des facilités avec les sorts."
  }</v>
      </c>
    </row>
    <row r="343" spans="1:9">
      <c r="A343" s="77" t="s">
        <v>248</v>
      </c>
      <c r="B343" s="18"/>
      <c r="C343" s="57" t="s">
        <v>167</v>
      </c>
      <c r="D343" s="57" t="s">
        <v>2811</v>
      </c>
      <c r="E343" s="57"/>
      <c r="F343" s="57"/>
      <c r="G343" s="18"/>
      <c r="H343" s="265" t="s">
        <v>191</v>
      </c>
      <c r="I343" t="str">
        <f t="shared" si="5"/>
        <v>"WIZARD-Amélioration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v>
      </c>
    </row>
    <row r="344" spans="1:9">
      <c r="A344" s="77" t="s">
        <v>248</v>
      </c>
      <c r="B344" s="18"/>
      <c r="C344" s="57" t="s">
        <v>3863</v>
      </c>
      <c r="D344" s="57" t="s">
        <v>2811</v>
      </c>
      <c r="E344" s="57"/>
      <c r="F344" s="57"/>
      <c r="G344" s="18"/>
      <c r="H344" s="294" t="s">
        <v>3864</v>
      </c>
      <c r="I344" t="str">
        <f t="shared" si="5"/>
        <v>"WIZARD-Arcanum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v>
      </c>
    </row>
    <row r="345" spans="1:9">
      <c r="A345" s="288" t="s">
        <v>248</v>
      </c>
      <c r="B345" s="284"/>
      <c r="C345" s="289" t="s">
        <v>3865</v>
      </c>
      <c r="D345" s="289"/>
      <c r="E345" s="289"/>
      <c r="F345" s="289"/>
      <c r="G345" s="18">
        <v>-1</v>
      </c>
      <c r="H345" s="285" t="s">
        <v>3866</v>
      </c>
      <c r="I345" t="str">
        <f t="shared" si="5"/>
        <v>"WIZARD-Maître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v>
      </c>
    </row>
    <row r="346" spans="1:9">
      <c r="A346" s="77" t="s">
        <v>248</v>
      </c>
      <c r="B346" s="18" t="s">
        <v>2920</v>
      </c>
      <c r="C346" s="57" t="s">
        <v>3867</v>
      </c>
      <c r="D346" s="57" t="s">
        <v>2811</v>
      </c>
      <c r="E346" s="57"/>
      <c r="F346" s="57"/>
      <c r="G346" s="18"/>
      <c r="H346" s="294" t="s">
        <v>3868</v>
      </c>
      <c r="I346" t="str">
        <f t="shared" si="5"/>
        <v>"WIZARD-Liste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v>
      </c>
    </row>
    <row r="347" spans="1:9">
      <c r="A347" s="77" t="s">
        <v>248</v>
      </c>
      <c r="B347" s="18" t="s">
        <v>2920</v>
      </c>
      <c r="C347" s="57" t="s">
        <v>3869</v>
      </c>
      <c r="D347" s="57"/>
      <c r="E347" s="57"/>
      <c r="F347" s="57"/>
      <c r="G347" s="18">
        <v>-1</v>
      </c>
      <c r="H347" s="265" t="s">
        <v>3870</v>
      </c>
      <c r="I347" t="str">
        <f t="shared" si="5"/>
        <v>"WIZARD-Présence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v>
      </c>
    </row>
    <row r="348" spans="1:9">
      <c r="A348" s="77" t="s">
        <v>248</v>
      </c>
      <c r="B348" s="18" t="s">
        <v>2920</v>
      </c>
      <c r="C348" s="57" t="s">
        <v>3871</v>
      </c>
      <c r="D348" s="57"/>
      <c r="E348" s="57"/>
      <c r="F348" s="57"/>
      <c r="G348" s="18">
        <v>-1</v>
      </c>
      <c r="H348" s="265" t="s">
        <v>3872</v>
      </c>
      <c r="I348" t="str">
        <f t="shared" si="5"/>
        <v>"WIZARD-Échappatoire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v>
      </c>
    </row>
    <row r="349" spans="1:9">
      <c r="A349" s="77" t="s">
        <v>248</v>
      </c>
      <c r="B349" s="18" t="s">
        <v>2920</v>
      </c>
      <c r="C349" s="57" t="s">
        <v>3873</v>
      </c>
      <c r="D349" s="57"/>
      <c r="E349" s="57"/>
      <c r="F349" s="57"/>
      <c r="G349" s="18">
        <v>-1</v>
      </c>
      <c r="H349" s="265" t="s">
        <v>3874</v>
      </c>
      <c r="I349" t="str">
        <f t="shared" si="5"/>
        <v>"WIZARD-Défenses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v>
      </c>
    </row>
    <row r="350" spans="1:9">
      <c r="A350" s="288" t="s">
        <v>248</v>
      </c>
      <c r="B350" s="284" t="s">
        <v>2920</v>
      </c>
      <c r="C350" s="289" t="s">
        <v>3875</v>
      </c>
      <c r="D350" s="289"/>
      <c r="E350" s="289"/>
      <c r="F350" s="289"/>
      <c r="G350" s="18">
        <v>-1</v>
      </c>
      <c r="H350" s="285" t="s">
        <v>3876</v>
      </c>
      <c r="I350" t="str">
        <f t="shared" si="5"/>
        <v>"WIZARD-Sombre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v>
      </c>
    </row>
    <row r="351" spans="1:9">
      <c r="A351" s="77" t="s">
        <v>248</v>
      </c>
      <c r="B351" s="18" t="s">
        <v>2921</v>
      </c>
      <c r="C351" s="57" t="s">
        <v>3867</v>
      </c>
      <c r="D351" s="57"/>
      <c r="E351" s="57"/>
      <c r="F351" s="57"/>
      <c r="G351" s="18">
        <v>-1</v>
      </c>
      <c r="H351" s="294" t="s">
        <v>3877</v>
      </c>
      <c r="I351" t="str">
        <f t="shared" si="5"/>
        <v>"WIZARD-Liste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v>
      </c>
    </row>
    <row r="352" spans="1:9">
      <c r="A352" s="77" t="s">
        <v>248</v>
      </c>
      <c r="B352" s="18" t="s">
        <v>2921</v>
      </c>
      <c r="C352" s="57" t="s">
        <v>3878</v>
      </c>
      <c r="D352" s="57"/>
      <c r="E352" s="57"/>
      <c r="F352" s="57"/>
      <c r="G352" s="18">
        <v>-1</v>
      </c>
      <c r="H352" s="265" t="s">
        <v>3879</v>
      </c>
      <c r="I352" t="str">
        <f t="shared" si="5"/>
        <v>"WIZARD-Bénédiction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v>
      </c>
    </row>
    <row r="353" spans="1:9">
      <c r="A353" s="77" t="s">
        <v>248</v>
      </c>
      <c r="B353" s="18" t="s">
        <v>2921</v>
      </c>
      <c r="C353" s="57" t="s">
        <v>3880</v>
      </c>
      <c r="D353" s="57"/>
      <c r="E353" s="57"/>
      <c r="F353" s="57"/>
      <c r="G353" s="18">
        <v>-1</v>
      </c>
      <c r="H353" s="265" t="s">
        <v>3881</v>
      </c>
      <c r="I353" t="str">
        <f t="shared" si="5"/>
        <v>"WIZARD-Chance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v>
      </c>
    </row>
    <row r="354" spans="1:9">
      <c r="A354" s="77" t="s">
        <v>248</v>
      </c>
      <c r="B354" s="18" t="s">
        <v>2921</v>
      </c>
      <c r="C354" s="57" t="s">
        <v>3882</v>
      </c>
      <c r="D354" s="57"/>
      <c r="E354" s="57"/>
      <c r="F354" s="57"/>
      <c r="G354" s="18">
        <v>-1</v>
      </c>
      <c r="H354" s="265" t="s">
        <v>3883</v>
      </c>
      <c r="I354" t="str">
        <f t="shared" si="5"/>
        <v>"WIZARD-Résistance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v>
      </c>
    </row>
    <row r="355" spans="1:9">
      <c r="A355" s="288" t="s">
        <v>248</v>
      </c>
      <c r="B355" s="284" t="s">
        <v>2921</v>
      </c>
      <c r="C355" s="289" t="s">
        <v>3884</v>
      </c>
      <c r="D355" s="289"/>
      <c r="E355" s="289"/>
      <c r="F355" s="289"/>
      <c r="G355" s="18">
        <v>-1</v>
      </c>
      <c r="H355" s="285" t="s">
        <v>3885</v>
      </c>
      <c r="I355" t="str">
        <f t="shared" si="5"/>
        <v>"WIZARD-Traversée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v>
      </c>
    </row>
    <row r="356" spans="1:9">
      <c r="A356" s="77" t="s">
        <v>248</v>
      </c>
      <c r="B356" s="18" t="s">
        <v>2922</v>
      </c>
      <c r="C356" s="57" t="s">
        <v>3867</v>
      </c>
      <c r="D356" s="57"/>
      <c r="E356" s="57"/>
      <c r="F356" s="57"/>
      <c r="G356" s="18">
        <v>-1</v>
      </c>
      <c r="H356" s="294" t="s">
        <v>3886</v>
      </c>
      <c r="I356" t="str">
        <f t="shared" si="5"/>
        <v>"WIZARD-Liste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v>
      </c>
    </row>
    <row r="357" spans="1:9">
      <c r="A357" s="77" t="s">
        <v>248</v>
      </c>
      <c r="B357" s="18" t="s">
        <v>2922</v>
      </c>
      <c r="C357" s="57" t="s">
        <v>3887</v>
      </c>
      <c r="D357" s="57"/>
      <c r="E357" s="57"/>
      <c r="F357" s="57"/>
      <c r="G357" s="18">
        <v>-1</v>
      </c>
      <c r="H357" s="265" t="s">
        <v>3888</v>
      </c>
      <c r="I357" t="str">
        <f t="shared" si="5"/>
        <v>"WIZARD-Esprit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v>
      </c>
    </row>
    <row r="358" spans="1:9">
      <c r="A358" s="77" t="s">
        <v>248</v>
      </c>
      <c r="B358" s="18" t="s">
        <v>2922</v>
      </c>
      <c r="C358" s="57" t="s">
        <v>3889</v>
      </c>
      <c r="D358" s="57"/>
      <c r="E358" s="57"/>
      <c r="F358" s="57"/>
      <c r="G358" s="18">
        <v>-1</v>
      </c>
      <c r="H358" s="265" t="s">
        <v>3890</v>
      </c>
      <c r="I358" t="str">
        <f t="shared" si="5"/>
        <v>"WIZARD-Protection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v>
      </c>
    </row>
    <row r="359" spans="1:9">
      <c r="A359" s="77" t="s">
        <v>248</v>
      </c>
      <c r="B359" s="18" t="s">
        <v>2922</v>
      </c>
      <c r="C359" s="57" t="s">
        <v>3891</v>
      </c>
      <c r="D359" s="57"/>
      <c r="E359" s="57"/>
      <c r="F359" s="57"/>
      <c r="G359" s="18">
        <v>-1</v>
      </c>
      <c r="H359" s="265" t="s">
        <v>3892</v>
      </c>
      <c r="I359" t="str">
        <f t="shared" si="5"/>
        <v>"WIZARD-Bouclier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v>
      </c>
    </row>
    <row r="360" spans="1:9">
      <c r="A360" s="183" t="s">
        <v>248</v>
      </c>
      <c r="B360" s="54" t="s">
        <v>2922</v>
      </c>
      <c r="C360" s="54" t="s">
        <v>3893</v>
      </c>
      <c r="D360" s="54"/>
      <c r="E360" s="54"/>
      <c r="F360" s="54"/>
      <c r="G360" s="54">
        <v>-1</v>
      </c>
      <c r="H360" s="269" t="s">
        <v>3894</v>
      </c>
      <c r="I360" t="str">
        <f t="shared" si="5"/>
        <v>"WIZARD-Asservissement":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61" spans="1:9">
      <c r="A361" s="57"/>
      <c r="B361" s="18"/>
    </row>
    <row r="362" spans="1:9">
      <c r="A362" s="57"/>
      <c r="B362" s="18"/>
    </row>
    <row r="363" spans="1:9">
      <c r="A363" s="57"/>
      <c r="B363" s="18"/>
    </row>
    <row r="364" spans="1:9">
      <c r="A364" s="57"/>
      <c r="B364" s="18"/>
      <c r="I364" t="str">
        <f>CONCATENATE(I2,",
",I3,",
",I4,",
",I5,",
",I6,",
",I7,",
",I8,",
",I9,",
",I10,",
",I11,",
",I12,",
",I13,",
",I14,",
",I15,",
",I16,",
",I17,",
",I18,",
",I19,",
",I20,",
",I21,",
",I22,",
",I23,",
",I24,",
",I25,",
",I26,",
",I27,",
",I28,",
",I29,",
",I30,",
",I31,",
",I32,",
",I33,",
",I34,",
",I35,",
",I36,",
",I37,",
",I38,",
",I39,",
",I40,",
",I41,",
",I42,",
",I43,",
",I44,",
",I45,",
",I46,",
",I47,",
",I48,",
",I49,",
",I50,",
",I51,",
",I52,",
",I53,",
",I54,",
")</f>
        <v xml:space="preserve">"BARBARIAN-Rage":  {
 "Code" : "Rage",
 "Class" : "BARBARIAN",
 "Specialisation" : "","Special" : true,
 "Description" : "En combat, vous vous battez avec une férocité bestiale. Durant votre tour, vous pouvez entrer en rage en utilisant une action bonus. En rage, vous gagnez les bénéfices suivants si vous ne portez pas d'armure lourde :  Vous avez un avantage aux jets de Force et aux jets de sauvegarde de Force. Quand vous effectuez une attaque au corps à corps avec une arme utilisant la Force, vous gagnez un bonus aux jets de dégâts qui dépend de votre niveau de barbare, comme indiqué dans la colonne Dégâts de la table ci-dessus. Vous avez la résistance aux dégâts contondants, perforants et tranchants. Si vous êtes capable de lancer des sorts, vous ne pouvez les lancer ou vous concentrer sur eux pour toute la durée de la rage.  Votre rage dure 1 minute. Elle finit prématurément si vous devenez inconscient, ou si votre tour se termine et que vous n'avez ni attaqué une créature hostile, ni subi des dégâts, depuis votre précédent tour. Vous pouvez également mettre fin à votre rage durant votre tour par une action bonus. Vous récupérez les utilisations de rage dépensées après avoir terminé un repos long."
  },
"BARBARIAN-Voie primitive":  {
 "Code" : "Voie primitive",
 "Class" : "BARBARIAN",
 "Specialisation" : "","Stats" : true,
 "Description" : "Au niveau 3, vous choisissez la voie par laquelle s'exprime votre rage. Choisissez la voie du berserker ou la voie du guerrier totem, chacune étant détaillée ci-dessous. Votre choix vous accorde des capacités aux niveaux 3, 6, 10 et 14."
  },
"BARBARIAN-Défense sans armure":  {
 "Code" : "Défense sans armure",
 "Class" : "BARBARIAN",
 "Specialisation" : "","Stats" : true,"Auto" : true,
 "Description" : "Tant que vous ne portez pas d'armure, votre classe d'armure est égale à 10 + votre modificateur de Dextérité + votre modificateur de Constitution. Vous pouvez utiliser un bouclier et continuer de profiter de cette capacité."
  },
"BARBARIAN-Attaque téméraire":  {
 "Code" : "Attaque téméraire",
 "Class" : "BARBARIAN",
 "Specialisation" : "","UseNumber" : -1,
 "Description" : "À partir du niveau 2, vous pouvez mettre de côté votre défense pour attaquer avec toute la violence du désespoir. Lorsque vous effectuez la première attaque de votre tour, vous pouvez décider d'effectuer une Attaque téméraire. Vous obtenez ainsi un avantage aux jets d'attaque au corps à corps avec une arme utilisant la Force durant ce tour, mais les attaques effectuées contre vous ont également un avantage jusqu'à votre prochain tour."
  },
"BARBARIAN-Sens du danger":  {
 "Code" : "Sens du danger",
 "Class" : "BARBARIAN",
 "Specialisation" : "","UseNumber" : -1,
 "Description" : "Au niveau 2, vous ressentez une sensation étrange lorsque les choses qui vous entourent ne sont pas comme elles devraient être, vous donnant un avantage lorsque vous tentez de vous extirper du danger. Vous avez un avantage aux jets de sauvegarde de Dextérité contre les effets que vous pouvez voir, comme les pièges ou les sorts. Pour bénéficier de cet effet vous ne devez pas être aveuglé, assourdi ou incapable d'agir."
  },
"BARBARIAN-Amélioration de caractéristiques":  {
 "Code" : "Amélioration de caractéristiques",
 "Class" : "BARBARIAN",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"BARBARIAN-Attaque supplémentaire":  {
 "Code" : "Attaque supplémentaire",
 "Class" : "BARBARIAN",
 "Specialisation" : "","UseNumber" : -1,
 "Description" : "À partir du niveau 5, vous pouvez attaquer deux fois, au lieu d'une seule, chaque fois que vous réalisez l'action Attaquer durant votre tour."
  },
"BARBARIAN-Déplacement rapide":  {
 "Code" : "Déplacement rapide",
 "Class" : "BARBARIAN",
 "Specialisation" : "","Auto" : true,
 "Description" : "Au niveau 5, votre vitesse augmente de 3 mètres tant que vous ne portez pas d'armure lourde."
  },
"BARBARIAN-Instinct sauvage":  {
 "Code" : "Instinct sauvage",
 "Class" : "BARBARIAN",
 "Specialisation" : "","UseNumber" : -1,
 "Description" : "Au niveau 7, vos instincts sont si aiguisés que vous obtenez un avantage aux jets d'initiative. De plus, si vous êtes surpris au début du combat et que vous n'êtes pas incapable d'agir, vous pouvez jouer normalement durant votre premier tour, mais seulement si vous entrez en rage avant de faire quoique ce soit d'autre à ce tour."
  },
"BARBARIAN-Critique brutal":  {
 "Code" : "Critique brutal",
 "Class" : "BARBARIAN",
 "Specialisation" : "","UseNumber" : -1,
 "Description" : "À partir du niveau 9, vous pouvez lancer un dé de dégâts de votre arme en plus lorsque vous déterminez les dégâts supplémentaires que vous infligez sur un coup critique réussi avec une attaque au corps à corps. Ce bonus aux dégâts passe à deux dés au niveau 13 et à trois dés au niveau 17."
  },
"BARBARIAN-Rage implacable":  {
 "Code" : "Rage implacable",
 "Class" : "BARBARIAN",
 "Specialisation" : "","UseNumber" : -1,
 "Description" : "À partir du niveau 11, votre rage vous permet de continuer à combattre en dépit des graves blessures qui vous affectent. Si vous tombez à 0 point de vie pendant votre rage et que vous ne mourrez pas sur le coup, vous pouvez faire un jet de sauvegarde de Constitution DD 10. Si vous le réussissez, vous retournez immédiatement à 1 point de vie. Chaque fois que vous utilisez cette capacité après la première, le DD augmente de 5. Quand vous terminez un repos court ou long le DD retombe à 10."
  },
"BARBARIAN-Rage ininterrompue":  {
 "Code" : "Rage ininterrompue",
 "Class" : "BARBARIAN",
 "Specialisation" : "","UseNumber" : -1,
 "Description" : "En atteignant le niveau 15, votre rage est si intense qu'elle ne s'arrête prématurément qu'à la condition que vous tombiez inconscient ou que vous choisissiez de l'arrêter."
  },
"BARBARIAN-Puissance indomptable":  {
 "Code" : "Puissance indomptable",
 "Class" : "BARBARIAN",
 "Specialisation" : "","UseNumber" : -1,
 "Description" : "Au niveau 18, si le résultat d'un de vos jets de Force est inférieur à votre valeur de Force, vous pouvez utiliser votre valeur de Force à la place de votre résultat."
  },
"BARBARIAN-Champion primitif":  {
 "Code" : "Champion primitif",
 "Class" : "BARBARIAN",
 "Specialisation" : "","Stats" : true,
 "Description" : "Au niveau 20, vous êtes l'incarnation de la puissance du monde sauvage. Vos valeurs de Force et de Constitution augmentent de 4. Votre maximum dans ces valeurs de caractéristique est maintenant de 24."
  },
"BARBARIAN-Frénésie":  {
 "Code" : "Frénésie",
 "Class" : "BARBARIAN",
 "Specialisation" : "BERSERKER","UseNumber" : -1,
 "Description" : "Dès que vous choisissez cette voie au niveau 3, vous pouvez choisir de sombrer dans un état de frénésie au cours de votre rage. Si vous le faites, pour la durée de votre rage, vous pouvez effectuer une unique attaque au corps à corps avec une arme en utilisant une action bonus à chacun de vos tours après celui-ci. Lorsque votre rage se termine, vous subissez un niveau d'épuisement."
  },
"BARBARIAN-Rage inébranlable":  {
 "Code" : "Rage inébranlable",
 "Class" : "BARBARIAN",
 "Specialisation" : "BERSERKER","UseNumber" : -1,
 "Description" : "À partir du niveau 6, vous ne pouvez pas être charmé ou effrayé tant que vous êtes en rage. Si vous êtes déjà charmé ou effrayé lorsque vous entrez en rage, l'effet est suspendu le temps de votre rage."
  },
"BARBARIAN-Présence intimidante":  {
 "Code" : "Présence intimidante",
 "Class" : "BARBARIAN",
 "Specialisation" : "BERSERKER","UseNumber" : -1,
 "Description" : "À partir du niveau 10, vous pouvez utiliser votre action pour effrayer quelqu'un avec votre présence effrayante. Pour ce faire, choisissez une créature que vous pouvez voir à 9 mètres maximum de vous. Si la créature peut vous voir ou vous entendre, elle doit réussir un jet de sauvegarde de Sagesse (DD égal à 8 + votre bonus de maîtrise + votre modificateur de Charisme) ou vous la effrayez jusqu'à la fin de votre prochain tour. Aux tours suivants, vous pouvez utiliser votre action pour augmenter d'un tour supplémentaire la durée de cet effet sur la créature effrayée. Cet effet se termine si la créature finit son tour hors de votre ligne de vue ou qu'elle se trouve à plus de 18 mètres de vous. Si la créature réussit son jet de sauvegarde, vous ne pouvez plus utiliser cette capacité contre elle durant 24 heures."
  },
"BARBARIAN-Représailles":  {
 "Code" : "Représailles",
 "Class" : "BARBARIAN",
 "Specialisation" : "BERSERKER","UseNumber" : -1,
 "Description" : "À partir du niveau 14, lorsque vous subissez des dégâts d'une créature située à 1,50 mètre de vous, vous pouvez utiliser votre réaction pour effectuer une attaque au corps à corps avec une arme contre cette créature."
  },
"BARBARIAN-Quêteur spirituel":  {
 "Code" : "Quêteur spirituel",
 "Class" : "BARBARIAN",
 "Specialisation" : "TOTEM_WARRIOR","UseNumber" : -1,
 "Description" : "Une voie qui cherche à vous initier au monde naturel, vous affiliant aux bêtes, est faite pour vous. Au niveau 3, lorsque vous adoptez cette voie, vous obtenez la capacité de lancer les sorts communication avec les animaux et sens animal, mais seulement en tant que rituels."
  },
"BARBARIAN-Esprit totem":  {
 "Code" : "Esprit totem",
 "Class" : "BARBARIAN",
 "Specialisation" : "TOTEM_WARRIOR","UseNumber" : -1,
 "Description" : "Au niveau 3, lorsque vous adoptez cette voie, vous choisissez un esprit totem et obtenez les avantages associés. Vous devez fabriquer ou obtenir un objet totem - une amulette ou un ornement similaire - constitué d'os, de poils, de griffes, de plumes ou de dents de votre animal totem. Si vous le souhaitez, vous pouvez également obtenir un attribut physique mineur qui rappelle votre esprit totem. Par exemple, si vous avez choisi l'ours comme esprit totem, vous pourriez être incroyablement poilu et avoir la peau épaisse, ou si votre totem est l'aigle, vos yeux pourraient virer au jaune. Votre animal totem devrait être un animal correspondant à l'un de ceux listés ci-dessous ou s'en approchant mais dont l'espèce est plus appropriée à votre pays d'origine (un vautour ou un faucon à la place d'un aigle par exemple).  Aigle. Lorsque vous êtes en rage et ne portez pas d'armure lourde, les autres créatures ont un désavantage lors des attaques d'opportunité qu'elles effectuent contre vous, et vous pouvez utiliser l'action Foncer en tant qu'action bonus lors de votre tour. L'esprit de l'aigle fait de vous un prédateur capable de circuler dans la mêlée avec aisance. Loup. Lorsque vous êtes en rage, vos alliés ont un avantage aux jets d'attaque au corps à corps effectués contre toute créature située à 1,50 mètre de vous et qui vous sont hostiles. L'esprit du loup fait de vous le chef des chasseurs. Ours. Lorsque vous êtes en rage, vous avez la résistance à tous les types de dégâts sauf aux dégâts psychiques. L'esprit de l'ours vous rend suffisamment coriace pour résister à n'importe quel châtiment."
  },
"BARBARIAN-Aspect de la bête":  {
 "Code" : "Aspect de la bête",
 "Class" : "BARBARIAN",
 "Specialisation" : "TOTEM_WARRIOR","UseNumber" : -1,
 "Description" : "Au niveau 6, vous obtenez un bénéfice magique dépendant de l'animal totem de votre choix. Vous pouvez choisir le même animal que celui sélectionné au niveau 3 ou en prendre un différent.  Aigle. Vous gagnez la vision de l'aigle. Vous pouvez voir jusqu'à 1,5 km sans difficulté, capable de discerner même les plus fins détails comme si vous regardiez quelque chose à 30 m de vous. De plus, une faible luminosité n'impose pas un désavantage à vos jets de Sagesse (Perception). Loup. Vous gagnez les sens de chasseur d'un loup. Vous pouvez pister les autres créatures lorsque vous voyagez à un rythme rapide et vous pouvez vous déplacer discrètement lorsque vous voyagez à un rythme normal (voir Partir à l'aventure). Ours. Vous gagnez la puissance de l'ours. Votre capacité de charge (dont votre chargement maximal et votre capacité à soulever des objets) est doublée et vous obtenez un avantage aux jets de Force effectués pour pousser, soulever, tirer ou briser des objets."
  },
"BARBARIAN-Marcheur spirituel":  {
 "Code" : "Marcheur spirituel",
 "Class" : "BARBARIAN",
 "Specialisation" : "TOTEM_WARRIOR","UseNumber" : -1,
 "Description" : "Au niveau 10, vous pouvez lancer le sort communion avec la nature, mais seulement en tant que rituel. Lorsque vous le lancez, une version spirituelle de l'un des animaux que vous avez choisis avec Esprit totem ou Aspect de la bête apparaît et vous donne l'information que vous recherchez."
  },
"BARBARIAN-Lien totémique":  {
 "Code" : "Lien totémique",
 "Class" : "BARBARIAN",
 "Specialisation" : "TOTEM_WARRIOR","UseNumber" : -1,
 "Description" : "Au niveau 14, vous obtenez un bénéfice magique correspondant à l'animal totem de votre choix. Vous pouvez choisir un animal que vous avez précédemment sélectionné ou en prendre un nouveau.  Aigle. Lorsque vous êtes en rage, vous obtenez une vitesse de vol égale à votre vitesse actuelle de déplacement à pied. Cette capacité fonctionne uniquement sur de cours déplacements ; vous tombez si vous terminez votre tour dans les airs et que rien d'autre ne vous maintient en hauteur. Loup. Lorsque vous êtes en rage vous pouvez utiliser une action bonus lors de votre tour pour mettre à terre une créature de taille G ou inférieure que vous avez touchée lors d'une attaque au corps à corps avec une arme. Ours. Lorsque vous êtes en rage, toute créature située à 1,50 mètre de vous, et qui vous est hostile, a un désavantage aux jets d'attaque effectué contre une cible autre que vous, ou tout personnage avec cette capacité. Un ennemi est immunisé à cet effet s'il ne peut pas vous voir ou vous entendre ou qu'il ne peut pas être effrayé."
  },
"BARD-Inspiration bardique":  {
 "Code" : "Inspiration bardique",
 "Class" : "BARD",
 "Specialisation" : "","UseNumber" : -1,
 "Description" : "Vous pouvez inspirer les autres en maniant les mots ou la musique. Pour ce faire, utilisez une action bonus à votre tour pour choisir une créature autre que vous-même dans un rayon de 18 mètres autour de vous et qui peut vous entendre. Cette créature gagne un dé d'Inspiration bardique (d6). Une fois dans les 10 minutes suivantes, la créature peut lancer le dé et ajouter le nombre obtenu à un jet de caractéristique, d'attaque ou de sauvegarde qu'elle vient de faire. La créature peut attendre de voir le résultat de jet de caractéristique, d'attaque ou de sauvegarde avant de décider d'appliquer le dé d'Inspiration bardique, mais elle doit se décider avant que le MD ne dise si le jet est un succès ou un échec. Une fois le dé d'Inspiration bardique lancé, il est consommé. Une créature ne peut avoir qu'un seul dé d'Inspiration bardique à la fois.  Vous pouvez utiliser cette capacité un nombre de fois égal à votre modificateur de Charisme (minimum 1). Vous regagnez vos dés d'Inspiration bardique après avoir terminé un repos long. Votre dé d'Inspiration bardique change lorsque vous atteignez certains niveaux dans cette classe. Le dé passe à un d8 au niveau 5, un d10 au niveau 10, et un d12 au niveau 15."
  },
"BARD-Touche-à-tout":  {
 "Code" : "Touche-à-tout",
 "Class" : "BARD",
 "Specialisation" : "","UseNumber" : -1,
 "Description" : "À partir du niveau 2, vous pouvez ajouter la moitié de votre bonus de maîtrise (arrondi au chiffre inférieur) à tout jet de caractéristique qui n'applique pas déjà votre bonus de maîtrise."
  },
"BARD-Chant de repos":  {
 "Code" : "Chant de repos",
 "Class" : "BARD",
 "Specialisation" : "","UseNumber" : -1,
 "Description" : "À partir du niveau 2, vous pouvez utiliser de la musique ou une oraison apaisante lors d'un repos court pour aider à revitaliser vos alliés blessés. Si vous ou toutes créatures amies qui peuvent entendre votre représentation récupérez des points de vie à la fin du repos court en dépensant un ou plusieurs dés de vie, chacune de ces créatures récupère 1d6 points de vie supplémentaires.  Les points de vie supplémentaires augmentent lorsque vous atteignez certains niveaux dans cette classe : 1d8 au niveau 9, 1d10 au niveau 13 et 1d12 au niveau 17."
  },
"BARD-Expertise":  {
 "Code" : "Expertise",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"BARD-Collège bardique":  {
 "Code" : "Collège bardique",
 "Class" : "BARD",
 "Specialisation" : "","UseNumber" : -1,
 "Description" : "Au niveau 3, choisissez deux compétences que vous maîtrisez. Votre bonus de maîtrise est doublé pour tout jet de caractéristique que vous faites et qui implique une de ces deux compétences. Au niveau 10, vous pouvez choisir deux autres compétences maîtrisées et obtenir le même avantage."
  },
"BARD-Amélioration de caractéristiques":  {
 "Code" : "Amélioration de caractéristiques",
 "Class" : "BARD",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"BARD-Source d'inspiration":  {
 "Code" : "Source d'inspiration",
 "Class" : "BARD",
 "Specialisation" : "","UseNumber" : -1,
 "Description" : "À partir du niveau 5, vous regagnez vos Inspirations bardiques utilisées lorsque vous terminez un repos court ou long."
  },
"BARD-Contre charme":  {
 "Code" : "Contre charme",
 "Class" : "BARD",
 "Specialisation" : "","UseNumber" : -1,
 "Description" : "Au niveau 6, vous gagnez la possibilité d'utiliser des notes de musique ou des mots de pouvoir pour perturber les effets qui affectent la pensée. Par une action, vous pouvez commencer une représentation qui durera jusqu'à la fin de votre prochain tour. Pendant ce temps, vous et toute créature amie dans un rayon de 9 mètres autour de vous avez l'avantage aux jets de sauvegarde pour ne pas être effrayé ou charmé. Une créature doit être en mesure de vous entendre pour obtenir cet avantage. La représentation se termine plus tôt si vous êtes incapable d'agir ou réduit au silence, ou si vous y mettez volontairement un terme (aucune action n'est requise pour cela)."
  },
"BARD-Secrets magiques":  {
 "Code" : "Secrets magiques",
 "Class" : "BARD",
 "Specialisation" : "","UseNumber" : -1,
 "Description" : "Au niveau 10, vous avez récupéré des connaissances magiques à partir d'un large éventail de disciplines. Choisissez deux sorts de n'importe quelles classes, y compris de barde. Les sorts choisis doivent être d'un niveau que vous pouvez lancer, comme le montre la table du barde, ou être des sorts mineurs. Les sorts choisis comptent comme des sorts de barde pour vous, et comptent dans la colonne des Sorts connus de la table du barde.  Vous apprenez deux sorts supplémentaires de n'importe quelles classes au niveau 14 puis à nouveau au niveau 18."
  },
"BARD-Inspiration supérieure":  {
 "Code" : "Inspiration supérieure",
 "Class" : "BARD",
 "Specialisation" : "","UseNumber" : -1,
 "Description" : "Au niveau 20, quand vous jetez l'initiative et n'avez plus d'Inspiration bardique, vous regagnez une utilisation."
  },
"BARD-Maîtrises supplémentaires":  {
 "Code" : "Maîtrises supplémentaires",
 "Class" : "BARD",
 "Specialisation" : "KNOWLEDGE_SCHOOL","Stats" : true,
 "Description" : "Lorsque vous rejoignez le collège du savoir au niveau 3, vous gagnez la maîtrise des trois compétences de votre choix."
  },
"BARD-Mots cinglants":  {
 "Code" : "Mots cinglants",
 "Class" : "BARD",
 "Specialisation" : "KNOWLEDGE_SCHOOL","UseNumber" : -1,
 "Description" : "Également au niveau 3, vous apprenez à utiliser votre esprit pour détourner l'attention ou semer la confusion, ainsi qu'à saper la confiance et la compétence des autres. Quand une créature que vous pouvez voir dans un rayon de 18 mètres autour de vous fait un jet d'attaque, de caractéristique ou de dégâts, vous pouvez utiliser votre réaction pour dépenser une utilisation d'Inspiration bardique et soustraire votre jet du résultat de la cible. Vous pouvez choisir d'utiliser cette capacité après que la créature ait fait son jet, mais vous devez le faire avant que le MD ne dise si son jet est un succès ou un échec, ou avant que la créature inflige ses dégâts. La créature est immunisée si elle ne peut pas vous entendre ou si les charmes ne l'affectent pas."
  },
"BARD-Secrets magiques supplémentaires":  {
 "Code" : "Secrets magiques supplémentaires",
 "Class" : "BARD",
 "Specialisation" : "KNOWLEDGE_SCHOOL","UseNumber" : -1,
 "Description" : "Au niveau 6, vous apprenez deux sorts de votre choix de n'importe quelle classe. Les sorts choisis doivent être d'un niveau que vous pouvez lancer, comme le montre la table du barde, ou être des sorts mineurs. Les sorts choisis comptent comme des sorts de barde pour vous, mais ne comptent pas pour le nombre de sorts de barde connus."
  },
"BARD-Compétence hors pair":  {
 "Code" : "Compétence hors pair",
 "Class" : "BARD",
 "Specialisation" : "KNOWLEDGE_SCHOOL","UseNumber" : -1,
 "Description" : "À partir du niveau 14, quand vous faites un jet de caractéristique, vous pouvez utiliser une Inspiration bardique. Lancez le dé d'Inspiration bardique et ajoutez le résultat à votre jet de caractéristique. Vous pouvez choisir de le faire après avoir fait votre jet de votre caractéristique, mais vous devez le faire avant que le MD ne vous indique si vous réussissez ou échouez."
  },
"BARD-Maîtrises supplémentaires":  {
 "Code" : "Maîtrises supplémentaires",
 "Class" : "BARD",
 "Specialisation" : "BRAVERY_SCHOOL","Stats" : true,
 "Description" : "Lorsque vous rejoignez le collège de la vaillance au niveau 3, vous gagnez la maîtrise des armures intermédiaires, des boucliers et des armes de guerre."
  },
"BARD-Inspiration martiale":  {
 "Code" : "Inspiration martiale",
 "Class" : "BARD",
 "Specialisation" : "BRAVERY_SCHOOL","UseNumber" : -1,
 "Description" : "Également au niveau 3, vous apprenez à inspirer les autres dans la bataille. Une créature qui a un dé d'Inspiration bardique de votre part peut jeter ce dé et ajouter le résultat au jet de dégâts d'une arme qu'elle vient de faire. Ou bien, quand un jet d'attaque est fait contre cette créature, elle peut utiliser sa réaction pour jeter le dé d'Inspiration bardique et ajouter le résultat à sa CA contre cette attaque, après avoir vu le jet mais avant de savoir si elle touche ou non."
  },
"BARD-Attaque supplémentaire":  {
 "Code" : "Attaque supplémentaire",
 "Class" : "BARD",
 "Specialisation" : "BRAVERY_SCHOOL","UseNumber" : -1,
 "Description" : "À partir de niveau 6, vous pouvez attaquer deux fois, au lieu d'une seule, chaque fois que vous réalisez l’action Attaquer durant votre tour."
  },
"BARD-Magie de combat":  {
 "Code" : "Magie de combat",
 "Class" : "BARD",
 "Specialisation" : "BRAVERY_SCHOOL","UseNumber" : -1,
 "Description" : "Au niveau 14, vous maîtrisez l'art de tisser les sorts et d'utiliser une arme en un seul acte harmonieux. Lorsque vous utilisez votre action pour lancer un sort de barde, vous pouvez faire une attaque avec une arme en tant qu'action bonus."
  },
"CLERK-Canalisation d’énergie divine":  {
 "Code" : "Canalisation d’énergie divine",
 "Class" : "CLERK",
 "Specialisation" : "","UseNumber" : -1,
 "Description" : "Au niveau 2, vous gagnez la possibilité de canaliser l'énergie divine directement depuis votre divinité et d'utiliser cette énergie pour alimenter des effets magiques. Vous commencez avec deux effets : Renvoi des morts-vivants et un effet déterminé par votre domaine. Certains domaines vous accordent des effets supplémentaires lorsque vous montez de niveau, comme indiqué dans la description du domaine. Lorsque vous utilisez votre Canalisation d'énergie divine, vous choisissez quel effet créer. Vous devez ensuite terminer un repos court ou long pour pouvoir utiliser votre Canalisation d'énergie divine de nouveau.  Certains effets de la Canalisation d'énergie divine demandent un jet de sauvegarde. Lorsque vous utilisez un tel effet de cette classe, le DD est égal au DD de vos sorts de clerc.  À partir du niveau 6, vous pouvez utiliser votre Canalisation d'énergie divine deux fois entre deux repos, et à partir du niveau 18, vous pouvez l'utiliser trois fois entre deux repos. Lorsque vous terminez un repos court ou long, vous regagnez vos utilisations dépensées."
  },
"CLERK-Canalisation d’énergie divine : renvoi des morts-vivants":  {
 "Code" : "Canalisation d’énergie divine : renvoi des morts-vivants",
 "Class" : "CLERK",
 "Specialisation" : "","UseNumber" : -1,
 "Description" : "Au prix d'une action, vous présentez votre symbole sacré en psalmodiant une prière contre les morts-vivants. Chaque mort-vivant qui peut vous voir ou vous entendre et qui se trouve à 9 mètres ou moins de vous doit effectuer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utiliser de réactions et peut utiliser ses actions seulement pour Foncer ou essayer de s'échapper d'un effet immobilisant. S'il n'y a nulle part où aller, la créature peut utiliser l'action Esquiver."
  },
"CLERK-Domaine divin":  {
 "Code" : "Domaine divin",
 "Class" : "CLERK",
 "Specialisation" : "","Stats" : true,
 "Description" : "Choisissez un domaine lié à votre divinité : duperie, guerre, lumière, nature, savoir, tempête ou vie. Votre choix vous accorde des sorts de domaine et des capacités spéciales dès le niveau 1, puis de nouvelles aux niveaux 6, 8 et 17. Il vous octroie également des manières supplémentaires pour utiliser la Canalisation d’énergie divine du niveau 2."
  },
"CLERK-Amélioration de caractéristiques":  {
 "Code" : "Amélioration de caractéristiques",
 "Class" : "CLERK",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"CLERK-Destruction des morts-vivants":  {
 "Code" : "Destruction des morts-vivants",
 "Class" : "CLERK",
 "Specialisation" : "","UseNumber" : -1,
 "Description" : "À partir du niveau 5, quand un mort-vivant rate son jet de sauvegarde contre votre capacité de Renvoi des morts-vivants, la créature est immédiatement détruite si son FP est égal ou inférieur à un certain seuil, comme indiqué dans le tableau ci-dessous. Niveau de clerc 5 : FP des morts-vivants détruits 1/2 ou moins Niveau de clerc 8 : FP des morts-vivants détruits 1 ou moins Niveau de clerc 11 : FP des morts-vivants détruits 2 ou moins Niveau de clerc 14 : FP des morts-vivants détruits 3 ou moins Niveau de clerc 17 : FP des morts-vivants détruits 4 ou moins"
  },
"CLERK-Intervention divine":  {
 "Code" : "Intervention divine",
 "Class" : "CLERK",
 "Specialisation" : "","UseNumber" : -1,
 "Description" : "À partir du niveau 10, vous pouvez faire appel à votre divinité pour qu'elle intervienne en cas de besoin réel. Implorer l'aide de votre divinité vous oblige à utiliser votre action. Décrivez l'aide que vous recherchez, et lancez 1d100. Si vous obtenez un nombre égal ou inférieur à votre niveau de clerc, votre divinité intervient. Le MD choisit la nature de l'intervention ; l'effet d'un sort de clerc ou d'un sort de domaine est approprié. Si votre divinité intervient, vous ne pouvez plus utiliser cette capacité durant les 7 prochains jours. Dans le cas contraire, vous pouvez l'utiliser à nouveau après avoir terminé un repos long.  Au niveau 20, l'appel à votre divinité réussit automatiquement ; aucun jet n'est nécessaire."
  },
"CLERK-Bénédiction de l'escroc":  {
 "Code" : "Bénédiction de l'escroc",
 "Class" : "CLERK",
 "Specialisation" : "DECEPTION_FIELD","UseNumber" : -1,
 "Description" : "À partir du niveau 1, vous pouvez utiliser votre action pour toucher une créature consentante (autre que vous-même) et lui donner un avantage aux jets de Dextérité (Discrétion). Cette bénédiction dure pendant 1 heure, ou jusqu'à ce que vous utilisiez cette capacité à nouveau."
  },
"CLERK-Canalisation d’énergie divine : invocation de duplicata":  {
 "Code" : "Canalisation d’énergie divine : invocation de duplicata",
 "Class" : "CLERK",
 "Specialisation" : "DECEPTION_FIELD","UseNumber" : -1,
 "Description" : "À partir du niveau 2, vous pouvez utiliser votre Canalisation d'énergie divine pour créer une copie illusoire de vous-même. Par une action, vous créez une illusion parfaite de vous-même qui dure pendant 1 minute, ou jusqu'à ce que vous perdiez votre concentration (comme si vous étiez concentré sur un sort). L'illusion apparaît dans un espace inoccupé que vous pouvez voir dans un rayon de 9 mètres autour de vous. Par une action bonus à votre tour, vous pouvez déplacer l'illusion jusqu'à 9 mètres, dans un espace que vous pouvez, et sans l'éloigner de plus de 36 mètres de vous. Durant ce temps, vous pouvez lancer des sorts comme si vous étiez dans l'espace de l'illusion, mais vous devez utiliser vos propres sens. En outre, lorsque vous et votre illusion êtes à 1,50 mètre ou moins d'une créature qui peut voir l'illusion, vous avez l'avantage aux jets d'attaque contre cette créature, l'illusion distrayant la cible."
  },
"CLERK-Canalisation d’énergie divine : linceul d'ombre":  {
 "Code" : "Canalisation d’énergie divine : linceul d'ombre",
 "Class" : "CLERK",
 "Specialisation" : "DECEPTION_FIELD","UseNumber" : -1,
 "Description" : "À partir du niveau 6, vous pouvez utiliser votre Canalisation d'énergie divine pour disparaître. Par une action, vous devenez invisible jusqu'à la fin de votre prochain tour. Vous redevenez visible si vous attaquez ou lancez un sort."
  },
"CLERK-Frappe divine":  {
 "Code" : "Frappe divine",
 "Class" : "CLERK",
 "Specialisation" : "DECEPTION_FIELD","UseNumber" : -1,
 "Description" : "Au niveau 8, vous gagnez la possibilité d’imprégner votre arme de poison, un cadeau de votre divinité. Une fois à chacun de vos tours, lorsque vous touchez une créature avec une attaque d'arme, vous pouvez infliger 1d8 dégâts de poison supplémentaires. Lorsque vous atteignez le niveau 14, les dégâts supplémentaires passent à 2d8."
  },
"CLERK-Duplicata amélioré":  {
 "Code" : "Duplicata amélioré",
 "Class" : "CLERK",
 "Specialisation" : "DECEPTION_FIELD","UseNumber" : -1,
 "Description" : "Au niveau 17, vous pouvez créer jusqu'à quatre doublons de vous-même, au lieu d'un, lorsque vous utilisez Invocation de duplicata. Par une action bonus à votre tour, vous pouvez déplacer un certain nombre d'entre eux jusqu'à 9 mètres, et sans les éloigner de plus de 36 mètres de vous."
  },
"CLERK-Maîtrises supplémentaires":  {
 "Code" : "Maîtrises supplémentaires",
 "Class" : "CLERK",
 "Specialisation" : "WAR_FIELD","Stats" : true,
 "Description" : "Au niveau 1, vous gagnez la maîtrise des armes de guerres et des armures lourdes."
  },
</v>
      </c>
    </row>
    <row r="365" spans="1:9">
      <c r="A365" s="57"/>
      <c r="B365" s="18"/>
      <c r="I365" t="str">
        <f>CONCATENATE(I55,",
",I56,",
",I57,",
",I58,",
",I59,",
",I60,",
",I61,",
",I62,",
",I63,",
",I64,",
",I65,",
",I66,",
",I67,",
",I68,",
",I69,",
",I70,",
",I71,",
",I72,",
",I73,",
",I74,",
",I75,",
",I76,",
",I77,",
",I78,",
",I79,",
",I80,",
",I81,",
",I82,",
",I83,",
",I84,",
",I85,",
",I86,",
",I87,",
",I88,",
",I89,",
",I90,",
",I91,",
",I92,",
",I93,",
",I94,",
",I95,",
",I96,",
",I97,",
",I98,",
",I99,",
",I100,",
",I101,",
",I102,",
",I103,",
",I104,",
",I105,",
",I106,",
")</f>
        <v xml:space="preserve">"CLERK-Prêtre de guerre":  {
 "Code" : "Prêtre de guerre",
 "Class" : "CLERK",
 "Specialisation" : "WAR_FIELD","UseNumber" : -1,
 "Description" : "À partir du niveau 1, votre dieu vous inspire lors des combats. Lorsque vous utilisez l’action Attaquer, vous pouvez faire une attaque avec une arme en tant qu’action bonus. Vous pouvez utiliser cette capacité un nombre de fois égal à votre modificateur de Sagesse (minimum 1). Vous regagnez les attaques utilisées à la fin d’un repos long."
  },
"CLERK-Canalisation d’énergie divine : frappe guidée":  {
 "Code" : "Canalisation d’énergie divine : frappe guidée",
 "Class" : "CLERK",
 "Specialisation" : "WAR_FIELD","UseNumber" : -1,
 "Description" : "À partir du niveau 2, vous pouvez utiliser votre Canalisation d'énergie divine pour frapper avec une grande précision. Lorsque vous faites un jet d’attaque, vous pouvez utilisez votre Canalisation d'énergie divine pour gagner un bonus de +10 au jet. Vous pouvez décider d’utiliser cette capacité après avoir vu le résultat du jet, mais avant que le MD ne vous en donne le résultat."
  },
"CLERK-Canalisation d’énergie divine : bénédiction du dieu de la guerre":  {
 "Code" : "Canalisation d’énergie divine : bénédiction du dieu de la guerre",
 "Class" : "CLERK",
 "Specialisation" : "WAR_FIELD","UseNumber" : -1,
 "Description" : "Au niveau 6, lorsqu'une créature dans un rayon de 9 mètres autour de vous fait un jet d’attaque, vous pouvez utiliser votre réaction pour faire bénéficier cette créature d’un bonus de +10 à son jet, en utilisant votre Canalisation d'énergie divine. Vous pouvez choisir d’utiliser cette compétence après avoir vu le résultat du jet, mais vous devez le faire avant que le MD ne dise si l’attaque a réussi ou échoué."
  },
"CLERK-Frappe divine":  {
 "Code" : "Frappe divine",
 "Class" : "CLERK",
 "Specialisation" : "WAR_FIELD","UseNumber" : -1,
 "Description" : "Au niveau 8, vous gagnez la possibilité d’imprégner votre arme d’énergie divine. Une fois à chacun de vos tours, lorsque vous touchez une créature avec une attaque d'arme, vous pouvez infliger 1d8 dégâts supplémentaires du même type que celui de votre arme. Lorsque vous atteignez le niveau 14, les dégâts supplémentaires passent à 2d8."
  },
"CLERK-Avatar de bataille":  {
 "Code" : "Avatar de bataille",
 "Class" : "CLERK",
 "Specialisation" : "WAR_FIELD","UseNumber" : -1,
 "Description" : "Au niveau 17, vous obtenez la résistance aux dégâts contondants, perforants et tranchants de toute arme non magique."
  },
"CLERK-Sort mineur supplémentaire":  {
 "Code" : "Sort mineur supplémentaire",
 "Class" : "CLERK",
 "Specialisation" : "LIGHT_FIELD","Stats" : true,
 "Description" : "Lorsque vous choisissez ce domaine au niveau 1, vous gagnez le sort mineur lumière si vous ne le connaissez pas déjà."
  },
"CLERK-Illumination protectrice":  {
 "Code" : "Illumination protectrice",
 "Class" : "CLERK",
 "Specialisation" : "LIGHT_FIELD","UseNumber" : -1,
 "Description" : "Au niveau 1, vous pouvez interposer une lumière divine entre vous et un ennemi qui attaque. Lorsque vous êtes attaqué par une créature située à 9 mètres ou moins de vous et que vous pouvez voir, vous pouvez utiliser votre réaction pour imposer un désavantage à son jet d'attaque, en faisant éclater une lumière avant qu'il touche ou rate. Un attaquant qui ne peut pas être aveuglé est immunisé face à cette capacité. Vous pouvez utiliser cette capacité un nombre de fois égal à votre modificateur de Sagesse (minimum une fois). Vous en retrouver toutes les utilisations dépensées lorsque vous terminez un repos long."
  },
"CLERK-Canalisation d’énergie divine : radiance de l'aube":  {
 "Code" : "Canalisation d’énergie divine : radiance de l'aube",
 "Class" : "CLERK",
 "Specialisation" : "LIGHT_FIELD","UseNumber" : -1,
 "Description" : "À partir du niveau 2, vous pouvez utiliser votre Canalisation d'énergie divine pour exploiter la lumière du soleil, bannissant les ténèbres et infligeant des dégâts radiants à vos ennemis. Par une action, vous présentez votre symbole sacré et toutes les ténèbres magiques dans un rayon de 9 mètres autour de vous sont dissipées. En outre, chaque créature hostile dans un rayon de 9 mètres autour de vous doit réaliser un jet de sauvegarde de Constitution. Une créature prend 2d10 + votre niveau de clerc dégâts radiants en cas d'échec, ou la moitié de ces dégâts en cas de réussite. Une créature qui dispose d'une couverture totale vis à vis de vous n'est pas affectée."
  },
"CLERK-Illumination améliorée":  {
 "Code" : "Illumination améliorée",
 "Class" : "CLERK",
 "Specialisation" : "LIGHT_FIELD","UseNumber" : -1,
 "Description" : "À partir du niveau 6, vous pouvez également utiliser votre capacité de Illumination protectrice quand une créature que vous pouvez voir et située à 9 mètres ou moins de vous attaque une créature autre que vous-même."
  },
"CLERK-Incantation puissante":  {
 "Code" : "Incantation puissante",
 "Class" : "CLERK",
 "Specialisation" : "LIGHT_FIELD","UseNumber" : -1,
 "Description" : "À partir du niveau 8, vous ajoutez votre modificateur de Sagesse aux dégâts que vous infligez avec n'importe quel sort mineur de clerc."
  },
"CLERK-Halo de lumière":  {
 "Code" : "Halo de lumière",
 "Class" : "CLERK",
 "Specialisation" : "LIGHT_FIELD","UseNumber" : -1,
 "Description" : "À partir du niveau 17, vous pouvez utiliser votre action pour activer une aura de lumière du soleil qui dure pendant 1 minute, ou jusqu'à ce que vous la rejetiez à l'aide d'une autre action. Vous émettez une lumière vive dans un rayon de 18 mètres, et une lumière faible sur 9 mètres supplémentaires. Vos ennemis dans la zone de lumière vive ont un désavantage aux jets de sauvegarde contre tout sort qui inflige des dégâts de feu ou des dégâts radiants."
  },
"CLERK-Acolyte de la nature":  {
 "Code" : "Acolyte de la nature",
 "Class" : "CLERK",
 "Specialisation" : "NATURE_FIELD","Stats" : true,
 "Description" : "Au niveau 1, vous apprenez un sort mineur de druide de votre choix. Vous gagnez également la maîtrise d'une des compétences suivantes de votre choix : Dressage, Nature ou Survie."
  },
"CLERK-Maîtrise supplémentaire":  {
 "Code" : "Maîtrise supplémentaire",
 "Class" : "CLERK",
 "Specialisation" : "NATURE_FIELD","Stats" : true,
 "Description" : "Au niveau 1 également, vous gagnez la maîtrise des armures lourdes."
  },
"CLERK-Canalisation d’énergie divine : charme des animaux et des plantes":  {
 "Code" : "Canalisation d’énergie divine : charme des animaux et des plantes",
 "Class" : "CLERK",
 "Specialisation" : "NATURE_FIELD","UseNumber" : -1,
 "Description" : "À partir du niveau 2, vous pouvez utiliser votre Canalisation d'énergie divine pour charmer des animaux et de plantes. Par une action, vous présentez votre symbole sacré et invoquez le nom de votre divinité. Chaque créature du type bête ou plante qui peut vous voir et qui se situe dans un rayon de 9 mètres autour de vous doit réaliser un jet de sauvegarde de Sagesse. Si la créature rate son jet de sauvegarde, vous la charmez pendant 1 minute, ou jusqu'à ce qu'elle subisse des dégâts. Tant que vous la charmez, elle est amicale envers vous et toutes autres créatures que vous désignez."
  },
"CLERK-Atténuation des éléments":  {
 "Code" : "Atténuation des éléments",
 "Class" : "CLERK",
 "Specialisation" : "NATURE_FIELD","UseNumber" : -1,
 "Description" : "À partir du niveau 6, lorsque vous ou une créature située à 9 mètres ou moins de vous prend des dégâts d'acide, de froid, de feu, de foudre ou de tonnerre, vous pouvez utiliser votre réaction pour accorder à la créature une résistance à ce type de dégâts."
  },
"CLERK-Frappe divine":  {
 "Code" : "Frappe divine",
 "Class" : "CLERK",
 "Specialisation" : "NATURE_FIELD","UseNumber" : -1,
 "Description" : "Au niveau 8, vous gagnez la possibilité d’imprégner votre arme d’énergie divine. Une fois à chacun de vos tours, lorsque vous touchez une créature avec une attaque d'arme, vous pouvez infliger 1d8 dégâts supplémentaires de froid, de feu ou de foudre (selon votre choix) à la cible. Lorsque vous atteignez le niveau 14, les dégâts supplémentaires passent à 2d8."
  },
"CLERK-Maître de la nature":  {
 "Code" : "Maître de la nature",
 "Class" : "CLERK",
 "Specialisation" : "NATURE_FIELD","UseNumber" : -1,
 "Description" : "Au niveau 17, vous gagnez la possibilité de commander les animaux et les créatures végétales. Lorsque des créatures sont charmées par votre capacité de Charme des animaux et des plantes, vous pouvez utiliser une action bonus à votre tour pour commander verbalement ces créatures et leur indiquer ce qu'elles doivent faire durant leur prochain tour."
  },
"CLERK-Bénédictions du savoir":  {
 "Code" : "Bénédictions du savoir",
 "Class" : "CLERK",
 "Specialisation" : "KNOWLEDGE_FIELD","Stats" : true,
 "Description" : "Au niveau 1, vous apprenez deux langues de votre choix. Vous obtenez aussi la maîtrise de deux compétences de votre choix parmi les suivantes : Arcanes, Histoire, Nature ou Religion. Votre bonus de maîtrise est doublé pour les jets de caractéristiques utilisant une de ces compétences."
  },
"CLERK-Canalisation d’énergie divine : connaissances du passé":  {
 "Code" : "Canalisation d’énergie divine : connaissances du passé",
 "Class" : "CLERK",
 "Specialisation" : "KNOWLEDGE_FIELD","UseNumber" : -1,
 "Description" : "À partir du niveau 2, vous pouvez utiliser votre Canalisation d'énergie divine pour tirer profit d'un puits de connaissance divine. Au prix d’une action, vous choisissez une compétence ou un outil. Pendant 10 minutes, vous obtenez la maîtrise de la compétence ou de l'outil choisi."
  },
"CLERK-Canalisation d’énergie divine : lecture des pensées":  {
 "Code" : "Canalisation d’énergie divine : lecture des pensées",
 "Class" : "CLERK",
 "Specialisation" : "KNOWLEDGE_FIELD","UseNumber" : -1,
 "Description" : "Au niveau 6, vous pouvez utiliser votre Canalisation d'énergie divine pour lire les pensées d’une créature. Vous pouvez ensuite avoir accès à l’esprit de la créature et la commander. Par une action, choisissez une créature que vous pouvez voir située à 18 mètres ou moins de vous. La créature doit effectuer un jet de sauvegarde de Sagesse. Si la créature le réussi, vous ne pouvez réutiliser cette capacité sur la créature qu’après avoir terminé un repos long. Si la créature échoue, vous pouvez lire la surface de ses pensées (celles les plus en vue dans son esprit, représentant ses émotions et ce à quoi elle pense actuellement) lorsqu’elle est à 18 mètres ou moins de vous. Cet effet dure une minute. Pendant cette durée, vous pouvez utiliser votre action pour mettre fin à cet effet et lancer le sort suggestion à la créature sans consommer d’emplacement de sort. La créature échoue automatiquement son jet de sauvegarde contre ce sort."
  },
"CLERK-Incantation puissante":  {
 "Code" : "Incantation puissante",
 "Class" : "CLERK",
 "Specialisation" : "KNOWLEDGE_FIELD","UseNumber" : -1,
 "Description" : "À partir du niveau 8, vous ajoutez votre modificateur de Sagesse aux dégâts que vous infligez avec tous sorts mineurs de clerc."
  },
"CLERK-Visions du passé":  {
 "Code" : "Visions du passé",
 "Class" : "CLERK",
 "Specialisation" : "KNOWLEDGE_FIELD","UseNumber" : -1,
 "Description" : "À partir du niveau 17, vous pouvez rappeler les visions du passé en relation avec un objet que vous tenez, ou proche de vous. Vous passez au moins une minute à prier et à méditer, puis vous recevez sous forme de rêve de vagues aperçus des événements récents. Vous pouvez méditer de cette manière un nombre de minutes égal votre valeur de Sagesse et devez maintenir votre concentration comme pour lancer un sort. Une fois que vous avez utilisé cette capacité, vous ne pouvez plus l’utiliser jusqu’à ce vous terminiez un repos court ou long.  Lecture d'un objet. Si vous tenez un objet lorsque vous méditez, vous pouvez voir des visions de son précédent propriétaire. Après 1 minute de médiation, vous apprenez comment son propriétaire a acquis et perdu l’objet, ainsi que les événements importants les plus récents concernant cet objet et ce propriétaire. Si l’objet a appartenu à une autre créature dans un passé récent (un nombre de jours égal à votre valeur de Sagesse), vous pouvez passer 1 minute supplémentaire pour chaque possesseur de l’objet afin d’apprendre les mêmes informations sur ces créatures.  Lecture d'une zone. Pendant que vous méditez, vous observez des visions des environs proches (une salle, une rue, un tunnel, une clairière ou autre, d’une taille maximale d’un cube de 15 mètres d’arrête) jusqu'à un nombre de jours passés égal à votre valeur de Sagesse. Pour chaque minute passée à méditer, vous apprenez des informations sur un événement important, en commençant par le plus récent. Ces événements incluent de fortes émotions telles que des batailles ou des trahisons, mariages ou meurtres, naissances et funérailles. Cependant, ils peuvent aussi inclure des événements sans importance qui sont néanmoins important dans votre situation actuelle."
  },
"CLERK-Maîtrises supplémentaires":  {
 "Code" : "Maîtrises supplémentaires",
 "Class" : "CLERK",
 "Specialisation" : "STORM_FIELD","Stats" : true,
 "Description" : "Au niveau 1, vous gagnez la maîtrise des armes de guerres et des armures lourdes."
  },
"CLERK-Fureur de l'ouragan":  {
 "Code" : "Fureur de l'ouragan",
 "Class" : "CLERK",
 "Specialisation" : "STORM_FIELD","UseNumber" : -1,
 "Description" : "Au niveau 1 également, vous pouvez réprimander vos attaquants avec la puissance du tonnerre. Lorsqu’une créature que vous pouvez voir dans un rayon de 1,50 mètre autour de vous vous touche, vous pouvez utiliser votre réaction pour obliger l’attaquant à effectuer un jet de sauvegarde de Dextérité. En cas d’échec, la créature subit 2d8 dégâts de foudre ou de tonnerre (selon votre choix), ou la moitié en cas de réussite. Vous pouvez utiliser cette capacité un nombre de fois égal à votre modificateur de Sagesse (minimum 1). Vous regagnez toutes vos charges après un repos long."
  },
"CLERK-Canalisation d’énergie divine : colère destructrice":  {
 "Code" : "Canalisation d’énergie divine : colère destructrice",
 "Class" : "CLERK",
 "Specialisation" : "STORM_FIELD","UseNumber" : -1,
 "Description" : "A partir du niveau 2, vous pouvez utiliser votre Canalisation d'énergie divine pour manier la puissance de la tempête avec une férocité incontrôlée. Lorsque vous infligez des dégâts de foudre ou de tonnerre, vous pouvez utiliser votre Canalisation d'énergie divine pour effectuer des dégâts maximum au lieu de lancer des dés."
  },
"CLERK-Frappe de l'éclair":  {
 "Code" : "Frappe de l'éclair",
 "Class" : "CLERK",
 "Specialisation" : "STORM_FIELD","UseNumber" : -1,
 "Description" : "Au niveau 6, lorsque vous infligez des dégâts de foudre à une créature de taille G ou inférieure, vous pouvez également la repousser à 3 mètres de vous."
  },
"CLERK-Frappe divine":  {
 "Code" : "Frappe divine",
 "Class" : "CLERK",
 "Specialisation" : "STORM_FIELD","UseNumber" : -1,
 "Description" : "Au niveau 8, vous gagnez la possibilité d’imprégner votre arme d’énergie divine. Une fois à chacun de vos tours, lorsque vous touchez une créature avec une attaque d'arme, vous pouvez infliger 1d8 dégâts de tonnerre supplémentaires. Lorsque vous atteignez le niveau 14, les dégâts supplémentaires passent à 2d8."
  },
"CLERK-Fils de la tempête":  {
 "Code" : "Fils de la tempête",
 "Class" : "CLERK",
 "Specialisation" : "STORM_FIELD","UseNumber" : -1,
 "Description" : "Au niveau 17, vous obtenez une vitesse de vol égale à votre vitesse de déplacement tant que vous n’êtes ni sous terre, ni dans un intérieur."
  },
"CLERK-Maîtrise supplémentaire":  {
 "Code" : "Maîtrise supplémentaire",
 "Class" : "CLERK",
 "Specialisation" : "LIFE_FIELD","Stats" : true,
 "Description" : "Lorsque vous choisissez ce domaine, au niveau 1, vous gagnez la maîtrise des armures lourdes."
  },
"CLERK-Disciple de la vie":  {
 "Code" : "Disciple de la vie",
 "Class" : "CLERK",
 "Specialisation" : "LIFE_FIELD","UseNumber" : -1,
 "Description" : "À partir du niveau 1, vos sorts de soins sont plus efficaces. Chaque fois que vous utilisez un sort de niveau 1 ou supérieur pour redonner des points de vie à une créature, la créature regagne un nombre de points de vie additionnel égal à 2 + le niveau du sort."
  },
"CLERK-Canalisation d’énergie divine : préservation de la vie":  {
 "Code" : "Canalisation d’énergie divine : préservation de la vie",
 "Class" : "CLERK",
 "Specialisation" : "LIFE_FIELD","UseNumber" : -1,
 "Description" : "À partir du niveau 2, vous pouvez utiliser votre Canalisation d'énergie divine pour soigner des blessures graves. Au prix d'une action, vous présentez votre symbole sacré et invoquez une énergie curative qui redonne un montant de points de vie égal à 5 fois votre niveau de clerc. Choisissez une ou plusieurs créatures à 9 mètres ou moins de vous, et divisez ces points entre elles. Cette capacité ne peut pas ramener une créature à plus de 50% de ses points de vie maximums, et elle ne fonctionne pas sur les morts-vivants et les créatures artificielles."
  },
"CLERK-Guérisseur béni":  {
 "Code" : "Guérisseur béni",
 "Class" : "CLERK",
 "Specialisation" : "LIFE_FIELD","UseNumber" : -1,
 "Description" : "À partir du niveau 6, les sorts de guérison que vous lancez sur les autres vous guérissent aussi. Lorsque vous lancez un sort de niveau 1 ou supérieur pour redonner des points de vie à une créature autre que vous-même, vous regagnez un nombre de points de vie égal à 2 + le niveau du sort."
  },
"CLERK-Frappe divine":  {
 "Code" : "Frappe divine",
 "Class" : "CLERK",
 "Specialisation" : "LIFE_FIELD","UseNumber" : -1,
 "Description" : "À partir du niveau 8, vous gagnez la possibilité d’imprégner votre arme d'énergie divine. Une fois par tour, lorsque vous touchez une créature avec une attaque armée, vous pouvez infliger 1d8 dégâts radiants supplémentaires à la cible. Lorsque vous atteignez le niveau 14, les dégâts supplémentaires passent à 2d8."
  },
"CLERK-Guérison suprême":  {
 "Code" : "Guérison suprême",
 "Class" : "CLERK",
 "Specialisation" : "LIFE_FIELD","UseNumber" : -1,
 "Description" : "À partir du niveau 17, quand vous auriez normalement dû lancer un ou plusieurs dés pour redonner des points de vie avec un sort, appliquez directement le maximum de chaque dé. Par exemple, au lieu de restaurer 2d6 points de vie à une créature, vous restaurez 12."
  },
"CLERK-Maîtrise supplémentaire":  {
 "Code" : "Maîtrise supplémentaire",
 "Class" : "CLERK",
 "Specialisation" : "FORGE_FIELD","Stats" : true,
 "Description" : "Au niveau 1, vous gagnez la maîtrise des armures lourdes et des outils de forgeron."
  },
"CLERK-Bénédiction de la forge":  {
 "Code" : "Bénédiction de la forge",
 "Class" : "CLERK",
 "Specialisation" : "FORGE_FIELD","UseNumber" : -1,
 "Description" : "Au niveau 1, vous gagnez la capacité d'imprégner une part de magie dans votre arme ou votre armure. À la fin d'un repos long, vous pouvez toucher un objet non magique qui est une armure ou une arme courante ou de guerre. Jusqu'à la fin de votre prochain repos long, si vous ne mourrez pas avant, l'objet devient un objet magique, accordant un bonus de +1 à la CA s'il s'agit d'une armure, ou +1 à l'attaque et aux dégâts si l'objet est une arme. Vous ne pouvez utiliser cette aptitude qu'une fois entre deux repos longs."
  },
"CLERK-Canalisation d'énergie divine : bénédiction de l'artisan":  {
 "Code" : "Canalisation d'énergie divine : bénédiction de l'artisan",
 "Class" : "CLERK",
 "Specialisation" : "FORGE_FIELD","UseNumber" : -1,
 "Description" : "À partir du niveau 2, vous pouvez utiliser votre capacité de Canalisation d'énergie divine pour créer des objets simples.  Vous menez un rituel d'une heure qui crée un objet non-magique qui doit être composé en partie de métal : une arme courante ou de guerre, une armure, dix pièces de munitions, un ensemble d'outils ou un autre objet métallique (voir Équipement dans le Manuel des Joueurs pour des exemples d'objets). La création est terminée à la fin de l'heure et se forme dans un espace inoccupé de votre choix sur une surface dans un rayon de 1,50 mètre autour de vous. La chose que vous créez ne peut valoir plus de 100 po. Dans le cadre du rituel, vous devez utiliser du métal, des pièces ou autre, d'une valeur égale au prix de la création. Le métal se transforme irrémédiablement en la création à la fin du rituel, comme par magie, formant même les parties non métalliques de la création. Le rituel peut créer le doublon d'un élément non magique qui contient du métal, comme une clé, si vous possédez l'original pendant le rituel."
  },
"CLERK-Âme de la forge":  {
 "Code" : "Âme de la forge",
 "Class" : "CLERK",
 "Specialisation" : "FORGE_FIELD","UseNumber" : -1,
 "Description" : "À partir du niveau 6, votre maîtrise de la forge vous octroie un certain nombre de capacités :  Vous gagnez la résistance aux dégâts de feu Vous gagnez un bonus de +1 à la CA lorsque vous portez une armure lourde"
  },
"CLERK-Frappe divine":  {
 "Code" : "Frappe divine",
 "Class" : "CLERK",
 "Specialisation" : "FORGE_FIELD","UseNumber" : -1,
 "Description" : "Au niveau 8, vous gagnez la capacité d'imprégner votre arme de la puissance ardente de la forge. À chacun de vos tours, lorsque vous touchez une créature lors d'une attaque avec une arme, vous pouvez ajouter 1d8 dégâts de feu supplémentaires. À partir du niveau 14, ces dégâts supplémentaires passent à 2d8."
  },
"CLERK-Saint de la forge et du feu":  {
 "Code" : "Saint de la forge et du feu",
 "Class" : "CLERK",
 "Specialisation" : "FORGE_FIELD","UseNumber" : -1,
 "Description" : "Au niveau 17, votre affinité pour le feu et le métal devient plus profonde : Vous gagnez l'immunité aux dégâts de feu Tant que vous portez une armure lourde, vous gagnez la résistance aux dégâts contondants, perforants et tranchants provoqués par des attaques non magiques."
  },
"DRUID-Forme sauvage":  {
 "Code" : "Forme sauvage",
 "Class" : "DRUID",
 "Specialisation" : "","UseNumber" : -1,
 "Description" : "À partir du niveau 2, vous pouvez utiliser votre action pour prendre par magie la forme d'une bête que vous avez déjà vue auparavant. Vous pouvez utiliser ce pouvoir deux fois. Vous récupérez les utilisations dépensées après avoir effectué un repos court ou long.  Votre niveau de druide détermine le type de bêtes dont vous pouvez prendre l'apparence, comme indiqué dans la table ci-dessous. Au niveau 2, par exemple, vous pouvez vous transformer en n'importe quelle bête ayant un facteur de puissance de 1/4 ou inférieur et qui n'a ni vitesse de vol ni vitesse de nage.  Niv	FP max	Restrictions	                        Exemple 2	1/4	    Ni vitesse de vol, ni vitesse de nage	Loup 4	1/2	    Pas de vitesse de vol	                Crocodile 8	1	    -	                                    Aigle géant Vous pouvez rester sous forme animale un nombre d'heures égal à la moitié de votre niveau de druide (arrondi à l'entier inférieur). Une fois le temps écoulé, vous reprenez votre forme normale à moins que vous ne dépensiez une nouvelle utilisation de cette capacité. Vous pouvez également revenir plus tôt à votre forme normale en utilisant une action bonus lors de votre tour. Vous revenez automatiquement à votre forme normale si vous tombez inconscient, si vous tombez à 0 point de vie ou si vous mourrez. Tant que vous êtes transformé, les règles suivantes s'appliquent :  Vos statistiques de jeu sont remplacées par celles de la bête, mais vous conservez votre alignement, votre personnalité et vos valeurs de Charisme, Intelligence et Sagesse. Vous conservez également vos maîtrises de jets de sauvegarde et de compétences, en plus de gagner celles de la créature. Si la créature a les mêmes maîtrises que vous et que son bonus dans ce bloc de statistique est supérieur au vôtre, utilisez son bonus. Si la créature possède des actions légendaires ou des actions de repaire, vous ne pouvez pas les utiliser. Quand vous vous transformez, vous endossez également les points de vie de la bête et ses dés de vie. Lorsque vous reprenez votre forme vous récupérez le nombre de points de vie que vous aviez avant votre transformation. De plus, si vous vous retransformez parce que vous êtes tombé à 0 point de vie, tous les dégâts supplémentaires sont encaissés par les points de vie de votre forme normale. Par exemple, si vous subissez 10 points de dégâts sous forme animale alors que vous n'aviez plus qu'un point de vie, vous retournez à votre forme normale et encaissez 9 points de dégâts. Tant que ces dégâts résiduels ne font pas tomber les points de vie de votre forme normale à 0, vous ne sombrez pas dans l'inconscience. Vous ne pouvez pas lancer de sorts, et votre capacité à parler ou effectuer toute action qui nécessite des mains est limitée aux possibilités qu'offre votre forme animale. Toutefois, vous transformer ne brise pas votre concentration sur un sort que vous aviez déjà lancé, ni ne vous empêche d'utiliser une action pour rediriger un sort, comme le sort appel de la foudre, que vous auriez déjà lancé. Vous conservez les bénéfices de toutes vos capacités de classe, de race, ou de n'importe quelle autre origine, et vous pouvez les utiliser si vous en êtes physiquement capable. Cependant, vous ne pouvez pas utiliser de sens spéciaux, comme la vision dans le noir, sauf si votre forme animale les possède également. Vous choisissez si votre équipement tombe sur le sol, fusionne avec votre nouvelle forme ou est porté par votre nouvelle forme. L'équipement porté fonctionne correctement, mais le MD décide pour chaque pièce d'équipement s'il est possible pour votre nouvelle forme de la porter, en fonction de la morphologie et de la taille de la bête. Votre équipement ne change pas de taille ou de forme pour s'adapter à votre nouvelle forme, et tout l'équipement que la nouvelle forme ne peut pas porter tombe sur le sol ou fusionne avec vous. L'équipement qui fusionne avec la nouvelle forme n'a aucun effet tant que vous restez sous cette forme."
  },
"DRUID-Druidique":  {
 "Code" : "Druidique",
 "Class" : "DRUID",
 "Specialisation" : "","Stats" : true,
 "Description" : "Vous connaissez le druidique, le langage secret des druides. Vous pouvez parler cette langue et l'utiliser pour laisser des messages secrets. Vous, et les autres personnes connaissant ce langage, remarquez automatiquement un tel message. Les autres personnages remarquent la présence du message s'ils réussissent un jet de Sagesse (Perception) DD 15 mais ne peuvent pas le déchiffrer sans utiliser la magie."
  },
"DRUID-Cercle druidique":  {
 "Code" : "Cercle druidique",
 "Class" : "DRUID",
 "Specialisation" : "","Stats" : true,
 "Description" : "Au niveau 2, vous devez choisir à quel cercle de druide vous appartenez : le cercle de la terre ou le cercle de la lune, chacun étant détaillé plus bas. Votre choix vous confère de nouvelles capacités aux niveaux 2, puis 6, 10, et 14."
  },
"DRUID-Amélioration de caractéristiques":  {
 "Code" : "Amélioration de caractéristiques",
 "Class" : "DRUID",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"DRUID-Jeunesse éternelle":  {
 "Code" : "Jeunesse éternelle",
 "Class" : "DRUID",
 "Specialisation" : "","UseNumber" : -1,
 "Description" : "Parvenu au niveau 18, La magie primordiale qui vous parcourt ralentit le vieillissement de votre corps. Vous ne prenez qu'un an d'âge toutes les dix années écoulées."
  },
"DRUID-Incantation animale":  {
 "Code" : "Incantation animale",
 "Class" : "DRUID",
 "Specialisation" : "","UseNumber" : -1,
 "Description" : "À partie du niveau 18, vous pouvez lancer sous forme animale la plupart des sorts que vous connaissez. Vous pouvez réaliser les composantes somatiques et verbales des sorts de druide lorsque vous êtes sous forme animale, mais vous ne pouvez pas lancer de sorts nécessitant une composante matérielle."
  },
"DRUID-Archidruide":  {
 "Code" : "Archidruide",
 "Class" : "DRUID",
 "Specialisation" : "","UseNumber" : -1,
 "Description" : "Au niveau 20, vous pouvez utiliser Forme sauvage un nombre illimité de fois par jour. De plus, vous pouvez ignorer les composantes verbales et somatiques de vos sorts de même que toute composante matérielle non coûteuse qui n'est consommée par le sort. Vous gagnez ces avantages que vous soyez sous forme normale ou animale."
  },
"DRUID-Forme sauvage de combat":  {
 "Code" : "Forme sauvage de combat",
 "Class" : "DRUID",
 "Specialisation" : "MOON_GROUP","UseNumber" : -1,
 "Description" : "Lorsque vous choisissez ce cercle au niveau 2, vous obtenez la possibilité d'utiliser Forme sauvage durant votre tour par une action bonus, au lieu d'une action. De plus, lorsque vous êtes transformé via Forme sauvage, vous pouvez utiliser une action bonus pour dépenser un emplacement de sort et récupérer ainsi 1d8 points de vie par niveau d'emplacement de sort dépensé."
  },
"DRUID-Formes du cercle":  {
 "Code" : "Formes du cercle",
 "Class" : "DRUID",
 "Specialisation" : "MOON_GROUP","UseNumber" : -1,
 "Description" : "Les rites de votre cercle vous permettent de prendre la forme d'animaux plus dangereux. À partir du niveau 2, vous pouvez utiliser Forme sauvage pour vous transformer en une bête de facteur de puissance inférieur ou égal à 1 (ignorez la colonne FP maximum de la table Types de bêtes, vous êtes cependant toujours soumis aux autres restrictions).  À partir du niveau 6, vous pouvez vous transformer en une bête de facteur de puissance inférieur ou égal à votre niveau de druide divisé par 3, arrondi à l'entier inférieur."
  },
"DRUID-Frappe primitive":  {
 "Code" : "Frappe primitive",
 "Class" : "DRUID",
 "Specialisation" : "MOON_GROUP","UseNumber" : -1,
 "Description" : "À partir du niveau 6, vos attaques sous forme animale comptent comme des attaques magiques pour ce qui est de surmonter la résistance et l'immunité aux attaques et dégâts non magiques."
  },
"DRUID-Forme sauvage élémentaire":  {
 "Code" : "Forme sauvage élémentaire",
 "Class" : "DRUID",
 "Specialisation" : "MOON_GROUP","UseNumber" : -1,
 "Description" : "Au niveau 10, vous pouvez dépenser deux utilisations de Forme sauvage en même temps pour vous transformer en un élémentaire de l'air, de l'eau, de la terre ou du feu."
  },
"DRUID-Mille formes":  {
 "Code" : "Mille formes",
 "Class" : "DRUID",
 "Specialisation" : "MOON_GROUP","UseNumber" : -1,
 "Description" : "Au niveau 14, vous avez appris à utiliser la magie pour améliorer votre forme physique de façon plus subtile. Vous pouvez lancer le sort modification d'apparence à volonté."
  },
</v>
      </c>
    </row>
    <row r="366" spans="1:9">
      <c r="A366" s="57"/>
      <c r="B366" s="18"/>
      <c r="I366" t="str">
        <f>CONCATENATE(I107,",
",I108,",
",I109,",
",I110,",
",I111,",
",I112,",
",I113,",
",I114,",
",I115,",
",I116,",
",I117,",
",I118,",
",I119,",
",I120,",
",I121,",
",I122,",
",I123,",
",I124,",
",I125,",
",I126,",
",I127,",
",I128,",
",I129,",
",I130,",
",I131,",
",I132,",
",I133,",
",I134,",
",I135,",
",I136,",
",I137,",
",I138,",
",I139,",
",I140,",
",I141,",
",I142,",
",I143,",
",I144,",
",I145,",
",I146,",
",I147,",
",I148,",
",I149,",
")</f>
        <v xml:space="preserve">"DRUID-Sort mineur supplémentaire":  {
 "Code" : "Sort mineur supplémentaire",
 "Class" : "DRUID",
 "Specialisation" : "EARTH_GROUP","Stats" : true,
 "Description" : "Lorsque vous choisissez ce cercle au niveau 2, vous apprenez un sort mineur de druide supplémentaire de votre choix."
  },
"DRUID-Récupération naturelle":  {
 "Code" : "Récupération naturelle",
 "Class" : "DRUID",
 "Specialisation" : "EARTH_GROUP","UseNumber" : -1,
 "Description" : "À partir du niveau 2, vous pouvez récupérer une partie de votre énergie magique en méditant et communiant avec la nature. Lors d'un repos court, vous choisissez les emplacements de sorts que vous souhaitez récupérer. Les emplacements de sorts doivent avoir un niveau cumulé inférieur ou égal à la moitié de votre niveau de druide (arrondi à l'entier supérieur), et aucun de ces emplacements ne doit être de niveau 6 ou supérieur. Vous ne pouvez pas utiliser de nouveau cette capacité avant d'avoir terminé un repos long. Par exemple, si vous êtes un druide de niveau 4, vous pouvez récupérer jusqu'à deux niveaux d'emplacement de sort. Vous pouvez soit choisir un emplacement de sort de niveau 2, soit deux emplacements de sorts de niveau 1."
  },
"DRUID-Sorts de cercle":  {
 "Code" : "Sorts de cercle",
 "Class" : "DRUID",
 "Specialisation" : "EARTH_GROUP","UseNumber" : -1,
 "Description" : "Votre connexion mystique à la terre vous permet de lancer certains sorts. Aux niveaux 3, 5, 7 et 9, vous accédez à des sorts de cercle liés à la terre qui vous a vu devenir druide. Choisissez ce terrain (arctique, désert, forêt, littoral, marais, montagne, plaine ou Outreterre) et consultez la liste de sorts associée. Une fois que vous gagnez accès à un sort de cercle, ce sort est constamment préparé et ne compte pas dans le total de sorts que vous pouvez préparer chaque jour. Si vous accédez à un sort qui n'apparaît pas dans la liste de sorts du druide, ce sort est néanmoins considéré comme étant un sort de druide pour vous.  Arctique Niveau de druide     Sorts de cercle 3	                 croissance d'épines, immobilisation de personne 5	                 lenteur, tempête de neige 7	                 liberté de mouvement, tempête de grêle 9	                 communion avec la nature, cône de froid  Désert Niveau de druide	Sorts de cercle 3	                flou, silence 5	                création de nourriture et d'eau, protection contre une énergie 7	                flétrissement, terrain hallucinatoire 9	                fléau d'insectes, mur de pierre  Forêt Niveau de druide	Sorts de cercle 3	                pattes d'araignée, peau d'écorce 5	                appel de la foudre, croissance végétale 7	                divination, liberté de mouvement 9	                communion avec la nature, passage par les arbres  Littoral Niveau de druide	Sorts de cercle 3	                image miroir, pas brumeux 5	                marche sur l'eau, respiration aquatique 7	                contrôle de l'eau, liberté de mouvement 9	                invocation d'élémentaire, scrutation  Marais Niveau de druide	Sorts de cercle 3	                flèche acide de Melf, ténèbres 5	                marche sur l'eau, nuage puant 7	                liberté de mouvement, localisation de créature 9	                fléau d'insectes, scrutation  Montagne Niveau de druide	Sorts de cercle 3	                croissance d'épines, pattes d'araignée 5	                éclair, fusion dans la pierre 7	                façonnage de la pierre, peau de pierre 9	                mur de pierre, passe-muraille  Plaine Niveau de druide	Sorts de cercle 3	                invisibilité, passage sans trace 5	                hâte, lumière du jour 7	                divination, liberté de mouvement 9	                fléau d'insectes, rêve  Outreterre Niveau de druide	Sorts de cercle 3	                pattes d'araignée, toile d'araignée 5	                forme gazeuse, nuage puant 7	                façonnage de la pierre, invisibilité supérieure 9	                fléau d'insectes, nuage mortel"
  },
"DRUID-Traversée des terrains":  {
 "Code" : "Traversée des terrains",
 "Class" : "DRUID",
 "Specialisation" : "EARTH_GROUP","UseNumber" : -1,
 "Description" : "À partir du niveau 6, vous déplacer sur un terrain difficile non magique ne vous coûte pas de déplacement supplémentaire. Vous pouvez également traverser la végétation non magique sans être ralenti et sans subir de dégâts si elle est constituée d'épines, de pointes ou d'autres inconvénients similaires. De plus, vous avez un avantage aux jets de sauvegarde contre les plantes qui ont été créées magiquement ou manipulées pour empêcher les mouvements, comme celles créées par le sort enchevêtrement."
  },
"DRUID-Protection de la nature":  {
 "Code" : "Protection de la nature",
 "Class" : "DRUID",
 "Specialisation" : "EARTH_GROUP","Stats" : true,
 "Description" : "Lorsque vous atteignez le niveau 10, vous ne pouvez plus être charmé ou effrayé par les élémentaires ou les fées, et vous êtes immunisé contre les poisons et les maladies."
  },
"DRUID-Sanctuaire de la nature":  {
 "Code" : "Sanctuaire de la nature",
 "Class" : "DRUID",
 "Specialisation" : "EARTH_GROUP","UseNumber" : -1,
 "Description" : "Lorsque vous atteignez le niveau 14, les créatures du monde naturel ressentent votre connexion avec la nature et hésitent à vous attaquer. Quand une bête ou une plante vous attaque, cette créature doit réussir un jet de sauvegarde de Sagesse contre votre DD de sort de druide. Si elle échoue, la créature doit choisir une autre cible, ou bien l'attaque rate automatiquement. En cas de jet de sauvegarde réussi, la créature est immunisée à cet effet pour 24 heures. La créature est consciente de cet effet avant qu'elle n'effectue son attaque contre vous."
  },
"SORCERER-Points de sorcellerie":  {
 "Code" : "Points de sorcellerie",
 "Class" : "SORCERER",
 "Specialisation" : "","Stats" : true,"Auto" : true,"Special" : true,
 "Description" : "Vous avez 2 points de sorcellerie, et vous en gagnez plus à des niveaux supérieurs, comme indiqué dans la colonne de Points de sorcellerie de la table ci-dessus. Vous ne pouvez jamais avoir plus de points de sorcellerie que ce que vous permet votre niveau dans la table ci-dessus. Vous récupérez tous les points de sorcellerie utilisés lorsque vous terminez un repos long."
  },
"SORCERER-Source de magie":  {
 "Code" : "Source de magie",
 "Class" : "SORCERER",
 "Specialisation" : "","Stats" : true,"Auto" : true,
 "Description" : "Au niveau 2, vous puisez dans une source profonde de magie en vous. Cette source est représentée par des points de sorcellerie qui vous permettent de créer une variété d'effets magiques."
  },
"SORCERER-Origine magique":  {
 "Code" : "Origine magique",
 "Class" : "SORCERER",
 "Specialisation" : "","Stats" : true,
 "Description" : "Choisissez une origine d'ensorceleur, qui décrit la source de votre pouvoir magique inné : lignée draconique ou magie sauvage, lesquelles sont détaillées à la fin de la description de la classe."
  },
"SORCERER-Flexibilité des sorts":  {
 "Code" : "Flexibilité des sorts",
 "Class" : "SORCERER",
 "Specialisation" : "","Special" : true,
 "Description" : "Vous pouvez utiliser vos points de sorcellerie pour gagner des emplacements de sorts supplémentaires ou sacrifier des emplacements de sorts pour gagner des points de sorcellerie supplémentaires. Vous apprenez d'autres façons d'utiliser vos points de sorcellerie lorsque vous atteignez des niveaux plus élevés. Tout emplacement de sort créé de cette manière disparaît lorsque vous terminez un repos long.  Création d'emplacements de sorts. Vous pouvez transformer des points de sorcellerie inutilisés en un emplacement de sort par une action bonus à votre tour. La table ci-dessous indique le coût pour créer un emplacement de sort d'un niveau donné. Vous ne pouvez pas créer d’emplacements de sorts d'un niveau supérieur à 5.  Niveau d'emplacement de sort - Coût en points de sorcellerie 1	                         - 2 2	                         - 3 3	                         - 5 4	                         - 6 5	                         - 7 Convertir un emplacement de sort en points de sorcellerie. Par une action bonus à votre tour, vous pouvez dépenser un emplacement de sort et gagner un nombre de points de sorcellerie égal au niveau d'emplacement."
  },
"SORCERER-Métamagie":  {
 "Code" : "Métamagie",
 "Class" : "SORCERER",
 "Specialisation" : "","UseNumber" : -1,
 "Description" : "Au niveau 3, vous gagnez la possibilité d’altérer vos sorts en fonction de vos besoins. Vous gagnez deux des options de métamagie suivantes de votre choix. Vous en gagnez une autre aux niveaux 10 et 17. Sauf indication contraire, vous ne pouvez utiliser sur un sort qu'une seule option de métamagie lorsque vous le lancez."
  },
"SORCERER-Sort accéléré":  {
 "Code" : "Sort accéléré",
 "Class" : "SORCERER",
 "Specialisation" : "","UseNumber" : -1,
 "Description" : "Lorsque vous lancez un sort qui a un temps d'incantation de 1 action, vous pouvez dépenser 2 points de sorcellerie pour changer le temps d'incantation à 1 action bonus pour lancer ce sort."
  },
"SORCERER-Sort distant":  {
 "Code" : "Sort distant",
 "Class" : "SORCERER",
 "Specialisation" : "","UseNumber" : -1,
 "Description" : "Quand vous lancez un sort qui a une portée de 1,50 mètre ou plus, vous pouvez dépenser 1 point de sorcellerie pour doubler la portée du sort. Si le sort a une portée de contact, vous pouvez dépenser 1 point de sorcellerie pour faire passer sa portée à 9 mètres."
  },
"SORCERER-Sort étendu":  {
 "Code" : "Sort étendu",
 "Class" : "SORCERER",
 "Specialisation" : "","UseNumber" : -1,
 "Description" : "Lorsque vous lancez un sort qui a une durée de 1 minute ou plus, vous pouvez dépenser 1 point de sorcellerie pour doubler sa durée (maximum 24 heures)."
  },
"SORCERER-Sort intense":  {
 "Code" : "Sort intense",
 "Class" : "SORCERER",
 "Specialisation" : "","UseNumber" : -1,
 "Description" : "Lorsque vous lancez un sort qui oblige une créature à faire un jet de sauvegarde pour résister à ses effets, vous pouvez dépenser 3 points de sorcellerie pour donner à une cible du sort un désavantage à son premier jet de sauvegarde contre le sort."
  },
"SORCERER-Sort jumeau":  {
 "Code" : "Sort jumeau",
 "Class" : "SORCERER",
 "Specialisation" : "","UseNumber" : -1,
 "Description" : "Quand vous lancez un sort qui a pour cible une seule créature et qui n'a pas une portée personnelle, vous pouvez dépenser un nombre de points de sorcellerie égal au niveau du sort pour viser une deuxième créature à portée avec le même sort (1 point de sorcellerie si le sort est un sort mineur).  Pour pouvoir utiliser cette option de métamagie, le sort doit être incapable de cibler plus d'une créature au niveau auquel il est lancé. Par exemple, rayon de givre fonctionne avec cette option mais pas projectile magique ni rayon ardent."
  },
"SORCERER-Sort prudent":  {
 "Code" : "Sort prudent",
 "Class" : "SORCERER",
 "Specialisation" : "","UseNumber" : -1,
 "Description" : "Lorsque vous lancez un sort qui force les autres créatures à faire un jet de sauvegarde, vous pouvez libérer de cette obligation du sort certaines de ces créatures. Pour ce faire, dépensez 1 point de sorcellerie et choisissez un nombre de créatures égal à votre modificateur de Charisme (minimum 1 créature). Chaque créature choisie réussie automatiquement sur son jet de sauvegarde contre le sort."
  },
"SORCERER-Sort puissant":  {
 "Code" : "Sort puissant",
 "Class" : "SORCERER",
 "Specialisation" : "","UseNumber" : -1,
 "Description" : "Lorsque vous jetez les dégâts pour un sort, vous pouvez dépenser 1 point de sorcellerie pour relancer un nombre de dés de dégâts égal à votre modificateur de Charisme (minimum 1). Vous devez forcément utiliser les nouveaux dégâts. Vous pouvez utiliser Sort puissant même si vous avez déjà utilisé une option différente de métamagie lors du lancer de ce sort."
  },
"SORCERER-Sort subtil":  {
 "Code" : "Sort subtil",
 "Class" : "SORCERER",
 "Specialisation" : "","UseNumber" : -1,
 "Description" : "Lorsque vous lancez un sort, vous pouvez dépenser 1 point de sorcellerie pour le lancer sans composantes somatiques ou verbales."
  },
"SORCERER-Amélioration de caractéristiques":  {
 "Code" : "Amélioration de caractéristiques",
 "Class" : "SORCERER",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"SORCERER-Restauration magique":  {
 "Code" : "Restauration magique",
 "Class" : "SORCERER",
 "Specialisation" : "","UseNumber" : -1,
 "Description" : "Au niveau 20, vous regagnez 4 points de sorcellerie dépensés chaque fois que vous terminez un repos court."
  },
"SORCERER-Ancêtre dragon":  {
 "Code" : "Ancêtre dragon",
 "Class" : "SORCERER",
 "Specialisation" : "DRAGON_BORN","Stats" : true,
 "Description" : "Au niveau 1, vous choisissez un type de dragon comme votre ancêtre. Le type de dégât associé à chaque dragon est utilisé par les capacités que vous gagnerez plus tard.  Dragon	Type de dégâts Blanc	Froid Bleu	Foudre Noir	Acide Rouge	Feu Vert	Poison Airain	Feu Argent	Froid Bronze	Foudre Cuivre	Acide Or	    Feu Vous pouvez parler, lire et écrire le draconique. De plus, chaque fois que vous faites un jet de Charisme pour interagir avec des dragons, votre bonus de maîtrise est doublé s’il s’applique au jet.  Résistance draconique"
  },
"SORCERER-Résistance draconique":  {
 "Code" : "Résistance draconique",
 "Class" : "SORCERER",
 "Specialisation" : "DRAGON_BORN","UseNumber" : -1,
 "Description" : "La magie qui coule à travers votre corps fait émerger des traits physiques de vos ancêtres dragons. Au niveau 1, vos points de vie maximums augmentent de 1 et également de 1 à chaque fois que vous gagnez un niveau dans cette classe. En outre, des parties de votre peau sont couvertes d’un mince reflet d’écailles de dragon. Lorsque vous ne portez pas d'armure, votre CA est égale à 13 + votre modificateur de Dextérité."
  },
"SORCERER-Affinité élémentaire":  {
 "Code" : "Affinité élémentaire",
 "Class" : "SORCERER",
 "Specialisation" : "DRAGON_BORN","UseNumber" : -1,
 "Description" : "À partir du niveau 6, lorsque vous lancez un sort qui inflige des dégâts du type associé à votre ascendance draconique, vous pouvez ajouter votre modificateur de Charisme aux dégâts d'un seul jet. Dans le même temps, vous pouvez dépenser 1 point de sorcellerie pour gagner une résistance à ce type de dégâts pendant 1 heure."
  },
"SORCERER-Ailes de dragon":  {
 "Code" : "Ailes de dragon",
 "Class" : "SORCERER",
 "Specialisation" : "DRAGON_BORN","UseNumber" : -1,
 "Description" : "Au niveau 14, vous obtenez la possibilité de faire pousser une paire d'ailes de dragon dans votre dos et gagnez une vitesse de vol égale à votre vitesse actuelle. Vous pouvez créer ces ailes en une action bonus à votre tour. Elles durent jusqu'à ce que vous les rejetiez par une action bonus à votre tour. Vous ne pouvez pas faire apparaître vos ailes si vous portez une armure, sauf si l'armure est faite pour les accueillir. De même, des vêtements non prévus pour accueillir vos ailes pourraient être détruits lorsque vous les faîtes apparaître."
  },
"SORCERER-Présence draconique":  {
 "Code" : "Présence draconique",
 "Class" : "SORCERER",
 "Specialisation" : "DRAGON_BORN","UseNumber" : -1,
 "Description" : "À partir du niveau 18, vous pouvez canaliser la présence effrayante de votre ancêtre dragon, causant autour de vous la terreur ou la fascination. En une action, vous pouvez dépenser 5 points de sorcellerie pour déclencher ce pouvoir et dégager une aura de fascination ou de peur (à votre choix) sur une distance de 18 mètres. Pendant 1 minute ou jusqu'à ce que vous perdiez votre concentration (comme lorsqu'on lance un sort avec concentration), chaque créature hostile qui commence son tour dans cette aura doit réussir un jet de sauvegarde de Sagesse ou être charmée (si vous avez choisi la fascination) ou effrayée (si vous avez choisi la peur) jusqu'à ce que l'aura se termine. Une créature qui réussit sur ce jet de sauvegarde est immunisée de votre aura pendant 24 heures."
  },
"SORCERER-Sursaut de magie sauvage":  {
 "Code" : "Sursaut de magie sauvage",
 "Class" : "SORCERER",
 "Specialisation" : "WILD_MAGIC","UseNumber" : -1,
 "Description" : "Dès lors que vous choisissez cette origine au niveau 1, vos sorts peuvent déclencher des poussées de magie incontrôlables. Une fois par tour, le MD peut vous demander de lancer un d20, immédiatement après que vous ayez lancé un sort d'ensorceleur du niveau 1 ou plus. Si vous obtenez un 1, vous déclenchez un effet magique aléatoire. Reportez-vous au tableau ci-dessous de Sursauts de magie sauvage pour déterminer les effets du résultat. Si l'effet de la magie sauvage est un sort, celui-ci est trop violent pour être affecté par votre métamagie. S'il demande normalement de la concentration, dans ce cas il n'en demande pas ; le sort persiste pour sa durée totale."
  },
"SORCERER-Vague de chaos":  {
 "Code" : "Vague de chaos",
 "Class" : "SORCERER",
 "Specialisation" : "WILD_MAGIC","UseNumber" : -1,
 "Description" : "À partir du niveau 1, vous pouvez manipuler les forces du hasard et du chaos pour gagner l'avantage sur un jet d'attaque, un jet de caractéristique ou un jet de sauvegarde. Lorsque vous le faites, vous devez terminer un repos long avant de pouvoir l'utiliser à nouveau.  Tant que vous n'avez pas récupéré l'usage de cette capacité, si vous lancez un sort d'ensorceleur de niveau 1 ou plus, le MD peut vous demander de faire un jet de Sursaut de magie sauvage (d100). Quel qu'en soit le résultat, vous récupérez ensuite cette capacité."
  },
"SORCERER-Chance forcée":  {
 "Code" : "Chance forcée",
 "Class" : "SORCERER",
 "Specialisation" : "WILD_MAGIC","UseNumber" : -1,
 "Description" : "À partir du niveau 6, vous obtenez la capacité d'altérer le destin en utilisant votre magie sauvage. Lorsqu'une créature que vous voyez fait un jet d'attaque, de caractéristique ou de sauvegarde, vous pouvez utiliser votre réaction et dépenser 2 points de sorcellerie pour jeter 1d4 et appliquer le chiffre comme bonus ou malus (au choix) au résultat de la créature. Vous pouvez faire ceci après que la créature ait jeté les dés mais avant que l'effet du jet ne soit annoncé."
  },
"SORCERER-Chaos contrôlé":  {
 "Code" : "Chaos contrôlé",
 "Class" : "SORCERER",
 "Specialisation" : "WILD_MAGIC","UseNumber" : -1,
 "Description" : "Au niveau 14, vous commencez à contrôler vos Sursauts de magie sauvage. À chaque fois que vous faites un jet de Sursaut de magie sauvage (d100), vous pouvez lancez 2 fois les dés et conserver le résultat que vous souhaitez."
  },
"SORCERER-Bombardement de sort":  {
 "Code" : "Bombardement de sort",
 "Class" : "SORCERER",
 "Specialisation" : "WILD_MAGIC","UseNumber" : -1,
 "Description" : "À partir du niveau 18, l'énergie néfaste de vos sorts s'intensifie. Lorsque vous faites un jet de dégâts pour un sort et que vous obtenez la plus haute valeur possible sur au moins un des dés, choisissez l'un de ces dés, relancez-le et ajoutez le résultat au total des dégâts. Vous ne pouvez utiliser cette capacité qu'une fois par tour.  d100	Effet 01-02	Au début de vos prochains tours, refaites un jet de Sursaut de magie sauvage (ignorez ce résultat sur des jets consécutifs). Cet effet dure une minute. 03-04	Pendant une minute, vous pouvez voir toutes les créatures invisibles tant qu'elles sont dans votre champs de vision. 05-06	Un modron (créature artificielle) choisi et contrôlé par le MD apparaît dans un espace inoccupé à 1,50 mètre de vous. Il disparaît une minute plus tard. 07-08	Vous lancez le sort boule de feu de niveau 3 centré sur vous. 09-10	Vous lancez un sort projectile magique de niveau 5. 11-12	Jetez un d10. Votre taille varie de 2,50 cm x le résultat du jet. Si le résultat est paire vous grandissez, s'il est impair, vous rapetissez. 13-14	Vous lancez le sort confusion centré sur vous-même. 15-16	Pendant une minute, vous regagnez 5 points de vie au début de chacun de vos tours. 17-18	Une longue barbe faite de plumes vous pousse soudainement. Celle-ci s'évanouit dans un nuage de plumes lorsque vous éternuez. 19-20	Vous lancez le sort graisse centré sur vous-même. 21-22	Les créatures ont un désavantage à leur jets de sauvegarde contre le prochain sort que vous lancez dans la minute qui suit. 23-24	Votre peau devient bleu. Un sort de délivrance des malédictions peut mettre fin à cet effet. 25-26	Un oeil apparaît sur votre front pendant une minute. Pendant cette durée, vous avez l'avantage à vos jets de Perception (Sagesse) qui se basent sur la vue. 27-28	Pendant une minute, tout vos sorts dont le temps d'incantation est d'1 action ont un temps d'incantation d'1 action bonus. 29-30	Vous vous téléportez à 18 mètres dans un espace inoccupé que vous pouvez voir. 31-32	Vous êtes transporté dans le Plan Astral jusqu'à la fin de votre prochain tour, après quoi vous retournez à votre position d'origine, dans l'espace innocupé le plus proche. 33-34	Le prochain sort que vous lancez dans la minute qui suit fait le maximum de dégâts. 35-36	Jetez un d10. Votre âge varie d'un nombre d'années équivalent au résultat du jet. Si le résultat est pair, vous vieillissez, sinon vous rajeunissez (minimum 1 an). 37-38	1d6 flumphs contrôlés par le MD apparaissent dans un périmètre de 18 mètres et ont peur de vous. Ils disparaissent au bout d'une minute. 39-40	Vous regagnez 2d10 points de vie. 41-42	Vous vous transformez en plante en pot jusqu'au début de votre prochain tour. Sous cette forme, vous êtes incapable d'agir et avez la vulnérabilité à tous les types de dégâts. Si vous tombez à 0 point de vie, votre pot casse et vous retrouvez votre forme d'origine. 43-44	Pendant une minute, vous pouvez utiliser à chaque tour votre action bonus pour vous téléporter dans un rayon de 6 mètres. 45-46	Vous lancez le sort lévitation sur vous. 47-48	Une licorne contrôlée par le MD apparaît à 1,50 mètre de vous puis disparaît une minute plus tard. 49-50	Vous ne pouvez plus parler pendant une minute. A chaque fois que vous essayez, des bulles roses sortent de votre bouche. 51-52	Un bouclier spectral vous entoure pendant une minute, vous faisant bénéficier d'une bonus de +2 à la CA et de l'immunité au sort projectile magique. 53-54	Vous êtes immunisé à l'intoxication par l'alcool pour les 5d6 prochains jours. 55-56	Vos cheveux tombent puis repoussent progressivement durant les prochaines 24 h. 57-58	Pour la prochaine minute, tout objet inflammable que vous touchez qui n'est ni porté ni équipé par une autre créature prend feu. 59-60	Vous regagnez votre emplacement de sort dépensé le plus faible. 61-62	Pendant une minute, vous criez lorsque vous essayez de parler. 63-64	Vous lancez le sort nappe de brouillard centré sur vous-même. 65-66	Jusqu'à 3 créatures, que vous choisissez, situées à 9 mètres ou moins de vous, prennent 4d10 dégâts de foudre. 67-68	Vous êtes effrayé par la créature la plus proche de vous jusqu'à la fin de votre prochain tour. 69-70	Toutes les créatures dans un rayon de 9 mètres deviennent invisibles pendant une minute. L'invisibilité prend fin lorsque la créature attaque ou lance un sort. 71-72	Vous obtenez la résistance à tous les dégâts pendant une minute. 73-74	Une créature aléatoire située dans un rayon de 18 mètres est empoisonnée pendant 1d4 heures. 75-76	Vous vous mettez à briller dans un rayon de 9 mètres pendant une minute. Toute créature finissant son tour à 1,50 mètre de vous est aveuglée jusqu'à la fin de son prochain tour. 77-78	Vous lancez le sort métamorphose sur vous-même. Si vous ratez votre jet de sauvegarde, vous vous transformez en mouton pour la durée du sort. 79-80	Des illusions de papillons et de pétales de fleur flottent autour de vous dans un rayon de 3 mètres pendant une minute. 81-82	Vous obtenez 1 action supplémentaire immédiatement. 83-84	Toutes les créatures à 9 mètres ou moins prennent 1d10 de dégâts nécrotiques. Vous regagnez autant de points de vie que de dégâts infligés. 85-86	Vous lancez le sort image miroir. 87-88	Vous lancez le sort vol sur une créature aléatoire dans un rayon de 18 mètres. 89-90	Vous devenez invisible pendant une minute. Pendant ce temps, les autres créatures ne peuvent pas vous entendre. L'invisibilité prend fin lorsque vous attaquez ou lancez un sort. 91-92	Si vous mourrez dans la minute qui suit, vous revenez immédiatement à la vie comme si vous étiez touché par le sort résurrection. 93-94	Votre taille augmente d'une catégorie pendant une minute. 95-96	Vous et toutes les créatures dans un rayon de 9 mètres obtenez la vulnérabilité aux dégâts perforants pendant une minute. 97-98	Vous êtes entouré d'une faible musique éthérée pendant une minute. 99-100	Vous regagnez tous vos points de sorcellerie."
  },
"WARRIOR-Second souffle":  {
 "Code" : "Second souffle",
 "Class" : "WARRIOR",
 "Specialisation" : "","UseNumber" : -1,
 "Description" : "Vous possédez une réserve d'endurance limitée dans laquelle vous pouvez puiser pour vous protéger contre les dégâts. À votre tour vous pouvez utiliser une action bonus pour regagner un nombre de pv égal à 1d10 + votre niveau de guerrier. Une fois cette capacité utilisée, vous devez terminer un repos court ou long pour pouvoir l'utiliser de nouveau."
  },
"WARRIOR-Style de combat":  {
 "Code" : "Style de combat",
 "Class" : "WARRIOR",
 "Specialisation" : "","Stats" : true,
 "Description" : "Vous adoptez un style particulier de combat qui sera votre spécialité. Choisissez l'une des options suivantes. Vous ne pouvez pas prendre une option de style de combat plus d'une fois, même si vous obtenez plus tard la possibilité de choisir un nouveau style."
  },
"WARRIOR-Archétype martial":  {
 "Code" : "Archétype martial",
 "Class" : "WARRIOR",
 "Specialisation" : "","Stats" : true,
 "Description" : "Au niveau 3, choisissez un archétype que vous vous efforcez d'imiter dans vos styles et techniques de combat. Votre archétype vous accorde des capacités spéciales au niveau 3 puis de nouvelles aux niveaux 7, 10, 15 et 18. Voir Archétypes martiaux ci-dessous."
  },
"WARRIOR-Sursaut":  {
 "Code" : "Sursaut",
 "Class" : "WARRIOR",
 "Specialisation" : "","UseNumber" : -1,
 "Description" : "À partir du niveau 2, à votre tour, vous pouvez réaliser une action supplémentaire en plus de votre action normale et de votre éventuelle action bonus. Une fois cette capacité utilisée, vous devez terminer un repos court ou long pour pouvoir l'utiliser de nouveau. À partir du niveau 17, vous pouvez utiliser cette capacité deux fois entre deux repos, mais une seule fois par tour."
  },
"WARRIOR-Amélioration de caractéristiques":  {
 "Code" : "Amélioration de caractéristiques",
 "Class" : "WARRIOR",
 "Specialisation" : "","Stats" : true,
 "Description" : "Au niveau 4, puis par la suite aux niveaux 6, 8, 12, 14, 16 et 19, vous pouvez augmenter une valeur de caractéristique de votre choix de +2, ou bien augmenter deux valeurs de caractéristique de votre choix de +1. Vous ne pouvez cependant pas augmenter une caractéristique au-delà de 20 par ce biais."
  },
"WARRIOR-Attaque supplémentaire":  {
 "Code" : "Attaque supplémentaire",
 "Class" : "WARRIOR",
 "Specialisation" : "","UseNumber" : -1,
 "Description" : "À partir du niveau 5, vous pouvez attaquer deux fois, au lieu d'une seule, chaque fois que vous réalisez l’action Attaquer durant votre tour. Le nombre d'attaques augmente à trois lorsque vous atteignez le niveau 11 dans cette classe et à quatre lorsque vous atteignez le niveau 20 dans cette classe."
  },
"WARRIOR-Indomptable":  {
 "Code" : "Indomptable",
 "Class" : "WARRIOR",
 "Specialisation" : "","UseNumber" : -1,
 "Description" : "À partir du niveau 9, vous pouvez relancer un jet de sauvegarde que vous avez raté. Si vous le faites, vous devez obligatoirement utiliser le nouveau résultat, et ne pouvez pas utiliser de nouveau cette capacité avant d'avoir terminé un repos long. Vous pouvez utiliser cette capacité deux fois entre deux repos longs à partir du niveau 13 et trois fois entre deux repos longs à partir du niveau 17."
  },
"WARRIOR-Critique amélioré":  {
 "Code" : "Critique amélioré",
 "Class" : "WARRIOR",
 "Specialisation" : "CHAMPION","UseNumber" : -1,
 "Description" : "À partir du niveau 3, vos attaques avec des armes sont considérées comme un coup critique sur un jet naturel de 19 ou 20."
  },
"WARRIOR-Athlète remarquable":  {
 "Code" : "Athlète remarquable",
 "Class" : "WARRIOR",
 "Specialisation" : "CHAMPION","UseNumber" : -1,
 "Description" : "À partir du niveau 7, vous pouvez ajouter la moitié de votre bonus de maîtrise (arrondi au supérieur) à tout jet de Force, Dextérité ou Constitution que vous effectuez et qui n'utilise pas déjà ce bonus de maîtrise. En outre, lorsque vous effectuez un saut en longueur, la distance que vous pouvez couvrir augmente d'une distance égale à votre modificateur de Force x 30 cm."
  },
"WARRIOR-Style de combat supplémentaire":  {
 "Code" : "Style de combat supplémentaire",
 "Class" : "WARRIOR",
 "Specialisation" : "CHAMPION","Stats" : true,
 "Description" : "Au niveau 10, vous pouvez choisir une deuxième option pour la capacité de Style de combat."
  },
"WARRIOR-Critique supérieur":  {
 "Code" : "Critique supérieur",
 "Class" : "WARRIOR",
 "Specialisation" : "CHAMPION","UseNumber" : -1,
 "Description" : "À partir du niveau 15, vos attaques avec des armes sont considérées comme un coup critique sur un jet naturel de 18, 19 ou 20."
  },
"WARRIOR-Survivant":  {
 "Code" : "Survivant",
 "Class" : "WARRIOR",
 "Specialisation" : "CHAMPION","UseNumber" : -1,
 "Description" : "À partir du niveau 18, au début de chacun de vos tours, vous récupérez un nombre de points de vie égal à 5 + votre modificateur de Constitution s'il ne vous reste pas plus de la moitié de vos points de vie initiaux. Vous ne gagnez pas cet avantage si vous êtes à 0 point de vie."
  },
</v>
      </c>
    </row>
    <row r="367" spans="1:9">
      <c r="A367" s="57"/>
      <c r="B367" s="18"/>
      <c r="I367" t="str">
        <f>CONCATENATE(I150,",
",I151,",
",I152,",
",I153,",
",I154,",
",I155,",
",I156,",
",I157,",
",I158,",
",I159,",
",I160,",
",I161,",
",I162,",
",I163,",
",I164,",
",I165,",
",I166,",
",I167,",
",I168,",
",I169,",
",I170,",
",I171,",
",I172,",
",I173,",
",I174,",
",I175,",
",I176,",
",I177,",
",I178,",
",I179,",
",I180,",
",I181,",
",I182,",
",I183,",
",I184,",
",I185,",
",I186,",
",I187,",
",I188,",
",I189,",
",I190,",
",I191,",
",I192,",
",I193,",
")</f>
        <v xml:space="preserve">"WARRIOR-Supériorité au combat":  {
 "Code" : "Supériorité au combat",
 "Class" : "WARRIOR",
 "Specialisation" : "WAR_MASTER","UseNumber" : -1,
 "Description" : "Quand vous choisissez cet archétype au niveau 3, vous apprenez des manœuvres qui utilisent des dés spéciaux nommés « dés de supériorité ».  Manœuvres. Vous apprenez trois manœuvres de votre choix, qui sont détaillées dans « Manœuvres » plus bas. Chaque manœuvre améliore une attaque d'une certaine manière. Vous ne pouvez utiliser qu'une seule manœuvre par attaque. Vous apprenez deux manœuvres additionnelles de votre choix au niveau 7, 10 et 15. Chaque fois que vous apprenez une nouvelle manœuvre, vous pouvez aussi remplacer une manœuvre déjà connue par une nouvelle.  Dés de supériorité. Vous avez quatre dés de supériorité, qui sont des d8. Un dé de supériorité est dépensé quand vous l’utilisez. Vous regagnez tous vos dés de supériorité dépensés lorsque vous terminez un repos court ou long. Vous gagnez un dé de supériorité supplémentaire au niveau 7 ainsi qu’au niveau 15.  Jets de sauvegarde. Certaines de vos manœuvres requièrent de votre cible un jet de sauvegarde pour résister à ses effets. Le DD de ce jet de sauvegarde est :  DD du jet de sauvegarde contre la manœuvre = 8 + votre bonus de maîtrise + votre modificateur de Force ou de Dextérité (au choix)"
  },
"WARRIOR-Étudiant de guerre":  {
 "Code" : "Étudiant de guerre",
 "Class" : "WARRIOR",
 "Specialisation" : "WAR_MASTER","Stats" : true,
 "Description" : "Au niveau 3, vous gagnez la maîtrise d'un outil d'artisan de votre choix."
  },
"WARRIOR-Connaître son ennemi":  {
 "Code" : "Connaître son ennemi",
 "Class" : "WARRIOR",
 "Specialisation" : "WAR_MASTER","UseNumber" : -1,
 "Description" : "À partir du niveau 7, si vous passez au moins 1 minute à observer ou à interagir avec une créature en n'étant pas engagé dans un combat, vous pouvez apprendre certaines informations à propos de ses capacités comparées aux vôtres. Le MD vous dit si la créature est égale, supérieure ou inférieure à vous par rapport à deux des caractéristiques suivantes de votre choix :  Force Dextérité Constitution classe d'armure points de vie actuels total des niveaux de classe (le cas échéant) niveau de guerrier (le cas échéant)"
  },
"WARRIOR-Supériorité au combat améliorée":  {
 "Code" : "Supériorité au combat améliorée",
 "Class" : "WARRIOR",
 "Specialisation" : "WAR_MASTER","UseNumber" : -1,
 "Description" : "À partir du niveau 10, vos dés de supériorité deviennent des d10. À partir du niveau 18 ils deviennent des d12."
  },
"WARRIOR-Implacable":  {
 "Code" : "Implacable",
 "Class" : "WARRIOR",
 "Specialisation" : "WAR_MASTER","UseNumber" : -1,
 "Description" : "À partir du niveau 15, si lorsque vous lancez votre jet d’initiative vous n’avez plus de dés de supériorité disponibles, vous en regagnez un."
  },
"WARRIOR-Manœuvres":  {
 "Code" : "Manœuvres",
 "Class" : "WARRIOR",
 "Specialisation" : "WAR_MASTER","UseNumber" : -1,
 "Description" : "Attaque de manœuvre. Si vous touchez une créature lors d'une attaque avec une arme, vous pouvez dépenser un dé de supériorité pour placer l’un de vos alliés dans une position avantageuse. Ajoutez votre dé de supériorité aux dégâts et choisissez une créature amicale qui peut vous voir ou vous entendre. Cette créature pourra utiliser sa réaction pour se déplacer de la moitié de sa vitesse sans provoquer d'attaque d’opportunité de la part de la cible de votre attaque.  Attaque menaçante. Si vous touchez une créature lors d'une attaque avec une arme, vous pouvez dépenser un dé de supériorité pour tenter d’effrayer la cible. Ajoutez votre dé de supériorité aux dégâts, et la cible doit faire un jet de sauvegarde de Sagesse. En cas d'échec, la cible est effrayée jusqu'à la fin de votre prochain tour.  Attaque précise. Si vous réalisez une attaque avec une arme, vous pouvez dépenser un dé de supériorité et l’ajouter au jet d'attaque. Vous pouvez utiliser cette manœuvre avant ou après avoir lancé le jet d'attaque, mais avant qu'un quelconque effet de l'attaque ne s'applique.  Balayage. Si vous touchez une créature lors d'une attaque avec une arme au corps à corps, vous pouvez dépenser un dé de supériorité pour tenter de frapper une autre créature avec la même attaque. Choisissez une autre créature dans un rayon de 1,50 mètre autour de la cible originale et à votre portée. Si votre jet d'attaque contre votre première cible permet également de toucher la seconde, vous infligez à cette dernière les dégâts de votre dé de supériorité. Les dégâts seront du même type sur ceux de la première attaque.  Croche-pied. Si vous touchez une créature lors d'une attaque avec une arme, vous pouvez utiliser un dé de supériorité pour tenter de mettre votre cible à terre. Ajoutez votre dé de supériorité aux dégâts, et si la cible est de taille G ou plus petite elle devra faire un jet de sauvegarde de Force. En cas d’échec, votre cible tombe à terre.  Désarmement. Si vous touchez une créature lors d'une attaque avec une arme, vous pouvez dépenser un dé de supériorité pour tenter de désarmer la cible, la forçant à lâcher un objet de votre choix qu’elle a en main. Vous ajoutez le dé de supériorité aux dégâts de l’attaque, et la cible doit faire un jet de sauvegarde de Force. En cas d’échec, elle lâche l’objet que vous avez désigné. L’objet tombe à ses pieds.  Distraction. Si vous touchez une créature lors d'une attaque avec une arme, vous pouvez dépenser un dé de supériorité pour distraire la créature et provoquer une ouverture pour vos alliés. Ajoutez votre dé de supériorité à vos dégâts. La prochaine attaque contre votre cible aura l'avantage si ce n’est pas vous qui frappez et si elle est faite avant le début de votre prochain tour.  Feinte. Vous pouvez dépenser un dé de supériorité et utiliser une action bonus à votre tour pour faire une feinte, ciblant une créature dans un rayon de 1,50 mètre autour de vous. Vous avez l'avantage à votre prochain jet d'attaque contre cette créature durant ce tour. Si cette attaque touche, ajoutez votre dé de supériorité aux dégâts. L'avantage est perdu si vous ne l'utilisez pas durant le tour où vous l'avez obtenu.  Fente. Si vous réalisez une attaque avec une arme au corps à corps durant votre tour, vous pouvez dépenser un dé de supériorité pour augmenter l'allonge de votre frappe de 1,50 mètre. Si vous touchez, ajoutez votre dé de supériorité aux dégâts.  Frappe dirigée. Si vous utilisez votre action Attaquer à votre tour, vous pouvez renoncer à l’une de vos attaques et utiliser une action bonus pour diriger l’un de vos compagnons dans sa frappe. Choisissez une créature amicale qui peut vous voir ou vous entendre et utilisez un dé de supériorité. Cette créature peut immédiatement utiliser sa réaction pour faire une attaque avec une arme, en ajoutant le dé de supériorité aux dégâts.  Jeu de jambes défensif. Si vous effectuez un déplacement, vous pouvez dépenser un dé de supériorité, jeter le dé et ajouter le résultat à votre CA jusqu'à la fin de votre déplacement.  Parade. Si une créature vous touche avec une attaque au corps à corps, vous pouvez utiliser votre réaction et un dé de supériorité pour réduire les dégâts d'un montant égal à votre résultat au dé de supériorité + votre modificateur de Dextérité.  Provocation. Si vous touchez une créature lors d'une attaque avec une arme, vous pouvez dépenser un dé de supériorité pour tenter d’inciter la cible à vous attaquer. Ajoutez votre dé de supériorité aux dégâts, et la cible doit faire un jet de sauvegarde de Sagesse. En cas d’échec, la cible a un désavantage à tous ses jets d’attaque contre d’autre cible que vous jusqu’à la fin de votre prochain tour.  Rallier. À votre tour, vous pouvez utiliser une action bonus et un dé de supériorité pour renforcer la volonté d’un de vos alliés. Dans ce cas, choisissez un allié qui peut vous voir ou vous entendre. Cette créature gagne un nombre de pv temporaires égal au résultat du dé de supériorité + votre modificateur de Charisme.  Repousser. Si vous touchez une créature lors d'une attaque avec une arme, vous pouvez dépenser un dé de supériorité pour tenter de repousser la cible. Ajoutez votre dé de supériorité aux dégâts, et si la cible est de taille G ou plus petite, elle devra faire un jet de sauvegarde de Force. En cas d’échec, vous repoussez la cible à 4,50 mètres de vous.  Riposte. Si une créature vous rate lors d'une attaque au corps à corps, vous pouvez utiliser votre réaction et un dé de supériorité pour faire une attaque avec une arme au corps à corps contre cette créature. Si vous touchez, ajoutez votre dé de supériorité aux dégâts."
  },
"WARRIOR-Incantations":  {
 "Code" : "Incantations",
 "Class" : "WARRIOR",
 "Specialisation" : "OCCULT_KNIGHT","Stats" : true,"Auto" : true,
 "Description" : "Lorsque vous atteignez le niveau 3, vous augmentez vos prouesses martiales avec la possibilité de lancer des sorts.  Sorts mineurs. Vous apprenez deux sorts mineurs de votre choix dans la liste de sorts de magicien. Vous apprenez un autre sort mineur de votre choix au niveau 10.  Sorts connus de niveau 1 et supérieur. Vous connaissez trois sorts de magicien de niveau 1 de votre choix, dont deux que vous devez choisir dans les écoles d'abjuration et d'évocation. La colonne Sorts connus indique à quel niveau vous apprenez plus de sorts de magicien de niveau 1 ou supérieur. Chacun de ces sorts doit être des écoles d’abjuration ou d’évocation,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d’abjuration ou d‘évocation, à moins que vous ne remplaciez le sort que vous avez acquis au niveau 3, 8, 14 ou 20 de n'importe quelle école de magie.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
"WARRIOR-Lien avec une arme":  {
 "Code" : "Lien avec une arme",
 "Class" : "WARRIOR",
 "Specialisation" : "OCCULT_KNIGHT","UseNumber" : -1,
 "Description" : "Au niveau 3, vous apprenez un rituel qui crée un lien magique entre vous et une arme. Vous effectuez le rituel pendant 1 heure, ce qui peut être effectué pendant un repos court. L'arme doit être à votre portée tout au long du rituel, à l'issue duquel vous touchez l'arme et forgez le lien. Une fois que vous vous êtes lié avec une arme, vous ne pouvez pas être désarmé de cette arme, sauf si vous êtes incapable d'agir. Si l'arme se trouve sur le même plan d'existence que vous, vous pouvez invoquer cette arme par une action bonus à votre tour, l'amenant à se téléporter instantanément dans votre main. Vous pouvez être lié à un maximum de deux armes, mais ne pouvez en invoquer qu'une seule à la fois avec votre action bonus. Si vous essayez de vous lier à une troisième arme, vous devez rompre le lien avec l'une des deux autres."
  },
"WARRIOR-Magie de guerre":  {
 "Code" : "Magie de guerre",
 "Class" : "WARRIOR",
 "Specialisation" : "OCCULT_KNIGHT","UseNumber" : -1,
 "Description" : "À partir du niveau 7, lorsque vous utilisez votre action pour lancer un sort mineur, vous pouvez effectuer une attaque avec une arme en tant qu'action bonus."
  },
"WARRIOR-Frappe occulte":  {
 "Code" : "Frappe occulte",
 "Class" : "WARRIOR",
 "Specialisation" : "OCCULT_KNIGHT","UseNumber" : -1,
 "Description" : "Au niveau 10, vous apprenez comment passer la résistance à vos sorts d'une créature, grâce à votre attaque avec une arme. Lorsque vous touchez une créature avec une attaque d'arme, cette créature a un désavantage au prochain jet de sauvegarde contre un sort que vous lancez avant la fin de votre prochain tour."
  },
"WARRIOR-Charge arcanique":  {
 "Code" : "Charge arcanique",
 "Class" : "WARRIOR",
 "Specialisation" : "OCCULT_KNIGHT","UseNumber" : -1,
 "Description" : "Au niveau 15, vous gagnez la capacité de vous téléporter jusqu'à 9 mètres dans un espace inoccupé que vous pouvez voir, lorsque vous utilisez votre Sursaut. Vous pouvez vous téléporter avant ou après l'action supplémentaire."
  },
"WARRIOR-Magie de guerre améliorée":  {
 "Code" : "Magie de guerre améliorée",
 "Class" : "WARRIOR",
 "Specialisation" : "OCCULT_KNIGHT","UseNumber" : -1,
 "Description" : "À partir du niveau 18, lorsque vous utilisez votre action pour lancer un sort, vous pouvez effectuez une attaque avec une arme en tant qu'action bonus."
  },
"MAGICIAN-Récupération arcanique":  {
 "Code" : "Récupération arcanique",
 "Class" : "MAGICIAN",
 "Specialisation" : "","UseNumber" : -1,
 "Description" : "Vous avez appris à regagner une partie de votre énergie magique par l'étude de votre grimoire. Une fois par jour, lorsque vous terminez un repos court, vous pouvez choisir des emplacements de sorts dépensés à récupérer. Les emplacements de sorts peuvent avoir un niveau combiné égal ou inférieur à la moitié de votre niveau de magicien (arrondi au supérieur), et aucun de ces emplacements ne peut être de niveau 6 ou supérieur.  Par exemple, si vous êtes un magicien de niveau 4, vous pouvez récupérer jusqu'à l'équivalent de deux niveaux d'emplacements de sorts. Vous pouvez récupérer soit un emplacement de sort de niveau 2 ou deux emplacements de sorts de niveau 1."
  },
"MAGICIAN-Tradition arcanique":  {
 "Code" : "Tradition arcanique",
 "Class" : "MAGICIAN",
 "Specialisation" : "","Stats" : true,
 "Description" : "Au niveau 2, choisissez une tradition arcanique, qui forgera votre pratique de la magie à travers une des huit écoles : abjuration, divination, enchantement, évocation, illusion, invocation, nécromancie ou transmutation. Votre choix vous accorde des capacités spéciales au niveau 2 puis de nouvelles aux niveaux 6, 10 et 14."
  },
"MAGICIAN-Amélioration de caractéristiques":  {
 "Code" : "Amélioration de caractéristiques",
 "Class" : "MAGICIAN",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"MAGICIAN-Maîtrise des sorts":  {
 "Code" : "Maîtrise des sorts",
 "Class" : "MAGICIAN",
 "Specialisation" : "","UseNumber" : -1,
 "Description" : "Au niveau 18, vous avez atteint une telle maîtrise sur certains sorts que vous pouvez les lancer à volonté. Choisissez un sort de magicien de niveau 1 et un sort de magicien de niveau 2 de votre grimoire. Vous pouvez lancer ces sorts à leur niveau le plus bas sans dépenser un emplacement de sort lorsque vous les avez préparés. Si vous voulez lancer l'un de ses sorts à un niveau supérieur, vous devez dépenser un emplacement de sort, de manière normale. En passant 8 heures à étudier, vous pouvez échanger l'un ou les deux sorts que vous avez choisis par d'autres sorts de même niveau."
  },
"MAGICIAN-Sorts de prédilection":  {
 "Code" : "Sorts de prédilection",
 "Class" : "MAGICIAN",
 "Specialisation" : "","UseNumber" : -1,
 "Description" : "Au niveau 20, vous gagnez la maîtrise de deux sorts puissants et pouvez les lancer avec peu d'effort. Choisissez deux sorts de magicien de niveau 3 de votre grimoire qui seront vos sorts de prédilection. Ces sorts sont toujours préparés, ils ne comptent pas dans le nombre de sorts que vous avez préparé, et vous pouvez lancer chacun d'eux une fois au niveau 3 sans dépenser un emplacement de sort. Une fois un sort lancé de cette manière, vous devez terminer un repos court ou long pour pouvoir le lancer de nouveau. Si vous voulez lancer un de ces sorts à un niveau supérieur, vous devez dépenser un emplacement de sort, de manière normale."
  },
"MAGICIAN-Abjurateur érudit":  {
 "Code" : "Abjurateur érudit",
 "Class" : "MAGICIAN",
 "Specialisation" : "ABJURATION","UseNumber" : -1,
 "Description" : "Au niveau 2, lorsque vous choisissez cette école, l'or et le temps que vous devez dépenser pour copier un sort d'abjuration dans votre grimoire est divisé par deux."
  },
"MAGICIAN-Protection arcanique":  {
 "Code" : "Protection arcanique",
 "Class" : "MAGICIAN",
 "Specialisation" : "ABJURATION","UseNumber" : -1,
 "Description" : "À partir du niveau 2, vous pouvez tisser la magie autour de vous pour vous protéger. Lorsque vous lancez un sort d'abjuration de niveau 1 ou plus, vous pouvez utiliser simultanément un brin de la magie du sort pour créer un sceau arcanique sur vous-même qui dure jusqu'à ce que vous terminiez un repos long. Le sceau possède des points de vie égaux à deux fois votre niveau de magicien + votre modificateur d'Intelligence. Chaque fois que vous subissez des dégâts, le sceau prend les dommages à votre place. Si ces dommages réduisent le sceau à 0 point de vie, vous prenez les dommages restants.  À 0 point de vie, le sceau ne peut plus absorber les dégâts, mais sa magie persiste. Chaque fois que vous lancez un sort d'abjuration de niveau 1 ou plus, le sceau récupère un nombre de points de vie égal à deux fois le niveau du sort. Une fois que vous créez un sceau, vous ne pouvez pas en créer d'autres jusqu'à ce que vous ayez terminé un repos long."
  },
"MAGICIAN-Transmission de protection":  {
 "Code" : "Transmission de protection",
 "Class" : "MAGICIAN",
 "Specialisation" : "ABJURATION","UseNumber" : -1,
 "Description" : "À partir du niveau 6, quand une créature que vous pouvez voir dans un rayon de 9 mètres autour de vous subit des dégâts, vous pouvez utiliser votre réaction et absorber ses dommages grâce à votre Protection arcanique. Si ces dommages réduisent le sceau à 0 point de vie, la créature protégée prend les dommages restants."
  },
"MAGICIAN-Abjuration améliorée":  {
 "Code" : "Abjuration améliorée",
 "Class" : "MAGICIAN",
 "Specialisation" : "ABJURATION","UseNumber" : -1,
 "Description" : "À partir du niveau 10, quand vous lancez un sort d'abjuration et que celui-ci vous oblige à faire un jet de caractéristique (comme avec contresort ou dissipation de la magie), vous ajoutez votre bonus de maîtrise au jet de caractéristique."
  },
"MAGICIAN-Résistance aux sorts":  {
 "Code" : "Résistance aux sorts",
 "Class" : "MAGICIAN",
 "Specialisation" : "ABJURATION","UseNumber" : -1,
 "Description" : "À partir du niveau 14, vous avez l'avantage aux jets de sauvegarde contre les sorts. En outre, vous avez la résistance contre les dégâts des sorts."
  },
"MAGICIAN-Devin érudit":  {
 "Code" : "Devin érudit",
 "Class" : "MAGICIAN",
 "Specialisation" : "ABJURATION","UseNumber" : -1,
 "Description" : "Au niveau 2, lorsque vous choisissez cette école, l'or et le temps que vous devez dépenser pour copier un sort de divination dans votre grimoire est divisé par deux."
  },
"MAGICIAN-Présage":  {
 "Code" : "Présage",
 "Class" : "MAGICIAN",
 "Specialisation" : "DIVINATION","UseNumber" : -1,
 "Description" : "À partir du niveau 2, des aperçus du futur commencent à germer dans votre conscience. Lorsque vous terminez un repos long, lancez deux d20 et notez les résultats. Vous pouvez remplacer n'importe quel jet d'attaque, de sauvegarde ou de caractéristique, qu'il soit lancé par vous ou par une créature que vous pouvez voir, par l'un de ces jets anticipés. Vous devez choisir de faire cela avant de lancer le dé, et vous ne pouvez remplacer qu'un seul jet par tour. Chaque jet anticipé ne peut être utilisé qu'une seule fois. Lorsque vous terminez un repos long, vous perdez tous les jets anticipés non-utilisés."
  },
"MAGICIAN-Expert en divination":  {
 "Code" : "Expert en divination",
 "Class" : "MAGICIAN",
 "Specialisation" : "DIVINATION","UseNumber" : -1,
 "Description" : "À partir du niveau 6, lancer des sorts de divination vous devient si facile que vous ne dépensez qu'une fraction de vos efforts pour cela. Lorsque vous lancez un sort de divination de niveau 2 ou plus, en utilisant un emplacement de sort, vous récupérez un emplacement de sort dépensé. L'emplacement que vous regagnez doit être d'un niveau inférieur au sort que vous venez de lancer et ne peut pas être d'un niveau supérieur à 5."
  },
"MAGICIAN-Troisième œil":  {
 "Code" : "Troisième œil",
 "Class" : "MAGICIAN",
 "Specialisation" : "DIVINATION","UseNumber" : -1,
 "Description" : "À partir du niveau 10, vous pouvez utiliser votre action pour augmenter vos pouvoirs de perception. Dans ce cas, choisissez l'un des avantages suivants, lequel dure jusqu'à ce que vous soyez incapable d'agir ou que vous preniez un repos, court ou long. Vous ne pouvez pas utiliser de nouveau cette capacité jusqu'à ce que vous terminiez un repos.  Vision dans le noir. Vous gagnez vision dans le noir à 18 mètres. Vision éthérée. Vous pouvez voir dans le plan éthéré dans un rayon de 18 mètres autour de vous. Compréhension ultime. Vous pouvez lire toutes les langues. Voir l'invisible. Vous pouvez voir les créatures et les objets invisibles dans un rayon de 3 mètres autour de vous et dans votre ligne de mire."
  },
"MAGICIAN-Présage supérieur":  {
 "Code" : "Présage supérieur",
 "Class" : "MAGICIAN",
 "Specialisation" : "DIVINATION","UseNumber" : -1,
 "Description" : "À partir du niveau 14, les visions de vos rêves s'intensifient et brossent un tableau plus précis dans votre esprit de ce qui va se passer. Vous lancez 3 dés, au lieu de 2, pour votre capacité de Présage."
  },
"MAGICIAN-Enchanteur érudit":  {
 "Code" : "Enchanteur érudit",
 "Class" : "MAGICIAN",
 "Specialisation" : "ENCHANTMENT","UseNumber" : -1,
 "Description" : "Au niveau 2, lorsque vous choisissez cette école, l'or et le temps que vous devez dépenser pour copier un sort d'enchantement dans votre grimoire est divisé par deux."
  },
"MAGICIAN-Regard hypnotique":  {
 "Code" : "Regard hypnotique",
 "Class" : "MAGICIAN",
 "Specialisation" : "ENCHANTMENT","UseNumber" : -1,
 "Description" : "À partir du niveau 2, vos paroles apaisantes et votre regard envoûtant peuvent captiver votre auditoire. Par une action, vous choisissez une créature que vous pouvez voir située à 1,50 mètre ou moins de vous. Si la cible peut vous voir ou vous entendre, elle doit réussir un jet de sauvegarde de Sagesse contre votre DD de sauvegarde de sorts de magicien, ou vous la charmez jusqu'à la fin de votre prochain tour. La vitesse de la créature charmée est réduite à 0, elle est incapable d'agir, et visiblement étourdie. À chaque tour suivant, vous pouvez utiliser votre action pour maintenir cet effet, prolongeant alors sa durée jusqu'à la fin de votre prochain tour. Cependant, cet effet se termine si vous vous déplacez à plus de 1,50 mètre de la créature, si celle-ci ne peut plus ni vous voir ni vous entendre, ou si elle subit des dégâts. Une fois que l'effet prend fin, ou si la créature réussit son jet de sauvegarde initial contre cet effet, vous ne pouvez plus utiliser cette capacité contre cette créature jusqu'à ce que vous terminiez un repos long."
  },
"MAGICIAN-Charme instinctif":  {
 "Code" : "Charme instinctif",
 "Class" : "MAGICIAN",
 "Specialisation" : "ENCHANTMENT","UseNumber" : -1,
 "Description" : "À partir du niveau 6, quand une créature que vous pouvez voir et située à 9 mètres ou moins de vous réalise un jet d'attaque contre vous, vous pouvez utiliser votre réaction pour dévier l'attaque, à condition qu'une autre créature se trouve à portée de l'attaque. L'attaquant doit réaliser un jet de sauvegarde de Sagesse contre votre DD de sauvegarde de sorts de magicien. En cas d'échec, l'attaquant doit cibler la créature la plus proche de lui, autre que vous ou lui-même. Si plusieurs créatures se trouvent en position de cibles potentielles, l'attaquant choisit celle qu'il cible. En cas de jet de sauvegarde réussit, vous ne pouvez plus utiliser cette capacité contre l'attaquant jusqu'à ce que vous terminiez un repos long. Vous devez choisir d'utiliser cette capacité avant de savoir si l'attaque vous touche ou vous manque. Les créatures ne pouvant être charmées sont immunisées à cet effet."
  },
"MAGICIAN-Partage d'enchantement":  {
 "Code" : "Partage d'enchantement",
 "Class" : "MAGICIAN",
 "Specialisation" : "ENCHANTMENT","UseNumber" : -1,
 "Description" : "À partir du niveau 10, lorsque vous lancez un sort d'enchantement de niveau 1 ou plus ayant pour cible une seule créature, vous pouvez choisir de cibler avec ce sort une seconde créature."
  },
"MAGICIAN-Altération de la mémoire":  {
 "Code" : "Altération de la mémoire",
 "Class" : "MAGICIAN",
 "Specialisation" : "ENCHANTMENT","UseNumber" : -1,
 "Description" : "À partir du niveau 14, vous gagnez la capacité d'influencer par magie une créature sans que celle-ci s'en rende compte. Lorsque vous utilisez un sort d'enchantement pour charmer une ou plusieurs créatures, vous pouvez altérer l'entendement de l'une d'entre elles pour qu'elle ignore le fait d'être charmée. De plus, une fois avant l'expiration du sort, vous pouvez utiliser votre action pour faire que la créature choisie oublie une partie du temps durant lequel elle a été charmée. La créature doit réussir un jet de sauvegarde d’Intelligence contre votre DD de sauvegarde de sorts de magicien ou oublier ses souvenirs sur un nombre d'heures passées égal à 1 + votre modificateur de Charisme (minimum 1 heure). Vous pouvez choisir de diminuer cette durée, et ce temps ne peut pas excéder la durée de votre sort d'enchantement."
  },
"MAGICIAN-Évocateur érudit":  {
 "Code" : "Évocateur érudit",
 "Class" : "MAGICIAN",
 "Specialisation" : "EVOCATION","UseNumber" : -1,
 "Description" : "Au niveau 2, l'or et le temps que vous devez passer pour copier un sort d'évocation dans votre grimoire sont réduits de moitié."
  },
"MAGICIAN-Façonneur de sorts":  {
 "Code" : "Façonneur de sorts",
 "Class" : "MAGICIAN",
 "Specialisation" : "EVOCATION","UseNumber" : -1,
 "Description" : "À partir du niveau 2, vous pouvez créer des poches de relative sécurité dans les effets de vos sorts d'évocation. Lorsque vous lancez un sort d'évocation qui affecte d'autres créatures que vous pouvez voir, vous pouvez choisir un nombre d'entre elles égal à 1 + le niveau du sort. Les créatures choisies réussissent automatiquement leur jet de sauvegarde contre le sort, et ne prennent pas de dégâts si elles devraient normalement prendre la moitié des dégâts sur un jet de sauvegarde réussi."
  },
"MAGICIAN-Sort mineur puissant":  {
 "Code" : "Sort mineur puissant",
 "Class" : "MAGICIAN",
 "Specialisation" : "EVOCATION","UseNumber" : -1,
 "Description" : "À partir du niveau 6, vos sorts mineurs qui provoquent des dégâts affectent même les créatures qui évitent leurs effets. Quand une créature réussit un jet de sauvegarde contre un de vos sorts mineurs, la créature prend la moitié des dégâts du sort (le cas échéant), mais ne souffre pas d'effet supplémentaire du sort."
  },
"MAGICIAN-Évocation améliorée":  {
 "Code" : "Évocation améliorée",
 "Class" : "MAGICIAN",
 "Specialisation" : "EVOCATION","UseNumber" : -1,
 "Description" : "À partir du niveau 10, si vous lancez un sort de magicien d’évocation, vous pouvez ajouter votre modificateur d’Intelligence à un (et un seul) jet de dégâts."
  },
"MAGICIAN-Surcharge magique":  {
 "Code" : "Surcharge magique",
 "Class" : "MAGICIAN",
 "Specialisation" : "EVOCATION","UseNumber" : -1,
 "Description" : "À partir du niveau 14, vous pouvez augmenter la puissance de vos sorts les plus simples. Lorsque vous lancez un sort de magicien d'un niveau compris entre 1 et 5 qui inflige des dégâts, vous pouvez infliger le maximum de dégâts avec ce sort. La première fois que vous le faites, vous ne souffrez d'aucun effet indésirable. Si vous utilisez à nouveau cette capacité avant la fin d'un repos long, vous subissez 2d12 dégâts nécrotiques pour chaque niveau du sort, immédiatement après l'avoir lancé. Chaque fois que vous utilisez à nouveau cette capacité avant de terminer un repos long, les dégâts nécrotiques par niveau des sorts augmentent de 1d12. Ces dégâts ignorent la résistance et l'immunité."
  },
"MAGICIAN-Illusionniste érudit":  {
 "Code" : "Illusionniste érudit",
 "Class" : "MAGICIAN",
 "Specialisation" : "ILLUSION","UseNumber" : -1,
 "Description" : "Au niveau 2, lorsque vous choisissez cette école, l'or et le temps que vous devez dépenser pour copier un sort d'illusion dans votre grimoire est divisé par deux."
  },
"MAGICIAN-Illusion mineure améliorée":  {
 "Code" : "Illusion mineure améliorée",
 "Class" : "MAGICIAN",
 "Specialisation" : "ILLUSION","Stats" : true,
 "Description" : "Au niveau 2, vous apprenez le sort mineur illusion mineure. Si vous connaissez déjà ce sort mineur, vous apprenez un autre sort mineur de magicien de votre choix. Le sort mineur ne compte pas dans votre nombre de sorts mineurs connus. Quand vous lancez illusion mineure, vous pouvez créer à la fois un son et une image avec un seul sort."
  },
"MAGICIAN-Illusions malléables":  {
 "Code" : "Illusions malléables",
 "Class" : "MAGICIAN",
 "Specialisation" : "ILLUSION","UseNumber" : -1,
 "Description" : "À partir du niveau 6, lorsque vous lancez un sort d'illusion qui possède une durée de 1 minute ou plus, vous pouvez utiliser votre action pour changer la nature de cette illusion (en respectant les paramètres normaux du sort pour l'illusion), à condition que vous puissiez voir l'illusion."
  },
"MAGICIAN-Double illusoire":  {
 "Code" : "Double illusoire",
 "Class" : "MAGICIAN",
 "Specialisation" : "ILLUSION","UseNumber" : -1,
 "Description" : "À partir du niveau 10, vous pouvez créer une copie illusoire de vous-même en un instant, comme un réflexe instinctif face à un danger. Quand une créature fait un jet d'attaque contre vous, vous pouvez utiliser votre réaction pour interposer ce double illusoire entre l'attaquant et vous-même. L'attaque vous manque automatiquement, et l'illusion se dissipe. Une fois que vous utilisez cette capacité, vous ne pouvez plus l'utiliser à nouveau jusqu'à ce que vous terminiez un repos court ou long."
  },
"MAGICIAN-Réalité illusoire":  {
 "Code" : "Réalité illusoire",
 "Class" : "MAGICIAN",
 "Specialisation" : "ILLUSION","UseNumber" : -1,
 "Description" : "Au niveau 14, vous avez appris le secret pour tisser la magie des ombres dans vos illusions et leur donner une semi-réalité. Lorsque vous lancez un sort d'illusion de niveau 1 ou plus, vous pouvez choisir un objet inanimé non magique qui fait partie de l'illusion et en faire un objet réel. Vous pouvez le faire à votre tour par une action bonus lorsque le sort est en cours. L'objet reste réel pendant 1 minute. Par exemple, vous pouvez créer l'illusion d'un pont au-dessus d'un abîme, puis en faire une réalité assez longtemps pour que vos alliés puissent le traverser. L'objet ne peut pas infliger de dégâts ou nuire directement à quiconque."
  },
"MAGICIAN-Invocateur érudit":  {
 "Code" : "Invocateur érudit",
 "Class" : "MAGICIAN",
 "Specialisation" : "INVOCATION","UseNumber" : -1,
 "Description" : "Au niveau 2, lorsque vous choisissez cette école, l'or et le temps que vous devez dépenser pour copier un sort d'invocation dans votre grimoire est divisé par deux."
  },
"MAGICIAN-Invocation mineure":  {
 "Code" : "Invocation mineure",
 "Class" : "MAGICIAN",
 "Specialisation" : "INVOCATION","UseNumber" : -1,
 "Description" : "À partir du niveau 2, vous pouvez utiliser votre action pour invoquer un objet inanimé dans votre main ou au sol dans un espace inoccupé que vous pouvez voir et dans un rayon de 3 mètres autour de vous. Cet objet ne peut être supérieur à 1 mètre de côté et ne peut peser plus de 5 kilos, et sa forme doit être celle d'un objet non magique que vous avez déjà vu. L'objet est visiblement magique, rayonnant une lumière tamisée sur 1,50 mètre. L'objet disparaît après 1 heure, lorsque vous utilisez cette capacité à nouveau, ou s'il prend ou inflige des dommages."
  },
</v>
      </c>
    </row>
    <row r="368" spans="1:9">
      <c r="A368" s="57"/>
      <c r="B368" s="18"/>
      <c r="I368" t="str">
        <f>CONCATENATE(I194,",
",I195,",
",I196,",
",I197,",
",I198,",
",I199,",
",I200,",
",I201,",
",I202,",
",I203,",
",I204,",
",I205,",
",I206,",
",I207,",
",I208,",
",I209,",
",I210,",
",I211,",
",I212,",
",I213,",
",I214,",
",I215,",
",I216,",
",I217,",
",I218,",
",I219,",
",I220,",
",I221,",
",I222,",
",I223,",
",I224,",
",I225,",
",I226,",
",I227,",
",I228,",
",I229,",
",I230,",
",I231,",
",I232,",
",I233,",
",I234,",
",I235,",
",I236,",
",I237,",
",I238,",
",I239,",
",I240,",
",I241,",
",I242,",
")</f>
        <v xml:space="preserve">"MAGICIAN-Transposition bénigne":  {
 "Code" : "Transposition bénigne",
 "Class" : "MAGICIAN",
 "Specialisation" : "INVOCATION","UseNumber" : -1,
 "Description" : "À partir du niveau 6, vous pouvez utiliser votre action pour vous téléporter jusqu'à 9 mètres dans un espace inoccupé que vous pouvez voir. Vous pouvez également choisir un espace à portée qui est occupé par une créature de taille P ou M. Si cette créature est consentante, vous vous téléportez tous les deux, en échangeant vos places. Une fois que vous avez utilisé cette capacité, vous ne pouvez plus l'utiliser à nouveau jusqu'à ce que vous terminiez un repos long ou que vous lanciez un sort d'invocation de niveau 1 ou supérieur."
  },
"MAGICIAN-Invocateur concentré":  {
 "Code" : "Invocateur concentré",
 "Class" : "MAGICIAN",
 "Specialisation" : "INVOCATION","UseNumber" : -1,
 "Description" : "À partir du niveau 10, lorsque vous vous concentrez sur un sort d'invocation, votre concentration ne peut être brisée par le fait de prendre des dégâts."
  },
"MAGICIAN-Invocations durables":  {
 "Code" : "Invocations durables",
 "Class" : "MAGICIAN",
 "Specialisation" : "INVOCATION","UseNumber" : -1,
 "Description" : "À partir de niveau 14, une créature que vous invoquez ou créez avec un sort d'invocation possède 30 points de vie temporaires."
  },
"MAGICIAN-Nécromancien érudit":  {
 "Code" : "Nécromancien érudit",
 "Class" : "MAGICIAN",
 "Specialisation" : "NECROMANCY","UseNumber" : -1,
 "Description" : "Au niveau 2, lorsque vous choisissez cette école, l'or et le temps que vous devez dépenser pour copier un sort de nécromancie dans votre grimoire est réduit de moitié."
  },
"MAGICIAN-Sinistre moisson":  {
 "Code" : "Sinistre moisson",
 "Class" : "MAGICIAN",
 "Specialisation" : "NECROMANCY","UseNumber" : -1,
 "Description" : "Au niveau 2, vous gagnez la possibilité de récolter l'énergie de la vie des créatures que vous tuez avec vos sorts. Une fois par tour, quand vous tuez une ou plusieurs créatures avec un sort de niveau 1 ou plus, vous regagnez un nombre de points de vie égal au double du niveau de sort, ou au triple du niveau si le sort appartient à l'école de nécromancie. Cet avantage ne s'applique pas lorsque vous tuez des créatures artificielles ou des morts-vivants."
  },
"MAGICIAN-Serviteurs morts-vivants":  {
 "Code" : "Serviteurs morts-vivants",
 "Class" : "MAGICIAN",
 "Specialisation" : "NECROMANCY","UseNumber" : -1,
 "Description" : "Au niveau 6, vous ajoutez le sort animation des morts à votre grimoire s’il n'y est pas déjà. Quand vous lancez animation des morts, vous pouvez cibler un cadavre ou un tas d'os supplémentaire, créant un autre zombi ou squelette, le cas échéant. Chaque fois que vous créez un mort-vivant en utilisant un sort de nécromancie, il obtient des avantages supplémentaires :  Les points de vie maximums de la créature sont augmentés d'un montant égal à votre niveau de magicien. La créature ajoute votre bonus de maîtrise à ses jets de dégâts avec une arme."
  },
"MAGICIAN-Résistance à la non-vie":  {
 "Code" : "Résistance à la non-vie",
 "Class" : "MAGICIAN",
 "Specialisation" : "NECROMANCY","Stats" : true,
 "Description" : "À partir du niveau 10, vous avez la résistance aux dégâts nécrotiques, et vos points de vie maximums ne peuvent être réduits. Vous avez passé tant de temps face à des morts-vivants que les forces qui les animent vous ont habitué à certains de leurs pires effets."
  },
"MAGICIAN-Contrôle des morts-vivants":  {
 "Code" : "Contrôle des morts-vivants",
 "Class" : "MAGICIAN",
 "Specialisation" : "NECROMANCY","UseNumber" : -1,
 "Description" : "À partir du niveau 14, vous pouvez utiliser la magie pour contrôler des morts-vivants, même ceux créés par d'autres magiciens. En dépensant une action vous pouvez choisir un mort-vivant situé dans un rayon de 18 mètres autour de vous et que vous pouvez voir. Cette créature doit faire un jet de sauvegarde de Charisme contre votre DD de sauvegarde contre vos sorts. Si elle réussit, vous ne pouvez plus utiliser cette capacité de nouveau sur elle. Si elle échoue, elle devient amicale envers vous et obéit à vos ordres jusqu'à ce que vous utilisiez cette capacité de nouveau.  Les morts-vivants intelligents sont plus difficiles à contrôler de cette façon. Si la cible a une Intelligence de 8 ou plus, elle a l'avantage à son jet de sauvegarde. Si elle échoue au jet de sauvegarde et possède une Intelligence de 12 ou plus, elle peut répéter son jet de sauvegarde à la fin de chaque heure, jusqu'à ce qu'elle réussisse et se libère."
  },
"MAGICIAN-Transmutateur érudit":  {
 "Code" : "Transmutateur érudit",
 "Class" : "MAGICIAN",
 "Specialisation" : "TRANSMUTATION","UseNumber" : -1,
 "Description" : "Au niveau 2, lorsque vous choisissez cette école, l'or et le temps que vous devez dépenser pour copier un sort de transmutation dans votre grimoire est réduit de moitié."
  },
"MAGICIAN-Alchimie mineure":  {
 "Code" : "Alchimie mineure",
 "Class" : "MAGICIAN",
 "Specialisation" : "TRANSMUTATION","UseNumber" : -1,
 "Description" : "À partir du niveau 2 vous pouvez altérer temporairement les propriétés physiques d'un objet non-magique, transformant sa substance en une autre. Vous exécutez un processus alchimique spécial sur un objet composé entièrement de bois, de pierre (non-précieuse), de fer, de cuivre ou d'argent, pour le transmuter en un autre de ces matériaux. Pour chaque tranche de 10 minutes passée à exécuter le processus, vous pouvez transformer 30 centimètres cubes de matériaux. Au bout de 1 heure, ou si vous perdez votre concentration (de la même manière que si vous vous concentriez sur un sort), la matière retrouve sa substance originale."
  },
"MAGICIAN-Pierre du transmutateur":  {
 "Code" : "Pierre du transmutateur",
 "Class" : "MAGICIAN",
 "Specialisation" : "TRANSMUTATION","UseNumber" : -1,
 "Description" : "À partir du niveau 6, vous pouvez passer 8 heures pour créer une pierre du transmutateur capable de contenir de la magie de transmutation. Vous pouvez utiliser la pierre vous-même ou la donner à une autre créature. Une créature gagne un avantage de votre choix tant que la pierre est en sa possession. Quand vous créez la pierre, choisissez son avantage parmi les options suivantes :  Augmentation de la vitesse de 3 mètres quand la créature n'est pas encombrée Maîtrise des jets de sauvegarde de Constitution Résistance à l'acide, au feu, à la foudre, au froid ou au tonnerre (à choisir en même temps que l'avantage) Vision dans le noir à une distance de 18 mètres, telle que décrit dans le chapitre Partir à l'aventure Chaque fois que vous lancez un sort de transmutation de niveau 1 ou plus, vous pouvez changer l'effet de votre pierre si celle-ci est en votre possession. Si vous créez une nouvelle pierre du transmutateur, celle précédemment créée cesse de fonctionner."
  },
"MAGICIAN-Métamorphe":  {
 "Code" : "Métamorphe",
 "Class" : "MAGICIAN",
 "Specialisation" : "TRANSMUTATION","UseNumber" : -1,
 "Description" : "Au niveau 10, vous ajoutez le sort métamorphose dans votre livre de sorts, s'il n'y est pas déjà inscrit. Vous pouvez lancez métamorphose sans dépenser d'emplacement de sort. En lançant le sort de cette manière, vous ne pouvez que vous cibler vous-même et vous transformer en une bête dont le facteur puissance est de 1 ou moins. Après avoir lanc&amp;eacute métamorphose de cette manière, vous ne pouvez plus le faire jusqu'à ce que vous terminiez un repos court ou long, bien que vous puissiez le lancer normalement en utilisant un emplacement de sort disponible."
  },
"MAGICIAN-Maître transmutateur":  {
 "Code" : "Maître transmutateur",
 "Class" : "MAGICIAN",
 "Specialisation" : "TRANSMUTATION","UseNumber" : -1,
 "Description" : "À partir du niveau 14, vous pouvez utiliser votre action pour consumer la réserve de magie de transmutation stockée dans votre pierre du transmutateur en une seule explosion d'énergie. En agissant ainsi, choisissez l'un des effets suivants. Votre pierre du transmutateur est alors détruite et ne peut être recréée avant que vous ne terminiez un repos long.  Panacée. Vous mettez fin à toutes les maladies, malédictions et poisons qui affectent une créature en contact avec la pierre du transmutateur. La créature regagne également tous ses points de vie. Rajeunissement. Vous touchez avec la pierre du transmutateur une créature consentante, et l'âge apparent de cette créature est réduit de 3d10 années, jusqu'à un minimum de 13 ans d'âge. Cet effet n'augmente pas l’espérance de vie de la créature. Retour à la vie. Vous lancez le sort rappel à la vie sur une créature que vous touchez au moyen de la pierre du transmutateur, sans avoir besoin d'utiliser un emplacement de sort ou d'avoir le sort écrit dans votre livre de sorts. Transformation majeure. Vous pouvez transmuter un objet non-magique (pas plus grand qu'un cube de 1,50 mètre d'arêtes) en un autre objet non-magique de taille similaire et de masse égale ou inférieure. Vous devez passer 10 minutes à manipuler l'objet pour pouvoir le transformer."
  },
"MONK-Défense sans armure":  {
 "Code" : "Défense sans armure",
 "Class" : "MONK",
 "Specialisation" : "","Stats" : true,"Auto" : true,
 "Description" : "Dès le niveau 1, tant que vous n'êtes équipé ni d'une armure, ni d'un bouclier, votre CA est égale à 10 + votre modificateur de Dextérité + votre modificateur de Sagesse."
  },
"MONK-Tradition monastique":  {
 "Code" : "Tradition monastique",
 "Class" : "MONK",
 "Specialisation" : "","Stats" : true,
 "Description" : "Au niveau 3, vous vous engagez dans une tradition monastique : la voie de la main ouverte, la voie de l'ombre ou la voie des quatre éléments. Ces voies sont détaillées à la fin de la description de la classe. Votre tradition vous confère des capacités au niveau 3 ainsi qu'aux niveaux 6, 11 et 17."
  },
"MONK-Arts martiaux":  {
 "Code" : "Arts martiaux",
 "Class" : "MONK",
 "Specialisation" : "","UseNumber" : -1,
 "Description" : "Au niveau 1, votre pratique des arts martiaux vous donne la maîtrise des styles de combat utilisant les attaques à mains nues et les armes de moine, qui sont l'épée courte et toutes les armes de corps à corps courantes qui n'ont ni la propriété à deux mains, ni la propriété lourde. Vous gagnez les avantages suivants lorsque vous êtes à mains nues ou ne maniez que des armes de moine et que vous n'êtes équipé ni d'armure ni de bouclier :  Vous pouvez utiliser la Dextérité à la place de la Force aux jets d'attaque et de dégâts de vos attaques à mains nues et avec des armes de moine. Vous pouvez lancer un d4 à la place des dégâts normaux de votre attaque à mains nues ou de vos armes de moine. Ce dé change lorsque vous gagnez des niveaux de moine, comme indiqué dans la colonne Arts martiaux de la table ci-dessus. Lorsque vous utilisez l'action Attaquer avec une attaque à mains nues ou une arme de moine au cours de votre tour, vous pouvez effectuer une attaque à mains nues au prix d'une action bonus. Par exemple, si vous prenez l'action Attaque et attaquez avec un bâton, vous pouvez également effectuer une attaque à mains nues avec votre action bonus, à la condition que vous n'ayez pas déjà utilisé votre action bonus pour ce tour.  Certains monastères utilisent des versions spéciales des armes de moine. Par exemple, vous pourriez utiliser un gourdin dont les deux manches en bois sont reliés par une chaîne de fer (cette arme est alors appelée un nunchaku) ou bien une serpe possédant une lame plus courte et plus droite (on parle alors de kama). Quel que soit le nom que vous utilisiez pour votre arme de moine, vous pouvez utiliser les statistiques de jeu données à l'arme dans le chapitre Armes."
  },
"MONK-Ki":  {
 "Code" : "Ki",
 "Class" : "MONK",
 "Specialisation" : "","Stats" : true,"Auto" : true,"Special" : true,
 "Description" : "À partir du niveau 2, votre entrainement vous permet d'exploiter cette mystérieuse énergie qu'est le ki. Votre accès à cette énergie est représenté par un nombre de points ki. Votre niveau de moine détermine le nombre de points ki que vous possédez, comme indiqué dans la colonne Ki de la table ci-dessus. Vous pouvez dépenser ces points pour déclencher diverses capacités ki. Vous débutez en connaissant trois de ces capacités ki : Déluge de coups, Défense patiente et Déplacement aérien. Vous apprendrez de nouvelles capacités ki en gagnant des niveaux de moine.  Lorsque vous dépensez un point ki, il n'est plus disponible jusqu'à ce que vous finissiez un repos court ou long, à la fin desquels vous récupérez tous les points ki utilisés. Vous devez passer au moins 30 minutes de votre repos à méditer pour pouvoir regagner vos points ki. Plusieurs de vos capacités ki nécessitent que votre cible effectue un jet de sauvegarde pour résister à leurs effets. Le DD du jet de sauvegarde est calculé ainsi :  DD du jet de sauvegarde du ki = 8 + votre bonus de maîtrise + votre modificateur de Sagesse"
  },
"MONK-Défense patiente":  {
 "Code" : "Défense patiente",
 "Class" : "MONK",
 "Specialisation" : "","Special" : true,
 "Description" : "Vous pouvez dépenser 1 point ki pour utiliser l'action Esquiver via une action bonus au cours de votre tour."
  },
"MONK-Déluge de coups":  {
 "Code" : "Déluge de coups",
 "Class" : "MONK",
 "Specialisation" : "","Special" : true,
 "Description" : "Immédiatement après avoir utilisé une action Attaquer au cours de votre tour, vous pouvez dépenser 1 point ki pour effectuer deux attaques à mains nues via une action bonus."
  },
"MONK-Déplacement aérien":  {
 "Code" : "Déplacement aérien",
 "Class" : "MONK",
 "Specialisation" : "","Special" : true,
 "Description" : "Vous pouvez dépenser 1 point ki pour utiliser l'action Se Désengager ou l'action Foncer via une action bonus au cours de votre tour, de plus votre distance de saut est doublée pour le tour."
  },
"MONK-Déplacement sans armure":  {
 "Code" : "Déplacement sans armure",
 "Class" : "MONK",
 "Specialisation" : "","Stats" : true,"Auto" : true,
 "Description" : "À partir du niveau 2, votre vitesse augmente de 3 mètres tant que vous n'êtes équipé ni d'une armure, ni d'un bouclier. Ce bonus augmente lorsque vous atteignez certains niveaux de moine, comme indiqué sur la table du moine ci-dessus. Au niveau 9, vous gagnez la capacité de vous déplacer, durant votre tour, le long de parois verticales et à la surface des liquides sans que vous ne tombiez au cours de votre mouvement."
  },
"MONK-Parade de projectiles":  {
 "Code" : "Parade de projectiles",
 "Class" : "MONK",
 "Specialisation" : "","UseNumber" : -1,
 "Description" : "À partir du niveau 3, vous pouvez utiliser votre réaction pour dévier ou attraper les projectiles lorsque vous êtes touché lors d'une attaque à distance avec une arme. Lorsque vous choisissez d'utiliser la parade de projectiles, les dégâts que vous subissez de l'attaque sont réduits de 1d10 + votre modificateur de Dextérité + votre niveau de moine. Si vous réduisez les dégâts à 0, vous pouvez attraper le projectile s'il est suffisamment petit pour que vous puissiez le tenir à une main et si bien sûr vous avez une main de libre. Si vous attrapez le projectile de cette façon, vous pouvez dépenser 1 point ki pour effectuer une attaque à distance avec cette arme ou cette munition (portée 6/18 mètres) ; cette attaque fait partie de votre réaction. Vous effectuez cette attaque avec votre bonus de maîtrise, que vous maîtrisiez ou non l'arme en question, et le projectile compte comme une arme de moine pour cette attaque."
  },
"MONK-Amélioration de caractéristiques":  {
 "Code" : "Amélioration de caractéristiques",
 "Class" : "MONK",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"MONK-Chute ralentie":  {
 "Code" : "Chute ralentie",
 "Class" : "MONK",
 "Specialisation" : "","UseNumber" : -1,
 "Description" : "Dès le niveau 4, vous pouvez utiliser votre réaction lorsque vous tombez pour réduire les dégâts consécutifs à une chute d'un montant égal à cinq fois votre niveau de moine."
  },
"MONK-Attaque supplémentaire":  {
 "Code" : "Attaque supplémentaire",
 "Class" : "MONK",
 "Specialisation" : "","UseNumber" : -1,
 "Description" : "À partir du niveau 5, vous pouvez attaquer deux fois, au lieu d'une, lorsque vous utiliser une action Attaquer lors de votre tour."
  },
"MONK-Frappe étourdissante":  {
 "Code" : "Frappe étourdissante",
 "Class" : "MONK",
 "Specialisation" : "","UseNumber" : -1,
 "Description" : "À partir du niveau 5, vous pouvez perturber le flux du ki du corps de votre adversaire. Lorsque vous touchez une autre créature lors d'une attaque au corps à corps avec une arme, vous pouvez dépenser 1 point ki pour tenter d'effectuer une frappe étourdissante. La cible doit réussir un jet de sauvegarde de Constitution sous peine d'être étourdie jusqu'à la fin de votre prochain tour."
  },
"MONK-Frappes de ki":  {
 "Code" : "Frappes de ki",
 "Class" : "MONK",
 "Specialisation" : "","UseNumber" : -1,
 "Description" : "À partir du niveau 6, vos attaques à mains nues sont considérées comme des attaques magiques pour ce qui est de vaincre la résistance et l'immunité aux attaques et dégâts non-magiques."
  },
"MONK-Dérobade":  {
 "Code" : "Dérobade",
 "Class" : "MONK",
 "Specialisation" : "","UseNumber" : -1,
 "Description" : "Au niveau 7, votre agilité instinctive vous permet d'esquiver certains effets de zone, comme le souffle d'un dragon bleu ou le sort boule de feu. Lorsque vous êtes sujet à un effet qui vous autorise un jet de sauvegarde de Dextérité pour ne subir que la moitié de ses dégâts initiaux, vous ne subissez aucun dégât si vous réussissez votre jet de sauvegarde, et seulement la moitié des dégâts si vous l'échouez."
  },
"MONK-Tranquillité de l'esprit":  {
 "Code" : "Tranquillité de l'esprit",
 "Class" : "MONK",
 "Specialisation" : "","UseNumber" : -1,
 "Description" : "À partir du niveau 7, vous pouvez utiliser votre action pour mettre fin à un effet qui vous affecte et vous inflige la condition charmé ou effrayé."
  },
"MONK-Pureté du corps":  {
 "Code" : "Pureté du corps",
 "Class" : "MONK",
 "Specialisation" : "","Stats" : true,"UseNumber" : -1,
 "Description" : "Au niveau 10, votre maîtrise du flux de ki qui vous parcourt vous immunise aux maladies et aux poisons."
  },
"MONK-Langage du soleil et de la lune":  {
 "Code" : "Langage du soleil et de la lune",
 "Class" : "MONK",
 "Specialisation" : "","UseNumber" : -1,
 "Description" : "À partir du niveau 13, vous apprenez à entrer en contact avec le ki d'autres consciences, ce qui vous permet de comprendre toutes les langues parlées. De plus, toute créature qui peut comprendre un langage peut comprendre ce que vous dites."
  },
"MONK-Âme de diamant":  {
 "Code" : "Âme de diamant",
 "Class" : "MONK",
 "Specialisation" : "","Stats" : true,
 "Description" : "Dès le niveau 14, votre maîtrise du ki vous confère la maîtrise de tous les jets de sauvegarde. De plus, lorsque vous effectuez un jet de sauvegarde et l'échouez, vous pouvez dépenser 1 point ki pour le retenter ; vous devez prendre ce second résultat."
  },
"MONK-Jeunesse éternelle":  {
 "Code" : "Jeunesse éternelle",
 "Class" : "MONK",
 "Specialisation" : "","UseNumber" : -1,
 "Description" : "Au niveau 15, votre ki vous sustente, ce qui fait que vous ne souffrez plus des affres de la vieillesse, et vous ne pouvez plus être vieilli par magie. Vous pouvez cependant toujours mourir de vieillesse. Enfin, vous n'avez plus besoin de manger ni de boire."
  },
"MONK-Corps vide":  {
 "Code" : "Corps vide",
 "Class" : "MONK",
 "Specialisation" : "","Special" : true,
 "Description" : "À partir du niveau 18, vous pouvez utiliser votre action pour dépenser 4 points ki et ainsi devenir invisible pendant 1 minute. Au cours de cette période, vous obtenez également la résistance à tous les dégâts, à l'exception des dégâts de force. De plus, vous pouvez dépenser 8 points de ki pour lancer le sort projection astral, sans avoir besoin des composantes matérielles. De cette manière, vous ne pouvez pas prendre d'autres créatures avec vous."
  },
"MONK-Perfection de l'être":  {
 "Code" : "Perfection de l'être",
 "Class" : "MONK",
 "Specialisation" : "","UseNumber" : -1,
 "Description" : "Au niveau 20, lorsque vous lancez l'initiative et n'avez plus de points de ki disponibles, vous regagnez 4 points ki."
  },
"MONK-Technique de la main ouverte":  {
 "Code" : "Technique de la main ouverte",
 "Class" : "MONK",
 "Specialisation" : "OPENED_HAND_WAY","UseNumber" : -1,
 "Description" : "Dès que vous choisissez cette tradition au niveau 3, vous pouvez manipuler le ki de votre ennemi tout en utilisant le vôtre. À chaque fois que vous touchez une créature avec l'une des attaques offertes par Déluge de coups, vous pouvez affliger votre cible de l'un des effets suivants :  Elle doit réussir un jet de sauvegarde de Dextérité sous peine de tomber à terre. Elle doit réussir un jet de sauvegarde de Force. En cas d'échec, vous pouvez la repousser de 4,50 mètres. Elle ne peut utiliser de réaction jusqu'à la fin de votre prochain tour."
  },
"MONK-Intégrité physique":  {
 "Code" : "Intégrité physique",
 "Class" : "MONK",
 "Specialisation" : "OPENED_HAND_WAY","UseNumber" : -1,
 "Description" : "Au niveau 6, vous gagnez la capacité de vous soigner vous-même. Par une action, vous pouvez récupérer un nombre de points de vie égal à trois fois votre niveau de moine. Vous devez terminer un repos long avant de pouvoir utiliser de nouveau cette capacité."
  },
"MONK-Tranquillité":  {
 "Code" : "Tranquillité",
 "Class" : "MONK",
 "Specialisation" : "OPENED_HAND_WAY","UseNumber" : -1,
 "Description" : "À partir du niveau 11, vous pouvez entrer dans une méditation spéciale qui vous enveloppe dans une aura de paix. À la fin d'un repos long, vous gagnez l'effet du sort sanctuaire jusqu'au début de votre prochain repos long (le sort peut se terminer prématurément comme n'importe quel sort de sanctuaire). Le DD de sauvegarde pour ce sort est égal à 8 + votre modificateur de Sagesse + votre bonus de maîtrise."
  },
"MONK-Paume frémissante":  {
 "Code" : "Paume frémissante",
 "Class" : "MONK",
 "Specialisation" : "OPENED_HAND_WAY","UseNumber" : -1,
 "Description" : "Au niveau 17, vous gagnez la capacité de transmettre des vibrations létales au corps de quelqu'un. Lorsque vous touchez une créature avec une attaque à mains nues, vous pouvez dépenser 3 points ki pour déclencher ces vibrations imperceptibles, qui restent en place un nombre de jour égal à votre niveau de moine. Les vibrations sont inoffensives tant que vous n'utilisez pas d'action pour les arrêter. Pour ce faire, vous et votre cible devez vous trouver dans le même plan d'existence. Lorsque vous utilisez cette action, la créature doit effectuer un jet de sauvegarde de Constitution. Si elle l'échoue, elle tombe à 0 point de vie. Si elle réussit, elle subit 10d10 dégâts nécrotiques. Vous ne pouvez affliger de cet effet qu'une seule créature à la fois. Vous pouvez choisir de mettre fin aux vibrations de manière inoffensive pour la cible, et ce sans dépenser d'action."
  },
"MONK-Arts de l'ombre":  {
 "Code" : "Arts de l'ombre",
 "Class" : "MONK",
 "Specialisation" : "SHADOW_WAY","Special" : true,
 "Description" : "Dès que vous choisissez cette voie au niveau 3, vous pouvez utiliser votre ki pour reproduire les effets de certains sorts. Par une action, vous pouvez dépenser 2 points ki pour lancer ténèbres, vision dans le noir, passage sans trace ou silence, sans avoir besoin de fournir les composantes matérielles. De plus, vous gagnez le sort mineur illusion mineure si vous ne le connaissez pas déjà."
  },
"MONK-Pas de l'ombre":  {
 "Code" : "Pas de l'ombre",
 "Class" : "MONK",
 "Specialisation" : "SHADOW_WAY","UseNumber" : -1,
 "Description" : "Au niveau 6, vous gagnez la capacité de vous déplacer d'ombres en ombres. Lorsque vous êtes dans une zone de lumière faible ou de ténèbres, par une action bonus vous pouvez vous téléporter jusqu'à 18 mètres dans un espace inoccupé que vous pouvez voir et qui se trouve également dans une lumière faible ou dans les ténèbres. Vous avez ensuite l'avantage à la première attaque de corps à corps que vous effectuez avant la fin de votre tour."
  },
"MONK-Linceul d'ombre":  {
 "Code" : "Linceul d'ombre",
 "Class" : "MONK",
 "Specialisation" : "SHADOW_WAY","UseNumber" : -1,
 "Description" : "Au niveau 11, vous avez appris à ne faire qu'un avec les ombres. Lorsque vous vous trouvez dans une zone de lumière faible ou de ténèbres, vous pouvez utiliser votre action pour devenir invisible. Vous restez invisible jusqu'à ce que vous effectuiez une attaque, lanciez un sort, ou soyez dans une zone de lumière vive."
  },
"MONK-Opportuniste":  {
 "Code" : "Opportuniste",
 "Class" : "MONK",
 "Specialisation" : "SHADOW_WAY","UseNumber" : -1,
 "Description" : "Au niveau 17, vous pouvez exploiter l'inattention que vous porte une créature au moment où elle est frappée par une attaque. Lorsqu'une créature située dans un rayon de 1,50 mètre autour de vous est touchée par une attaque effectuée par une autre créature que vous, vous pouvez utiliser votre réaction pour effectuer une attaque de corps à corps contre cette créature."
  },
"MONK-Disciple des éléments":  {
 "Code" : "Disciple des éléments",
 "Class" : "MONK",
 "Specialisation" : "ELEMENTS_WAY","UseNumber" : -1,
 "Description" : "Lorsque vous choisissez cette tradition au niveau 3, vous apprenez des techniques magiques qui exploitent le pouvoir des quatre éléments. Une technique requiert que vous dépensiez des points ki à chaque fois que vous l'utilisez.  Vous connaissez la technique Lien élémentaire et une autre technique de la section suivante. Vous apprenez une nouvelle technique élémentaire de votre choix aux niveau 6, 11 et 17. Chaque fois que vous apprenez une nouvelle technique élémentaire, vous pouvez également remplacer l'une de celles que vous avez déjà apprise par une technique différente.  Lancement de sorts élémentaires. Certaines disciplines élémentaires vous permettent de lancer des sorts. Pour lancer l'un de ces sorts, vous utilisez son temps d'incantation ainsi que les autres règles qui s'appliquent à ce sort, mais vous n'avez pas besoin d'avoir les composantes matérielles qu'il nécessite en temps normal. Lorsque vous atteignez le niveau 5 de moine, vous pouvez dépenser des points ki supplémentaires pour augmenter le niveau d'un sort de technique élémentaire que vous lancez, à condition que le sort puisse voir son effet amélioré lorsqu'il est lancé à un niveau supérieur, comme pour le sort mains brûlantes. Le niveau du sort augmente de 1 pour chaque point ki supplémentaire que vous dépensez. Par exemple, si vous êtes un moine de niveau 5 et utilisez le Toucher des cendres ravageuses pour lancer mains brûlantes, vous pouvez dépenser 3 points ki pour le lancer comme un sort de niveau 2 (le coût de base de la technique est de 2 points ki, auquel vous rajoutez 1 point ki pour passer le sort niveau 2). Le nombre maximum de points ki que vous pouvez dépenser pour lancer un sort de cette façon (en comptant le coût initial en points ki ainsi que toute dépense de ki supplémentaire que vous effectuez pour augmenter le niveau du sort) est déterminé par votre niveau de moine, comme indiqué dans la table ci-dessous.  Niveaux de moine	Maximum de points ki par sort 5-8	                3 9-12	            4 13-16	            5 17-20	            6"
  },
"MONK-Chevauchée du vent":  {
 "Code" : "Chevauchée du vent",
 "Class" : "MONK",
 "Specialisation" : "ELEMENTS_WAY","Special" : true,
 "Description" : "(niveau 11 requis). Vous pouvez dépenser 4 points ki pour lancer le sort vol, en vous ciblant."
  },
"MONK-Crochets du serpent de feu":  {
 "Code" : "Crochets du serpent de feu",
 "Class" : "MONK",
 "Specialisation" : "ELEMENTS_WAY","Special" : true,
 "Description" : "Lorsque vous utilisez l'action Attaquer durant votre tour, vous pouvez dépenser 1 point ki pour créer des vrilles de flammes qui prolongent vos poings et vos pieds. Votre allonge avec vos attaques à mains nues augmente de 3 mètres pour cette action, ainsi que pour le reste du tour. Si vous touchez lors d'une telle attaque, vous infligez des dégâts de feu à la place de dégâts contondants, et si vous dépensez 1 point ki lorsque votre attaque touche, elle inflige également 1d10 dégâts de feu supplémentaires."
  },
"MONK-Défense de la montagne éternelle":  {
 "Code" : "Défense de la montagne éternelle",
 "Class" : "MONK",
 "Specialisation" : "ELEMENTS_WAY","Special" : true,
 "Description" : "(niveau 17 requis). Vous pouvez dépenser 5 points ki pour lancer sur vous-même le sort peau de pierre."
  },
"MONK-Façonnage de la rivière":  {
 "Code" : "Façonnage de la rivière",
 "Class" : "MONK",
 "Specialisation" : "ELEMENTS_WAY","Special" : true,
 "Description" : "Par une action, vous pouvez dépenser 1 point ki pour choisir une zone de glace ou d'eau, large de 9 mètres de côté maximum, se trouvant à 36 mètres de vous. Vous pouvez changer l'eau dans la zone en glace, et vice versa, et vous pouvez remodeler la glace dans la zone de la façon dont vous le souhaitez. Vous pouvez augmenter ou réduire le niveau d'élévation de la glace, créer ou remplir une tranchée, ériger ou abattre un mur, ou créer un pilier. L'ampleur de tous ces changements ne peut pas dépasser la moitié de la plus grande dimension de la zone ciblée. Par exemple, si vous ciblez une surface carrée de 9 mètres de côté, vous pouvez créer un pilier allant jusqu'à 4,50 mètres de haut, augmenter ou réduire le niveau d'élévation de ce carré de 4,50 mètres, creuser une tranchée profonde de 4,50 mètres, etc. Vous ne pouvez pas modeler la glace de sorte à créer un piège ou à bloquer une créature dans la zone."
  },
"MONK-Flammes du phénix":  {
 "Code" : "Flammes du phénix",
 "Class" : "MONK",
 "Specialisation" : "ELEMENTS_WAY","Special" : true,
 "Description" : "(niveau 11 requis). Vous pouvez dépenser 4 points ki pour lancer le sort boule de feu."
  },
</v>
      </c>
    </row>
    <row r="369" spans="1:9">
      <c r="A369" s="57"/>
      <c r="B369" s="18"/>
      <c r="I369" t="str">
        <f>CONCATENATE(I243,",
",I244,",
",I245,",
",I246,",
",I247,",
",I248,",
",I249,",
",I250,",
",I251,",
",I252,",
",I253,",
",I254,",
",I255,",
",I256,",
",I257,",
",I258,",
",I259,",
",I260,",
",I261,",
",I262,",
",I263,",
",I264,",
",I265,",
",I266,",
",I267,",
",I268,",
",I269,",
",I270,",
",I271,",
",I272,",
",I273,",
",I274,",
",I275,",
",I276,",
",I277,",
",I278,",
",I279,",
",I280,",
",I281,",
",I282,",
",I283,",
",I284,",
",I285,",
",I286,",
",I287,",
",I288,",
",I289,",
",I290,",
",I291,",
",I292,",
")</f>
        <v xml:space="preserve">"MONK-Forme brumeuse":  {
 "Code" : "Forme brumeuse",
 "Class" : "MONK",
 "Specialisation" : "ELEMENTS_WAY","Special" : true,
 "Description" : "(niveau 11 requis). Vous pouvez dépenser 4 points ki pour lancer sur vous-même le sort forme gazeuse."
  },
"MONK-Fouet d'eau":  {
 "Code" : "Fouet d'eau",
 "Class" : "MONK",
 "Specialisation" : "ELEMENTS_WAY","Special" : true,
 "Description" : "Vous pouvez dépenser 2 points ki par une action pour créer un fouet d'eau qui bouscule et tire une créature pour la déséquilibrer. Une créature que vous pouvez voir, située à 9 mètres ou moins de vous, doit effectuer un jet de sauvegarde de Dextérité. En cas d'échec, la créature subit 3d10 dégâts contondants, plus 1d10 dégâts contondants supplémentaires pour chaque point ki supplémentaire que vous dépensez, et vous pouvez soit la faire tomber à terre, soit la tirer de 7,50 mètres vers vous. Si elle réussit son jet de sauvegarde, la créature ne subit que la moitié des dégâts, et vous ne la tirez ni ne la faites tomber par terre."
  },
"MONK-Frappe incandescente écrasante":  {
 "Code" : "Frappe incandescente écrasante",
 "Class" : "MONK",
 "Specialisation" : "ELEMENTS_WAY","Special" : true,
 "Description" : "Vous pouvez dépenser 2 points ki pour lancer le sort mains brûlantes."
  },
"MONK-Gong du sommet":  {
 "Code" : "Gong du sommet",
 "Class" : "MONK",
 "Specialisation" : "ELEMENTS_WAY","Special" : true,
 "Description" : "(niveau 6 requis). Vous pouvez dépenser 3 points ki pour lancer le sort fracassement."
  },
"MONK-Lien élémentaire":  {
 "Code" : "Lien élémentaire",
 "Class" : "MONK",
 "Specialisation" : "ELEMENTS_WAY","UseNumber" : -1,
 "Description" : "Vous pouvez utiliser votre action pour contrôler brièvement les forces élémentaires dans un rayon de 9 mètres autour de vous, provoquant l'un des effets suivants de votre choix :  Créer un effet sensoriel inoffensif et instantané en relation avec l'air, la terre, le feu ou l'eau, comme une pluie d'étincelles, une bouffée d'air, un jet de brume éparse ou un léger frémissement de pierres. Allumer ou éteindre instantanément une bougie, une torche ou un petit feu de camp. Refroidir ou réchauffer jusqu'à 500 g de matière non-vivante pour 1 heure. Modeler le feu, la terre, l'eau ou la brume (pour un volume maximal équivalent à un cube de 30 cm d'arêtes) pour lui donner une forme grossière de votre choix pendant 1 minute."
  },
"MONK-Poigne du vent du nord":  {
 "Code" : "Poigne du vent du nord",
 "Class" : "MONK",
 "Specialisation" : "ELEMENTS_WAY","Special" : true,
 "Description" : "(niveau 6 requis). Vous pouvez dépenser 3 points ki pour lancer immobilisation de personne."
  },
"MONK-Poing de l'air":  {
 "Code" : "Poing de l'air",
 "Class" : "MONK",
 "Specialisation" : "ELEMENTS_WAY","UseNumber" : -1,
 "Description" : "Vous pouvez créer un souffle d'air compact qui frappe tel un gigantesque poing. Par une action, vous pouvez dépenser 2 points ki et choisir une créature dans les 9 mètres autour de vous. Cette créature doit effectuer un jet de sauvegarde de Force. Si elle l'échoue, la créature subit 3d10 dégâts contondants, ainsi que 1d10 dégâts contondants pour chaque point ki supplémentaire que vous dépensez, et vous pouvez repousser la créature sur 6 mètres et la jeter à terre. Si elle réussit son jet de sauvegarde, la créature ne subit que la moitié des dégâts, et n'est ni repoussée ni mise à terre."
  },
"MONK-Poing des quatre tonnerres":  {
 "Code" : "Poing des quatre tonnerres",
 "Class" : "MONK",
 "Specialisation" : "ELEMENTS_WAY","Special" : true,
 "Description" : "Vous pouvez dépenser 2 points ki pour lancer le sort onde de choc."
  },
"MONK-Rivière de la flamme affamée":  {
 "Code" : "Rivière de la flamme affamée",
 "Class" : "MONK",
 "Specialisation" : "ELEMENTS_WAY","Special" : true,
 "Description" : "(niveau 17 requis). Vous pouvez dépenser 5 points ki pour lancer le sort mur de feu."
  },
"MONK-Ruée des esprits du vent":  {
 "Code" : "Ruée des esprits du vent",
 "Class" : "MONK",
 "Specialisation" : "ELEMENTS_WAY","Special" : true,
 "Description" : "Vous pouvez dépenser 2 points ki pour lancer le sort bourrasque."
  },
"MONK-Souffle de l'hiver":  {
 "Code" : "Souffle de l'hiver",
 "Class" : "MONK",
 "Specialisation" : "ELEMENTS_WAY","Special" : true,
 "Description" : "(niveau 17 requis). Vous pouvez dépenser 6 points ki pour lancer cône de froid."
  },
"MONK-Vague de terre grondante":  {
 "Code" : "Vague de terre grondante",
 "Class" : "MONK",
 "Specialisation" : "ELEMENTS_WAY","Special" : true,
 "Description" : "(niveau 17 requis). Vous pouvez dépenser 6 points ki pour lancer le sort mur de pierre."
  },
"PALADIN-Sens divin":  {
 "Code" : "Sens divin",
 "Class" : "PALADIN",
 "Specialisation" : "","UseNumber" : -1,
 "Description" : "Une forte présence maléfique éveille vos sens, comme une odeur nocive, et un bien puissant fait résonner dans vos oreilles une musique céleste. Par une action, vous pouvez éveiller votre conscience pour détecter de telles forces. Jusqu'à la fin de votre prochain tour, vous connaissez l'emplacement de toute créature céleste, fiélon ou mort-vivante dans un rayon de 18 mètres autour de vous, et qui ne se trouve pas derrière un abri total. Vous connaissez le type (céleste, fiélon ou mort-vivant) et le nombre de tous les êtres dont vous sentez la présence, mais pas leur identité (le vampire comte Strahd von Zarovich, par exemple). Dans ce même rayon, vous détectez également la présence d'un lieu ou d'un objet qui a été consacré ou profané, comme avec le sort sanctification.  Vous pouvez utiliser cette capacité un nombre de fois égal à 1 + votre modificateur de Charisme. Lorsque vous terminez un repos long, vous récupérez toutes les utilisations dépensées."
  },
"PALADIN-Style de combat":  {
 "Code" : "Style de combat",
 "Class" : "PALADIN",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"PALADIN-Imposition des mains":  {
 "Code" : "Imposition des mains",
 "Class" : "PALADIN",
 "Specialisation" : "","UseNumber" : -1,
 "Description" : "Votre toucher béni peut guérir les blessures. Vous possédez une réserve de points de vie à soigner qui se récupère après chaque repos long. Avec cette réserve, vous pouvez restaurer un nombre total de points de vie égal à votre niveau de paladin multiplié par 5. Au prix d'une action, vous pouvez toucher une créature et puiser dans votre réserve pour soigner autant de points de vie que vous le désirez, sans dépasser le nombre de points dans votre réserve bien entendu.  Vous pouvez également dépenser 5 points de vie de votre réserve pour guérir la cible d'une maladie ou neutraliser un poison qui l'affecte. Vous pouvez soigner plusieurs maladies et neutraliser plusieurs poisons avec une seule imposition des mains en dépensant les points de vie séparément pour chacun d'entre eux. L'imposition des mains n'a aucun effet sur les morts-vivants ou les créatures artificielles."
  },
"PALADIN-Châtiment divin":  {
 "Code" : "Châtiment divin",
 "Class" : "PALADIN",
 "Specialisation" : "","UseNumber" : -1,
 "Description" : "À partir du niveau 2, quand vous touchez une créature avec une arme de corps à corps, vous pouvez utiliser n'importe quel emplacement de sort (de paladin ou autre) pour châtier cette créature et lui infliger des dégâts radiants supplémentaires. Les dégâts supplémentaires infligés sont de 2d8 pour un emplacement de sort de niveau 1, plus 1d8 supplémentaire pour chaque niveau de sort supérieur à 1, jusqu'à un maximum de 5d8. Si la créature est un mort-vivant ou un fiélon, les dégâts augmentent de 1d8, jusqu'à un maximum de 6d8."
  },
"PALADIN-Santé divine":  {
 "Code" : "Santé divine",
 "Class" : "PALADIN",
 "Specialisation" : "","Stats" : true,
 "Description" : "À partir du niveau 3, la magie divine qui coule en vous vous immunise contre les maladies."
  },
"PALADIN-Serment sacré":  {
 "Code" : "Serment sacré",
 "Class" : "PALADIN",
 "Specialisation" : "","UseNumber" : -1,
 "Description" : "Au niveau 3, vous prêtez un serment qui vous lie en tant que paladin pour l'éternité. Jusque-là, vous étiez dans une phase préparatoire, engagé dans la voie, mais sans avoir encore prêté serment. Maintenant, vous devez choisir entre le serment de dévotion, le serment des Anciens ou le serment de vengeance, qui sont tous détaillés à la fin de la description de la classe. Votre choix vous accorde des capacités au niveau 3, puis aux niveaux 7, 15 et 20. Ces capacités comprennent des sorts de serment et la capacité de Canalisation d'énergie divine."
  },
"PALADIN-Sorts de serment":  {
 "Code" : "Sorts de serment",
 "Class" : "PALADIN",
 "Specialisation" : "","UseNumber" : -1,
 "Description" : "Chaque serment est associé à une liste de sorts qui lui est propre. Vous accèderez à ces sorts au niveau spécifié dans la description du serment. Une fois que vous avez accès à un sort de serment, celui-ci sera toujours considéré comme préparé mais ne compte pas dans le nombre de sorts que vous préparez chaque jour. Si vous gagnez un sort de serment qui n'est pas dans la liste des sorts de paladin, ce sort sera tout de même considéré comme étant un sort de paladin pour vous."
  },
"PALADIN-Canalisation d'énergie divine":  {
 "Code" : "Canalisation d'énergie divine",
 "Class" : "PALADIN",
 "Specialisation" : "","UseNumber" : -1,
 "Description" : "Votre serment vous permet de canaliser de l'énergie divine qui alimente des effets magiques. Chaque Canalisation d'énergie divine proposée par votre serment en détaille les options d'utilisation. Quand vous utilisez votre Canalisation d'énergie divine, vous choisissez quelle option vous voulez utiliser. Un repos court ou long est nécessaire pour pouvoir utiliser une Canalisation d'énergie divine de nouveau. Certains effets de Canalisation d'énergie divine nécessitent des jets de sauvegarde. Quand vous utilisez ce type d'effet, le DD est égal au DD pour résister à vos sorts."
  },
"PALADIN-Amélioration de caractéristiques":  {
 "Code" : "Amélioration de caractéristiques",
 "Class" : "PALADIN",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"PALADIN-Attaque supplémentaire":  {
 "Code" : "Attaque supplémentaire",
 "Class" : "PALADIN",
 "Specialisation" : "","UseNumber" : -1,
 "Description" : "À partir du niveau 5, vous pouvez attaquer deux fois, au lieu d'une seule, chaque fois que vous réalisez l'action Attaquer durant votre tour."
  },
"PALADIN-Aura de protection":  {
 "Code" : "Aura de protection",
 "Class" : "PALADIN",
 "Specialisation" : "","UseNumber" : -1,
 "Description" : "À partir du niveau 6, si vous ou une créature alliée située à 3 mètres ou moins de vous doit effectuer un jet de sauvegarde, la créature gagne un bonus égal à votre modificateur de Charisme (minimum +1). Vous devez être conscient pour accorder ce bonus. Au niveau 18, le rayon de l'aura passe à 9 mètres."
  },
"PALADIN-Aura de courage":  {
 "Code" : "Aura de courage",
 "Class" : "PALADIN",
 "Specialisation" : "","UseNumber" : -1,
 "Description" : "À partir du niveau 10, vous et toutes créatures amicales situées à 3 mètres ou moins de vous ne pouvez être effrayés tant que vous êtes conscient. Au niveau 18, le rayon de l'aura passe à 9 mètres."
  },
"PALADIN-Châtiment divin amélioré":  {
 "Code" : "Châtiment divin amélioré",
 "Class" : "PALADIN",
 "Specialisation" : "","UseNumber" : -1,
 "Description" : "Au niveau 11, vous êtes tellement imprégné de vertus que toutes vos armes de corps à corps portent la puissance divine en elles. Lorsque vous touchez avec une arme de corps à corps, la créature cible subit 1d8 dégâts radiants supplémentaires. "
  },
"PALADIN-Contact purifiant":  {
 "Code" : "Contact purifiant",
 "Class" : "PALADIN",
 "Specialisation" : "","UseNumber" : -1,
 "Description" : "À partir du niveau 14, vous pouvez utiliser votre action pour mettre fin à un sort sur vous ou une créature consentante que vous touchez. Vous pouvez utiliser cette capacité un nombre de fois égal à votre modificateur de Charisme (minimum 1) entre deux repos long."
  },
"PALADIN-Principes de Dévotion":  {
 "Code" : "Principes de Dévotion",
 "Class" : "PALADIN",
 "Specialisation" : "DEVOTION","UseNumber" : -1,
 "Description" : "Bien que les mots exacts et les restrictions imposées par le serment de dévotion varient, les paladins de ce serment partagent ces préceptes.  Honnêteté. Ne ment pas et ne triche pas. Que ta parole soit ta promesse. Courage. N'aies jamais peur d'agir, même si la prudence est sage. Compassion. Aide les autres, protège les faibles et punit ceux qui les menacent. Fais preuve de miséricorde envers tes ennemis, tempérée avec sagesse. Honneur. Traite les autres avec équité et fais de tes actes honorables un exemple pour eux. Fais le bien autant que possible, sans causer de préjudice. Devoir. Soit responsable de tes actes et de leurs conséquences ; protège ceux qui te sont confiés et obéis à ceux qui ont une autorité sur toi."
  },
"PALADIN-Sorts de serment":  {
 "Code" : "Sorts de serment",
 "Class" : "PALADIN",
 "Specialisation" : "DEVOTION","UseNumber" : -1,
 "Description" : "Vous gagnez des sorts de serment aux niveaux de paladin indiqués.  Niveau de paladin	 Sorts 3	                 protection contre le mal et le bien, sanctuaire 5	                 restauration partielle, zone de vérité 9	                 dissipation de la magie, lueur d'espoir 13	                 gardien de la foi, liberté de mouvement 17	                 colonne de flamme, communion"
  },
"PALADIN-Canalisation d'énergie divine":  {
 "Code" : "Canalisation d'énergie divine",
 "Class" : "PALADIN",
 "Specialisation" : "DEVOTION","UseNumber" : -1,
 "Description" : "Quand vous prêtez votre serment au niveau 3, vous gagnez les deux options suivantes de Canalisation d'énergie divine.  Arme sacrée. Au prix d'une action, vous pouvez imprégner l'arme que vous tenez avec d'énergie positive, utilisant votre Canalisation d'énergie divine. Durant 1 minute, vous ajoutez votre modificateur de Charisme à vos jets d'attaque faits avec cette arme (minimum +1) et l'arme émet une lumière vive dans un rayon de 6 mètres et une lumière faible sur 6 mètres supplémentaires. Si l'arme n'est pas déjà magique, elle le devient pendant la durée du sort. Vous pouvez arrêter cet effet lors de votre tour dans le cadre d'une autre action. Si vous ne tenez plus ou ne portez plus cette arme, ou si vous êtes inconscient, l'effet prend fin.  Renvoi des impies. Au prix d'une action, vous présentez votre symbole sacré en psalmodiant une prière contre les morts-vivants ou les fiélons, utilisant votre Canalisation d'énergie divine. Chaque mort-vivant ou fiélon à 9 mètres autour de vous qui peuvent vous entendre ou vous voir, doivent faire un jet de sauvegarde de Sagesse. Si la créature rate son jet de sauvegarde,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
"PALADIN-Aura de dévotion":  {
 "Code" : "Aura de dévotion",
 "Class" : "PALADIN",
 "Specialisation" : "DEVOTION","UseNumber" : -1,
 "Description" : "À partir du niveau 7, vous et toutes créatures amicales à 3 mètres ou moins de vous ne peuvent être charmées tant que vous êtes conscient. Au niveau 18, le rayon de l'aura passe à 9 mètres."
  },
"PALADIN-Pureté de l'esprit":  {
 "Code" : "Pureté de l'esprit",
 "Class" : "PALADIN",
 "Specialisation" : "DEVOTION","UseNumber" : -1,
 "Description" : "À partir du niveau 15, vous êtes en permanence sous l'effet d'un sort de protection contre le mal et le bien."
  },
"PALADIN-Halo sacré":  {
 "Code" : "Halo sacré",
 "Class" : "PALADIN",
 "Specialisation" : "DEVOTION","UseNumber" : -1,
 "Description" : "Au niveau 20, au prix d'une action, vous pouvez diffuser une lumière brillante semblable à celle du soleil. Pendant 1 minute, une lumière vive s'échappe de vous sur un rayon de 9 mètres, et une lumière faible sur 9 mètres supplémentaires.  Quand une créature ennemie commence son tour dans la zone de lumière vive, elle subit 10 points de dégâts radiants. De plus, pendant cette durée, vous avez un avantage à vos jets de sauvegarde contre les sorts que les fiélons ou les morts-vivants jettent. Une fois cette capacité utilisée, vous devez terminer un repos long pour pouvoir l'utiliser de nouveau."
  },
"PALADIN-Principes des Anciens":  {
 "Code" : "Principes des Anciens",
 "Class" : "PALADIN",
 "Specialisation" : "OLD","UseNumber" : -1,
 "Description" : "Les préceptes du serment des Anciens ont été préservés pendant des siècles innombrables. Ce serment met l'accent sur les principes du bien au-dessus des questions de loi ou de chaos. Ses quatre principes centraux sont simples.  Ravive la lumière. Par tes actes de miséricorde, de bonté et de pardon, ravive une lumière d'espoir dans le monde et repousse le désespoir. Protège la lumière. Là où dans le monde il y a le bien, de la beauté, de l'amour et du rire, lève toi contre la perversité qui veut l'emporter. Là où la vie fleurit, lève toi contre les forces qui veulent la rendre stérile. Préserve ta propre lumière. Jouis des chansons et des rires, de la beauté et de l'art. Si tu permets que la lumière meurt dans ton propre cœur, tu ne pourras pas la sauver dans le monde. Devient lumière. Sois un phare glorieux pour tous ceux qui vivent dans le désespoir. Que la lumière de ta joie et de ton courage brille dans tous tes actes."
  },
"PALADIN-Sorts de serment":  {
 "Code" : "Sorts de serment",
 "Class" : "PALADIN",
 "Specialisation" : "OLD","UseNumber" : -1,
 "Description" : "Vous gagnez des sorts de serment aux niveaux de paladin indiqués.  Niveau de paladin	Sorts 3	                communication avec les animaux, frappe piégeante 5	                pas brumeux, rayon de lune 9	                croissance végétale, protection contre une énergie 13	                peau de pierre, tempête de grêle 17	                communion avec la nature, passage par les arbres"
  },
"PALADIN-Canalisation d'énergie divine":  {
 "Code" : "Canalisation d'énergie divine",
 "Class" : "PALADIN",
 "Specialisation" : "OLD","UseNumber" : -1,
 "Description" : "Quand vous prêtez votre serment au niveau 3, vous gagnez les deux options suivantes de Canalisation d'énergie divine.  Colère de la nature. Vous pouvez utiliser votre Canalisation d'énergie divine pour invoquer les forces primaires afin de piéger un ennemi. Au prix d'une action, vous faites surgir des vignes spectrales qui entravent une créature à 3 mètres ou moins de vous et que vous pouvez voir. La créature doit réussir un jet de sauvegarde de Force ou de Dextérité (son choix) ou être Entravée. Bien que retenue par les vignes, la créature répète son jet de sauvegarde à la fin de chacun de ses tours. En cas de réussite, elle se libère et les vignes disparaissent.  Renvoi des infidèles. Vous pouvez utiliser votre Canalisation d'énergie divine pour prononcer des mots anciens qui sont douloureux d'entendre pour les créatures féériques et les fiélons. Au prix d'une action, vous présentez votre symbole sacré et chaque fée ou fiélon à 9 mètres ou moins qui peut vous entendre doit faire un jet de sauvegarde de Sagesse. Sur un échec, elle est renvoyée pendant 1 minute ou jusqu'à ce qu'elle prenne des dégâts. Une créature renvoyée doit passer ses actions à essayer de s'éloigner le plus loin possible de vous et ne peut volontairement se rapprocher à 9 mètres ou moins de vous. Elle ne peut pas avoir de réactions et peut utiliser ses actions seulement pour Foncer ou essayer de s'échapper d'un effet immobilisant. S'il n'y a nulle part où aller, la créature peut utiliser l'action Esquiver. Si la vraie forme de la créature est cachée par une illusion, un changement de forme, ou un autre effet, cette forme se révèle alors qu'elle est renvoyée."
  },
"PALADIN-Aura de résistance":  {
 "Code" : "Aura de résistance",
 "Class" : "PALADIN",
 "Specialisation" : "OLD","UseNumber" : -1,
 "Description" : "À partir du niveau 7, la magie ancienne est si lourdement sur vous qu'elle forme une protection. Vous et vos alliés dans un rayon de 3 mètres autour de vous gagnez la résistance aux dégâts causés par les sorts. Au niveau 18, le rayon de l'aura passe à 9 mètres."
  },
"PALADIN-Sentinelle immortelle":  {
 "Code" : "Sentinelle immortelle",
 "Class" : "PALADIN",
 "Specialisation" : "OLD","UseNumber" : -1,
 "Description" : "À partir du niveau 15, lorsque vous êtes réduit à 0 point de vie et que vous n'êtes pas tué sur le coup, vous pouvez choisir de passer à 1 point de vie. Une fois cette capacité utilisée, vous devez terminer un repos long pour pouvoir l'utiliser de nouveau. De plus, vous ne souffrez d'aucun inconvénient dû à la vieillesse, et ne pouvez pas vieillir magiquement."
  },
"PALADIN-Champion des Anciens":  {
 "Code" : "Champion des Anciens",
 "Class" : "PALADIN",
 "Specialisation" : "OLD","UseNumber" : -1,
 "Description" : "Au niveau 20, vous pouvez prendre la forme d'une ancienne force de la nature, revêtant l'aspect que vous souhaitez. Par exemple, votre peau peut devenir verte ou prendre une texture semblable à l'écorce, vos cheveux pourrait devenir feuillu ou semblable à de la mousse, ou vous pourriez avoir des bois qui poussent ou une crinière de lion. Au prix d'une action, vous subissez une transformation. Pendant 1 minute, vous obtenez les avantages suivants :  Au début de chacun de vos tours, vous regagnez 10 points de vie. Chaque fois que vous lancez un sort de paladin qui possède un temps d'incantation de 1 action, vous pouvez lancer le sort en action bonus à la place. Les créatures ennemies dans un rayon de 3 mètres autour de vous ont un désavantage aux jets de sauvegarde contre vos sorts de paladin et vos options de Canalisation d'énergie divine. Une fois cette capacité utilisée, vous devez terminer un repos long pour pouvoir l'utiliser de nouveau."
  },
"PALADIN-Principes de Vengeance":  {
 "Code" : "Principes de Vengeance",
 "Class" : "PALADIN",
 "Specialisation" : "REVENGE","UseNumber" : -1,
 "Description" : "Chaque serment de vengeance est différent, mais tous ont en commun de punir les fautifs à tout prix et par tous les moyens nécessaires. Toutefois, bien que les serments soient presque toujours fait pour punir les méchants, les paladins qui font le serment de vengeance sont eux-mêmes généralement d'alignement neutre ou loyal neutre. Les principes fondamentaux des principes sont brutalement simples.  Combats le plus grand Mal. Face au choix de combattre mes ennemis jurés ou de lutter contre un mal mineur, je choisis le plus grand mal. Pas de pitié pour les mauvais. Des adversaires ordinaires peuvent gagner ma miséricorde, mais pas mes ennemis jurés. Tous les moyens sont bons. Mes états d'âme ne doivent pas intervenir dans mon intention d'exterminer mes ennemis. Compensation. Si mes ennemis causent la ruine dans le monde, c'est parce que je n'ai pas réussi à les arrêter. Je dois aider ceux qui ont souffert de leurs méfaits.  Sorts de serment Vous gagnez des sorts de serment aux niveaux de paladin indiqués.  Niveau de paladin	Sorts 3	                fléau, marque du chasseur 5	                immobilisation de personne, pas brumeux 9	                hâte, protection contre une énergie 13	                bannissement, porte dimensionnelle 17	                immobilisation de monstre, scrutation"
  },
"PALADIN-Canalisation d'énergie divine":  {
 "Code" : "Canalisation d'énergie divine",
 "Class" : "PALADIN",
 "Specialisation" : "REVENGE","UseNumber" : -1,
 "Description" : "Quand vous prêtez votre serment au niveau 3, vous gagnez les deux options suivantes de Canalisation d'énergie divine.  Conspuer l'ennemi. Au prix d'une action, vous présentez votre symbole sacré tout en psalmodiant une prière de dénonciation, utilisant votre Canalisation d'énergie divine. Choisissez une créature à 9 mètres ou moins de vous et que vous pouvez voir. Cette créature doit faire un jet de sauvegarde de Sagesse, à moins qu'elle ne soit immunisée contre la condition effrayé. Un fiélon ou un mort-vivant a un désavantage à son jet de sauvegarde. Si la créature rate son jet de sauvegarde, elle est effrayée pendant 1 minute ou jusqu'à ce qu'elle prenne des dégâts. La vitesse de déplacement d'une créature effrayée est de 0 et elle ne peut profiter d'aucun bonus de vitesse. Si la créature réussit son jet de sauvegarde, sa vitesse est divisée par deux pendant 1 minute ou jusqu'à ce qu'elle prenne des dégâts.  Vœu d'inimité. Au prix d'une action bonus, vous pouvez prononcer un vœu d'inimitié contre une créature à 3 mètres ou moins de vous en utilisant votre Canalisation d'énergie divine. Vous bénéficiez alors d'un avantage aux jets d'attaque contre cette créature pendant 1 minute ou jusqu'à ce qu'elle tombe à 0 point de vie ou qu'elle tombe inconsciente."
  },
"PALADIN-Vengeur implacable":  {
 "Code" : "Vengeur implacable",
 "Class" : "PALADIN",
 "Specialisation" : "REVENGE","UseNumber" : -1,
 "Description" : "À partir du niveau 7, votre concentration surnaturelle vous permet de contrer la retraite d'un adversaire. Lorsque vous touchez une créature lors d'une attaque d'opportunité, vous pouvez vous déplacer de la moitié de votre vitesse de déplacement dès l'attaque terminée et dans cette même réaction. Ce déplacement ne provoque pas d'attaque d'opportunité."
  },
"PALADIN-Âme vengeresse":  {
 "Code" : "Âme vengeresse",
 "Class" : "PALADIN",
 "Specialisation" : "REVENGE","UseNumber" : -1,
 "Description" : "À partir du niveau 15, l'autorité avec laquelle vous prononcez votre vœu d'inimitié vous donne plus de puissance contre votre adversaire. Quand la créature sous l'effet de votre vœu d'inimitié réalise une attaque, vous pouvez utiliser une réaction pour faire une attaque contre cette créature si elle est à portée."
  },
"PALADIN-Ange de la vengeance":  {
 "Code" : "Ange de la vengeance",
 "Class" : "PALADIN",
 "Specialisation" : "REVENGE","UseNumber" : -1,
 "Description" : "Au niveau 20, vous pouvez vous transformer en ange de la vengeance. En utilisant une action, vous subissez une transformation qui dure 1 heure. Pendant cette durée, vous gagnez les avantages suivants :  Des ailes poussent dans votre dos et vous confère une vitesse de vol de 18 mètres. Vous émettez une aura de menace de 9 mètres de rayon. La première fois qu'une créature rentre dans votre aura ou si elle y commence son tour pendant une bataille, la créature doit réussir un jet de sauvegarde de Sagesse ou être effrayée pendant 1 minute ou jusqu'à ce que la créature prenne des dégâts. Les jets d'attaque contre la créature effrayée bénéficient d'un avantage. Une fois cette capacité utilisée, vous devez terminer un repos long pour pouvoir l'utiliser de nouveau."
  },
"PROWLER-Ennemi juré":  {
 "Code" : "Ennemi juré",
 "Class" : "PROWLER",
 "Specialisation" : "","UseNumber" : -1,
 "Description" : "À partir du niveau 1, vous avez des compétences significatives pour pister, chasser et même communiquer avec un certain type d'ennemi. Choisissez un type d'ennemi juré : aberrations, bêtes, célestes, créatures artificielles, créatures monstrueuses, dragons, élémentaires, fées, fiélons, géants, morts-vivants, plantes ou vases. Sinon, vous pouvez sélectionner deux races d’humanoïde (comme gnolls et orques) comme ennemis favoris. Vous avez un avantage aux jets de Sagesse (Survie) pour pister vos ennemis favoris, ainsi qu'aux jets d’Intelligence permettant de se rappeler des informations sur ceux-ci. Quand vous obtenez cette capacité, vous apprenez également une langue de votre choix qui est parlée par vos ennemis favoris, s’ils en parlent une.  Vous choisissez un ennemi juré supplémentaire, ainsi qu'un langage associé, aux niveaux 6 et 14. À ces niveaux, vos choix devraient refléter les types de monstres que vous avez rencontrés au cours de vos aventures."
  },
"PROWLER-Style de combat":  {
 "Code" : "Style de combat",
 "Class" : "PROWLER",
 "Specialisation" : "","Stats" : true,
 "Description" : "Au niveau 2, Vous adoptez un style particulier de combat qui sera votre spécialité. Choisissez l'une des options suivantes. Vous ne pouvez pas prendre une option de Style de combat plus d'une fois, même si vous obtenez plus tard la possibilité de choisir un nouveau style."
  },
"PROWLER-Archétype de rôdeur":  {
 "Code" : "Archétype de rôdeur",
 "Class" : "PROWLER",
 "Specialisation" : "","Stats" : true,
 "Description" : "Au niveau 3, vous choisissez un archétype qui vous inspire : le chasseur ou le maître des bêtes, détaillé à la fin de la description de classe. Votre choix vous accorde des capacités aux niveaux 3, 7, 11 et niveau 15."
  },
"PROWLER-Explorateur-né":  {
 "Code" : "Explorateur-né",
 "Class" : "PROWLER",
 "Specialisation" : "","UseNumber" : -1,
 "Description" : "Vous êtes particulièrement familier avec un type de milieu naturel et êtes apte à voyager et à survivre dans ces régions. Choisissez un type de terrain favori : arctique, désert, forêt, littoral, marais, montagne, plaine ou Outreterre. Lorsque vous faites un jet d’Intelligence ou de Sagesse lié à votre terrain favori, votre bonus de maîtrise est doublé si vous utilisez une compétence que vous maîtrisez.  Lors d'un voyage d'une heure ou plus dans votre terrain favori, vous obtenez les avantages suivants :  Le terrain difficile ne ralentit pas le voyage de votre groupe. Votre groupe ne peut pas se perdre, sauf par des moyens magiques. Même lorsque vous êtes engagé dans une autre activité tout en voyageant (comme la recherche de nourriture, la navigation ou le pistage), vous restez alerte face au danger. Si vous voyagez seul, vous pouvez vous déplacer furtivement à un rythme normal. Lorsque vous cherchez de la nourriture, vous en trouvez deux fois plus que normalement. Lorsque vous pistez d'autres créatures, vous découvrez aussi leur nombre exact, leurs tailles, et depuis combien de temps elles sont passées dans la zone. Vous choisissez un terrain favori supplémentaire aux niveaux 6 et 10."
  },
"PROWLER-Sens primitifs":  {
 "Code" : "Sens primitifs",
 "Class" : "PROWLER",
 "Specialisation" : "","UseNumber" : -1,
 "Description" : "À partir du niveau 3, vous pouvez utiliser votre action et dépenser un emplacement de sort de rôdeur afin de concentrer votre attention sur la région autour de vous. Pour 1 minute par niveau d'emplacement de sort que vous dépensez, vous pouvez sentir si les types de créatures suivants sont présents à 1,5 kilomètre de vous (ou jusqu'à 9 kilomètres si vous êtes dans votre terrain favori) : aberrations, célestes, dragons, élémentaires, fées, démons et morts-vivants. Cette capacité ne révèle pas l'emplacement ou le nombre des créatures."
  },
"PROWLER-Amélioration de caractéristiques":  {
 "Code" : "Amélioration de caractéristiques",
 "Class" : "PROWLER",
 "Specialisation" : "","Auto"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"PROWLER-Attaque supplémentaire":  {
 "Code" : "Attaque supplémentaire",
 "Class" : "PROWLER",
 "Specialisation" : "","UseNumber" : -1,
 "Description" : "À partir du niveau 5, vous pouvez attaquer deux fois, au lieu d'une seule, chaque fois que vous réalisez l’action Attaquer durant votre tour."
  },
</v>
      </c>
    </row>
    <row r="370" spans="1:9">
      <c r="A370" s="57"/>
      <c r="B370" s="18"/>
      <c r="I370" t="str">
        <f>CONCATENATE(I293,",
",I294,",
",I295,",
",I296,",
",I297,",
",I298,",
",I299,",
",I300,",
",I301,",
",I302,",
",I303,",
",I304,",
",I305,",
",I306,",
",I307,",
",I308,",
",I309,",
",I310,",
",I311,",
",I312,",
",I313,",
",I314,",
",I315,",
",I316,",
",I317,",
",I318,",
",I319,",
",I320,",
",I321,",
",I322,",
",I323,",
",I324,",
",I325,",
",I326,",
",I327,",
",I328,",
",I329,",
",I330,",
",I331,",
",I332,",
",I333,",
",I334,",
",I335,",
",I336,",
",I337,",
",I338,",
")</f>
        <v xml:space="preserve">"PROWLER-Traversée des terrains":  {
 "Code" : "Traversée des terrains",
 "Class" : "PROWLER",
 "Specialisation" : "","UseNumber" : -1,
 "Description" : "À partir du niveau 8, se déplacer à travers un terrain difficile non magique ne vous coûte pas de mouvement supplémentaire. Vous pouvez également passer à travers des plantes non magiques sans être ralenti et sans subir de dégâts par leurs épines, ou un risque semblable. En outre, vous avez un avantage aux jets de sauvegarde contre les plantes qui sont créés ou manipulés par magie afin d’entraver les mouvements, comme celles créées par le sort enchevêtrement."
  },
"PROWLER-Camouflage naturel":  {
 "Code" : "Camouflage naturel",
 "Class" : "PROWLER",
 "Specialisation" : "","UseNumber" : -1,
 "Description" : "À partir du niveau 10, vous pouvez passer 1 minute pour vous créer un camouflage. Vous devez avoir accès à de la boue fraîche, de la crasse, des plantes, de la suie et d'autres matériaux naturels avec lesquels vous pouvez créer votre camouflage. Une fois que vous êtes camouflé de cette façon, vous pouvez essayer de vous cacher en vous appuyant contre une surface solide, comme un arbre ou un mur, s'il est au moins aussi grand et aussi large que vous. Vous bénéficiez d'un bonus de +10 aux jets de Dextérité (Discrétion) aussi longtemps que vous restez sans bouger et sans effectuer d'actions. Une fois que vous vous déplacez ou prenez une action ou une réaction, vous devez vous camoufler à nouveau pour regagner cet avantage."
  },
"PROWLER-Disparition":  {
 "Code" : "Disparition",
 "Class" : "PROWLER",
 "Specialisation" : "","UseNumber" : -1,
 "Description" : "À partir du niveau 14, vous pouvez utiliser l’action Se cacher en tant qu'action bonus à votre tour. En outre, vous ne pouvez pas être suivi par des moyens non magiques, sauf si vous choisissez de laisser une trace."
  },
"PROWLER-Sens sauvages":  {
 "Code" : "Sens sauvages",
 "Class" : "PROWLER",
 "Specialisation" : "","UseNumber" : -1,
 "Description" : "Au niveau 18, vous gagnez un sens surnaturel qui vous aide à combattre les créatures que vous ne pouvez pas voir. Lorsque vous attaquez une créature que vous ne pouvez pas voir, votre incapacité à voir ne vous impose pas un désavantage à vos jets d'attaque contre elle. Vous êtes également au courant de l'emplacement d'une créature invisible dans un rayon de 9 mètres autour de vous, à condition que la créature ne se soit pas cachée vis-à-vis de vous et que vous ne soyez pas aveuglé ou assourdi."
  },
"PROWLER-Tueur d'ennemis":  {
 "Code" : "Tueur d'ennemis",
 "Class" : "PROWLER",
 "Specialisation" : "","UseNumber" : -1,
 "Description" : "Au niveau 20, vous devenez un chasseur hors pair pour vos ennemis. Une fois à chacun de vos tours, vous pouvez ajouter votre modificateur de Sagesse au jet d'attaque ou de dégâts d'une attaque que vous effectuez contre l'un de vos ennemis favoris. Vous pouvez choisir d'utiliser cette capacité avant ou après le jet, mais avant que les effets du jet ne soient appliqués."
  },
"PROWLER-Proie du chasseur":  {
 "Code" : "Proie du chasseur",
 "Class" : "PROWLER",
 "Specialisation" : "HUNTER","UseNumber" : -1,
 "Description" : "Au niveau 3, vous gagnez l'une des capacités suivantes de votre choix.  Tueur de colosses. Votre ténacité peut user les ennemis les plus puissants. Quand vous touchez une créature lors d'une attaque avec une arme, la créature prend 1d8 dégâts supplémentaires si elle est sous ses points de vie maximums. Vous ne pouvez infliger ces dégâts supplémentaires qu'une fois par tour.  Tueur de géants. Quand une créature, de taille G ou supérieure et située à 1,50 mètre ou moins de vous, vous touche ou vous manque lors d'une attaque, vous pouvez utiliser votre réaction pour attaquer cette créature immédiatement après son attaque, à condition que vous puissiez voir la créature.  Briseur de horde. Une fois à chacun de vos tours, lorsque vous faites une attaque avec une arme, vous pouvez faire une autre attaque avec la même arme contre une créature différente qui se situe à 1,50 mètre ou moins de la cible initiale et à portée de votre arme."
  },
"PROWLER-Tactiques défensives":  {
 "Code" : "Tactiques défensives",
 "Class" : "PROWLER",
 "Specialisation" : "HUNTER","UseNumber" : -1,
 "Description" : "Au niveau 7, vous gagnez l'une des capacités suivantes de votre choix.  Échapper à la horde. Les attaques d'opportunité effectuées contre vous ont un désavantage.  Défense contre les attaques multiples. Quand une créature vous touche lors d'une attaque, vous gagnez un bonus de +4 à la CA contre toutes les attaques ultérieures effectuées par cette créature pour le reste du tour.  Moral d'acier. Vous avez un avantage aux jets de sauvegarde pour ne pas être effrayé."
  },
"PROWLER-Attaques multiples":  {
 "Code" : "Attaques multiples",
 "Class" : "PROWLER",
 "Specialisation" : "HUNTER","UseNumber" : -1,
 "Description" : "Au niveau 11, vous gagnez l'une des capacités suivantes de votre choix.  Salve. Vous pouvez utiliser votre action pour faire une attaque à distance contre n'importe quel nombre de créatures situées à 3 mètres ou moins d'un point que vous pouvez voir et à portée de votre arme. Vous devez avoir assez de munitions pour chaque cible, logiquement, et devez faire un jet d'attaque distinct pour chaque cible.  Attaque tourbillonnante. Vous pouvez utiliser votre action pour réaliser une attaque au corps à corps contre toutes les créatures à 1,50 mètre ou moins de vous, avec un jet d'attaque distinct pour chaque cible."
  },
"PROWLER-Défense du chasseur supérieure":  {
 "Code" : "Défense du chasseur supérieure",
 "Class" : "PROWLER",
 "Specialisation" : "HUNTER","UseNumber" : -1,
 "Description" : "Au niveau 15, vous gagnez l'une des capacités suivantes de votre choix.  Dérobade. Vous pouvez vous retirer prestement de la trajectoire de certaines zones d'effet, comme celles du souffle ardent d'un dragon rouge ou d'un sort de foudre. Lorsque vous êtes soumis à un effet qui vous permet de faire un jet de sauvegarde de Dextérité pour ne prendre que la moitié des dégâts, vous ne prenez à la place aucun dégât si vous réussissez le jet, et seulement la moitié des dégâts si vous échouez.  Retour de bâton. Quand une créature hostile vous manque lors d'une attaque au corps à corps, vous pouvez utiliser votre réaction pour forcer cette créature à répéter la même attaque contre une autre créature (autre qu'elle-même) de votre choix.  Esquive instinctive. Quand un attaquant que vous pouvez voir vous touche lors d'une attaque, vous pouvez utiliser votre réaction pour réduire de moitié les dégâts de l'attaque contre vous."
  },
"PROWLER-Compagnon du rôdeur":  {
 "Code" : "Compagnon du rôdeur",
 "Class" : "PROWLER",
 "Specialisation" : "BEAST_MASTER","UseNumber" : -1,
 "Description" : "Au niveau 3, vous gagnez un compagnon animal qui vous accompagne lors de vos aventures et qui est entraîné pour combattre à vos côtés. Choisissez une bête de taille M maximum et dont le facteur de puissance est de 1/4 ou moins (le bestiaire présente les caractéristiques du faucon, du molosse et de la panthère par exemple). Ajoutez votre bonus de maîtrise à la CA de la bête, à ses jets d'attaque et de dégâts, ainsi qu'aux jets de sauvegarde et de compétences qu'elle maîtrise. Son total de points de vie est égal à ses points de vie maximums normaux ou à quatre fois votre niveau de rôdeur (selon le plus haut des deux). Comme toute créature, le compagnon peut dépenser des dés de vie durant un repos court.  L'animal obéit à vos ordres du mieux qu'il peut. Son tour se déroule au même score d'initiative que vous. Lors de votre tour, vous pouvez ordonnez verbalement à votre animal de se déplacer vers où vous le souhaitez (ceci ne nécessitant aucune action de votre part). Vous pouvez utiliser votre action pour lui ordonner verbalement de réaliser les actions Attaquer, Aider, Foncer ou Se désengager. Si vous ne lui ordonnez rien, par défaut il prend l'action Esquiver. Une fois acquise la capacité d'Attaque supplémentaire, vous pouvez réaliser une attaque avec une arme tout en commandant à votre animal de réaliser l'action Attaquer. Si vous êtes absent ou incapable d'agir, la bête agit d'elle-même, vous protégeant et se protégeant en priorité. Elle n'a pas besoin d'être commandée pour utiliser sa réaction, comme pour effectuer une attaque d'opportunité par exemple.  Lorsque vous voyagez sur votre terrain favori avec votre bête pour unique compagnie, vous pouvez vous déplacer discrètement à votre rythme normal.  Si votre animal meurt, vous pouvez en obtenir un autre en passant 8 heures à vous lier par magie avec une autre bête qui n'est pas hostile envers vous, du même type que la précédente ou totalement différent."
  },
"PROWLER-Entraînement exceptionnel":  {
 "Code" : "Entraînement exceptionnel",
 "Class" : "PROWLER",
 "Specialisation" : "BEAST_MASTER","UseNumber" : -1,
 "Description" : "À partir du niveau 7, lorsque lors de votre tour votre compagnon animal n'attaque pas, vous pouvez utiliser votre action bonus pour ordonner à votre animal de réaliser l'action Aider, Foncer ou Se désengager lors de son tour. De plus, l'attaque du compagnon compte dorénavant comme étant magique pour ce qui est de la résistance et de l'immunité aux attaques et aux dégâts non magiques."
  },
"PROWLER-Fureur bestiale":  {
 "Code" : "Fureur bestiale",
 "Class" : "PROWLER",
 "Specialisation" : "BEAST_MASTER","UseNumber" : -1,
 "Description" : "À partir du niveau 11, lorsque vous ordonnez à votre compagnon animal d'effectuer l'action Attaquer, celui-ci peut attaquer deux fois ou prendre l'action Attaques multiples s'il la possède."
  },
"PROWLER-Partage des sorts":  {
 "Code" : "Partage des sorts",
 "Class" : "PROWLER",
 "Specialisation" : "BEAST_MASTER","UseNumber" : -1,
 "Description" : "À partir du niveau 15, lorsque vous lancez un sort vous prenant pour cible, vous pouvez aussi affecter votre compagnon animal avec le même sort si la bête se trouve à 9 mètres ou moins de vous."
  },
"WILY-Expertise":  {
 "Code" : "Expertise",
 "Class" : "WILY",
 "Specialisation" : "","Stats" : true,
 "Description" : "Au niveau 1, choisissez deux des compétences que vous maîtrisez, ou l'une d'elles et votre maîtrise des outils de voleur. Votre bonus de maîtrise est doublé pour tout jet de caractéristique que vous réalisez et qui utilise l'une des compétences choisies.  Au niveau 6, vous pouvez choisir deux maîtrises supplémentaires (compétences ou outils de voleur) et obtenir le même avantage."
  },
"WILY-Archétype de roublard":  {
 "Code" : "Archétype de roublard",
 "Class" : "WILY",
 "Specialisation" : "","Stats" : true,
 "Description" : "Au niveau 3, choisissez un archétype que vous émulez dans l'exercice de vos capacités de roublard. Votre archétype vous accorde des capacités spéciales au niveau 3 puis de nouvelles aux niveaux 9, 13 et 17. Voir Archétypes de roublard ci-dessous."
  },
"WILY-Attaque sournoise":  {
 "Code" : "Attaque sournoise",
 "Class" : "WILY",
 "Specialisation" : "","UseNumber" : -1,
 "Description" : "À partir du niveau 1, vous savez comment trouver et exploiter subtilement la distraction d'un ennemi. Une fois par tour, vous pouvez infliger 1d6 points de dégâts supplémentaires à une créature que vous réussissez à toucher si vous avez un avantage au jet d'attaque. L'attaque doit utiliser une arme de finesse ou une arme à distance. Vous n'avez pas besoin d'avoir un avantage au jet d'attaque si un autre ennemi de la cible est à 1,50 mètre ou moins de celle-ci, que cet ennemi n'est pas incapable d'agir, et que vous n'avez pas un désavantage au jet d'attaque. Le nombre de dégâts supplémentaires augmente à mesure que vous gagnez des niveaux dans cette classe, comme indiqué dans la colonne Attaque sournoise de la table ci-dessus."
  },
"WILY-Jargon des voleurs":  {
 "Code" : "Jargon des voleurs",
 "Class" : "WILY",
 "Specialisation" : "","UseNumber" : -1,
 "Description" : "Au cours de votre formation de roublard, vous avez appris le jargon des voleurs, un mélange secret de dialecte, de jargon et de codes, qui vous permet de cacher des messages dans une conversation apparemment normale. Seule une autre créature qui connaît le jargon des voleurs comprend ces messages. Il faut quatre fois plus de temps pour transmettre un tel message qu'il ne le faudrait pour transmettre la même idée clairement.  En outre, vous comprenez un ensemble de signes et de symboles secrets utilisés pour transmettre des messages courts et simples, comme pour indiquer qu'une zone est dangereuse ou qu'elle fait partie du territoire d'une guilde des voleurs, qu'un butin est à proximité, ou que les gens d'une région sont des proies faciles ou qu'ils fourniront une maison sûre pour des voleurs en fuite."
  },
"WILY-Ruse":  {
 "Code" : "Ruse",
 "Class" : "WILY",
 "Specialisation" : "","UseNumber" : -1,
 "Description" : "À partir du niveau 2, votre vivacité d'esprit et votre agilité vous permettent de vous déplacer et d'agir rapidement. Vous pouvez effectuer une action bonus à chacun de vos tours en combat. Cette action ne peut être utilisée que pour Se désengager, Se cacher ou Foncer."
  },
"WILY-Amélioration de caractéristiques":  {
 "Code" : "Amélioration de caractéristiques",
 "Class" : "WILY",
 "Specialisation" : "","Stats" : true,
 "Description" : "Au niveau 4, puis par la suite aux niveaux 8, 10, 12, 16 et 19, vous pouvez augmenter une valeur de caractéristique de votre choix de +2, ou bien augmenter deux valeurs de caractéristique de votre choix de +1. Vous ne pouvez cependant pas augmenter une caractéristique au-delà de 20 par ce biais."
  },
"WILY-Esquive instinctive":  {
 "Code" : "Esquive instinctive",
 "Class" : "WILY",
 "Specialisation" : "","UseNumber" : -1,
 "Description" : "À partir du niveau 5, quand un attaquant que vous pouvez voir vous touche avec une attaque, vous pouvez utiliser votre réaction pour réduire de moitié les dégâts de l'attaque contre vous."
  },
"WILY-Dérobade":  {
 "Code" : "Dérobade",
 "Class" : "WILY",
 "Specialisation" : "","UseNumber" : -1,
 "Description" : "À partir du niveau 7, vous pouvez esquiver certains effets de zone, tels le souffle ardent d'un dragon rouge ou un sort de tempête de glace. Lorsque vous êtes sujet à un effet qui vous permet de faire un jet de sauvegarde de Dextérité pour ne prendre que la moitié des dégâts, vous ne prenez aucun dégât si vous réussissez le jet de sauvegarde, et seulement la moitié des dégâts si vous échouez."
  },
"WILY-Talent":  {
 "Code" : "Talent",
 "Class" : "WILY",
 "Specialisation" : "","UseNumber" : -1,
 "Description" : "À partir du niveau 11, les compétences que vous avez choisies sont si affinées qu'elles approchent la perfection. Chaque fois que vous faites un jet de caractéristique qui vous permet d'ajouter votre bonus de maîtrise, vous pouvez traiter un résultat au dé de 9 ou moins comme un 10."
  },
"WILY-Ouïe fine":  {
 "Code" : "Ouïe fine",
 "Class" : "WILY",
 "Specialisation" : "","UseNumber" : -1,
 "Description" : "À partir du niveau 14, si vous êtes capable d'entendre, vous pouvez assumer l'emplacement de n'importe quelle créature cachée ou invisible à 3 mètres ou moins de vous."
  },
"WILY-Esprit impénétrable":  {
 "Code" : "Esprit impénétrable",
 "Class" : "WILY",
 "Specialisation" : "","UseNumber" : -1,
 "Description" : "À partir du niveau 15, vous avez acquis une plus grande force mentale. Vous gagnez la maîtrise aux jets de sauvegarde de Sagesse."
  },
"WILY-Insaisissable":  {
 "Code" : "Insaisissable",
 "Class" : "WILY",
 "Specialisation" : "","UseNumber" : -1,
 "Description" : "À partir du niveau 18, les attaquants gagnent rarement le dessus sur vous. Aucun jet d'attaque n'a d'avantage contre vous tant que vous n'êtes pas incapable d'agir."
  },
"WILY-Coup de chance":  {
 "Code" : "Coup de chance",
 "Class" : "WILY",
 "Specialisation" : "","UseNumber" : -1,
 "Description" : "Au niveau 20, vous avez un talent surnaturel pour réussir quand vous en avez besoin. Si votre attaque échoue contre une cible à portée, vous pouvez transformer l'échec en succès. Ou bien si vous échouez à un jet de caractéristique, vous pouvez traiter le résultat du d20 comme un 20. Une fois cette capacité utilisée, vous devez terminer un repos court ou long pour pouvoir l'utiliser de nouveau."
  },
"WILY-Maîtrises supplémentaires":  {
 "Code" : "Maîtrises supplémentaires",
 "Class" : "WILY",
 "Specialisation" : "ASSASSIN","Stats" : true,
 "Description" : "Lorsque vous choisissez cet archétype au niveau 3, vous gagnez la maîtrise du kit de déguisement et du kit d'empoisonneur."
  },
"WILY-Assassinat":  {
 "Code" : "Assassinat",
 "Class" : "WILY",
 "Specialisation" : "ASSASSIN","UseNumber" : -1,
 "Description" : "À partir du niveau 3, vous êtes au summum de votre art lorsque vous prenez votre adversaire au dépourvu. Vous avez un avantage à vos jets d'attaque contre toute créature qui n'a pas encore joué son tour durant le combat. En outre, si vous attaquez et touchez une créature surprise, cette attaque est considérée comme un coup critique."
  },
"WILY-Expert en infiltration":  {
 "Code" : "Expert en infiltration",
 "Class" : "WILY",
 "Specialisation" : "ASSASSIN","UseNumber" : -1,
 "Description" : "À partir du niveau 9, vous pouvez créer de fausses identités pour vous-même. Vous devez passer une semaine et dépenser 25 po pour établir l'histoire, la profession et les affiliations d'une identité. Cependant, vous ne pouvez pas établir une identité qui appartient déjà à une personne existante. Par exemple, vous devriez vous procurer les vêtements adéquats, des lettres d'introduction et une certification paraissant officielle pour vous faire passer pour le membre d'une guilde d'une ville lointaine et ainsi vous infiltrer dans un cercle de marchands. Par la suite, si vous adoptez une nouvelle identité avec un déguisement, les autres créatures croiront que vous êtes cette personne jusqu'à ce qu'elles aient une bonne raison pour penser le contraire."
  },
"WILY-Imposteur":  {
 "Code" : "Imposteur",
 "Class" : "WILY",
 "Specialisation" : "ASSASSIN","UseNumber" : -1,
 "Description" : "À partir du niveau 13, vous gagnez la capacité d'imiter le discours, l'écriture et le comportement d'une autre personne avec une précision extraordinaire. Vous devez étudier pendant au moins trois heures ces trois aspects (écouter parler la personne, examiner son écriture ou observer ses manières). Votre ruse est indiscernable pour un observateur occasionnel. Si une créature suspecte que quelque chose ne va pas, vous avez un avantage à tous les jets de Charisme (Tromperie) que vous réalisez pour éviter d'être détecté."
  },
"WILY-Frappe mortelle":  {
 "Code" : "Frappe mortelle",
 "Class" : "WILY",
 "Specialisation" : "ASSASSIN","UseNumber" : -1,
 "Description" : "À partir du niveau 17, vous êtes un maître de la mort instantanée. Quand vous attaquez et touchez une créature qui est surprise, celle-ci doit réussir un jet de sauvegarde de Constitution DD 8 + votre modificateur de Dextérité + votre bonus de maîtrise. En cas d'échec, doublez les dégâts de l'attaque contre cette créature."
  },
"WILY-Mains lestes":  {
 "Code" : "Mains lestes",
 "Class" : "WILY",
 "Specialisation" : "ROBBER","UseNumber" : -1,
 "Description" : "À partir du niveau 3, vous pouvez utiliser l'action bonus accordée par votre Ruse pour réaliser un jet de Dextérité (Escamotage), utiliser vos outils de voleur pour désarmer un piège ou ouvrir une serrure, ou prendre l'action Utiliser un objet."
  },
"WILY-Monte-en-l'air":  {
 "Code" : "Monte-en-l'air",
 "Class" : "WILY",
 "Specialisation" : "ROBBER","UseNumber" : -1,
 "Description" : "À partir du niveau 3, vous gagnez la possibilité d'escalader plus vite que la normale ; escalader ne vous coûte aucun mouvement supplémentaire. En outre, lorsque vous effectuez un saut en longueur, la distance que vous pouvez couvrir augmente d'une distance égale à votre modificateur de Dextérité x 30 cm."
  },
"WILY-Discrétion suprême":  {
 "Code" : "Discrétion suprême",
 "Class" : "WILY",
 "Specialisation" : "ROBBER","UseNumber" : -1,
 "Description" : "À partir du niveau 9, vous avez un avantage à tous vos jets de Dextérité (Discrétion) si vous ne vous déplacez pas de plus de la moitié de votre vitesse durant le même tour."
  },
"WILY-Utilisation des objets magiques":  {
 "Code" : "Utilisation des objets magiques",
 "Class" : "WILY",
 "Specialisation" : "ROBBER","UseNumber" : -1,
 "Description" : "À partir du niveau 13, vous en savez assez sur le fonctionnement de la magie pour pouvoir utiliser des objets même s'ils ne vous sont pas destinés. Ignorez toutes les exigences de classe, de race et de niveau pour l'utilisation d'objets magiques."
  },
"WILY-Réflexes de voleur":  {
 "Code" : "Réflexes de voleur",
 "Class" : "WILY",
 "Specialisation" : "ROBBER","UseNumber" : -1,
 "Description" : "À partir du niveau 17, vous pouvez jouer deux tours lors du premier round d'un combat. Vous prenez votre premier tour suivant votre initiative normale et votre deuxième tour à votre initiative moins 10. Vous ne pouvez pas utiliser cette capacité si vous êtes surpris."
  },
"WILY-Incantations":  {
 "Code" : "Incantations",
 "Class" : "WILY",
 "Specialisation" : "ARCANE_SWINDLER","Stats" : true,
 "Description" : "Lorsque vous atteignez le niveau 3, vous gagnez la possibilité de lancer des sorts.  Sorts mineurs. Vous apprenez trois sorts mineurs : main de mage et deux autres sorts mineurs de votre choix dans la liste de sorts de magicien. Vous apprenez un autre sort mineur de votre choix au niveau 10.  Emplacements de sorts. La table ci-dessous montre de combien d'emplacements de sorts vous disposez pour lancer vos sorts de magicien de niveau 1 et supérieur. Pour lancer un de ces sorts, vous devez dépenser un emplacement du niveau du sort ou supérieur. Vous regagnez tous les emplacements de sorts dépensés lorsque vous terminez un repos long. Par exemple, si vous connaissez le sort de niveau 1 charme-personne et qu'il vous reste un emplacement de niveau 1 et un emplacement de niveau 2, vous pouvez jeter deux fois ce sort.  Sorts connus du niveau 1 et supérieur. Vous connaissez trois sorts de magicien de niveau 1 de votre choix, dont deux que vous devez choisir dans les écoles d’enchantement ou d'illusion. La colonne Sorts connus indique à quel niveau vous apprenez plus de sorts de magicien de niveau 1 ou plus élevé. Chacun de ces sorts doit être de l’école d’enchantement ou d'illusion, au choix, et doit être d'un niveau pour lequel vous avez des emplacements de sorts. Par exemple, lorsque vous atteignez le niveau 7 dans cette classe, vous pouvez apprendre un nouveau sort de niveau 1 ou 2. Les sorts que vous apprenez aux niveaux 8, 14 et 20 peuvent appartenir à n'importe école de magie. Chaque fois que vous gagnez un niveau dans cette classe, vous pouvez choisir un sort de magicien que vous connaissez et le remplacer par un autre sort choisi dans la liste de sorts de magicien. Le nouveau sort doit être également d'un niveau pour lequel vous possédez des emplacements de sorts, et appartenir à l’école d’enchantement ou d'illusion, à moins que vous ne remplaciez le sort que vous avez acquis au niveau 8, 14 ou 20.  Caractéristique d'incantation. L’Intelligence est votre caractéristique d'incantation pour vos sorts de magicien, car vous apprenez vos sorts à travers l'étude et la mémorisation. Vous utilisez votre Intelligence chaque fois qu'un sort se réfère à votre capacité de lancer des sorts. En outre, vous utilisez votre modificateur d'Intelligence pour définir le DD du jet de sauvegarde d'un sort de magicien que vous lancez, ou pour le jet d'attaque de celui-ci.  DD de sauvegarde des sorts = 8 + votre bonus de maîtrise + votre modificateur d'Intelligence Modificateur aux attaques avec un sort = votre bonus de maîtrise + votre modificateur d'Intelligence"
  },
"WILY-Escamotage et main de mage":  {
 "Code" : "Escamotage et main de mage",
 "Class" : "WILY",
 "Specialisation" : "ARCANE_SWINDLER","UseNumber" : -1,
 "Description" : "À partir du niveau 3, lorsque vous lancez main de mage, vous pouvez rendre la main spectrale invisible, et vous pouvez effectuer les tâches supplémentaires suivantes avec celle-ci :  Vous pouvez ranger un objet que la main tient dans un contenant, porté ou transporté par une autre créature. Vous pouvez récupérer un objet dans un contenant, porté ou transporté par une autre créature. Vous pouvez utiliser des outils de voleur pour crocheter les serrures et pour désarmer les pièges à distance. Vous pouvez effectuer une de ces tâches sans vous faire remarquer par une créature si vous réussissez un jet de Dextérité (Escamotage) opposé à un jet de Sagesse (Perception) de la créature. En outre, vous pouvez utiliser l'action bonus accordé par votre Ruse pour contrôler la main."
  },
"WILY-Embuscade magique":  {
 "Code" : "Embuscade magique",
 "Class" : "WILY",
 "Specialisation" : "ARCANE_SWINDLER","UseNumber" : -1,
 "Description" : "À partir du niveau 9, si vous êtes caché d'une créature quand vous lui lancez un sort, la créature a un désavantage à tous les jets de sauvegarde contre ce sort pendant ce tour."
  },
"WILY-Escroc polyvalent":  {
 "Code" : "Escroc polyvalent",
 "Class" : "WILY",
 "Specialisation" : "ARCANE_SWINDLER","UseNumber" : -1,
 "Description" : "Au niveau 13, vous obtenez la possibilité de distraire les cibles avec la main de main de mage. Par une action bonus à votre tour, vous pouvez désigner une créature dans un rayon de 1,50 mètre autour de la main spectrale créé par le sort. Le faire vous donne un avantage aux jets d’attaque contre cette créature jusqu'à la fin du tour."
  },
"WILY-Voleur de sorts":  {
 "Code" : "Voleur de sorts",
 "Class" : "WILY",
 "Specialisation" : "ARCANE_SWINDLER","UseNumber" : -1,
 "Description" : "Au niveau 17, vous gagnez la capacité de voler magiquement à un lanceur de sorts sa connaissance pour lancer un sort. Immédiatement après qu’une créature jette un sort qui vous cible ou vous inclut dans sa zone d'effet, vous pouvez utiliser votre réaction pour forcer la créature à faire un jet de sauvegarde avec le modificateur de sa caractéristique d'incantation. Le DD est égal à votre sort DD de sauvegarde contre les sorts. En cas d'échec, vous niez l'effet du sort contre vous, et vous volez la connaissance du sort s’il est au moins de niveau 1 et d'un niveau que vous pouvez lancer (le sort ne doit pas forcément être un sort de magicien). Pour les prochaines 8 heures, vous connaissez le sort et pouvez le lancer à l'aide de vos emplacements de sorts. La créature ne peut plus lancer ce sort jusqu'à ce que les 8 heures soient passées. Une fois que vous utilisez cette capacité, vous ne pouvez pas l'utiliser de nouveau jusqu'à ce que vous finissiez un repos long."
  },
"WILY-Maître des intrigues":  {
 "Code" : "Maître des intrigues",
 "Class" : "WILY",
 "Specialisation" : "CONSPIRATOR","UseNumber" : -1,
 "Description" : "Lorsque vous choisissez cet archétype au niveau 3, vous gagnez la maîtrise du kit de déguisement, du kit de contrefaçon et d'un type de jeu de votre choix. Vous apprenez également deux langues de votre choix. En outre, vous pouvez infailliblement imiter la tonalité de voix et l'accent d'une créature que vous entendez parler pendant au moins 1 minute, vous permettant de vous faire passer pour un locuteur natif d'une terre particulière, à condition de connaitre la langue."
  },
"WILY-Maître des tactiques":  {
 "Code" : "Maître des tactiques",
 "Class" : "WILY",
 "Specialisation" : "CONSPIRATOR","UseNumber" : -1,
 "Description" : "À partir du niveau 3, vous pouvez utiliser l'action Aider en tant qu'action bonus. En outre, lorsque vous utilisez l'action Aider pour aider un allié à attaquer une créature, la cible de cette attaque peut être dans un rayon de 9 mètres autour de vous, au lieu de 1,50 mètre, si la cible peut vous voir ou vous entendre."
  },
"WILY-Manipulateur perspicace":  {
 "Code" : "Manipulateur perspicace",
 "Class" : "WILY",
 "Specialisation" : "CONSPIRATOR","UseNumber" : -1,
 "Description" : "À partir du niveau 9, si vous passez au moins 1 minute à observer ou interagir avec une autre créature en dehors d'une situation de combat, vous pouvez apprendre certaines informations sur ses capacités par rapport aux vôtres. Le MD vous indique si la créature est votre égal, supérieur ou inférieur par rapport à deux des caractéristiques suivantes de votre choix :  Valeur d'Intelligence Valeur de Sagesse Valeur de Charisme Niveau de classe (le cas échéant) À la discrétion du MD, vous pouvez aussi réaliser que vous connaissez une part de l'histoire de la créature ou l'un de ses traits de personnalité, si elle en possède."
  },
"WILY-Redirection":  {
 "Code" : "Redirection",
 "Class" : "WILY",
 "Specialisation" : "CONSPIRATOR","UseNumber" : -1,
 "Description" : "À partir du niveau 13, vous pouvez parfois faire qu'une créature finisse par être la cible d'une attaque qui vous visait. Lorsque vous êtes ciblé par une attaque alors qu'une créature dans un rayon de 1,50 mètre autour de vous vous offre un abri contre cette attaque, vous pouvez utiliser votre réaction pour que la cible de l'attaque soit cette créature, à votre place."
  },
"WILY-Âme de trompeur":  {
 "Code" : "Âme de trompeur",
 "Class" : "WILY",
 "Specialisation" : "CONSPIRATOR","UseNumber" : -1,
 "Description" : "À partir du niveau 17, vos pensées ne peuvent être lues par télépathie ou par d'autres moyens, sauf si vous le permettez. Vous pouvez présenter de fausses pensées en faisant un jet de Charisme (Tromperie) opposé à un jet de Sagesse (Perspicacité) du lecteur de votre esprit. En outre, peu importe ce que vous dites, la magie qui permettrait de déterminer si vous dites la vérité indique que vous ne mentez pas, si vous le souhaitez, et vous ne pouvez pas être obligé de dire la vérité par magie."
  },
</v>
      </c>
    </row>
    <row r="371" spans="1:9">
      <c r="A371" s="57"/>
      <c r="B371" s="18"/>
      <c r="I371" t="str">
        <f>CONCATENATE(I339,",
",I340,",
",I341,",
",I342,",
",I343,",
",I344,",
",I345,",
",I346,",
",I347,",
",I348,",
",I349,",
",I350,",
",I351,",
",I352,",
",I353,",
",I354,",
",I355,",
",I356,",
",I357,",
",I358,",
",I359,",
",I360)</f>
        <v>"WIZARD-Faveur de pacte":  {
 "Code" : "Faveur de pacte",
 "Class" : "WIZARD",
 "Specialisation" : "","UseNumber" : -1,
 "Description" : "Au niveau 3, votre patron vous gratifie d’une aptitude pour votre loyauté. Vous gagnez une des capacités suivantes de votre choix.  Pacte de la Chaîne Vous apprenez le sort appel de familier et pouvez le lancer sous forme de rituel. Ce sort n’est pas comptabilisé comme un sort connu. Lorsque vous lancez le sort, vous pouvez choisir une forme normale pour votre familier (voir le sort) ou bien une des formes spéciales suivantes : esprit follet, diablotin, pseudodragon ou quasit.  En outre, quand vous choisissez l’action Attaquer, vous pouvez renoncer à une de vos attaques pour permettre à votre familier d’attaquer. Lorsque vous laissez votre familier attaquer, il le fait avec sa réaction.  Pacte de la Lame Vous pouvez utiliser une action pour créer une arme de pacte dans votre main libre. Vous pouvez choisir la forme que prend cette arme de corps à corps à chaque fois que vous la créez. Vous maîtrisez cette arme tant que vous la tenez en main. Cette arme est considérée comme magique au regard des résistances et des immunités aux attaques et aux dégâts non magiques.  Votre arme de pacte disparaît si elle se trouve à plus de 1,50 mètre de vous pendant une minute ou plus. Elle disparaît également si vous utilisez à nouveau cette aptitude, si vous congédiez l’arme ou si vous mourrez.  Vous pouvez transformer une arme magique pour en faire votre arme de pacte en effectuant un rituel spécial si vous tenez l’arme en main. Vous réalisez le rituel en 1 heure, ce qui peut être fait durant un repos court. Vous pouvez alors congédier l’arme, la déplaçant dans un espace extra dimensionnel, pour la faire réapparaître à chaque fois que vous créez votre arme de pacte par la suite. Vous ne pouvez affecter un artéfact ou une arme intelligente par ce procédé. Cette arme cesse d’être votre arme de pacte si vous mourrez, si vous vous liez avec une arme différente ou si vous réalisez le rituel de 1 heure pour briser le lien vous unissant à elle. L’arme apparaît alors à vos pieds si elle se trouve dans l’espace extra dimensionnel quand le lien est brisé.  Pacte du Grimoire Votre patron vous offre un grimoire appelé un Livre des Ombres. Dès lors que vous bénéficiez de cette capacité, choisissez trois sorts mineurs dans la liste de sorts de n'importe quelles classes. Tant que vous portez le grimoire sur vous, vous pouvez lancer ces sorts mineurs à volonté. Ils ne comptent pas dans votre nombre de sorts mineurs connus. Même s'ils ne sont pas sur la liste de sorts de sorcier, vous pouvez les considérer comme des sorts de sorcier.  Si vous perdez votre Livre des Ombres, vous pouvez réaliser une cérémonie de 1 heure pour en recevoir un nouveau de la part de votre patron. Cette cérémonie détruit le grimoire précédent et peut être réalisée durant un repos court ou long. Le grimoire se transforme en cendre quand vous mourrez.  Amélioration de caractéristiques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"WIZARD-Patron d'Outremonde":  {
 "Code" : "Patron d'Outremonde",
 "Class" : "WIZARD",
 "Specialisation" : "","Stats" : true,
 "Description" : "Au niveau 1, vous avez conclu un marché avec un être d'Outremonde de votre choix : l'archifée, le fiélon ou le Grand Ancien. Celui-ci vous accorde des faveurs au niveau 1 puis aux niveaux 6, 10 et 14."
  },
"WIZARD-Invocations occultes":  {
 "Code" : "Invocations occultes",
 "Class" : "WIZARD",
 "Specialisation" : "","UseNumber" : -1,
 "Description" : "Durant vos recherches, vous avez exhumé des invocations occultes, fragments d’un savoir interdit qui vous confère une capacité magique permanente.  Au niveau 2, vous gagnez deux invocations occultes de votre choix. Les invocations sont présentées à la fin de la description de cette classe. Lorsque vous gagnez certains niveaux de sorcier, vous gagnez d’autres invocations de votre choix, comme indiqué dans la table ci-dessus. En outre, lorsque vous gagnez un niveau dans cette classe, vous pouvez choisir de remplacer une invocation déjà connue par une autre que vous pouvez apprendre à ce niveau."
  },
"WIZARD-Magie de pacte":  {
 "Code" : "Magie de pacte",
 "Class" : "WIZARD",
 "Specialisation" : "","UseNumber" : -1,
 "Description" : "Vos recherches arcaniques et la magie qui vous est conférée par votre patron vous ont donné des facilités avec les sorts."
  },
"WIZARD-Amélioration de caractéristiques":  {
 "Code" : "Amélioration de caractéristiques",
 "Class" : "WIZARD",
 "Specialisation" : "","Stats" : true,
 "Description" : "Au niveau 4, puis par la suite aux niveaux 8, 12, 16 et 19, vous pouvez augmenter une valeur de caractéristique de votre choix de +2, ou bien augmenter deux valeurs de caractéristique de votre choix de +1. Vous ne pouvez cependant pas augmenter une caractéristique au-delà de 20 par ce biais."
  },
"WIZARD-Arcanum mystique":  {
 "Code" : "Arcanum mystique",
 "Class" : "WIZARD",
 "Specialisation" : "","Stats" : true,
 "Description" : "Au niveau 11, votre patron vous gratifie d’un secret magique appelé Arcanum. Choisissez un sort de niveau 6 dans la liste du sorcier, lequel sera votre Arcanum. Vous pouvez lancer votre Arcanum une fois sans utiliser un emplacement de sort. Vous ne pouvez le lancer de nouveau avant d’avoir terminé un repos long.  Aux niveaux supérieurs, vous bénéficiez d’autres sorts de sorcier de votre choix qui peuvent être utilisés de cette façon : un sort de niveau 7 au niveau 13, un sort de niveau 8 au niveau 15 et un sort de niveau 9 au niveau 17. Vous regagnez l’usage de tous vos Arcanums après un repos long."
  },
"WIZARD-Maître de l'occulte":  {
 "Code" : "Maître de l'occulte",
 "Class" : "WIZARD",
 "Specialisation" : "","UseNumber" : -1,
 "Description" : "Au niveau 20, vous pouvez puiser dans vos réserves mystiques internes pour supplier votre patron afin de récupérer vos emplacements de sorts dépensés. Vous pouvez passer 1 minute à supplier votre patron pour regagner tous vos emplacements de sorts dépensés de votre Magie de pacte. Une fois que vous avez récupéré les emplacements de sorts par ce biais, vous devez terminer un repos long avant de pouvoir le refaire."
  },
"WIZARD-Liste de sorts étendue":  {
 "Code" : "Liste de sorts étendue",
 "Class" : "WIZARD",
 "Specialisation" : "ARCHFAIRY","Stats" : true,
 "Description" : "L'archifée vous permet de choisir parmi une liste étendue de sorts lorsque vous apprenez un sort de sorcier. Vous ajoutez les sorts suivants à la liste de sorts de sorcier.  Niveau de sort	Sorts 1	            lueurs féeriques, sommeil 2	            apaisement des émotions, force fantasmagorique 3	            clignotement, croissance végétale 4	            domination de bête, invisibilité supérieure 5	            apparence trompeuse, domination d'humanoïde"
  },
"WIZARD-Présence féerique":  {
 "Code" : "Présence féerique",
 "Class" : "WIZARD",
 "Specialisation" : "ARCHFAIRY","UseNumber" : -1,
 "Description" : "À partir du niveau 1, votre patron vous donne la capacité de projeter la séduisante et redoutable présence des fées. Par une action, vous pouvez obliger toute créature dans un cube de 3 mètres prenant origine à partir de vous-même à réaliser un jet de sauvegarde de Sagesse contre le DD de vos sorts de sorcier. Vous charmez ou effrayez (selon votre choix) les créatures qui ratent leur jet de sauvegarde jusqu'à la fin de votre prochain tour. Une fois que vous avez utilisé cette capacité, vous ne pouvez pas l'utiliser à nouveau jusqu'à ce que vous terminiez un repos court ou long."
  },
"WIZARD-Échappatoire brumeuse":  {
 "Code" : "Échappatoire brumeuse",
 "Class" : "WIZARD",
 "Specialisation" : "ARCHFAIRY","UseNumber" : -1,
 "Description" : "À partir du niveau 6, vous pouvez disparaître dans un nuage de brume en réponse à un préjudice. Lorsque vous subissez des dégâts, vous pouvez utiliser votre réaction pour devenir invisible et vous téléporter jusqu'à 18 mètres dans un espace inoccupé que vous pouvez voir. Vous restez invisible jusqu'au début de votre prochain tour ou jusqu'à ce que vous attaquiez ou lanciez un sort. Une fois que vous avez utilisé cette capacité, vous ne pouvez pas l'utiliser à nouveau jusqu'à ce que vous terminiez un repos court ou long."
  },
"WIZARD-Défenses séduisantes":  {
 "Code" : "Défenses séduisantes",
 "Class" : "WIZARD",
 "Specialisation" : "ARCHFAIRY","UseNumber" : -1,
 "Description" : "À partir du niveau 10, votre patron vous enseigne à retourner contre eux la magie de vos ennemis qui affecte l'esprit. Vous êtes immunisé aux charmes, et lorsqu'une créature tente de vous charmer, vous pouvez utiliser votre réaction pour tenter de retourner son charme contre elle. La créature doit réussir un jet de sauvegarde de Sagesse contre le DD de vos sorts de sorcier, ou vous la charmez pendant 1 minute ou jusqu'à ce que la créature subisse des dégâts."
  },
"WIZARD-Sombre délire":  {
 "Code" : "Sombre délire",
 "Class" : "WIZARD",
 "Specialisation" : "ARCHFAIRY","UseNumber" : -1,
 "Description" : "À partir du niveau 14, vous pouvez plonger une créature dans un univers illusoire. Par une action, choisissez une créature que vous pouvez voir dans un rayon de 18 mètres autour de vous. Celle-ci doit réaliser un jet de protection de Sagesse contre le DD de vos sorts de sorcier. En cas d'échec, vous la charmez ou l'effrayez (selon votee choix) pendant 1 minute ou jusqu'à ce que votre concentration soit brisée (comme si vous vous concentriez sur un sort). Cet effet se termine plus tôt si la créature subit des dégâts. Jusqu'à ce que cette illusion se termine, la créature pense qu'elle est perdue dans un royaume brumeux dont vous choississez l'apparence. La créature ne peut voir et entendre qu'elle-même, vous, et l'illusion. Vous devez terminer un repos court ou long avant de pouvoir utiliser cette capacité de nouveau."
  },
"WIZARD-Liste de sorts étendue":  {
 "Code" : "Liste de sorts étendue",
 "Class" : "WIZARD",
 "Specialisation" : "FIENDISH","UseNumber" : -1,
 "Description" : "Le fiélon vous permet de choisir parmi une liste étendue de sorts lorsque vous apprenez un sort de sorcier. Vous ajoutez les sorts suivants à la liste de sorts de sorcier.  Niveau de sort	Sorts 1	            injonction, mains brûlantes 2	            cécité/surdité, rayon ardent 3	            boule de feu, nuage puant 4	            bouclier de feu, mur de feu 5	            colonne de flamme, sanctification"
  },
"WIZARD-Bénédiction du ténébreux":  {
 "Code" : "Bénédiction du ténébreux",
 "Class" : "WIZARD",
 "Specialisation" : "FIENDISH","UseNumber" : -1,
 "Description" : "À partir du niveau 1, lorsque vous réduisez une créature hostile à 0 point de vie, vous gagnez un nombre de points de vie temporaires égal à votre modificateur de Charisme + votre niveau de sorcier (minimum 1)."
  },
"WIZARD-Chance du ténébreux":  {
 "Code" : "Chance du ténébreux",
 "Class" : "WIZARD",
 "Specialisation" : "FIENDISH","UseNumber" : -1,
 "Description" : "À partir du niveau 6, vous pouvez appeler votre patron afin qu'il modifie le sort en votre faveur. Lorsque vous effectuez un jet de caractéristique ou un jet de sauvegarde, vous pouvez utiliser cette capacité pour ajouter un d10 à votre jet. Vous pouvez décider de le faire après avoir lancé le dé initial, mais la décision doit être prise avant que l'effet ne se produise. Une fois que vous avez utilisé cette capacité, vous ne pouvez pas l'utiliser à nouveau jusqu'à ce que vous terminiez un repos court ou long."
  },
"WIZARD-Résistance fiélonne":  {
 "Code" : "Résistance fiélonne",
 "Class" : "WIZARD",
 "Specialisation" : "FIENDISH","UseNumber" : -1,
 "Description" : "À partir du niveau 10, vous pouvez choisir un type de dégâts lorsque vous terminez un repos court ou long. Vous gagnez alors la résistance à ce type de dégâts jusqu'à ce que vous en choisissiez un autre grâce à cette capacité. Les dégâts causés par des armes magiques ou des armes en argent ignorent cette résistance."
  },
"WIZARD-Traversée des enfers":  {
 "Code" : "Traversée des enfers",
 "Class" : "WIZARD",
 "Specialisation" : "FIENDISH","UseNumber" : -1,
 "Description" : "À partir du niveau 14, lorsque vous touchez une créature avec une attaque, vous pouvez utiliser cette capacité pour transporter instantanément la cible vers les plans inférieurs. La créature disparaît et passe par un paysage de cauchemar. À la fin de votre prochain tour, la cible revient dans l'espace qu'elle occupait précédemment, ou dans l'espace libre le plus proche. Si la cible n'est pas un fiélon, elle prend 10d10 dégâts psychiques lorsqu'elle revient de son horrible expérience. Une fois que vous avez utilisé cette capacité, vous ne pouvez pas l'utiliser à nouveau jusqu'à ce que vous terminiez un repos long."
  },
"WIZARD-Liste de sorts étendue":  {
 "Code" : "Liste de sorts étendue",
 "Class" : "WIZARD",
 "Specialisation" : "GREAT_OLD","UseNumber" : -1,
 "Description" : "Le Grand Ancien vous permet de choisir parmi une liste étendue de sorts lorsque vous apprenez un sort de sorcier. Vous ajoutez les sorts suivants à la liste de sorts de sorcier.  Niveau de sort	Sorts 1	            fou rire de Tasha, murmures dissonants 2	            détection des pensées, force fantasmagorique 3	            clairvoyance, communication à distance 4	            domination de bête, tentacules noirs d'Evard 5	            domination d'humanoïde, télékinésie"
  },
"WIZARD-Esprit éveillé":  {
 "Code" : "Esprit éveillé",
 "Class" : "WIZARD",
 "Specialisation" : "GREAT_OLD","UseNumber" : -1,
 "Description" : "À partir du niveau 1, votre connaissance extraterrestre vous donne la possibilité de toucher les esprits d'autres créatures. Vous pouvez parler télépathiquement à toute créature que vous pouvez voir dans un rayon de 9 mètres autour de vous. Vous n'avez pas besoin de partager une langue avec la créature pour qu'elle comprenne vos paroles télépathiques, mais la créature doit être capable de comprendre au moins une langue."
  },
"WIZARD-Protection entropique":  {
 "Code" : "Protection entropique",
 "Class" : "WIZARD",
 "Specialisation" : "GREAT_OLD","UseNumber" : -1,
 "Description" : "À partir du niveau 6, vous apprenez à vous protéger magiquement contre les attaques et à retourner en votre faveur l'échec d'un ennemi. Lorsqu'une créature fait un jet d'attaque contre vous, vous pouvez utiliser votre réaction pour lui imposer un désavantage à ce jet. Si l'attaque échoue, votre prochain jet d'attaque contre cette créature a l'avantage si vous l'attaquez avant la fin de votre prochain tour. Une fois que vous avez utilisé cette capacité, vous ne pouvez pas l'utiliser à nouveau jusqu'à ce que vous terminiez un repos court ou long."
  },
"WIZARD-Bouclier mental":  {
 "Code" : "Bouclier mental",
 "Class" : "WIZARD",
 "Specialisation" : "GREAT_OLD","UseNumber" : -1,
 "Description" : "À partir du niveau 10, vos pensées ne peuvent pas être lues par télépathie ou par d'autres moyens, sauf si vous le permettez. Vous avez également la résistance aux dégâts psychiques, et chaque fois qu'une créature vous inflige des dégâts psychiques, elle prend la même quantité de dégâts que vous."
  },
"WIZARD-Asservissement":  {
 "Code" : "Asservissement",
 "Class" : "WIZARD",
 "Specialisation" : "GREAT_OLD","UseNumber" : -1,
 "Description" : "Au niveau 14, vous gagnez la capacité d'infecter l'esprit d'un humanoïde par la magie extraterrestre de votre patron. Vous pouvez utiliser votre action pour toucher un humanoïde incapable d'agir. Vous charmez alors cette créature jusqu'à ce qu'un sort de délivrance des malédictions lui soit lancé, que la condition charmé lui soit retirée, ou que vous utilisiez cette capacité à nouveau. Vous pouvez communiquer par télépathie avec la créature charmée aussi longtemps que vous vous trouvez tous les deux sur le même plan d'existence."
  }</v>
      </c>
    </row>
    <row r="372" spans="1:9">
      <c r="A372" s="57"/>
      <c r="B372" s="18"/>
    </row>
    <row r="373" spans="1:9">
      <c r="A373" s="57"/>
      <c r="B373" s="18"/>
    </row>
    <row r="374" spans="1:9">
      <c r="A374" s="57"/>
      <c r="B374" s="18"/>
    </row>
    <row r="375" spans="1:9">
      <c r="A375" s="57"/>
      <c r="B375" s="18"/>
    </row>
    <row r="376" spans="1:9">
      <c r="A376" s="57"/>
      <c r="B376" s="18"/>
    </row>
    <row r="377" spans="1:9">
      <c r="A377" s="57"/>
      <c r="B377" s="18"/>
    </row>
    <row r="378" spans="1:9">
      <c r="A378" s="57"/>
      <c r="B378" s="18"/>
    </row>
    <row r="379" spans="1:9">
      <c r="A379" s="57"/>
      <c r="B379" s="18"/>
    </row>
    <row r="380" spans="1:9">
      <c r="A380" s="57"/>
      <c r="B380" s="18"/>
    </row>
    <row r="381" spans="1:9">
      <c r="A381" s="57"/>
      <c r="B381" s="18"/>
    </row>
    <row r="382" spans="1:9">
      <c r="A382" s="57"/>
      <c r="B382" s="18"/>
    </row>
    <row r="383" spans="1:9">
      <c r="A383" s="57"/>
      <c r="B383" s="18"/>
    </row>
    <row r="384" spans="1:9">
      <c r="A384" s="57"/>
      <c r="B384" s="18"/>
    </row>
    <row r="385" spans="1:2">
      <c r="A385" s="57"/>
      <c r="B385" s="18"/>
    </row>
    <row r="386" spans="1:2">
      <c r="A386" s="57"/>
      <c r="B386" s="18"/>
    </row>
    <row r="387" spans="1:2">
      <c r="A387" s="57"/>
      <c r="B387" s="18"/>
    </row>
    <row r="388" spans="1:2">
      <c r="A388" s="57"/>
      <c r="B388" s="18"/>
    </row>
    <row r="389" spans="1:2">
      <c r="A389" s="57"/>
      <c r="B389" s="18"/>
    </row>
    <row r="390" spans="1:2">
      <c r="A390" s="57"/>
      <c r="B390" s="18"/>
    </row>
    <row r="391" spans="1:2">
      <c r="A391" s="57"/>
      <c r="B391" s="18"/>
    </row>
    <row r="392" spans="1:2">
      <c r="A392" s="57"/>
      <c r="B392" s="18"/>
    </row>
    <row r="393" spans="1:2">
      <c r="A393" s="57"/>
      <c r="B393" s="18"/>
    </row>
    <row r="394" spans="1:2">
      <c r="A394" s="57"/>
      <c r="B394" s="18"/>
    </row>
    <row r="395" spans="1:2">
      <c r="A395" s="57"/>
      <c r="B395" s="18"/>
    </row>
    <row r="396" spans="1:2">
      <c r="A396" s="57"/>
      <c r="B396" s="18"/>
    </row>
    <row r="397" spans="1:2">
      <c r="A397" s="57"/>
      <c r="B397" s="18"/>
    </row>
    <row r="398" spans="1:2">
      <c r="A398" s="57"/>
      <c r="B398" s="18"/>
    </row>
  </sheetData>
  <conditionalFormatting sqref="C1:C1048576">
    <cfRule type="expression" dxfId="1" priority="1">
      <formula>COUNTIF($C:$C,"="&amp;C1)&gt;1</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F4E3-0AB8-4164-AF44-6BA2AA686405}">
  <dimension ref="A1:I99"/>
  <sheetViews>
    <sheetView zoomScaleNormal="100" workbookViewId="0">
      <pane ySplit="1" topLeftCell="A2" activePane="bottomLeft" state="frozenSplit"/>
      <selection activeCell="D1" sqref="D1"/>
      <selection pane="bottomLeft" activeCell="B12" sqref="B12"/>
    </sheetView>
  </sheetViews>
  <sheetFormatPr baseColWidth="10" defaultRowHeight="15"/>
  <cols>
    <col min="1" max="1" width="31.140625" customWidth="1"/>
    <col min="2" max="2" width="20.28515625" customWidth="1"/>
    <col min="3" max="3" width="37.5703125" customWidth="1"/>
    <col min="4" max="4" width="9" customWidth="1"/>
    <col min="5" max="5" width="7.85546875" customWidth="1"/>
    <col min="6" max="6" width="11.85546875" customWidth="1"/>
    <col min="7" max="7" width="10.140625" customWidth="1"/>
    <col min="8" max="8" width="146.28515625" style="262" customWidth="1"/>
  </cols>
  <sheetData>
    <row r="1" spans="1:9">
      <c r="A1" s="169" t="s">
        <v>302</v>
      </c>
      <c r="B1" s="169" t="s">
        <v>3974</v>
      </c>
      <c r="C1" s="169" t="s">
        <v>954</v>
      </c>
      <c r="D1" s="169" t="s">
        <v>3898</v>
      </c>
      <c r="E1" s="169" t="s">
        <v>3895</v>
      </c>
      <c r="F1" s="169" t="s">
        <v>3897</v>
      </c>
      <c r="G1" s="169" t="s">
        <v>3987</v>
      </c>
      <c r="H1" s="263" t="s">
        <v>1076</v>
      </c>
    </row>
    <row r="2" spans="1:9">
      <c r="A2" s="164"/>
      <c r="B2" s="165" t="s">
        <v>331</v>
      </c>
      <c r="C2" s="165" t="s">
        <v>3975</v>
      </c>
      <c r="D2" s="165"/>
      <c r="E2" s="165"/>
      <c r="F2" s="165">
        <v>-1</v>
      </c>
      <c r="G2" s="165"/>
      <c r="H2" s="264" t="s">
        <v>3976</v>
      </c>
      <c r="I2" t="str">
        <f>""""&amp;A2&amp;B2&amp;"-"&amp;C2&amp;""":  {
 ""Code"" : """&amp;C2&amp;""",
 ""Race"" : """&amp;A2&amp;""",
 ""SubRace"" : """&amp;B2&amp;""","
 &amp;IF(ISBLANK(D2),"", """Stats"" : "&amp;D2&amp;",")
 &amp;IF(ISBLANK(E2),"", """Auto"" : "&amp;E2&amp;",")
 &amp;IF(ISBLANK(F2),"", """UseNumber"" : "&amp;F2&amp;",")
 &amp;IF(ISBLANK(G2),"", """RequiredLevel"" : "&amp;G2&amp;",")&amp;"
 ""Description"" : """&amp;SUBSTITUTE(H2,CHAR(10)," ")&amp;"""
  }"</f>
        <v>"AIR_GENASI-Souffle sans fin":  {
 "Code" : "Souffle sans fin",
 "Race" : "",
 "SubRace" : "AIR_GENASI","UseNumber" : -1,
 "Description" : "Vous pouvez retenir votre respiration indéfiniment tant que vous n’êtes pas incapable d'agir."
  }</v>
      </c>
    </row>
    <row r="3" spans="1:9">
      <c r="A3" s="283"/>
      <c r="B3" s="284" t="s">
        <v>331</v>
      </c>
      <c r="C3" s="284" t="s">
        <v>3977</v>
      </c>
      <c r="D3" s="284"/>
      <c r="E3" s="284"/>
      <c r="F3" s="284">
        <v>1</v>
      </c>
      <c r="G3" s="284"/>
      <c r="H3" s="285" t="s">
        <v>3978</v>
      </c>
      <c r="I3" t="str">
        <f t="shared" ref="I3:I61" si="0">""""&amp;A3&amp;B3&amp;"-"&amp;C3&amp;""":  {
 ""Code"" : """&amp;C3&amp;""",
 ""Race"" : """&amp;A3&amp;""",
 ""SubRace"" : """&amp;B3&amp;""","
 &amp;IF(ISBLANK(D3),"", """Stats"" : "&amp;D3&amp;",")
 &amp;IF(ISBLANK(E3),"", """Auto"" : "&amp;E3&amp;",")
 &amp;IF(ISBLANK(F3),"", """UseNumber"" : "&amp;F3&amp;",")
 &amp;IF(ISBLANK(G3),"", """RequiredLevel"" : "&amp;G3&amp;",")&amp;"
 ""Description"" : """&amp;SUBSTITUTE(H3,CHAR(10)," ")&amp;"""
  }"</f>
        <v>"AIR_GENASI-Se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v>
      </c>
    </row>
    <row r="4" spans="1:9">
      <c r="A4" s="50"/>
      <c r="B4" s="18" t="s">
        <v>334</v>
      </c>
      <c r="C4" s="18" t="s">
        <v>3979</v>
      </c>
      <c r="D4" s="18"/>
      <c r="E4" s="18"/>
      <c r="F4" s="18">
        <v>-1</v>
      </c>
      <c r="G4" s="18"/>
      <c r="H4" s="265" t="s">
        <v>3980</v>
      </c>
      <c r="I4" t="str">
        <f t="shared" si="0"/>
        <v>"EARTH_GENASI-Marche de la terre":  {
 "Code" : "Marche de la terre",
 "Race" : "",
 "SubRace" : "EARTH_GENASI","UseNumber" : -1,
 "Description" : "Vous pouvez vous déplacer sur des terrains difficiles faits de pierre ou de terre sans dépenser de mouvement supplémentaire."
  }</v>
      </c>
    </row>
    <row r="5" spans="1:9">
      <c r="A5" s="283"/>
      <c r="B5" s="289" t="s">
        <v>334</v>
      </c>
      <c r="C5" s="289" t="s">
        <v>3981</v>
      </c>
      <c r="D5" s="284"/>
      <c r="E5" s="284"/>
      <c r="F5" s="289">
        <v>1</v>
      </c>
      <c r="G5" s="289"/>
      <c r="H5" s="285" t="s">
        <v>3982</v>
      </c>
      <c r="I5" t="str">
        <f t="shared" si="0"/>
        <v>"EARTH_GENASI-Fusionner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v>
      </c>
    </row>
    <row r="6" spans="1:9">
      <c r="A6" s="50"/>
      <c r="B6" s="57" t="s">
        <v>336</v>
      </c>
      <c r="C6" s="57" t="s">
        <v>3983</v>
      </c>
      <c r="D6" s="18" t="s">
        <v>2811</v>
      </c>
      <c r="E6" s="57" t="s">
        <v>2811</v>
      </c>
      <c r="F6" s="18"/>
      <c r="G6" s="18"/>
      <c r="H6" s="265" t="s">
        <v>3986</v>
      </c>
      <c r="I6" t="str">
        <f t="shared" si="0"/>
        <v>"FIRE_GENASI-Résistance au feu":  {
 "Code" : "Résistance au feu",
 "Race" : "",
 "SubRace" : "FIRE_GENASI","Stats" : true,"Auto" : true,
 "Description" : "Vous avez la résistance aux dégâts de feu."
  }</v>
      </c>
    </row>
    <row r="7" spans="1:9">
      <c r="A7" s="283"/>
      <c r="B7" s="289" t="s">
        <v>336</v>
      </c>
      <c r="C7" s="289" t="s">
        <v>3984</v>
      </c>
      <c r="D7" s="284"/>
      <c r="E7" s="284"/>
      <c r="F7" s="289">
        <v>1</v>
      </c>
      <c r="G7" s="289">
        <v>3</v>
      </c>
      <c r="H7" s="285" t="s">
        <v>3985</v>
      </c>
      <c r="I7" t="str">
        <f t="shared" si="0"/>
        <v>"FIRE_GENASI-Atteindre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v>
      </c>
    </row>
    <row r="8" spans="1:9">
      <c r="A8" s="50"/>
      <c r="B8" s="57" t="s">
        <v>338</v>
      </c>
      <c r="C8" s="57" t="s">
        <v>3988</v>
      </c>
      <c r="D8" s="18" t="s">
        <v>2811</v>
      </c>
      <c r="E8" s="57" t="s">
        <v>2811</v>
      </c>
      <c r="F8" s="18"/>
      <c r="G8" s="18"/>
      <c r="H8" s="265" t="s">
        <v>3989</v>
      </c>
      <c r="I8" t="str">
        <f t="shared" si="0"/>
        <v>"WATER_GENASI-Résistance à l’acide":  {
 "Code" : "Résistance à l’acide",
 "Race" : "",
 "SubRace" : "WATER_GENASI","Stats" : true,"Auto" : true,
 "Description" : "Vous avez la résistance aux dégâts d’acide."
  }</v>
      </c>
    </row>
    <row r="9" spans="1:9">
      <c r="A9" s="50"/>
      <c r="B9" s="57" t="s">
        <v>338</v>
      </c>
      <c r="C9" s="57" t="s">
        <v>3990</v>
      </c>
      <c r="D9" s="18"/>
      <c r="E9" s="18"/>
      <c r="F9" s="57">
        <v>-1</v>
      </c>
      <c r="G9" s="18"/>
      <c r="H9" s="298" t="s">
        <v>3991</v>
      </c>
      <c r="I9" t="str">
        <f t="shared" si="0"/>
        <v>"WATER_GENASI-Amphibien":  {
 "Code" : "Amphibien",
 "Race" : "",
 "SubRace" : "WATER_GENASI","UseNumber" : -1,
 "Description" : "Vous pouvez respirer aussi bien dans l'air que sous l'eau."
  }</v>
      </c>
    </row>
    <row r="10" spans="1:9">
      <c r="A10" s="50"/>
      <c r="B10" s="57" t="s">
        <v>338</v>
      </c>
      <c r="C10" s="57" t="s">
        <v>3992</v>
      </c>
      <c r="D10" s="18"/>
      <c r="E10" s="18"/>
      <c r="F10" s="18">
        <v>-1</v>
      </c>
      <c r="G10" s="18"/>
      <c r="H10" s="265" t="s">
        <v>3993</v>
      </c>
      <c r="I10" t="str">
        <f t="shared" si="0"/>
        <v>"WATER_GENASI-Nage":  {
 "Code" : "Nage",
 "Race" : "",
 "SubRace" : "WATER_GENASI","UseNumber" : -1,
 "Description" : "Votre vitesse de nage est de 9 mètres."
  }</v>
      </c>
    </row>
    <row r="11" spans="1:9">
      <c r="A11" s="53"/>
      <c r="B11" s="186" t="s">
        <v>338</v>
      </c>
      <c r="C11" s="186" t="s">
        <v>3994</v>
      </c>
      <c r="D11" s="54"/>
      <c r="E11" s="54"/>
      <c r="F11" s="54">
        <v>1</v>
      </c>
      <c r="G11" s="54">
        <v>3</v>
      </c>
      <c r="H11" s="269" t="s">
        <v>3995</v>
      </c>
      <c r="I11" t="str">
        <f t="shared" si="0"/>
        <v>"WATER_GENASI-Appeler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v>
      </c>
    </row>
    <row r="12" spans="1:9">
      <c r="A12" s="303" t="s">
        <v>230</v>
      </c>
      <c r="B12" s="18"/>
      <c r="C12" s="57" t="s">
        <v>2529</v>
      </c>
      <c r="D12" s="18"/>
      <c r="E12" s="18"/>
      <c r="F12" s="57">
        <v>-1</v>
      </c>
      <c r="G12" s="18"/>
      <c r="H12" s="304" t="s">
        <v>3996</v>
      </c>
      <c r="I12" t="str">
        <f t="shared" si="0"/>
        <v>"ELF-Vision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v>
      </c>
    </row>
    <row r="13" spans="1:9">
      <c r="A13" s="303" t="s">
        <v>230</v>
      </c>
      <c r="B13" s="18"/>
      <c r="C13" s="57" t="s">
        <v>3997</v>
      </c>
      <c r="D13" s="18" t="s">
        <v>2811</v>
      </c>
      <c r="E13" s="18"/>
      <c r="F13" s="18"/>
      <c r="G13" s="18"/>
      <c r="H13" s="304" t="s">
        <v>3998</v>
      </c>
      <c r="I13" t="str">
        <f t="shared" si="0"/>
        <v>"ELF-Sens aiguisés":  {
 "Code" : "Sens aiguisés",
 "Race" : "ELF",
 "SubRace" : "","Stats" : true,
 "Description" : "Vous maîtrisez la compétence Perception."
  }</v>
      </c>
    </row>
    <row r="14" spans="1:9">
      <c r="A14" s="303" t="s">
        <v>230</v>
      </c>
      <c r="B14" s="18"/>
      <c r="C14" s="57" t="s">
        <v>3999</v>
      </c>
      <c r="D14" s="18" t="s">
        <v>2811</v>
      </c>
      <c r="E14" s="18"/>
      <c r="F14" s="18"/>
      <c r="G14" s="18"/>
      <c r="H14" s="304" t="s">
        <v>4000</v>
      </c>
      <c r="I14" t="str">
        <f t="shared" si="0"/>
        <v>"ELF-Ascendance féerique":  {
 "Code" : "Ascendance féerique",
 "Race" : "ELF",
 "SubRace" : "","Stats" : true,
 "Description" : "Vous avez un avantage aux jets de sauvegarde contre les effets de charme et la magie ne peut pas vous endormir."
  }</v>
      </c>
    </row>
    <row r="15" spans="1:9">
      <c r="A15" s="305" t="s">
        <v>230</v>
      </c>
      <c r="B15" s="284"/>
      <c r="C15" s="289" t="s">
        <v>4001</v>
      </c>
      <c r="D15" s="284"/>
      <c r="E15" s="284"/>
      <c r="F15" s="289">
        <v>-1</v>
      </c>
      <c r="G15" s="284"/>
      <c r="H15" s="306" t="s">
        <v>4002</v>
      </c>
      <c r="I15" t="str">
        <f t="shared" si="0"/>
        <v>"ELF-Transe":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v>
      </c>
    </row>
    <row r="16" spans="1:9">
      <c r="A16" s="312"/>
      <c r="B16" s="299" t="s">
        <v>305</v>
      </c>
      <c r="C16" s="301" t="s">
        <v>4003</v>
      </c>
      <c r="D16" s="300"/>
      <c r="E16" s="300"/>
      <c r="F16" s="301">
        <v>-1</v>
      </c>
      <c r="G16" s="300"/>
      <c r="H16" s="302" t="s">
        <v>4004</v>
      </c>
      <c r="I16" t="str">
        <f t="shared" si="0"/>
        <v>"HIGH_ELF-Cachette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v>
      </c>
    </row>
    <row r="17" spans="1:9">
      <c r="A17" s="305"/>
      <c r="B17" s="284" t="s">
        <v>305</v>
      </c>
      <c r="C17" s="289" t="s">
        <v>4012</v>
      </c>
      <c r="D17" s="284" t="s">
        <v>2811</v>
      </c>
      <c r="E17" s="284" t="s">
        <v>2811</v>
      </c>
      <c r="F17" s="289"/>
      <c r="G17" s="284"/>
      <c r="H17" s="311" t="s">
        <v>4013</v>
      </c>
      <c r="I17" t="str">
        <f t="shared" si="0"/>
        <v>"HIGH_ELF-Entraînement aux armes elfiques":  {
 "Code" : "Entraînement aux armes elfiques",
 "Race" : "",
 "SubRace" : "HIGH_ELF","Stats" : true,"Auto" : true,
 "Description" : "Vous obtenez la maîtrise des épées (longues et courtes) et des arcs (longs et courts)."
  }</v>
      </c>
    </row>
    <row r="18" spans="1:9">
      <c r="A18" s="303"/>
      <c r="B18" s="18" t="s">
        <v>311</v>
      </c>
      <c r="C18" s="57" t="s">
        <v>4005</v>
      </c>
      <c r="D18" s="18"/>
      <c r="E18" s="18"/>
      <c r="F18" s="57">
        <v>-1</v>
      </c>
      <c r="G18" s="18"/>
      <c r="H18" s="304" t="s">
        <v>4006</v>
      </c>
      <c r="I18" t="str">
        <f t="shared" si="0"/>
        <v>"DROW-Vision dans le noir supérieure":  {
 "Code" : "Vision dans le noir supérieure",
 "Race" : "",
 "SubRace" : "DROW","UseNumber" : -1,
 "Description" : "Votre vision dans le noir est étendue à 36 mètres."
  }</v>
      </c>
    </row>
    <row r="19" spans="1:9">
      <c r="A19" s="303"/>
      <c r="B19" s="18" t="s">
        <v>311</v>
      </c>
      <c r="C19" s="57" t="s">
        <v>4007</v>
      </c>
      <c r="D19" s="18"/>
      <c r="E19" s="18"/>
      <c r="F19" s="57">
        <v>-1</v>
      </c>
      <c r="G19" s="18"/>
      <c r="H19" s="304" t="s">
        <v>4008</v>
      </c>
      <c r="I19" t="str">
        <f t="shared" si="0"/>
        <v>"DROW-Sensibilité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v>
      </c>
    </row>
    <row r="20" spans="1:9">
      <c r="A20" s="303"/>
      <c r="B20" s="57" t="s">
        <v>311</v>
      </c>
      <c r="C20" s="57" t="s">
        <v>4085</v>
      </c>
      <c r="D20" s="18" t="s">
        <v>2811</v>
      </c>
      <c r="E20" s="57" t="s">
        <v>2811</v>
      </c>
      <c r="F20" s="57"/>
      <c r="G20" s="18"/>
      <c r="H20" s="304" t="s">
        <v>4011</v>
      </c>
      <c r="I20" t="str">
        <f t="shared" si="0"/>
        <v>"DROW-Entraînement aux armes drows":  {
 "Code" : "Entraînement aux armes drows",
 "Race" : "",
 "SubRace" : "DROW","Stats" : true,"Auto" : true,
 "Description" : "Vous obtenez la maîtrise des rapières, des épées courtes et des arbalètes de poing"
  }</v>
      </c>
    </row>
    <row r="21" spans="1:9">
      <c r="A21" s="305"/>
      <c r="B21" s="289" t="s">
        <v>311</v>
      </c>
      <c r="C21" s="289" t="s">
        <v>4009</v>
      </c>
      <c r="D21" s="284"/>
      <c r="E21" s="284"/>
      <c r="F21" s="289">
        <v>1</v>
      </c>
      <c r="G21" s="284">
        <v>3</v>
      </c>
      <c r="H21" s="306" t="s">
        <v>4010</v>
      </c>
      <c r="I21" t="str">
        <f t="shared" si="0"/>
        <v>"DROW-Magie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v>
      </c>
    </row>
    <row r="22" spans="1:9">
      <c r="A22" s="307"/>
      <c r="B22" s="308" t="s">
        <v>308</v>
      </c>
      <c r="C22" s="308" t="s">
        <v>4012</v>
      </c>
      <c r="D22" s="309" t="s">
        <v>2811</v>
      </c>
      <c r="E22" s="309" t="s">
        <v>2811</v>
      </c>
      <c r="F22" s="309"/>
      <c r="G22" s="309"/>
      <c r="H22" s="310" t="s">
        <v>4013</v>
      </c>
      <c r="I22" t="str">
        <f t="shared" si="0"/>
        <v>"WOODEN_ELF-Entraînement aux armes elfiques":  {
 "Code" : "Entraînement aux armes elfiques",
 "Race" : "",
 "SubRace" : "WOODEN_ELF","Stats" : true,"Auto" : true,
 "Description" : "Vous obtenez la maîtrise des épées (longues et courtes) et des arcs (longs et courts)."
  }</v>
      </c>
    </row>
    <row r="23" spans="1:9">
      <c r="A23" s="164" t="s">
        <v>4</v>
      </c>
      <c r="B23" s="280"/>
      <c r="C23" s="280" t="s">
        <v>4017</v>
      </c>
      <c r="D23" s="165"/>
      <c r="E23" s="165"/>
      <c r="F23" s="165">
        <v>-1</v>
      </c>
      <c r="G23" s="165"/>
      <c r="H23" s="281" t="s">
        <v>4018</v>
      </c>
      <c r="I23" t="str">
        <f t="shared" si="0"/>
        <v>"HALFELIN-Chanceux":  {
 "Code" : "Chanceux",
 "Race" : "HALFELIN",
 "SubRace" : "","UseNumber" : -1,
 "Description" : "Lorsque vous obtenez un 1 au dé d'un jet d'attaque, de caractéristique ou de sauvegarde, vous pouvez relancer le dé et devez alors utiliser ce nouveau résultat."
  }</v>
      </c>
    </row>
    <row r="24" spans="1:9">
      <c r="A24" s="50" t="s">
        <v>4</v>
      </c>
      <c r="B24" s="57"/>
      <c r="C24" s="57" t="s">
        <v>4019</v>
      </c>
      <c r="D24" s="18" t="s">
        <v>2811</v>
      </c>
      <c r="E24" s="18"/>
      <c r="F24" s="18"/>
      <c r="G24" s="18"/>
      <c r="H24" s="274" t="s">
        <v>4020</v>
      </c>
      <c r="I24" t="str">
        <f t="shared" si="0"/>
        <v>"HALFELIN-Vaillant":  {
 "Code" : "Vaillant",
 "Race" : "HALFELIN",
 "SubRace" : "","Stats" : true,
 "Description" : "Vous avez un avantage aux jets de sauvegarde pour ne pas être effrayé."
  }</v>
      </c>
    </row>
    <row r="25" spans="1:9">
      <c r="A25" s="283" t="s">
        <v>4</v>
      </c>
      <c r="B25" s="289"/>
      <c r="C25" s="289" t="s">
        <v>4021</v>
      </c>
      <c r="D25" s="284"/>
      <c r="E25" s="284"/>
      <c r="F25" s="284">
        <v>-1</v>
      </c>
      <c r="G25" s="284"/>
      <c r="H25" s="291" t="s">
        <v>4022</v>
      </c>
      <c r="I25" t="str">
        <f t="shared" si="0"/>
        <v>"HALFELIN-Agilité halfeline":  {
 "Code" : "Agilité halfeline",
 "Race" : "HALFELIN",
 "SubRace" : "","UseNumber" : -1,
 "Description" : "Vous pouvez passer dans l'espace de toute créature d'une taille supérieure à la vôtre"
  }</v>
      </c>
    </row>
    <row r="26" spans="1:9">
      <c r="A26" s="314"/>
      <c r="B26" s="315" t="s">
        <v>315</v>
      </c>
      <c r="C26" s="315" t="s">
        <v>4023</v>
      </c>
      <c r="D26" s="316"/>
      <c r="E26" s="316"/>
      <c r="F26" s="316"/>
      <c r="G26" s="316"/>
      <c r="H26" s="317" t="s">
        <v>4024</v>
      </c>
      <c r="I26" t="str">
        <f t="shared" si="0"/>
        <v>"LIGHT_FOOT_HALFELIN-Discrétion naturelle":  {
 "Code" : "Discrétion naturelle",
 "Race" : "",
 "SubRace" : "LIGHT_FOOT_HALFELIN",
 "Description" : "Vous pouvez tenter de vous cacher si vous vous trouvez derrière une créature d'une taille supérieure à la vôtre."
  }</v>
      </c>
    </row>
    <row r="27" spans="1:9">
      <c r="A27" s="53"/>
      <c r="B27" s="186" t="s">
        <v>316</v>
      </c>
      <c r="C27" s="186" t="s">
        <v>4025</v>
      </c>
      <c r="D27" s="54" t="s">
        <v>2811</v>
      </c>
      <c r="E27" s="54" t="s">
        <v>2811</v>
      </c>
      <c r="F27" s="54"/>
      <c r="G27" s="54"/>
      <c r="H27" s="313" t="s">
        <v>4026</v>
      </c>
      <c r="I27" t="str">
        <f t="shared" si="0"/>
        <v>"ROBUST_HALFELIN-Résistance des robustes":  {
 "Code" : "Résistance des robustes",
 "Race" : "",
 "SubRace" : "ROBUST_HALFELIN","Stats" : true,"Auto" : true,
 "Description" : "Vous obtenez un avantage aux jets de sauvegarde contre le poison et la résistance contre les dégâts de poison."
  }</v>
      </c>
    </row>
    <row r="28" spans="1:9">
      <c r="A28" s="77" t="s">
        <v>232</v>
      </c>
      <c r="B28" s="57"/>
      <c r="C28" s="57" t="s">
        <v>2529</v>
      </c>
      <c r="D28" s="18"/>
      <c r="E28" s="18"/>
      <c r="F28" s="18">
        <v>-1</v>
      </c>
      <c r="G28" s="18"/>
      <c r="H28" s="274" t="s">
        <v>4027</v>
      </c>
      <c r="I28" t="str">
        <f t="shared" si="0"/>
        <v>"DWARF-Vision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v>
      </c>
    </row>
    <row r="29" spans="1:9">
      <c r="A29" s="77" t="s">
        <v>232</v>
      </c>
      <c r="B29" s="57"/>
      <c r="C29" s="57" t="s">
        <v>4028</v>
      </c>
      <c r="D29" s="18" t="s">
        <v>2811</v>
      </c>
      <c r="E29" s="57" t="s">
        <v>2811</v>
      </c>
      <c r="F29" s="18"/>
      <c r="G29" s="18"/>
      <c r="H29" s="274" t="s">
        <v>4029</v>
      </c>
      <c r="I29" t="str">
        <f t="shared" si="0"/>
        <v>"DWARF-Résistance naine":  {
 "Code" : "Résistance naine",
 "Race" : "DWARF",
 "SubRace" : "","Stats" : true,"Auto" : true,
 "Description" : "Vous avez un avantage aux jets de sauvegarde contre le poison et obtenez la résistance contre les dégâts de poison."
  }</v>
      </c>
    </row>
    <row r="30" spans="1:9">
      <c r="A30" s="50" t="s">
        <v>232</v>
      </c>
      <c r="B30" s="18"/>
      <c r="C30" s="57" t="s">
        <v>4030</v>
      </c>
      <c r="D30" s="18" t="s">
        <v>2811</v>
      </c>
      <c r="E30" s="57" t="s">
        <v>2811</v>
      </c>
      <c r="F30" s="18"/>
      <c r="G30" s="18"/>
      <c r="H30" s="265" t="s">
        <v>4031</v>
      </c>
      <c r="I30" t="str">
        <f t="shared" si="0"/>
        <v>"DWARF-Entraînement aux armes naines":  {
 "Code" : "Entraînement aux armes naines",
 "Race" : "DWARF",
 "SubRace" : "","Stats" : true,"Auto" : true,
 "Description" : "Vous obtenez la maîtrise des hachettes, des haches d'armes, des marteaux légers et des marteaux de guerre."
  }</v>
      </c>
    </row>
    <row r="31" spans="1:9">
      <c r="A31" s="50" t="s">
        <v>232</v>
      </c>
      <c r="B31" s="18"/>
      <c r="C31" s="57" t="s">
        <v>4033</v>
      </c>
      <c r="D31" s="57" t="s">
        <v>2811</v>
      </c>
      <c r="E31" s="18"/>
      <c r="F31" s="18"/>
      <c r="G31" s="18"/>
      <c r="H31" s="265" t="s">
        <v>4034</v>
      </c>
      <c r="I31" t="str">
        <f t="shared" si="0"/>
        <v>"DWARF-Maîtrise des outils":  {
 "Code" : "Maîtrise des outils",
 "Race" : "DWARF",
 "SubRace" : "","Stats" : true,
 "Description" : "Vous obtenez la maîtrise d'un des outils d'artisan suivant au choix : outils de forgeron, outils de brasseur ou outils de maçon."
  }</v>
      </c>
    </row>
    <row r="32" spans="1:9">
      <c r="A32" s="283" t="s">
        <v>232</v>
      </c>
      <c r="B32" s="284"/>
      <c r="C32" s="289" t="s">
        <v>4035</v>
      </c>
      <c r="D32" s="289"/>
      <c r="E32" s="284"/>
      <c r="F32" s="284">
        <v>-1</v>
      </c>
      <c r="G32" s="284"/>
      <c r="H32" s="285" t="s">
        <v>4036</v>
      </c>
      <c r="I32" t="str">
        <f t="shared" si="0"/>
        <v>"DWARF-Connaissance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v>
      </c>
    </row>
    <row r="33" spans="1:9">
      <c r="A33" s="314"/>
      <c r="B33" s="284" t="s">
        <v>326</v>
      </c>
      <c r="C33" s="289" t="s">
        <v>4037</v>
      </c>
      <c r="D33" s="289" t="s">
        <v>2811</v>
      </c>
      <c r="E33" s="284"/>
      <c r="F33" s="284"/>
      <c r="G33" s="284"/>
      <c r="H33" s="285" t="s">
        <v>4038</v>
      </c>
      <c r="I33" t="str">
        <f t="shared" si="0"/>
        <v>"HILLS_DWARF-Robustesse naine":  {
 "Code" : "Robustesse naine",
 "Race" : "",
 "SubRace" : "HILLS_DWARF","Stats" : true,
 "Description" : "Vos points de vie maximums augmentent de 1 à chaque niveau."
  }</v>
      </c>
    </row>
    <row r="34" spans="1:9">
      <c r="A34" s="50"/>
      <c r="B34" s="18" t="s">
        <v>325</v>
      </c>
      <c r="C34" s="57" t="s">
        <v>4039</v>
      </c>
      <c r="D34" s="57" t="s">
        <v>2811</v>
      </c>
      <c r="E34" s="57" t="s">
        <v>2811</v>
      </c>
      <c r="F34" s="18"/>
      <c r="G34" s="18"/>
      <c r="H34" s="265" t="s">
        <v>4040</v>
      </c>
      <c r="I34" t="str">
        <f t="shared" si="0"/>
        <v>"MONTAINS_DWARF-Formation au port des armures naines":  {
 "Code" : "Formation au port des armures naines",
 "Race" : "",
 "SubRace" : "MONTAINS_DWARF","Stats" : true,"Auto" : true,
 "Description" : "Vous maîtrisez les armures légères et intermédiaires."
  }</v>
      </c>
    </row>
    <row r="35" spans="1:9">
      <c r="A35" s="164" t="s">
        <v>233</v>
      </c>
      <c r="B35" s="165"/>
      <c r="C35" s="280" t="s">
        <v>2529</v>
      </c>
      <c r="D35" s="280"/>
      <c r="E35" s="165"/>
      <c r="F35" s="165">
        <v>-1</v>
      </c>
      <c r="G35" s="165"/>
      <c r="H35" s="264" t="s">
        <v>4041</v>
      </c>
      <c r="I35" t="str">
        <f t="shared" si="0"/>
        <v>"HALF_ELF-Vision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6" spans="1:9">
      <c r="A36" s="50" t="s">
        <v>233</v>
      </c>
      <c r="B36" s="18"/>
      <c r="C36" s="57" t="s">
        <v>3999</v>
      </c>
      <c r="D36" s="57" t="s">
        <v>2811</v>
      </c>
      <c r="E36" s="57" t="s">
        <v>2811</v>
      </c>
      <c r="F36" s="18"/>
      <c r="G36" s="18"/>
      <c r="H36" s="265" t="s">
        <v>4000</v>
      </c>
      <c r="I36" t="str">
        <f t="shared" si="0"/>
        <v>"HALF_ELF-Ascendance féerique":  {
 "Code" : "Ascendance féerique",
 "Race" : "HALF_ELF",
 "SubRace" : "","Stats" : true,"Auto" : true,
 "Description" : "Vous avez un avantage aux jets de sauvegarde contre les effets de charme et la magie ne peut pas vous endormir."
  }</v>
      </c>
    </row>
    <row r="37" spans="1:9">
      <c r="A37" s="53" t="s">
        <v>233</v>
      </c>
      <c r="B37" s="54"/>
      <c r="C37" s="186" t="s">
        <v>4042</v>
      </c>
      <c r="D37" s="186" t="s">
        <v>2811</v>
      </c>
      <c r="E37" s="54"/>
      <c r="F37" s="54"/>
      <c r="G37" s="54"/>
      <c r="H37" s="269" t="s">
        <v>4043</v>
      </c>
      <c r="I37" t="str">
        <f t="shared" si="0"/>
        <v>"HALF_ELF-Polyvalence":  {
 "Code" : "Polyvalence",
 "Race" : "HALF_ELF",
 "SubRace" : "","Stats" : true,
 "Description" : "Vous gagnez la maîtrise de deux compétences de votre choix."
  }</v>
      </c>
    </row>
    <row r="38" spans="1:9">
      <c r="A38" s="164" t="s">
        <v>234</v>
      </c>
      <c r="B38" s="165"/>
      <c r="C38" s="280" t="s">
        <v>2529</v>
      </c>
      <c r="D38" s="280"/>
      <c r="E38" s="165"/>
      <c r="F38" s="165">
        <v>-1</v>
      </c>
      <c r="G38" s="165"/>
      <c r="H38" s="264" t="s">
        <v>4044</v>
      </c>
      <c r="I38" t="str">
        <f t="shared" si="0"/>
        <v>"HALF_ORC-Vision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39" spans="1:9">
      <c r="A39" s="50" t="s">
        <v>234</v>
      </c>
      <c r="B39" s="18"/>
      <c r="C39" s="57" t="s">
        <v>4045</v>
      </c>
      <c r="D39" s="57" t="s">
        <v>2811</v>
      </c>
      <c r="E39" s="18"/>
      <c r="F39" s="18"/>
      <c r="G39" s="18"/>
      <c r="H39" s="265" t="s">
        <v>4046</v>
      </c>
      <c r="I39" t="str">
        <f t="shared" si="0"/>
        <v>"HALF_ORC-Menaçant":  {
 "Code" : "Menaçant",
 "Race" : "HALF_ORC",
 "SubRace" : "","Stats" : true,
 "Description" : "Vous gagnez la maîtrise de la compétence Intimidation."
  }</v>
      </c>
    </row>
    <row r="40" spans="1:9">
      <c r="A40" s="50" t="s">
        <v>234</v>
      </c>
      <c r="B40" s="18"/>
      <c r="C40" s="57" t="s">
        <v>4047</v>
      </c>
      <c r="D40" s="57"/>
      <c r="E40" s="18"/>
      <c r="F40" s="18">
        <v>-1</v>
      </c>
      <c r="G40" s="18"/>
      <c r="H40" s="265" t="s">
        <v>4048</v>
      </c>
      <c r="I40" t="str">
        <f t="shared" si="0"/>
        <v>"HALF_ORC-Endurance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v>
      </c>
    </row>
    <row r="41" spans="1:9">
      <c r="A41" s="53" t="s">
        <v>234</v>
      </c>
      <c r="B41" s="54"/>
      <c r="C41" s="186" t="s">
        <v>4049</v>
      </c>
      <c r="D41" s="186"/>
      <c r="E41" s="54"/>
      <c r="F41" s="54">
        <v>-1</v>
      </c>
      <c r="G41" s="54"/>
      <c r="H41" s="269" t="s">
        <v>4050</v>
      </c>
      <c r="I41" t="str">
        <f t="shared" si="0"/>
        <v>"HALF_ORC-Attaques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v>
      </c>
    </row>
    <row r="42" spans="1:9">
      <c r="A42" s="164" t="s">
        <v>235</v>
      </c>
      <c r="B42" s="165"/>
      <c r="C42" s="280" t="s">
        <v>4051</v>
      </c>
      <c r="D42" s="280"/>
      <c r="E42" s="165"/>
      <c r="F42" s="165">
        <v>-1</v>
      </c>
      <c r="G42" s="165"/>
      <c r="H42" s="264" t="s">
        <v>4052</v>
      </c>
      <c r="I42" t="str">
        <f t="shared" si="0"/>
        <v>"DRAGON_BORN-Souffle":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v>
      </c>
    </row>
    <row r="43" spans="1:9">
      <c r="A43" s="53" t="s">
        <v>235</v>
      </c>
      <c r="B43" s="54"/>
      <c r="C43" s="186" t="s">
        <v>4053</v>
      </c>
      <c r="D43" s="186" t="s">
        <v>2811</v>
      </c>
      <c r="E43" s="54" t="s">
        <v>2811</v>
      </c>
      <c r="F43" s="54"/>
      <c r="G43" s="54"/>
      <c r="H43" s="269" t="s">
        <v>4054</v>
      </c>
      <c r="I43" t="str">
        <f t="shared" si="0"/>
        <v>"DRAGON_BORN-Résistance aux dégâts":  {
 "Code" : "Résistance aux dégâts",
 "Race" : "DRAGON_BORN",
 "SubRace" : "","Stats" : true,"Auto" : true,
 "Description" : "Vous obtenez la résistance au type de dégâts associé à votre ascendance draconique."
  }</v>
      </c>
    </row>
    <row r="44" spans="1:9">
      <c r="A44" s="164" t="s">
        <v>5</v>
      </c>
      <c r="B44" s="165"/>
      <c r="C44" s="280" t="s">
        <v>2529</v>
      </c>
      <c r="D44" s="280"/>
      <c r="E44" s="165"/>
      <c r="F44" s="165">
        <v>-1</v>
      </c>
      <c r="G44" s="165"/>
      <c r="H44" s="264" t="s">
        <v>4055</v>
      </c>
      <c r="I44" t="str">
        <f t="shared" si="0"/>
        <v>"GNOME-Vision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45" spans="1:9">
      <c r="A45" s="283" t="s">
        <v>5</v>
      </c>
      <c r="B45" s="284"/>
      <c r="C45" s="289" t="s">
        <v>4056</v>
      </c>
      <c r="D45" s="289" t="s">
        <v>2811</v>
      </c>
      <c r="E45" s="289" t="s">
        <v>2811</v>
      </c>
      <c r="F45" s="284"/>
      <c r="G45" s="284"/>
      <c r="H45" s="285" t="s">
        <v>4057</v>
      </c>
      <c r="I45" t="str">
        <f t="shared" si="0"/>
        <v>"GNOME-Ruse gnome":  {
 "Code" : "Ruse gnome",
 "Race" : "GNOME",
 "SubRace" : "","Stats" : true,"Auto" : true,
 "Description" : "Vous avez un avantage aux jets de sauvegarde d'Intelligence, de Sagesse et de Charisme contre la magie."
  }</v>
      </c>
    </row>
    <row r="46" spans="1:9">
      <c r="A46" s="50"/>
      <c r="B46" s="18" t="s">
        <v>327</v>
      </c>
      <c r="C46" s="57" t="s">
        <v>4058</v>
      </c>
      <c r="D46" s="57"/>
      <c r="E46" s="18"/>
      <c r="F46" s="18">
        <v>-1</v>
      </c>
      <c r="G46" s="18"/>
      <c r="H46" s="265" t="s">
        <v>4059</v>
      </c>
      <c r="I46" t="str">
        <f t="shared" si="0"/>
        <v>"FORESTS_GNOME-Illusionniste-né":  {
 "Code" : "Illusionniste-né",
 "Race" : "",
 "SubRace" : "FORESTS_GNOME","UseNumber" : -1,
 "Description" : "Vous connaissez le sort mineur illusion mineure. L'Intelligence est votre caractéristique d'incantation pour ce sort."
  }</v>
      </c>
    </row>
    <row r="47" spans="1:9">
      <c r="A47" s="283"/>
      <c r="B47" s="284" t="s">
        <v>327</v>
      </c>
      <c r="C47" s="289" t="s">
        <v>4060</v>
      </c>
      <c r="D47" s="289"/>
      <c r="E47" s="284"/>
      <c r="F47" s="284">
        <v>-1</v>
      </c>
      <c r="G47" s="284"/>
      <c r="H47" s="285" t="s">
        <v>4061</v>
      </c>
      <c r="I47" t="str">
        <f t="shared" si="0"/>
        <v>"FORESTS_GNOME-Communication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v>
      </c>
    </row>
    <row r="48" spans="1:9">
      <c r="A48" s="50"/>
      <c r="B48" s="18" t="s">
        <v>330</v>
      </c>
      <c r="C48" s="57" t="s">
        <v>4062</v>
      </c>
      <c r="D48" s="57"/>
      <c r="E48" s="18"/>
      <c r="F48" s="18">
        <v>-1</v>
      </c>
      <c r="G48" s="18"/>
      <c r="H48" s="265" t="s">
        <v>4063</v>
      </c>
      <c r="I48" t="str">
        <f t="shared" si="0"/>
        <v>"ROCKS_GNOME-Connaissance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v>
      </c>
    </row>
    <row r="49" spans="1:9">
      <c r="A49" s="283"/>
      <c r="B49" s="289" t="s">
        <v>330</v>
      </c>
      <c r="C49" s="289" t="s">
        <v>4064</v>
      </c>
      <c r="D49" s="289"/>
      <c r="E49" s="284"/>
      <c r="F49" s="284">
        <v>-1</v>
      </c>
      <c r="G49" s="284"/>
      <c r="H49" s="285" t="s">
        <v>4065</v>
      </c>
      <c r="I49" t="str">
        <f t="shared" si="0"/>
        <v>"ROCKS_GNOME-Bricoleur":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v>
      </c>
    </row>
    <row r="50" spans="1:9">
      <c r="A50" s="50"/>
      <c r="B50" s="57" t="s">
        <v>239</v>
      </c>
      <c r="C50" s="57" t="s">
        <v>4005</v>
      </c>
      <c r="D50" s="57"/>
      <c r="E50" s="18"/>
      <c r="F50" s="18">
        <v>-1</v>
      </c>
      <c r="G50" s="18"/>
      <c r="H50" s="265" t="s">
        <v>4066</v>
      </c>
      <c r="I50" t="str">
        <f t="shared" si="0"/>
        <v>"DEPTH_GNOME-Vision dans le noir supérieure":  {
 "Code" : "Vision dans le noir supérieure",
 "Race" : "",
 "SubRace" : "DEPTH_GNOME","UseNumber" : -1,
 "Description" : "Votre vision dans le noir a une portée de 36 mètres."
  }</v>
      </c>
    </row>
    <row r="51" spans="1:9">
      <c r="A51" s="50"/>
      <c r="B51" s="57" t="s">
        <v>239</v>
      </c>
      <c r="C51" s="57" t="s">
        <v>4056</v>
      </c>
      <c r="D51" s="57" t="s">
        <v>2811</v>
      </c>
      <c r="E51" s="57" t="s">
        <v>2811</v>
      </c>
      <c r="F51" s="18"/>
      <c r="G51" s="18"/>
      <c r="H51" s="265" t="s">
        <v>4067</v>
      </c>
      <c r="I51" t="str">
        <f t="shared" si="0"/>
        <v>"DEPTH_GNOME-Ruse gnome":  {
 "Code" : "Ruse gnome",
 "Race" : "",
 "SubRace" : "DEPTH_GNOME","Stats" : true,"Auto" : true,
 "Description" : "Vous avez l'avantage aux jets de sauvegarde d'Intelligence, de Sagesse et de Charisme contre la magie."
  }</v>
      </c>
    </row>
    <row r="52" spans="1:9">
      <c r="A52" s="53"/>
      <c r="B52" s="186" t="s">
        <v>239</v>
      </c>
      <c r="C52" s="186" t="s">
        <v>4068</v>
      </c>
      <c r="D52" s="186"/>
      <c r="E52" s="54"/>
      <c r="F52" s="54">
        <v>-1</v>
      </c>
      <c r="G52" s="54"/>
      <c r="H52" s="269" t="s">
        <v>4069</v>
      </c>
      <c r="I52" t="str">
        <f t="shared" si="0"/>
        <v>"DEPTH_GNOME-Teint pierreux":  {
 "Code" : "Teint pierreux",
 "Race" : "",
 "SubRace" : "DEPTH_GNOME","UseNumber" : -1,
 "Description" : "Vous avez l'avantage aux jets de Dextérité (Discrétion) pour vous cacher sur un terrain rocheux."
  }</v>
      </c>
    </row>
    <row r="53" spans="1:9">
      <c r="A53" s="50" t="s">
        <v>236</v>
      </c>
      <c r="B53" s="18"/>
      <c r="C53" s="57" t="s">
        <v>2529</v>
      </c>
      <c r="D53" s="57"/>
      <c r="E53" s="18"/>
      <c r="F53" s="18">
        <v>-1</v>
      </c>
      <c r="G53" s="18"/>
      <c r="H53" s="265" t="s">
        <v>4070</v>
      </c>
      <c r="I53" t="str">
        <f t="shared" si="0"/>
        <v>"TIEFFLING-Vision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v>
      </c>
    </row>
    <row r="54" spans="1:9">
      <c r="A54" s="50" t="s">
        <v>236</v>
      </c>
      <c r="B54" s="18"/>
      <c r="C54" s="57" t="s">
        <v>4071</v>
      </c>
      <c r="D54" s="57" t="s">
        <v>2811</v>
      </c>
      <c r="E54" s="57" t="s">
        <v>2811</v>
      </c>
      <c r="F54" s="18"/>
      <c r="G54" s="18"/>
      <c r="H54" s="265" t="s">
        <v>3986</v>
      </c>
      <c r="I54" t="str">
        <f t="shared" si="0"/>
        <v>"TIEFFLING-Résistance infernale":  {
 "Code" : "Résistance infernale",
 "Race" : "TIEFFLING",
 "SubRace" : "","Stats" : true,"Auto" : true,
 "Description" : "Vous avez la résistance aux dégâts de feu."
  }</v>
      </c>
    </row>
    <row r="55" spans="1:9">
      <c r="A55" s="53" t="s">
        <v>236</v>
      </c>
      <c r="B55" s="54"/>
      <c r="C55" s="186" t="s">
        <v>4072</v>
      </c>
      <c r="D55" s="186" t="s">
        <v>2811</v>
      </c>
      <c r="E55" s="54"/>
      <c r="F55" s="54"/>
      <c r="G55" s="54"/>
      <c r="H55" s="269" t="s">
        <v>4073</v>
      </c>
      <c r="I55" t="str">
        <f t="shared" si="0"/>
        <v>"TIEFFLING-Ascendance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v>
      </c>
    </row>
    <row r="56" spans="1:9">
      <c r="A56" s="164" t="s">
        <v>237</v>
      </c>
      <c r="B56" s="165"/>
      <c r="C56" s="280" t="s">
        <v>2538</v>
      </c>
      <c r="D56" s="280"/>
      <c r="E56" s="165"/>
      <c r="F56" s="165">
        <v>-1</v>
      </c>
      <c r="G56" s="165"/>
      <c r="H56" s="264" t="s">
        <v>4074</v>
      </c>
      <c r="I56" t="str">
        <f t="shared" si="0"/>
        <v>"AARAKOCRA-Vol":  {
 "Code" : "Vol",
 "Race" : "AARAKOCRA",
 "SubRace" : "","UseNumber" : -1,
 "Description" : "Vous avez une vitesse de vol de 15 mètres par round. Pour utiliser cette vitesse, vous ne devez par porter d'armure moyenne ou lourde."
  }</v>
      </c>
    </row>
    <row r="57" spans="1:9">
      <c r="A57" s="53" t="s">
        <v>237</v>
      </c>
      <c r="B57" s="54"/>
      <c r="C57" s="186" t="s">
        <v>4075</v>
      </c>
      <c r="D57" s="186"/>
      <c r="E57" s="54"/>
      <c r="F57" s="54">
        <v>-1</v>
      </c>
      <c r="G57" s="54"/>
      <c r="H57" s="269" t="s">
        <v>4076</v>
      </c>
      <c r="I57" t="str">
        <f t="shared" si="0"/>
        <v>"AARAKOCRA-Serre":  {
 "Code" : "Serre",
 "Race" : "AARAKOCRA",
 "SubRace" : "","UseNumber" : -1,
 "Description" : "Vous maîtrisez vos armes naturelles, lesquelles infligent 1d4 de dégâts tranchants."
  }</v>
      </c>
    </row>
    <row r="58" spans="1:9">
      <c r="A58" s="50" t="s">
        <v>240</v>
      </c>
      <c r="B58" s="18"/>
      <c r="C58" s="57" t="s">
        <v>4077</v>
      </c>
      <c r="D58" s="57" t="s">
        <v>2811</v>
      </c>
      <c r="E58" s="18"/>
      <c r="F58" s="18"/>
      <c r="G58" s="18"/>
      <c r="H58" s="265" t="s">
        <v>4078</v>
      </c>
      <c r="I58" t="str">
        <f t="shared" si="0"/>
        <v>"GOLIATH-Athlète naturel":  {
 "Code" : "Athlète naturel",
 "Race" : "GOLIATH",
 "SubRace" : "","Stats" : true,
 "Description" : "Vous maîtrisez la compétence Athlétisme."
  }</v>
      </c>
    </row>
    <row r="59" spans="1:9">
      <c r="A59" s="50" t="s">
        <v>240</v>
      </c>
      <c r="B59" s="18"/>
      <c r="C59" s="57" t="s">
        <v>4079</v>
      </c>
      <c r="D59" s="57"/>
      <c r="E59" s="18"/>
      <c r="F59" s="18">
        <v>-1</v>
      </c>
      <c r="G59" s="18"/>
      <c r="H59" s="265" t="s">
        <v>4080</v>
      </c>
      <c r="I59" t="str">
        <f t="shared" si="0"/>
        <v>"GOLIATH-Endurance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v>
      </c>
    </row>
    <row r="60" spans="1:9">
      <c r="A60" s="50" t="s">
        <v>240</v>
      </c>
      <c r="B60" s="18"/>
      <c r="C60" s="57" t="s">
        <v>4081</v>
      </c>
      <c r="D60" s="57"/>
      <c r="E60" s="18"/>
      <c r="F60" s="18">
        <v>-1</v>
      </c>
      <c r="G60" s="18"/>
      <c r="H60" s="265" t="s">
        <v>4082</v>
      </c>
      <c r="I60" t="str">
        <f t="shared" si="0"/>
        <v>"GOLIATH-Puissamment bâtit":  {
 "Code" : "Puissamment bâtit",
 "Race" : "GOLIATH",
 "SubRace" : "","UseNumber" : -1,
 "Description" : "Vous comptez comme étant plus grand d'une taille pour déterminer votre capacité de charge et le poids que vous pouvez pousser, traîner ou soulever."
  }</v>
      </c>
    </row>
    <row r="61" spans="1:9">
      <c r="A61" s="183" t="s">
        <v>240</v>
      </c>
      <c r="B61" s="54"/>
      <c r="C61" s="54" t="s">
        <v>4084</v>
      </c>
      <c r="D61" s="54"/>
      <c r="E61" s="54"/>
      <c r="F61" s="54">
        <v>-1</v>
      </c>
      <c r="G61" s="54"/>
      <c r="H61" s="269" t="s">
        <v>4083</v>
      </c>
      <c r="I61" t="str">
        <f t="shared" si="0"/>
        <v>"GOLIATH-Montagnard":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2" spans="1:9">
      <c r="A62" s="57"/>
      <c r="B62" s="18"/>
    </row>
    <row r="63" spans="1:9">
      <c r="A63" s="57"/>
      <c r="B63" s="18"/>
    </row>
    <row r="64" spans="1:9">
      <c r="A64" s="57"/>
      <c r="B64" s="18"/>
      <c r="I64" t="str">
        <f>CONCATENATE(I2,",
",I3,",
",I4,",
",I5,",
",I6,",
",I7,",
",I8,",
",I9,",
",I10,",
",I11,",
",I12,",
",I13,",
",I14,",
",I15,",
",I16,",
",I17,",
",I18,",
",I19,",
",I20,",
",I21,",
",I22,",
",I23,",
",I24,",
",I25,",
",I26,",
",I27,",
",I28,",
",I29,",
",I30,",
",I31,",
",I32,",
",I33,",
",I34,",
",I35,",
",I36,",
",I37,",
",I38,",
",I39,",
",I40,",
",I41,",
",I42,",
",I43,",
",I44,",
",I45,",
",I46,",
",I47,",
",I48,",
",I49,",
",I50,",
",I51,",
",I52,",
",I53,",
",I54,",
",I55,",
",I56,",
",I57,",
",I58,",
",I59,",
",I60,",
",I61)</f>
        <v>"AIR_GENASI-Souffle sans fin":  {
 "Code" : "Souffle sans fin",
 "Race" : "",
 "SubRace" : "AIR_GENASI","UseNumber" : -1,
 "Description" : "Vous pouvez retenir votre respiration indéfiniment tant que vous n’êtes pas incapable d'agir."
  },
"AIR_GENASI-Se mêler au vent":  {
 "Code" : "Se mêler au vent",
 "Race" : "",
 "SubRace" : "AIR_GENASI","UseNumber" : 1,
 "Description" : "Vous pouvez lancer le sort lévitation une fois, sans composante matérielle, et vous regagnez la capacité de le relancer ainsi après un repos long. La Constitution est votre caractéristique d'incantation pour ce sort."
  },
"EARTH_GENASI-Marche de la terre":  {
 "Code" : "Marche de la terre",
 "Race" : "",
 "SubRace" : "EARTH_GENASI","UseNumber" : -1,
 "Description" : "Vous pouvez vous déplacer sur des terrains difficiles faits de pierre ou de terre sans dépenser de mouvement supplémentaire."
  },
"EARTH_GENASI-Fusionner avec la pierre":  {
 "Code" : "Fusionner avec la pierre",
 "Race" : "",
 "SubRace" : "EARTH_GENASI","UseNumber" : 1,
 "Description" : "Vous pouvez lancer le sort passage sans trace une fois, sans composante matérielle, et vous regagnez la capacité de le relancer ainsi après un repos long. La Constitution est votre caractéristique d'incantation pour ce sort."
  },
"FIRE_GENASI-Résistance au feu":  {
 "Code" : "Résistance au feu",
 "Race" : "",
 "SubRace" : "FIRE_GENASI","Stats" : true,"Auto" : true,
 "Description" : "Vous avez la résistance aux dégâts de feu."
  },
"FIRE_GENASI-Atteindre le brasier":  {
 "Code" : "Atteindre le brasier",
 "Race" : "",
 "SubRace" : "FIRE_GENASI","UseNumber" : 1,"RequiredLevel" : 3,
 "Description" : "Vous pouvez lancer le sort mineur production de flamme. Une fois le niveau 3 atteint, vous pouvez lancer le sort mains brûlantes une fois comme un sort de niveau 1 et vous regagnez la capacité de le relancer ainsi après un repos long. La Constitution est votre caractéristique d'incantation pour ce sort."
  },
"WATER_GENASI-Résistance à l’acide":  {
 "Code" : "Résistance à l’acide",
 "Race" : "",
 "SubRace" : "WATER_GENASI","Stats" : true,"Auto" : true,
 "Description" : "Vous avez la résistance aux dégâts d’acide."
  },
"WATER_GENASI-Amphibien":  {
 "Code" : "Amphibien",
 "Race" : "",
 "SubRace" : "WATER_GENASI","UseNumber" : -1,
 "Description" : "Vous pouvez respirer aussi bien dans l'air que sous l'eau."
  },
"WATER_GENASI-Nage":  {
 "Code" : "Nage",
 "Race" : "",
 "SubRace" : "WATER_GENASI","UseNumber" : -1,
 "Description" : "Votre vitesse de nage est de 9 mètres."
  },
"WATER_GENASI-Appeler la vague":  {
 "Code" : "Appeler la vague",
 "Race" : "",
 "SubRace" : "WATER_GENASI","UseNumber" : 1,"RequiredLevel" : 3,
 "Description" : "Vous pouvez lancer le sort mineur façonnage de l’eau. Une fois le niveau 3 atteint, vous pouvez lancer le sort création ou destruction d’eau une fois comme un sort de niveau 2 et vous regagnez la capacité de le relancer ainsi après un repos long. La Constitution est votre caractéristique d'incantation pour ce sort."
  },
"ELF-Vision dans le noir":  {
 "Code" : "Vision dans le noir",
 "Race" : "ELF",
 "SubRace" : "","UseNumber" : -1,
 "Description" : "Vous pouvez voir à 18 mètres dans une lumière faible comme vous verriez avec une lumière vive, et dans le noir comme vous verriez avec une lumière faible. Dans le noir, vous ne discernez pas les couleurs, uniquement des nuances de gris."
  },
"ELF-Sens aiguisés":  {
 "Code" : "Sens aiguisés",
 "Race" : "ELF",
 "SubRace" : "","Stats" : true,
 "Description" : "Vous maîtrisez la compétence Perception."
  },
"ELF-Ascendance féerique":  {
 "Code" : "Ascendance féerique",
 "Race" : "ELF",
 "SubRace" : "","Stats" : true,
 "Description" : "Vous avez un avantage aux jets de sauvegarde contre les effets de charme et la magie ne peut pas vous endormir."
  },
"ELF-Transe":  {
 "Code" : "Transe",
 "Race" : "ELF",
 "SubRace" : "","UseNumber" : -1,
 "Description" : "Les elfes n'ont pas besoin de dormir. Au lieu de cela, ils méditent profondément, restant à demi conscients, 4 heures par jour (le mot commun pour désigner cette méditation est « transe »). En méditant, vous pouvez rêver, tant bien que mal ; ces rêves sont en fait des exercices mentaux qui deviennent un réflexe après des années de pratique. Après un repos de ce type, vous obtenez les mêmes avantages qu'un humain après 8 heures de sommeil."
  },
"HIGH_ELF-Cachette naturelle":  {
 "Code" : "Cachette naturelle",
 "Race" : "",
 "SubRace" : "HIGH_ELF","UseNumber" : -1,
 "Description" : "Vous pouvez tenter de vous cacher dans une zone à visibilité réduite, comme en présence de branchages, de forte pluie, de neige qui tombe, de brume ou autre phénomène naturel."
  },
"HIGH_ELF-Entraînement aux armes elfiques":  {
 "Code" : "Entraînement aux armes elfiques",
 "Race" : "",
 "SubRace" : "HIGH_ELF","Stats" : true,"Auto" : true,
 "Description" : "Vous obtenez la maîtrise des épées (longues et courtes) et des arcs (longs et courts)."
  },
"DROW-Vision dans le noir supérieure":  {
 "Code" : "Vision dans le noir supérieure",
 "Race" : "",
 "SubRace" : "DROW","UseNumber" : -1,
 "Description" : "Votre vision dans le noir est étendue à 36 mètres."
  },
"DROW-Sensibilité à la lumière du soleil":  {
 "Code" : "Sensibilité à la lumière du soleil",
 "Race" : "",
 "SubRace" : "DROW","UseNumber" : -1,
 "Description" : "Vous avez un désavantage aux jets d'attaque et aux jets de Sagesse (Perception) basés sur ​​la vue quand vous, la cible de l'attaque ou ce que vous essayez de détecter est exposé à la lumière du soleil."
  },
"DROW-Entraînement aux armes drows":  {
 "Code" : "Entraînement aux armes drows",
 "Race" : "",
 "SubRace" : "DROW","Stats" : true,"Auto" : true,
 "Description" : "Vous obtenez la maîtrise des rapières, des épées courtes et des arbalètes de poing"
  },
"DROW-Magie drow":  {
 "Code" : "Magie drow",
 "Race" : "",
 "SubRace" : "DROW","UseNumber" : 1,"RequiredLevel" : 3,
 "Description" : "Vous connaissez le sort mineur lumières dansantes. Lorsque vous atteignez le niveau 3, vous pouvez lancer le sort lueurs féeriques une fois avec ce trait et regagnez cette capacité lorsque vous terminez un repos long. Lorsque vous atteignez le niveau 5, vous pouvez lancer le sort ténèbres une fois avec ce trait et regagnez cette capacité lorsque vous terminez un repos long. Le Charisme est votre caractéristique d'incantation pour ces sorts."
  },
"WOODEN_ELF-Entraînement aux armes elfiques":  {
 "Code" : "Entraînement aux armes elfiques",
 "Race" : "",
 "SubRace" : "WOODEN_ELF","Stats" : true,"Auto" : true,
 "Description" : "Vous obtenez la maîtrise des épées (longues et courtes) et des arcs (longs et courts)."
  },
"HALFELIN-Chanceux":  {
 "Code" : "Chanceux",
 "Race" : "HALFELIN",
 "SubRace" : "","UseNumber" : -1,
 "Description" : "Lorsque vous obtenez un 1 au dé d'un jet d'attaque, de caractéristique ou de sauvegarde, vous pouvez relancer le dé et devez alors utiliser ce nouveau résultat."
  },
"HALFELIN-Vaillant":  {
 "Code" : "Vaillant",
 "Race" : "HALFELIN",
 "SubRace" : "","Stats" : true,
 "Description" : "Vous avez un avantage aux jets de sauvegarde pour ne pas être effrayé."
  },
"HALFELIN-Agilité halfeline":  {
 "Code" : "Agilité halfeline",
 "Race" : "HALFELIN",
 "SubRace" : "","UseNumber" : -1,
 "Description" : "Vous pouvez passer dans l'espace de toute créature d'une taille supérieure à la vôtre"
  },
"LIGHT_FOOT_HALFELIN-Discrétion naturelle":  {
 "Code" : "Discrétion naturelle",
 "Race" : "",
 "SubRace" : "LIGHT_FOOT_HALFELIN",
 "Description" : "Vous pouvez tenter de vous cacher si vous vous trouvez derrière une créature d'une taille supérieure à la vôtre."
  },
"ROBUST_HALFELIN-Résistance des robustes":  {
 "Code" : "Résistance des robustes",
 "Race" : "",
 "SubRace" : "ROBUST_HALFELIN","Stats" : true,"Auto" : true,
 "Description" : "Vous obtenez un avantage aux jets de sauvegarde contre le poison et la résistance contre les dégâts de poison."
  },
"DWARF-Vision dans le noir":  {
 "Code" : "Vision dans le noir",
 "Race" : "DWARF",
 "SubRace" : "","UseNumber" : -1,
 "Description" : "Habitué à la vie souterraine, vous avez une vision supérieure dans l'obscurité et la lumière faible. Vous pouvez voir à 18 mètres dans une zone de lumière faible comme vous verriez avec une lumière vive, et dans le noir comme vous verriez avec une lumière faible. Dans le noir, vous ne discernez pas les couleurs, uniquement des nuances de gris."
  },
"DWARF-Résistance naine":  {
 "Code" : "Résistance naine",
 "Race" : "DWARF",
 "SubRace" : "","Stats" : true,"Auto" : true,
 "Description" : "Vous avez un avantage aux jets de sauvegarde contre le poison et obtenez la résistance contre les dégâts de poison."
  },
"DWARF-Entraînement aux armes naines":  {
 "Code" : "Entraînement aux armes naines",
 "Race" : "DWARF",
 "SubRace" : "","Stats" : true,"Auto" : true,
 "Description" : "Vous obtenez la maîtrise des hachettes, des haches d'armes, des marteaux légers et des marteaux de guerre."
  },
"DWARF-Maîtrise des outils":  {
 "Code" : "Maîtrise des outils",
 "Race" : "DWARF",
 "SubRace" : "","Stats" : true,
 "Description" : "Vous obtenez la maîtrise d'un des outils d'artisan suivant au choix : outils de forgeron, outils de brasseur ou outils de maçon."
  },
"DWARF-Connaissance de la pierre":  {
 "Code" : "Connaissance de la pierre",
 "Race" : "DWARF",
 "SubRace" : "","UseNumber" : -1,
 "Description" : "Chaque fois que vous effectuez un jet d'Intelligence (Histoire) en relation avec l'origine d'un travail lié à la pierre, considérez que vous maîtrisez la compétence Histoire et ajoutez le double de votre bonus de maîtrise au jet, au lieu du bonus de maîtrise normal."
  },
"HILLS_DWARF-Robustesse naine":  {
 "Code" : "Robustesse naine",
 "Race" : "",
 "SubRace" : "HILLS_DWARF","Stats" : true,
 "Description" : "Vos points de vie maximums augmentent de 1 à chaque niveau."
  },
"MONTAINS_DWARF-Formation au port des armures naines":  {
 "Code" : "Formation au port des armures naines",
 "Race" : "",
 "SubRace" : "MONTAINS_DWARF","Stats" : true,"Auto" : true,
 "Description" : "Vous maîtrisez les armures légères et intermédiaires."
  },
"HALF_ELF-Vision dans le noir":  {
 "Code" : "Vision dans le noir",
 "Race" : "HALF_ELF",
 "SubRace" : "","UseNumber" : -1,
 "Description" : "Grâce à votre sang elfe,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"HALF_ELF-Ascendance féerique":  {
 "Code" : "Ascendance féerique",
 "Race" : "HALF_ELF",
 "SubRace" : "","Stats" : true,"Auto" : true,
 "Description" : "Vous avez un avantage aux jets de sauvegarde contre les effets de charme et la magie ne peut pas vous endormir."
  },
"HALF_ELF-Polyvalence":  {
 "Code" : "Polyvalence",
 "Race" : "HALF_ELF",
 "SubRace" : "","Stats" : true,
 "Description" : "Vous gagnez la maîtrise de deux compétences de votre choix."
  },
"HALF_ORC-Vision dans le noir":  {
 "Code" : "Vision dans le noir",
 "Race" : "HALF_ORC",
 "SubRace" : "","UseNumber" : -1,
 "Description" : "Grâce à votre sang orque,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"HALF_ORC-Menaçant":  {
 "Code" : "Menaçant",
 "Race" : "HALF_ORC",
 "SubRace" : "","Stats" : true,
 "Description" : "Vous gagnez la maîtrise de la compétence Intimidation."
  },
"HALF_ORC-Endurance implacable":  {
 "Code" : "Endurance implacable",
 "Race" : "HALF_ORC",
 "SubRace" : "","UseNumber" : -1,
 "Description" : "Lorsque vous tombez à 0 point de vie, mais que vous n'êtes pas tué sur le coup, vous pouvez passer à 1 point de vie à la place. Vous devez terminer un repos long avant de pouvoir utiliser cette capacité de nouveau."
  },
"HALF_ORC-Attaques sauvages":  {
 "Code" : "Attaques sauvages",
 "Race" : "HALF_ORC",
 "SubRace" : "","UseNumber" : -1,
 "Description" : "Lorsque vous réalisez un coup critique lors d'une attaque au corps à corps avec une arme, vous pouvez jeter l'un des dés de dégâts de l'arme une deuxième fois et l'ajouter aux dégâts supplémentaires du coup critique."
  },
"DRAGON_BORN-Souffle":  {
 "Code" : "Souffle",
 "Race" : "DRAGON_BORN",
 "SubRace" : "","UseNumber" : -1,
 "Description" : "Vous pouvez utiliser votre action pour expirer une énergie destructrice. Votre ascendance draconique détermine la taille, la forme et le type de dégâts de votre souffle. Lorsque vous utilisez votre souffle, toute créature dans la zone de l'expiration doit faire un jet de sauvegarde, dont le type est déterminé par votre ascendance draconique. Le DD de ce jet de sauvegarde est égal à 8 + votre modificateur de Constitution + votre bonus de maîtrise. En cas d'échec, la créature subit 2d6 dégâts, et la moitié en cas de réussite. Les dégâts augmentent à 3d6 au niveau 6, 4d6 au niveau 11, et 5d6 au niveau 16. Après avoir utilisé votre souffle, vous devez terminer un repos court ou long pour pouvoir l'utiliser à nouveau. Dragon	Type de dégâts	Souffle Blanc	Froid	        cône de 4,50 m (JdS de Con.) Bleu	Foudre	        ligne de 1,50 x 9 m (JdS de Dex.) Noir	Acide	        ligne de 1,50 x 9 m (JdS de Dex.) Rouge	Feu	         cône de 4,50 m (JdS de Dex.) Vert	Poison	        cône de 4,50 m (JdS de Con.) Airain	Feu	         ligne de 1,50 x 9 m (JdS de Dex.) Argent	Froid	        cône de 4,50 m (JdS de Con.) Bronze	Foudre	        ligne de 1,50 x 9 m (JdS de Dex.) Cuivre	Acide	        ligne de 1,50 x 9 m (JdS de Dex.) Or	 Feu	        cône de 4,50 m (JdS de Dex.)"
  },
"DRAGON_BORN-Résistance aux dégâts":  {
 "Code" : "Résistance aux dégâts",
 "Race" : "DRAGON_BORN",
 "SubRace" : "","Stats" : true,"Auto" : true,
 "Description" : "Vous obtenez la résistance au type de dégâts associé à votre ascendance draconique."
  },
"GNOME-Vision dans le noir":  {
 "Code" : "Vision dans le noir",
 "Race" : "GNOME",
 "SubRace" : "","UseNumber" : -1,
 "Description" : "Habitué à vivre sous terre,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"GNOME-Ruse gnome":  {
 "Code" : "Ruse gnome",
 "Race" : "GNOME",
 "SubRace" : "","Stats" : true,"Auto" : true,
 "Description" : "Vous avez un avantage aux jets de sauvegarde d'Intelligence, de Sagesse et de Charisme contre la magie."
  },
"FORESTS_GNOME-Illusionniste-né":  {
 "Code" : "Illusionniste-né",
 "Race" : "",
 "SubRace" : "FORESTS_GNOME","UseNumber" : -1,
 "Description" : "Vous connaissez le sort mineur illusion mineure. L'Intelligence est votre caractéristique d'incantation pour ce sort."
  },
"FORESTS_GNOME-Communication avec les petits animaux":  {
 "Code" : "Communication avec les petits animaux",
 "Race" : "",
 "SubRace" : "FORESTS_GNOME","UseNumber" : -1,
 "Description" : "À l'aide de sons et de gestes, vous pouvez communiquer des idées simples à des bêtes de taille P ou plus petite. Les gnomes des forêts aiment les animaux et traitent de manière bienveillante comme un animal domestique tout animal qu'ils peuvent trouver (écureuils, blaireaux, lapins, taupes, picidés, etc.)."
  },
"ROCKS_GNOME-Connaissance en ingénierie":  {
 "Code" : "Connaissance en ingénierie",
 "Race" : "",
 "SubRace" : "ROCKS_GNOME","UseNumber" : -1,
 "Description" : "Chaque fois que vous effectuez un jet d'Intelligence (Histoire) en relation avec l'alchimie, des objets magiques ou des dispositifs technologiques, ajoutez le double de votre bonus de maîtrise au jet, au lieu du bonus de maîtrise normal."
  },
"ROCKS_GNOME-Bricoleur":  {
 "Code" : "Bricoleur",
 "Race" : "",
 "SubRace" : "ROCKS_GNOME","UseNumber" : -1,
 "Description" : "Vous maîtrisez les outils de bricoleur. En utilisant ces outils, vous pouvez passer 1 heure et dépenser pour 10 po de matériaux pour construire un mécanisme de taille TP, de CA 5 et 1 pv. Le dispositif cesse de fonctionner après 24 heures (sauf si vous passez 1 heure à le réparer) ou si vous utilisez une action pour le démonter ; à ce moment, vous pouvez récupérer les matériaux que vous avez utilisés pour le créer. Vous pouvez avoir jusqu'à trois de ces dispositifs actifs à la fois. Lorsque vous créez un mécanisme, choisissez l'une des options suivantes :  Allume feu. Le mécanisme produit une toute petite flamme qui peut être utilisée pour allumer une bougie ou une torche au prix d'une action. Boîte à musique. Lorsqu'on l'ouvre, la boîte reproduit une chanson (toujours la même) à un volume modéré jusqu'à la fin du morceau ou avant si la boîte est refermée. Jouet mécanique. Le jouet représente un animal ou une personne, comme une grenouille, une souris, un oiseau ou un soldat, sur des roulettes. Lorsqu'il est placé sur le sol, il se déplace de 1,50 mètre chaque tour dans une direction aléatoire et fait des bruits en fonction de la créature qu'il représente."
  },
"DEPTH_GNOME-Vision dans le noir supérieure":  {
 "Code" : "Vision dans le noir supérieure",
 "Race" : "",
 "SubRace" : "DEPTH_GNOME","UseNumber" : -1,
 "Description" : "Votre vision dans le noir a une portée de 36 mètres."
  },
"DEPTH_GNOME-Ruse gnome":  {
 "Code" : "Ruse gnome",
 "Race" : "",
 "SubRace" : "DEPTH_GNOME","Stats" : true,"Auto" : true,
 "Description" : "Vous avez l'avantage aux jets de sauvegarde d'Intelligence, de Sagesse et de Charisme contre la magie."
  },
"DEPTH_GNOME-Teint pierreux":  {
 "Code" : "Teint pierreux",
 "Race" : "",
 "SubRace" : "DEPTH_GNOME","UseNumber" : -1,
 "Description" : "Vous avez l'avantage aux jets de Dextérité (Discrétion) pour vous cacher sur un terrain rocheux."
  },
"TIEFFLING-Vision dans le noir":  {
 "Code" : "Vision dans le noir",
 "Race" : "TIEFFLING",
 "SubRace" : "","UseNumber" : -1,
 "Description" : "Grâce à votre héritage infernal, vous avez une vision supérieure dans le noir et les conditions de faible éclairage. Vous pouvez voir à 18 mètres dans une lumière faible comme vous verriez avec une lumière vive, et dans le noir comme vous verriez avec une lumière faible. Dans le noir, vous ne discernez pas les couleurs, uniquement des nuances de gris."
  },
"TIEFFLING-Résistance infernale":  {
 "Code" : "Résistance infernale",
 "Race" : "TIEFFLING",
 "SubRace" : "","Stats" : true,"Auto" : true,
 "Description" : "Vous avez la résistance aux dégâts de feu."
  },
"TIEFFLING-Ascendance infernale":  {
 "Code" : "Ascendance infernale",
 "Race" : "TIEFFLING",
 "SubRace" : "","Stats" : true,
 "Description" : "Vous connaissez le sort mineur thaumaturgie. Quand vous atteignez le niveau 3, vous pouvez lancer le sort représailles infernales comme un sort de niveau 2 une fois avec ce trait et regagnez cette capacité lorsque vous terminez un repos long. Quand vous atteignez le niveau 5, vous pouvez lancer le sort ténèbres une fois avec ce trait et regagnez cette capacité lorsque vous terminez un repos long. Le Charisme est votre caractéristique d'incantation pour ces sorts."
  },
"AARAKOCRA-Vol":  {
 "Code" : "Vol",
 "Race" : "AARAKOCRA",
 "SubRace" : "","UseNumber" : -1,
 "Description" : "Vous avez une vitesse de vol de 15 mètres par round. Pour utiliser cette vitesse, vous ne devez par porter d'armure moyenne ou lourde."
  },
"AARAKOCRA-Serre":  {
 "Code" : "Serre",
 "Race" : "AARAKOCRA",
 "SubRace" : "","UseNumber" : -1,
 "Description" : "Vous maîtrisez vos armes naturelles, lesquelles infligent 1d4 de dégâts tranchants."
  },
"GOLIATH-Athlète naturel":  {
 "Code" : "Athlète naturel",
 "Race" : "GOLIATH",
 "SubRace" : "","Stats" : true,
 "Description" : "Vous maîtrisez la compétence Athlétisme."
  },
"GOLIATH-Endurance de la pierre":  {
 "Code" : "Endurance de la pierre",
 "Race" : "GOLIATH",
 "SubRace" : "","UseNumber" : -1,
 "Description" : "Vous pouvez vous concentrer pour éviter occasionnellement une blessure. Lorsque vous subissez des dégâts, vous pouvez utiliser votre réaction pour lancer un d12. Ajoutez votre modificateur de Constitution au nombre obtenu, et réduisez les dommages de ce total. Après avoir utilisé ce trait, vous devez terminer un repos court ou long avant de pouvoir le réutiliser."
  },
"GOLIATH-Puissamment bâtit":  {
 "Code" : "Puissamment bâtit",
 "Race" : "GOLIATH",
 "SubRace" : "","UseNumber" : -1,
 "Description" : "Vous comptez comme étant plus grand d'une taille pour déterminer votre capacité de charge et le poids que vous pouvez pousser, traîner ou soulever."
  },
"GOLIATH-Montagnard":  {
 "Code" : "Montagnard",
 "Race" : "GOLIATH",
 "SubRace" : "","UseNumber" : -1,
 "Description" : "Vous êtes habitué aux hautes altitudes, y compris des altitudes supérieures à 6000 mètres. Vous êtes aussi naturellement habitué aux climats froids, comme décrit dans le chapitre 5 du Guide du Maître."
  }</v>
      </c>
    </row>
    <row r="65" spans="1:2">
      <c r="A65" s="57"/>
      <c r="B65" s="18"/>
    </row>
    <row r="66" spans="1:2">
      <c r="A66" s="57"/>
      <c r="B66" s="18"/>
    </row>
    <row r="67" spans="1:2">
      <c r="A67" s="57"/>
      <c r="B67" s="18"/>
    </row>
    <row r="68" spans="1:2">
      <c r="A68" s="57"/>
      <c r="B68" s="18"/>
    </row>
    <row r="69" spans="1:2">
      <c r="A69" s="57"/>
      <c r="B69" s="18"/>
    </row>
    <row r="70" spans="1:2">
      <c r="A70" s="57"/>
      <c r="B70" s="18"/>
    </row>
    <row r="71" spans="1:2">
      <c r="A71" s="57"/>
      <c r="B71" s="18"/>
    </row>
    <row r="72" spans="1:2">
      <c r="A72" s="57"/>
      <c r="B72" s="18"/>
    </row>
    <row r="73" spans="1:2">
      <c r="A73" s="57"/>
      <c r="B73" s="18"/>
    </row>
    <row r="74" spans="1:2">
      <c r="A74" s="57"/>
      <c r="B74" s="18"/>
    </row>
    <row r="75" spans="1:2">
      <c r="A75" s="57"/>
      <c r="B75" s="18"/>
    </row>
    <row r="76" spans="1:2">
      <c r="A76" s="57"/>
      <c r="B76" s="18"/>
    </row>
    <row r="77" spans="1:2">
      <c r="A77" s="57"/>
      <c r="B77" s="18"/>
    </row>
    <row r="78" spans="1:2">
      <c r="A78" s="57"/>
      <c r="B78" s="18"/>
    </row>
    <row r="79" spans="1:2">
      <c r="A79" s="57"/>
      <c r="B79" s="18"/>
    </row>
    <row r="80" spans="1:2">
      <c r="A80" s="57"/>
      <c r="B80" s="18"/>
    </row>
    <row r="81" spans="1:2">
      <c r="A81" s="57"/>
      <c r="B81" s="18"/>
    </row>
    <row r="82" spans="1:2">
      <c r="A82" s="57"/>
      <c r="B82" s="18"/>
    </row>
    <row r="83" spans="1:2">
      <c r="A83" s="57"/>
      <c r="B83" s="18"/>
    </row>
    <row r="84" spans="1:2">
      <c r="A84" s="57"/>
      <c r="B84" s="18"/>
    </row>
    <row r="85" spans="1:2">
      <c r="A85" s="57"/>
      <c r="B85" s="18"/>
    </row>
    <row r="86" spans="1:2">
      <c r="A86" s="57"/>
      <c r="B86" s="18"/>
    </row>
    <row r="87" spans="1:2">
      <c r="A87" s="57"/>
      <c r="B87" s="18"/>
    </row>
    <row r="88" spans="1:2">
      <c r="A88" s="57"/>
      <c r="B88" s="18"/>
    </row>
    <row r="89" spans="1:2">
      <c r="A89" s="57"/>
      <c r="B89" s="18"/>
    </row>
    <row r="90" spans="1:2">
      <c r="A90" s="57"/>
      <c r="B90" s="18"/>
    </row>
    <row r="91" spans="1:2">
      <c r="A91" s="57"/>
      <c r="B91" s="18"/>
    </row>
    <row r="92" spans="1:2">
      <c r="A92" s="57"/>
      <c r="B92" s="18"/>
    </row>
    <row r="93" spans="1:2">
      <c r="A93" s="57"/>
      <c r="B93" s="18"/>
    </row>
    <row r="94" spans="1:2">
      <c r="A94" s="57"/>
      <c r="B94" s="18"/>
    </row>
    <row r="95" spans="1:2">
      <c r="A95" s="57"/>
      <c r="B95" s="18"/>
    </row>
    <row r="96" spans="1:2">
      <c r="A96" s="57"/>
      <c r="B96" s="18"/>
    </row>
    <row r="97" spans="1:2">
      <c r="A97" s="57"/>
      <c r="B97" s="18"/>
    </row>
    <row r="98" spans="1:2">
      <c r="A98" s="57"/>
      <c r="B98" s="18"/>
    </row>
    <row r="99" spans="1:2">
      <c r="A99" s="57"/>
      <c r="B99" s="18"/>
    </row>
  </sheetData>
  <conditionalFormatting sqref="C1:C1048576">
    <cfRule type="expression" dxfId="0" priority="1">
      <formula>COUNTIF($C:$C,"="&amp;C1)&gt;1</formula>
    </cfRule>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topLeftCell="B7" workbookViewId="0">
      <selection activeCell="G9" sqref="G9"/>
    </sheetView>
  </sheetViews>
  <sheetFormatPr baseColWidth="10" defaultRowHeight="15"/>
  <cols>
    <col min="1" max="1" width="28.140625" customWidth="1"/>
    <col min="2" max="2" width="26.140625" customWidth="1"/>
    <col min="3" max="3" width="40.7109375" customWidth="1"/>
    <col min="4" max="4" width="39" customWidth="1"/>
    <col min="5" max="5" width="38.5703125" customWidth="1"/>
    <col min="6" max="6" width="27.28515625" customWidth="1"/>
  </cols>
  <sheetData>
    <row r="1" spans="1:8">
      <c r="A1" s="46" t="s">
        <v>312</v>
      </c>
      <c r="B1" s="67" t="s">
        <v>954</v>
      </c>
      <c r="C1" s="20" t="s">
        <v>955</v>
      </c>
      <c r="D1" s="20" t="s">
        <v>2708</v>
      </c>
      <c r="E1" s="20" t="s">
        <v>956</v>
      </c>
      <c r="F1" s="20" t="s">
        <v>2709</v>
      </c>
    </row>
    <row r="2" spans="1:8" ht="12.75" customHeight="1">
      <c r="A2" s="70" t="s">
        <v>953</v>
      </c>
      <c r="B2" s="68" t="s">
        <v>960</v>
      </c>
      <c r="C2" s="68" t="s">
        <v>978</v>
      </c>
      <c r="D2" s="195"/>
      <c r="E2" s="195" t="s">
        <v>2710</v>
      </c>
      <c r="F2" s="105" t="s">
        <v>87</v>
      </c>
      <c r="G2">
        <f>IF(ISBLANK(F2),0,LEFT(F2,LEN(F2)-3)*IF(RIGHT(F2,2)="po",100,IF(RIGHT(F2,2)="pa",10,1)))</f>
        <v>1500</v>
      </c>
      <c r="H2" t="str">
        <f>""""&amp;A2&amp;""":  {
 ""Id"" : """&amp;A2&amp;""",
 ""Name"" : """&amp;B2&amp;""",
 ""Skills"" : ["&amp;C2&amp;"],
 ""Objects"" : ["&amp;D2&amp;"],
 ""StartingObjects"" : ["&amp;E2&amp;"],
 ""StartingMoney"" : "&amp;G2&amp;"
  }"</f>
        <v>"ACOLYTE":  {
 "Id" : "ACOLYTE",
 "Name" : "Acolyte",
 "Skills" : ["Perspicacité", "Religion"],
 "Objects" : [],
 "StartingObjects" : ["Symbole sacré","Livre de prières", "5 bâtons d'encens", "Habits de cérémonie","Vêtements communs"],
 "StartingMoney" : 1500
  }</v>
      </c>
    </row>
    <row r="3" spans="1:8" ht="16.5" customHeight="1">
      <c r="A3" s="154" t="s">
        <v>1035</v>
      </c>
      <c r="B3" s="58" t="s">
        <v>961</v>
      </c>
      <c r="C3" s="42" t="s">
        <v>979</v>
      </c>
      <c r="D3" s="196"/>
      <c r="E3" s="196" t="s">
        <v>2711</v>
      </c>
      <c r="F3" s="106" t="s">
        <v>87</v>
      </c>
      <c r="G3">
        <f t="shared" ref="G3:G19" si="0">IF(ISBLANK(F3),0,LEFT(F3,LEN(F3)-3)*IF(RIGHT(F3,2)="po",100,IF(RIGHT(F3,2)="pa",10,1)))</f>
        <v>1500</v>
      </c>
      <c r="H3" t="str">
        <f t="shared" ref="H3:H19" si="1">""""&amp;A3&amp;""":  {
 ""Id"" : """&amp;A3&amp;""",
 ""Name"" : """&amp;B3&amp;""",
 ""Skills"" : ["&amp;C3&amp;"],
 ""Objects"" : ["&amp;D3&amp;"],
 ""StartingObjects"" : ["&amp;E3&amp;"],
 ""StartingMoney"" : "&amp;G3&amp;"
  }"</f>
        <v>"GUILD_ARTISAN":  {
 "Id" : "GUILD_ARTISAN",
 "Name" : "Artisan De Guilde",
 "Skills" : ["Perspicacité", "Persuasion"],
 "Objects" : [],
 "StartingObjects" : ["Lettre de recommandation de votre guilde", "Vêtements de voyage"],
 "StartingMoney" : 1500
  }</v>
      </c>
    </row>
    <row r="4" spans="1:8" ht="14.25" customHeight="1">
      <c r="A4" s="55" t="s">
        <v>1023</v>
      </c>
      <c r="B4" s="27" t="s">
        <v>962</v>
      </c>
      <c r="C4" s="27" t="s">
        <v>993</v>
      </c>
      <c r="D4" s="197" t="s">
        <v>2712</v>
      </c>
      <c r="E4" s="197" t="s">
        <v>2713</v>
      </c>
      <c r="F4" s="107" t="s">
        <v>87</v>
      </c>
      <c r="G4">
        <f t="shared" si="0"/>
        <v>1500</v>
      </c>
      <c r="H4" t="str">
        <f t="shared" si="1"/>
        <v>"ARTIST":  {
 "Id" : "ARTIST",
 "Name" : "Artiste",
 "Skills" : ["Acrobatie", "Représentation"],
 "Objects" : ["Kit de déguisement"],
 "StartingObjects" : ["Cadeau d'un admirateur (une lettre d'amour, une mèche de cheveux, une babiole)", "Costume"],
 "StartingMoney" : 1500
  }</v>
      </c>
    </row>
    <row r="5" spans="1:8" ht="15" customHeight="1">
      <c r="A5" s="50" t="s">
        <v>957</v>
      </c>
      <c r="B5" s="58" t="s">
        <v>963</v>
      </c>
      <c r="C5" s="42" t="s">
        <v>980</v>
      </c>
      <c r="D5" s="196" t="s">
        <v>2714</v>
      </c>
      <c r="E5" s="196" t="s">
        <v>2715</v>
      </c>
      <c r="F5" s="106" t="s">
        <v>87</v>
      </c>
      <c r="G5">
        <f t="shared" si="0"/>
        <v>1500</v>
      </c>
      <c r="H5" t="str">
        <f t="shared" si="1"/>
        <v>"CHARLATAN":  {
 "Id" : "CHARLATAN",
 "Name" : "Charlatan",
 "Skills" : ["Escamotage", "Tromperie"],
 "Objects" : ["Kit de déguisement", "Kit de contrefaçon"],
 "StartingObjects" : ["Kit de déguisement", "Vêtements fins"],
 "StartingMoney" : 1500
  }</v>
      </c>
    </row>
    <row r="6" spans="1:8" ht="19.5" customHeight="1">
      <c r="A6" s="55" t="s">
        <v>1024</v>
      </c>
      <c r="B6" s="27" t="s">
        <v>964</v>
      </c>
      <c r="C6" s="27" t="s">
        <v>981</v>
      </c>
      <c r="D6" s="197" t="s">
        <v>2707</v>
      </c>
      <c r="E6" s="197" t="s">
        <v>2733</v>
      </c>
      <c r="F6" s="107" t="s">
        <v>87</v>
      </c>
      <c r="G6">
        <f t="shared" si="0"/>
        <v>1500</v>
      </c>
      <c r="H6" t="str">
        <f t="shared" si="1"/>
        <v>"CRIMINAL":  {
 "Id" : "CRIMINAL",
 "Name" : "Criminel",
 "Skills" : ["Discrétion", "Tromperie"],
 "Objects" : ["Outils de voleur"],
 "StartingObjects" : ["Pied-de-biche", "Vêtements communs sombres avec une capuche"],
 "StartingMoney" : 1500
  }</v>
      </c>
    </row>
    <row r="7" spans="1:8" ht="18.75" customHeight="1">
      <c r="A7" s="50" t="s">
        <v>1025</v>
      </c>
      <c r="B7" s="58" t="s">
        <v>965</v>
      </c>
      <c r="C7" s="42" t="s">
        <v>982</v>
      </c>
      <c r="D7" s="196" t="s">
        <v>2716</v>
      </c>
      <c r="E7" s="196" t="s">
        <v>2717</v>
      </c>
      <c r="F7" s="106" t="s">
        <v>84</v>
      </c>
      <c r="G7">
        <f t="shared" si="0"/>
        <v>1000</v>
      </c>
      <c r="H7" t="str">
        <f t="shared" si="1"/>
        <v>"STREETS_CHILD":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v>
      </c>
    </row>
    <row r="8" spans="1:8" ht="18.75" customHeight="1">
      <c r="A8" s="55" t="s">
        <v>1022</v>
      </c>
      <c r="B8" s="27" t="s">
        <v>966</v>
      </c>
      <c r="C8" s="27" t="s">
        <v>983</v>
      </c>
      <c r="D8" s="197" t="s">
        <v>2704</v>
      </c>
      <c r="E8" s="197" t="s">
        <v>2718</v>
      </c>
      <c r="F8" s="107" t="s">
        <v>38</v>
      </c>
      <c r="G8">
        <f t="shared" si="0"/>
        <v>500</v>
      </c>
      <c r="H8" t="str">
        <f t="shared" si="1"/>
        <v>"HERMIT":  {
 "Id" : "HERMIT",
 "Name" : "Ermite",
 "Skills" : ["Médecine", "Religion"],
 "Objects" : ["Kit d'herboriste"],
 "StartingObjects" : ["Kit d'herboriste", "Etui à parchemin remplis de notes sur vos études ou vos prières", "Couverture pour l'hiver", "Vêtements communs"],
 "StartingMoney" : 500
  }</v>
      </c>
    </row>
    <row r="9" spans="1:8" ht="18.75" customHeight="1">
      <c r="A9" s="154" t="s">
        <v>1034</v>
      </c>
      <c r="B9" s="58" t="s">
        <v>967</v>
      </c>
      <c r="C9" s="42" t="s">
        <v>984</v>
      </c>
      <c r="D9" s="196" t="s">
        <v>2719</v>
      </c>
      <c r="E9" s="196" t="s">
        <v>2720</v>
      </c>
      <c r="F9" s="106" t="s">
        <v>84</v>
      </c>
      <c r="G9">
        <f t="shared" si="0"/>
        <v>1000</v>
      </c>
      <c r="H9" t="str">
        <f t="shared" si="1"/>
        <v>"PEOPLE_HERO":  {
 "Id" : "PEOPLE_HERO",
 "Name" : "Héros Du Peuple",
 "Skills" : ["Dressage", "Survie"],
 "Objects" : ["Véhicules (terrestres)"],
 "StartingObjects" : ["Pelle", "Pot en fer", "Vêtements communs"],
 "StartingMoney" : 1000
  }</v>
      </c>
    </row>
    <row r="10" spans="1:8" ht="14.25" customHeight="1">
      <c r="A10" s="55" t="s">
        <v>1026</v>
      </c>
      <c r="B10" s="27" t="s">
        <v>968</v>
      </c>
      <c r="C10" s="27" t="s">
        <v>985</v>
      </c>
      <c r="D10" s="197" t="s">
        <v>2721</v>
      </c>
      <c r="E10" s="197" t="s">
        <v>2722</v>
      </c>
      <c r="F10" s="107" t="s">
        <v>87</v>
      </c>
      <c r="G10">
        <f t="shared" si="0"/>
        <v>1500</v>
      </c>
      <c r="H10" t="str">
        <f t="shared" si="1"/>
        <v>"MARINE":  {
 "Id" : "MARINE",
 "Name" : "Marin",
 "Skills" : ["Athlétisme", "Perception"],
 "Objects" : ["Outils de navigateur", "Véhicules (aquatiques)"],
 "StartingObjects" : ["Corde en soie (15 m.)", "Porte bonheur", "Vêtements communs"],
 "StartingMoney" : 1500
  }</v>
      </c>
    </row>
    <row r="11" spans="1:8" ht="16.5" customHeight="1">
      <c r="A11" s="50" t="s">
        <v>958</v>
      </c>
      <c r="B11" s="58" t="s">
        <v>969</v>
      </c>
      <c r="C11" s="42" t="s">
        <v>986</v>
      </c>
      <c r="D11" s="196"/>
      <c r="E11" s="196" t="s">
        <v>2723</v>
      </c>
      <c r="F11" s="106" t="s">
        <v>61</v>
      </c>
      <c r="G11">
        <f t="shared" si="0"/>
        <v>2500</v>
      </c>
      <c r="H11" t="str">
        <f t="shared" si="1"/>
        <v>"NOBLE":  {
 "Id" : "NOBLE",
 "Name" : "Noble",
 "Skills" : ["Histoire", "Persuasion"],
 "Objects" : [],
 "StartingObjects" : ["Vêtements fins", "Chevalière", "Lettre de noblesse"],
 "StartingMoney" : 2500
  }</v>
      </c>
    </row>
    <row r="12" spans="1:8" ht="15.75" customHeight="1">
      <c r="A12" s="55" t="s">
        <v>1027</v>
      </c>
      <c r="B12" s="27" t="s">
        <v>970</v>
      </c>
      <c r="C12" s="27" t="s">
        <v>987</v>
      </c>
      <c r="D12" s="197"/>
      <c r="E12" s="197" t="s">
        <v>2724</v>
      </c>
      <c r="F12" s="107" t="s">
        <v>84</v>
      </c>
      <c r="G12">
        <f t="shared" si="0"/>
        <v>1000</v>
      </c>
      <c r="H12" t="str">
        <f t="shared" si="1"/>
        <v>"WISE":  {
 "Id" : "WISE",
 "Name" : "Sage",
 "Skills" : ["Arcanes", "Histoire"],
 "Objects" : [],
 "StartingObjects" : ["Bouteille d'encre noire", "Plume", "Petit couteau", "Lettre d'un collègue mort posant une question à laquelle vous n'avez pas encore été en mesure de répondre", "Vêtements communs"],
 "StartingMoney" : 1000
  }</v>
      </c>
    </row>
    <row r="13" spans="1:8" ht="18" customHeight="1">
      <c r="A13" s="50" t="s">
        <v>959</v>
      </c>
      <c r="B13" s="58" t="s">
        <v>971</v>
      </c>
      <c r="C13" s="42" t="s">
        <v>988</v>
      </c>
      <c r="D13" s="196"/>
      <c r="E13" s="196" t="s">
        <v>2725</v>
      </c>
      <c r="F13" s="106" t="s">
        <v>84</v>
      </c>
      <c r="G13">
        <f t="shared" si="0"/>
        <v>1000</v>
      </c>
      <c r="H13" t="str">
        <f t="shared" si="1"/>
        <v>"SAUVAGEON":  {
 "Id" : "SAUVAGEON",
 "Name" : "Sauvageon",
 "Skills" : ["Athlétisme", "Survie"],
 "Objects" : [],
 "StartingObjects" : ["Piège à mâchoires", "Trophée d'animal que vous avez tué", "Vêtements de voyage "],
 "StartingMoney" : 1000
  }</v>
      </c>
    </row>
    <row r="14" spans="1:8">
      <c r="A14" s="55" t="s">
        <v>1028</v>
      </c>
      <c r="B14" s="27" t="s">
        <v>972</v>
      </c>
      <c r="C14" s="56" t="s">
        <v>989</v>
      </c>
      <c r="D14" s="198" t="s">
        <v>2735</v>
      </c>
      <c r="E14" s="198" t="s">
        <v>2726</v>
      </c>
      <c r="F14" s="109" t="s">
        <v>84</v>
      </c>
      <c r="G14">
        <f t="shared" si="0"/>
        <v>1000</v>
      </c>
      <c r="H14" t="str">
        <f t="shared" si="1"/>
        <v>"SOLDIER":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v>
      </c>
    </row>
    <row r="15" spans="1:8">
      <c r="A15" s="154" t="s">
        <v>1032</v>
      </c>
      <c r="B15" s="58" t="s">
        <v>976</v>
      </c>
      <c r="C15" s="18"/>
      <c r="D15" s="199"/>
      <c r="E15" s="199" t="s">
        <v>2727</v>
      </c>
      <c r="F15" s="102" t="s">
        <v>77</v>
      </c>
      <c r="G15">
        <f t="shared" si="0"/>
        <v>2000</v>
      </c>
      <c r="H15" t="str">
        <f t="shared" si="1"/>
        <v>"BOUNTY_HUNTER":  {
 "Id" : "BOUNTY_HUNTER",
 "Name" : "Chasseur De Primes",
 "Skills" : [],
 "Objects" : [],
 "StartingObjects" : ["Vêtements appropriés à votre fonction"],
 "StartingMoney" : 2000
  }</v>
      </c>
    </row>
    <row r="16" spans="1:8">
      <c r="A16" s="155" t="s">
        <v>1033</v>
      </c>
      <c r="B16" s="27" t="s">
        <v>977</v>
      </c>
      <c r="C16" s="56"/>
      <c r="D16" s="198"/>
      <c r="E16" s="198" t="s">
        <v>2728</v>
      </c>
      <c r="F16" s="109" t="s">
        <v>2729</v>
      </c>
      <c r="G16">
        <f t="shared" si="0"/>
        <v>0</v>
      </c>
      <c r="H16" t="str">
        <f t="shared" si="1"/>
        <v>"TORMENTED":  {
 "Id" : "TORMENTED",
 "Name" : "Tourmenté",
 "Skills" : [],
 "Objects" : [],
 "StartingObjects" : ["Vêtements communs", "Babiole ayant une signification particulière pour vous"],
 "StartingMoney" : 0
  }</v>
      </c>
    </row>
    <row r="17" spans="1:8">
      <c r="A17" s="154" t="s">
        <v>1031</v>
      </c>
      <c r="B17" s="58" t="s">
        <v>973</v>
      </c>
      <c r="C17" s="18" t="s">
        <v>990</v>
      </c>
      <c r="D17" s="199"/>
      <c r="E17" s="199" t="s">
        <v>2730</v>
      </c>
      <c r="F17" s="102" t="s">
        <v>84</v>
      </c>
      <c r="G17">
        <f t="shared" si="0"/>
        <v>1000</v>
      </c>
      <c r="H17" t="str">
        <f t="shared" si="1"/>
        <v>"TRAVELER":  {
 "Id" : "TRAVELER",
 "Name" : "Voyageur *",
 "Skills" : ["Survie", "Persuasion"],
 "Objects" : [],
 "StartingObjects" : ["Bâton de marche", "Souvenir venu d’un pays lointain", "Livre rempli de notes sur vos périples ou de dessins", "Bouteille d'encre", "Plune", "Vêtements de voyage"],
 "StartingMoney" : 1000
  }</v>
      </c>
    </row>
    <row r="18" spans="1:8">
      <c r="A18" s="55" t="s">
        <v>1029</v>
      </c>
      <c r="B18" s="27" t="s">
        <v>974</v>
      </c>
      <c r="C18" s="56" t="s">
        <v>991</v>
      </c>
      <c r="D18" s="198"/>
      <c r="E18" s="198" t="s">
        <v>2731</v>
      </c>
      <c r="F18" s="109" t="s">
        <v>38</v>
      </c>
      <c r="G18">
        <f t="shared" si="0"/>
        <v>500</v>
      </c>
      <c r="H18" t="str">
        <f t="shared" si="1"/>
        <v>"CAPTIVE":  {
 "Id" : "CAPTIVE",
 "Name" : "Captif *",
 "Skills" : ["Nature", "Survie"],
 "Objects" : [],
 "StartingObjects" : ["Vêtements communs", "Bougie", "Gamelle", "Couverture"],
 "StartingMoney" : 500
  }</v>
      </c>
    </row>
    <row r="19" spans="1:8">
      <c r="A19" s="53" t="s">
        <v>1030</v>
      </c>
      <c r="B19" s="104" t="s">
        <v>975</v>
      </c>
      <c r="C19" s="54" t="s">
        <v>992</v>
      </c>
      <c r="D19" s="200"/>
      <c r="E19" s="200" t="s">
        <v>2732</v>
      </c>
      <c r="F19" s="108" t="s">
        <v>2729</v>
      </c>
      <c r="G19">
        <f t="shared" si="0"/>
        <v>0</v>
      </c>
      <c r="H19" t="str">
        <f t="shared" si="1"/>
        <v>"VILLAGE_IDIOT":  {
 "Id" : "VILLAGE_IDIOT",
 "Name" : "Idiot Du Village *",
 "Skills" : ["Discrétion", "Représentation"],
 "Objects" : [],
 "StartingObjects" : ["Sifflet", "Vêtements communs rapiécés", "Bourse contenant de jolis cailloux et un autre objet au choix"],
 "StartingMoney" : 0
  }</v>
      </c>
    </row>
    <row r="21" spans="1:8">
      <c r="H21" t="str">
        <f>CONCATENATE(H2,",
",H3,",
",H4,",
",H5,",
",H6,",
",H7,",
",H8,",
",H9,",
",H10,",
",H11,",
",H12,",
",H13,",
",H14,",
",H15,",
",H16,",
",H17,",
",H18,",
",H19)</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4"/>
  <sheetViews>
    <sheetView topLeftCell="A28" workbookViewId="0">
      <selection activeCell="F8" sqref="F8"/>
    </sheetView>
  </sheetViews>
  <sheetFormatPr baseColWidth="10" defaultRowHeight="15"/>
  <cols>
    <col min="1" max="1" width="16.85546875" customWidth="1"/>
    <col min="2" max="2" width="19.28515625" customWidth="1"/>
    <col min="3" max="5" width="15.5703125" customWidth="1"/>
    <col min="7" max="7" width="11.42578125" style="44"/>
    <col min="8" max="8" width="51.7109375" customWidth="1"/>
    <col min="9" max="9" width="5.28515625" customWidth="1"/>
    <col min="10" max="10" width="12" customWidth="1"/>
    <col min="11" max="11" width="8.42578125" style="44" customWidth="1"/>
    <col min="12" max="12" width="7.140625" style="44" customWidth="1"/>
    <col min="13" max="13" width="23" customWidth="1"/>
  </cols>
  <sheetData>
    <row r="1" spans="1:13" ht="15" customHeight="1">
      <c r="A1" s="28" t="s">
        <v>14</v>
      </c>
      <c r="B1" s="29" t="s">
        <v>15</v>
      </c>
      <c r="C1" s="29" t="s">
        <v>16</v>
      </c>
      <c r="D1" s="29" t="s">
        <v>996</v>
      </c>
      <c r="E1" s="29" t="s">
        <v>2544</v>
      </c>
      <c r="F1" s="29" t="s">
        <v>17</v>
      </c>
      <c r="G1" s="45" t="s">
        <v>18</v>
      </c>
      <c r="H1" s="30" t="s">
        <v>19</v>
      </c>
      <c r="I1" s="71"/>
      <c r="J1" s="71"/>
      <c r="K1" s="72"/>
      <c r="L1" s="72"/>
    </row>
    <row r="2" spans="1:13" ht="15" customHeight="1">
      <c r="A2" s="365" t="s">
        <v>20</v>
      </c>
      <c r="B2" s="366"/>
      <c r="C2" s="366"/>
      <c r="D2" s="366"/>
      <c r="E2" s="366"/>
      <c r="F2" s="366"/>
      <c r="G2" s="366"/>
      <c r="H2" s="367"/>
      <c r="I2" s="73"/>
      <c r="J2" s="73"/>
      <c r="K2" s="74"/>
      <c r="L2" s="74"/>
    </row>
    <row r="3" spans="1:13" ht="15" customHeight="1">
      <c r="A3" s="31" t="s">
        <v>125</v>
      </c>
      <c r="B3" s="32" t="s">
        <v>21</v>
      </c>
      <c r="C3" s="32" t="s">
        <v>22</v>
      </c>
      <c r="D3" s="32" t="str">
        <f>LEFT(C3,FIND(" ",C3)-1)</f>
        <v>1d6</v>
      </c>
      <c r="E3" s="32" t="str">
        <f>PROPER(RIGHT(C3,LEN(C3)-LEN(D3)))</f>
        <v xml:space="preserve"> Contondant</v>
      </c>
      <c r="F3" s="13" t="s">
        <v>23</v>
      </c>
      <c r="G3" s="13" t="s">
        <v>24</v>
      </c>
      <c r="H3" s="33" t="s">
        <v>25</v>
      </c>
      <c r="I3" s="75"/>
      <c r="J3" s="75" t="s">
        <v>2545</v>
      </c>
      <c r="K3" s="76">
        <f>IF(RIGHT(F3,2)="kg",LEFT(F3,LEN(F3)-3)*1000,LEFT(F3,LEN(F3)-2))</f>
        <v>2000</v>
      </c>
      <c r="L3" s="76">
        <f>LEFT(G3,LEN(G3)-3)*IF(RIGHT(G3,2)="po",100,IF(RIGHT(G3,2)="pa",10,1))</f>
        <v>20</v>
      </c>
      <c r="M3" t="str">
        <f>""""&amp;A3&amp;""": {
 ""Name"" : """&amp;A3&amp;""",
 ""OV"" : """&amp;B3&amp;""",
 ""Category"": """&amp;J3&amp;""",
 ""Damage"" : """&amp;D3&amp;""",
 ""DamageType"" : """&amp;E3&amp;""",
 ""Weight"" : "&amp;K3&amp;",
 ""Price"" : "&amp;L3&amp;",
 ""Properties"" : """&amp;H3&amp;"""
  }"</f>
        <v>"Bâton": {
 "Name" : "Bâton",
 "OV" : "Quarterstaff",
 "Category": "C_MEL",
 "Damage" : "1d6",
 "DamageType" : " Contondant",
 "Weight" : 2000,
 "Price" : 20,
 "Properties" : "Polyvalente (1d8)"
  }</v>
      </c>
    </row>
    <row r="4" spans="1:13" ht="15" customHeight="1">
      <c r="A4" s="34" t="s">
        <v>126</v>
      </c>
      <c r="B4" s="35" t="s">
        <v>26</v>
      </c>
      <c r="C4" s="35" t="s">
        <v>27</v>
      </c>
      <c r="D4" s="159" t="str">
        <f t="shared" ref="D4:D12" si="0">LEFT(C4,FIND(" ",C4)-1)</f>
        <v>1d4</v>
      </c>
      <c r="E4" s="159" t="str">
        <f t="shared" ref="E4:E12" si="1">PROPER(RIGHT(C4,LEN(C4)-LEN(D4)))</f>
        <v xml:space="preserve"> Perforant</v>
      </c>
      <c r="F4" s="14" t="s">
        <v>28</v>
      </c>
      <c r="G4" s="14" t="s">
        <v>29</v>
      </c>
      <c r="H4" s="36" t="s">
        <v>30</v>
      </c>
      <c r="I4" s="75"/>
      <c r="J4" s="75" t="s">
        <v>2545</v>
      </c>
      <c r="K4" s="76" t="str">
        <f t="shared" ref="K4:K12" si="2">IF(RIGHT(F4,2)="kg",LEFT(F4,LEN(F4)-3)*1000,LEFT(F4,LEN(F4)-2))</f>
        <v>500</v>
      </c>
      <c r="L4" s="76">
        <f t="shared" ref="L4:L12" si="3">LEFT(G4,LEN(G4)-3)*IF(RIGHT(G4,2)="po",100,IF(RIGHT(G4,2)="pa",10,1))</f>
        <v>200</v>
      </c>
      <c r="M4" t="str">
        <f t="shared" ref="M4:M42" si="4">""""&amp;A4&amp;""": {
 ""Name"" : """&amp;A4&amp;""",
 ""OV"" : """&amp;B4&amp;""",
 ""Category"": """&amp;J4&amp;""",
 ""Damage"" : """&amp;D4&amp;""",
 ""DamageType"" : """&amp;E4&amp;""",
 ""Weight"" : "&amp;K4&amp;",
 ""Price"" : "&amp;L4&amp;",
 ""Properties"" : """&amp;H4&amp;"""
  }"</f>
        <v>"Dague": {
 "Name" : "Dague",
 "OV" : "Dagger",
 "Category": "C_MEL",
 "Damage" : "1d4",
 "DamageType" : " Perforant",
 "Weight" : 500,
 "Price" : 200,
 "Properties" : "Finesse, légère, lancer (portée 6 m/18 m)"
  }</v>
      </c>
    </row>
    <row r="5" spans="1:13" ht="15" customHeight="1">
      <c r="A5" s="31" t="s">
        <v>159</v>
      </c>
      <c r="B5" s="32" t="s">
        <v>31</v>
      </c>
      <c r="C5" s="32" t="s">
        <v>32</v>
      </c>
      <c r="D5" s="32" t="str">
        <f t="shared" si="0"/>
        <v>1d4</v>
      </c>
      <c r="E5" s="32" t="str">
        <f t="shared" si="1"/>
        <v xml:space="preserve"> Contondant</v>
      </c>
      <c r="F5" s="13" t="s">
        <v>33</v>
      </c>
      <c r="G5" s="13" t="s">
        <v>34</v>
      </c>
      <c r="H5" s="33" t="s">
        <v>35</v>
      </c>
      <c r="I5" s="75"/>
      <c r="J5" s="75" t="s">
        <v>2545</v>
      </c>
      <c r="K5" s="76">
        <f t="shared" si="2"/>
        <v>1000</v>
      </c>
      <c r="L5" s="76">
        <f t="shared" si="3"/>
        <v>10</v>
      </c>
      <c r="M5" t="str">
        <f t="shared" si="4"/>
        <v>"Gourdin": {
 "Name" : "Gourdin",
 "OV" : "Club",
 "Category": "C_MEL",
 "Damage" : "1d4",
 "DamageType" : " Contondant",
 "Weight" : 1000,
 "Price" : 10,
 "Properties" : "Légère"
  }</v>
      </c>
    </row>
    <row r="6" spans="1:13" ht="15" customHeight="1">
      <c r="A6" s="34" t="s">
        <v>158</v>
      </c>
      <c r="B6" s="35" t="s">
        <v>36</v>
      </c>
      <c r="C6" s="35" t="s">
        <v>37</v>
      </c>
      <c r="D6" s="159" t="str">
        <f t="shared" si="0"/>
        <v>1d6</v>
      </c>
      <c r="E6" s="159" t="str">
        <f t="shared" si="1"/>
        <v xml:space="preserve"> Tranchant</v>
      </c>
      <c r="F6" s="14" t="s">
        <v>33</v>
      </c>
      <c r="G6" s="14" t="s">
        <v>38</v>
      </c>
      <c r="H6" s="36" t="s">
        <v>39</v>
      </c>
      <c r="I6" s="75"/>
      <c r="J6" s="75" t="s">
        <v>2545</v>
      </c>
      <c r="K6" s="76">
        <f t="shared" si="2"/>
        <v>1000</v>
      </c>
      <c r="L6" s="76">
        <f t="shared" si="3"/>
        <v>500</v>
      </c>
      <c r="M6" t="str">
        <f t="shared" si="4"/>
        <v>"Hachette": {
 "Name" : "Hachette",
 "OV" : "Handaxe",
 "Category": "C_MEL",
 "Damage" : "1d6",
 "DamageType" : " Tranchant",
 "Weight" : 1000,
 "Price" : 500,
 "Properties" : "Légère, lancer (portée 6 m/18 m)"
  }</v>
      </c>
    </row>
    <row r="7" spans="1:13" ht="15" customHeight="1">
      <c r="A7" s="31" t="s">
        <v>157</v>
      </c>
      <c r="B7" s="32" t="s">
        <v>40</v>
      </c>
      <c r="C7" s="32" t="s">
        <v>41</v>
      </c>
      <c r="D7" s="32" t="str">
        <f t="shared" si="0"/>
        <v>1d6</v>
      </c>
      <c r="E7" s="32" t="str">
        <f t="shared" si="1"/>
        <v xml:space="preserve"> Perforant</v>
      </c>
      <c r="F7" s="13" t="s">
        <v>33</v>
      </c>
      <c r="G7" s="13" t="s">
        <v>42</v>
      </c>
      <c r="H7" s="33" t="s">
        <v>43</v>
      </c>
      <c r="I7" s="75"/>
      <c r="J7" s="75" t="s">
        <v>2545</v>
      </c>
      <c r="K7" s="76">
        <f t="shared" si="2"/>
        <v>1000</v>
      </c>
      <c r="L7" s="76">
        <f t="shared" si="3"/>
        <v>50</v>
      </c>
      <c r="M7" t="str">
        <f t="shared" si="4"/>
        <v>"Javeline": {
 "Name" : "Javeline",
 "OV" : "Javelin",
 "Category": "C_MEL",
 "Damage" : "1d6",
 "DamageType" : " Perforant",
 "Weight" : 1000,
 "Price" : 50,
 "Properties" : "Lancer (portée 9 m/36 m)"
  }</v>
      </c>
    </row>
    <row r="8" spans="1:13" ht="15" customHeight="1">
      <c r="A8" s="34" t="s">
        <v>98</v>
      </c>
      <c r="B8" s="35" t="s">
        <v>44</v>
      </c>
      <c r="C8" s="35" t="s">
        <v>41</v>
      </c>
      <c r="D8" s="159" t="str">
        <f t="shared" si="0"/>
        <v>1d6</v>
      </c>
      <c r="E8" s="159" t="str">
        <f t="shared" si="1"/>
        <v xml:space="preserve"> Perforant</v>
      </c>
      <c r="F8" s="14" t="s">
        <v>45</v>
      </c>
      <c r="G8" s="14" t="s">
        <v>46</v>
      </c>
      <c r="H8" s="36" t="s">
        <v>47</v>
      </c>
      <c r="I8" s="75"/>
      <c r="J8" s="75" t="s">
        <v>2545</v>
      </c>
      <c r="K8" s="76">
        <f t="shared" si="2"/>
        <v>1500</v>
      </c>
      <c r="L8" s="76">
        <f t="shared" si="3"/>
        <v>100</v>
      </c>
      <c r="M8" t="str">
        <f t="shared" si="4"/>
        <v>"Lance": {
 "Name" : "Lance",
 "OV" : "Spear",
 "Category": "C_MEL",
 "Damage" : "1d6",
 "DamageType" : " Perforant",
 "Weight" : 1500,
 "Price" : 100,
 "Properties" : "Lancer (portée 6 m/18 m), polyvalente (1d8)"
  }</v>
      </c>
    </row>
    <row r="9" spans="1:13" ht="15" customHeight="1">
      <c r="A9" s="31" t="s">
        <v>156</v>
      </c>
      <c r="B9" s="32" t="s">
        <v>48</v>
      </c>
      <c r="C9" s="32" t="s">
        <v>32</v>
      </c>
      <c r="D9" s="32" t="str">
        <f t="shared" si="0"/>
        <v>1d4</v>
      </c>
      <c r="E9" s="32" t="str">
        <f t="shared" si="1"/>
        <v xml:space="preserve"> Contondant</v>
      </c>
      <c r="F9" s="13" t="s">
        <v>33</v>
      </c>
      <c r="G9" s="13" t="s">
        <v>29</v>
      </c>
      <c r="H9" s="33" t="s">
        <v>39</v>
      </c>
      <c r="I9" s="75"/>
      <c r="J9" s="75" t="s">
        <v>2545</v>
      </c>
      <c r="K9" s="76">
        <f t="shared" si="2"/>
        <v>1000</v>
      </c>
      <c r="L9" s="76">
        <f t="shared" si="3"/>
        <v>200</v>
      </c>
      <c r="M9" t="str">
        <f t="shared" si="4"/>
        <v>"Marteau léger": {
 "Name" : "Marteau léger",
 "OV" : "Light hammer",
 "Category": "C_MEL",
 "Damage" : "1d4",
 "DamageType" : " Contondant",
 "Weight" : 1000,
 "Price" : 200,
 "Properties" : "Légère, lancer (portée 6 m/18 m)"
  }</v>
      </c>
    </row>
    <row r="10" spans="1:13" ht="15" customHeight="1">
      <c r="A10" s="34" t="s">
        <v>155</v>
      </c>
      <c r="B10" s="35" t="s">
        <v>49</v>
      </c>
      <c r="C10" s="35" t="s">
        <v>22</v>
      </c>
      <c r="D10" s="159" t="str">
        <f t="shared" si="0"/>
        <v>1d6</v>
      </c>
      <c r="E10" s="159" t="str">
        <f t="shared" si="1"/>
        <v xml:space="preserve"> Contondant</v>
      </c>
      <c r="F10" s="14" t="s">
        <v>23</v>
      </c>
      <c r="G10" s="14" t="s">
        <v>38</v>
      </c>
      <c r="H10" s="36" t="s">
        <v>50</v>
      </c>
      <c r="I10" s="75"/>
      <c r="J10" s="75" t="s">
        <v>2545</v>
      </c>
      <c r="K10" s="76">
        <f t="shared" si="2"/>
        <v>2000</v>
      </c>
      <c r="L10" s="76">
        <f t="shared" si="3"/>
        <v>500</v>
      </c>
      <c r="M10" t="str">
        <f t="shared" si="4"/>
        <v>"Masse d'armes": {
 "Name" : "Masse d'armes",
 "OV" : "Mace",
 "Category": "C_MEL",
 "Damage" : "1d6",
 "DamageType" : " Contondant",
 "Weight" : 2000,
 "Price" : 500,
 "Properties" : "-"
  }</v>
      </c>
    </row>
    <row r="11" spans="1:13" ht="15" customHeight="1">
      <c r="A11" s="31" t="s">
        <v>154</v>
      </c>
      <c r="B11" s="32" t="s">
        <v>51</v>
      </c>
      <c r="C11" s="32" t="s">
        <v>52</v>
      </c>
      <c r="D11" s="32" t="str">
        <f t="shared" si="0"/>
        <v>1d8</v>
      </c>
      <c r="E11" s="32" t="str">
        <f t="shared" si="1"/>
        <v xml:space="preserve"> Contondant</v>
      </c>
      <c r="F11" s="13" t="s">
        <v>53</v>
      </c>
      <c r="G11" s="13" t="s">
        <v>24</v>
      </c>
      <c r="H11" s="33" t="s">
        <v>54</v>
      </c>
      <c r="I11" s="75"/>
      <c r="J11" s="75" t="s">
        <v>2545</v>
      </c>
      <c r="K11" s="76">
        <f t="shared" si="2"/>
        <v>5000</v>
      </c>
      <c r="L11" s="76">
        <f t="shared" si="3"/>
        <v>20</v>
      </c>
      <c r="M11" t="str">
        <f t="shared" si="4"/>
        <v>"Massue": {
 "Name" : "Massue",
 "OV" : "Greatclub",
 "Category": "C_MEL",
 "Damage" : "1d8",
 "DamageType" : " Contondant",
 "Weight" : 5000,
 "Price" : 20,
 "Properties" : "À deux mains"
  }</v>
      </c>
    </row>
    <row r="12" spans="1:13" ht="15" customHeight="1">
      <c r="A12" s="34" t="s">
        <v>153</v>
      </c>
      <c r="B12" s="35" t="s">
        <v>55</v>
      </c>
      <c r="C12" s="35" t="s">
        <v>56</v>
      </c>
      <c r="D12" s="159" t="str">
        <f t="shared" si="0"/>
        <v>1d4</v>
      </c>
      <c r="E12" s="159" t="str">
        <f t="shared" si="1"/>
        <v xml:space="preserve"> Tranchant</v>
      </c>
      <c r="F12" s="160" t="s">
        <v>33</v>
      </c>
      <c r="G12" s="14" t="s">
        <v>46</v>
      </c>
      <c r="H12" s="36" t="s">
        <v>35</v>
      </c>
      <c r="I12" s="75"/>
      <c r="J12" s="75" t="s">
        <v>2545</v>
      </c>
      <c r="K12" s="76">
        <f t="shared" si="2"/>
        <v>1000</v>
      </c>
      <c r="L12" s="76">
        <f t="shared" si="3"/>
        <v>100</v>
      </c>
      <c r="M12" t="str">
        <f t="shared" si="4"/>
        <v>"Serpe": {
 "Name" : "Serpe",
 "OV" : "Sickle",
 "Category": "C_MEL",
 "Damage" : "1d4",
 "DamageType" : " Tranchant",
 "Weight" : 1000,
 "Price" : 100,
 "Properties" : "Légère"
  }</v>
      </c>
    </row>
    <row r="13" spans="1:13" ht="15" customHeight="1">
      <c r="A13" s="368" t="s">
        <v>57</v>
      </c>
      <c r="B13" s="369"/>
      <c r="C13" s="369"/>
      <c r="D13" s="369"/>
      <c r="E13" s="369"/>
      <c r="F13" s="369"/>
      <c r="G13" s="369"/>
      <c r="H13" s="370"/>
      <c r="I13" s="73"/>
      <c r="J13" s="73"/>
      <c r="K13" s="76"/>
      <c r="L13" s="76"/>
    </row>
    <row r="14" spans="1:13" ht="15" customHeight="1">
      <c r="A14" s="34" t="s">
        <v>152</v>
      </c>
      <c r="B14" s="35" t="s">
        <v>58</v>
      </c>
      <c r="C14" s="35" t="s">
        <v>59</v>
      </c>
      <c r="D14" s="159" t="str">
        <f>LEFT(C14,FIND(" ",C14)-1)</f>
        <v>1d8</v>
      </c>
      <c r="E14" s="159" t="str">
        <f>PROPER(RIGHT(C14,LEN(C14)-LEN(D14)))</f>
        <v xml:space="preserve"> Perforant</v>
      </c>
      <c r="F14" s="14" t="s">
        <v>60</v>
      </c>
      <c r="G14" s="14" t="s">
        <v>61</v>
      </c>
      <c r="H14" s="36" t="s">
        <v>62</v>
      </c>
      <c r="I14" s="75"/>
      <c r="J14" s="75" t="s">
        <v>299</v>
      </c>
      <c r="K14" s="76">
        <f>IF(RIGHT(F14,2)="kg",LEFT(F14,LEN(F14)-3)*1000,LEFT(F14,LEN(F14)-2))</f>
        <v>2500</v>
      </c>
      <c r="L14" s="76">
        <f>LEFT(G14,LEN(G14)-3)*IF(RIGHT(G14,2)="po",100,IF(RIGHT(G14,2)="pa",10,1))</f>
        <v>2500</v>
      </c>
      <c r="M14" t="str">
        <f t="shared" si="4"/>
        <v>"Arbalète légère": {
 "Name" : "Arbalète légère",
 "OV" : "Crossbow, light",
 "Category": "C_DIS",
 "Damage" : "1d8",
 "DamageType" : " Perforant",
 "Weight" : 2500,
 "Price" : 2500,
 "Properties" : "Munitions (portée 24 m/96 m), chargement, à deux mains"
  }</v>
      </c>
    </row>
    <row r="15" spans="1:13" ht="15" customHeight="1">
      <c r="A15" s="31" t="s">
        <v>151</v>
      </c>
      <c r="B15" s="32" t="s">
        <v>63</v>
      </c>
      <c r="C15" s="32" t="s">
        <v>41</v>
      </c>
      <c r="D15" s="32" t="str">
        <f t="shared" ref="D15:D17" si="5">LEFT(C15,FIND(" ",C15)-1)</f>
        <v>1d6</v>
      </c>
      <c r="E15" s="32" t="str">
        <f t="shared" ref="E15:E17" si="6">PROPER(RIGHT(C15,LEN(C15)-LEN(D15)))</f>
        <v xml:space="preserve"> Perforant</v>
      </c>
      <c r="F15" s="13" t="s">
        <v>33</v>
      </c>
      <c r="G15" s="13" t="s">
        <v>61</v>
      </c>
      <c r="H15" s="33" t="s">
        <v>64</v>
      </c>
      <c r="I15" s="75"/>
      <c r="J15" s="75" t="s">
        <v>299</v>
      </c>
      <c r="K15" s="76">
        <f>IF(RIGHT(F15,2)="kg",LEFT(F15,LEN(F15)-3)*1000,LEFT(F15,LEN(F15)-2))</f>
        <v>1000</v>
      </c>
      <c r="L15" s="76">
        <f>LEFT(G15,LEN(G15)-3)*IF(RIGHT(G15,2)="po",100,IF(RIGHT(G15,2)="pa",10,1))</f>
        <v>2500</v>
      </c>
      <c r="M15" t="str">
        <f t="shared" si="4"/>
        <v>"Arc court": {
 "Name" : "Arc court",
 "OV" : "Shortbow",
 "Category": "C_DIS",
 "Damage" : "1d6",
 "DamageType" : " Perforant",
 "Weight" : 1000,
 "Price" : 2500,
 "Properties" : "Munitions (portée 24 m/96 m), à deux mains"
  }</v>
      </c>
    </row>
    <row r="16" spans="1:13" ht="15" customHeight="1">
      <c r="A16" s="34" t="s">
        <v>150</v>
      </c>
      <c r="B16" s="35" t="s">
        <v>65</v>
      </c>
      <c r="C16" s="35" t="s">
        <v>27</v>
      </c>
      <c r="D16" s="159" t="str">
        <f t="shared" si="5"/>
        <v>1d4</v>
      </c>
      <c r="E16" s="159" t="str">
        <f t="shared" si="6"/>
        <v xml:space="preserve"> Perforant</v>
      </c>
      <c r="F16" s="14" t="s">
        <v>66</v>
      </c>
      <c r="G16" s="14" t="s">
        <v>67</v>
      </c>
      <c r="H16" s="36" t="s">
        <v>68</v>
      </c>
      <c r="I16" s="75"/>
      <c r="J16" s="75" t="s">
        <v>299</v>
      </c>
      <c r="K16" s="76" t="str">
        <f>IF(RIGHT(F16,2)="kg",LEFT(F16,LEN(F16)-3)*1000,LEFT(F16,LEN(F16)-2))</f>
        <v>100</v>
      </c>
      <c r="L16" s="76">
        <f>LEFT(G16,LEN(G16)-3)*IF(RIGHT(G16,2)="po",100,IF(RIGHT(G16,2)="pa",10,1))</f>
        <v>5</v>
      </c>
      <c r="M16" t="str">
        <f t="shared" si="4"/>
        <v>"Fléchette": {
 "Name" : "Fléchette",
 "OV" : "Dart",
 "Category": "C_DIS",
 "Damage" : "1d4",
 "DamageType" : " Perforant",
 "Weight" : 100,
 "Price" : 5,
 "Properties" : "Finesse, lancer (portée 6 m/18 m)"
  }</v>
      </c>
    </row>
    <row r="17" spans="1:13" ht="15" customHeight="1">
      <c r="A17" s="31" t="s">
        <v>149</v>
      </c>
      <c r="B17" s="32" t="s">
        <v>69</v>
      </c>
      <c r="C17" s="32" t="s">
        <v>32</v>
      </c>
      <c r="D17" s="32" t="str">
        <f t="shared" si="5"/>
        <v>1d4</v>
      </c>
      <c r="E17" s="32" t="str">
        <f t="shared" si="6"/>
        <v xml:space="preserve"> Contondant</v>
      </c>
      <c r="F17" s="4" t="s">
        <v>298</v>
      </c>
      <c r="G17" s="13" t="s">
        <v>34</v>
      </c>
      <c r="H17" s="33" t="s">
        <v>70</v>
      </c>
      <c r="I17" s="75"/>
      <c r="J17" s="75" t="s">
        <v>299</v>
      </c>
      <c r="K17" s="76" t="str">
        <f>IF(RIGHT(F17,2)="kg",LEFT(F17,LEN(F17)-3)*1000,LEFT(F17,LEN(F17)-2))</f>
        <v>0</v>
      </c>
      <c r="L17" s="76">
        <f>LEFT(G17,LEN(G17)-3)*IF(RIGHT(G17,2)="po",100,IF(RIGHT(G17,2)="pa",10,1))</f>
        <v>10</v>
      </c>
      <c r="M17" t="str">
        <f t="shared" si="4"/>
        <v>"Fronde": {
 "Name" : "Fronde",
 "OV" : "Sling",
 "Category": "C_DIS",
 "Damage" : "1d4",
 "DamageType" : " Contondant",
 "Weight" : 0,
 "Price" : 10,
 "Properties" : "Munitions (portée 9 m/36 m)"
  }</v>
      </c>
    </row>
    <row r="18" spans="1:13" ht="15" customHeight="1">
      <c r="A18" s="368" t="s">
        <v>71</v>
      </c>
      <c r="B18" s="369"/>
      <c r="C18" s="369"/>
      <c r="D18" s="369"/>
      <c r="E18" s="369"/>
      <c r="F18" s="369"/>
      <c r="G18" s="369"/>
      <c r="H18" s="370"/>
      <c r="I18" s="73"/>
      <c r="J18" s="73"/>
      <c r="K18" s="76"/>
      <c r="L18" s="76"/>
    </row>
    <row r="19" spans="1:13" ht="15" customHeight="1">
      <c r="A19" s="31" t="s">
        <v>148</v>
      </c>
      <c r="B19" s="32" t="s">
        <v>72</v>
      </c>
      <c r="C19" s="32" t="s">
        <v>37</v>
      </c>
      <c r="D19" s="32" t="str">
        <f>LEFT(C19,FIND(" ",C19)-1)</f>
        <v>1d6</v>
      </c>
      <c r="E19" s="32" t="str">
        <f>PROPER(RIGHT(C19,LEN(C19)-LEN(D19)))</f>
        <v xml:space="preserve"> Tranchant</v>
      </c>
      <c r="F19" s="13" t="s">
        <v>45</v>
      </c>
      <c r="G19" s="13" t="s">
        <v>61</v>
      </c>
      <c r="H19" s="33" t="s">
        <v>73</v>
      </c>
      <c r="I19" s="75"/>
      <c r="J19" s="75" t="s">
        <v>2546</v>
      </c>
      <c r="K19" s="76">
        <f t="shared" ref="K19:K36" si="7">IF(RIGHT(F19,2)="kg",LEFT(F19,LEN(F19)-3)*1000,LEFT(F19,LEN(F19)-2))</f>
        <v>1500</v>
      </c>
      <c r="L19" s="76">
        <f t="shared" ref="L19:L36" si="8">LEFT(G19,LEN(G19)-3)*IF(RIGHT(G19,2)="po",100,IF(RIGHT(G19,2)="pa",10,1))</f>
        <v>2500</v>
      </c>
      <c r="M19" t="str">
        <f t="shared" si="4"/>
        <v>"Cimeterre": {
 "Name" : "Cimeterre",
 "OV" : "Scimitar",
 "Category": "W_MEL",
 "Damage" : "1d6",
 "DamageType" : " Tranchant",
 "Weight" : 1500,
 "Price" : 2500,
 "Properties" : "Finesse, légère"
  }</v>
      </c>
    </row>
    <row r="20" spans="1:13" ht="15" customHeight="1">
      <c r="A20" s="34" t="s">
        <v>147</v>
      </c>
      <c r="B20" s="35" t="s">
        <v>74</v>
      </c>
      <c r="C20" s="35" t="s">
        <v>75</v>
      </c>
      <c r="D20" s="159" t="str">
        <f t="shared" ref="D20:D36" si="9">LEFT(C20,FIND(" ",C20)-1)</f>
        <v>1d10</v>
      </c>
      <c r="E20" s="159" t="str">
        <f t="shared" ref="E20:E36" si="10">PROPER(RIGHT(C20,LEN(C20)-LEN(D20)))</f>
        <v xml:space="preserve"> Tranchant</v>
      </c>
      <c r="F20" s="14" t="s">
        <v>76</v>
      </c>
      <c r="G20" s="14" t="s">
        <v>77</v>
      </c>
      <c r="H20" s="36" t="s">
        <v>78</v>
      </c>
      <c r="I20" s="75"/>
      <c r="J20" s="75" t="s">
        <v>2546</v>
      </c>
      <c r="K20" s="76">
        <f t="shared" si="7"/>
        <v>3000</v>
      </c>
      <c r="L20" s="76">
        <f t="shared" si="8"/>
        <v>2000</v>
      </c>
      <c r="M20" t="str">
        <f t="shared" si="4"/>
        <v>"Coutille": {
 "Name" : "Coutille",
 "OV" : "Glaive",
 "Category": "W_MEL",
 "Damage" : "1d10",
 "DamageType" : " Tranchant",
 "Weight" : 3000,
 "Price" : 2000,
 "Properties" : "Lourde, allonge, à deux mains"
  }</v>
      </c>
    </row>
    <row r="21" spans="1:13" ht="15" customHeight="1">
      <c r="A21" s="31" t="s">
        <v>146</v>
      </c>
      <c r="B21" s="32" t="s">
        <v>79</v>
      </c>
      <c r="C21" s="32" t="s">
        <v>80</v>
      </c>
      <c r="D21" s="32" t="str">
        <f t="shared" si="9"/>
        <v>2d6</v>
      </c>
      <c r="E21" s="32" t="str">
        <f t="shared" si="10"/>
        <v xml:space="preserve"> Tranchant</v>
      </c>
      <c r="F21" s="13" t="s">
        <v>76</v>
      </c>
      <c r="G21" s="13" t="s">
        <v>81</v>
      </c>
      <c r="H21" s="33" t="s">
        <v>82</v>
      </c>
      <c r="I21" s="75"/>
      <c r="J21" s="75" t="s">
        <v>2546</v>
      </c>
      <c r="K21" s="76">
        <f t="shared" si="7"/>
        <v>3000</v>
      </c>
      <c r="L21" s="76">
        <f t="shared" si="8"/>
        <v>5000</v>
      </c>
      <c r="M21" t="str">
        <f t="shared" si="4"/>
        <v>"Épée à deux mains": {
 "Name" : "Épée à deux mains",
 "OV" : "Greatsword",
 "Category": "W_MEL",
 "Damage" : "2d6",
 "DamageType" : " Tranchant",
 "Weight" : 3000,
 "Price" : 5000,
 "Properties" : "Lourde, à deux mains"
  }</v>
      </c>
    </row>
    <row r="22" spans="1:13" ht="15" customHeight="1">
      <c r="A22" s="34" t="s">
        <v>145</v>
      </c>
      <c r="B22" s="35" t="s">
        <v>83</v>
      </c>
      <c r="C22" s="35" t="s">
        <v>41</v>
      </c>
      <c r="D22" s="159" t="str">
        <f t="shared" si="9"/>
        <v>1d6</v>
      </c>
      <c r="E22" s="159" t="str">
        <f t="shared" si="10"/>
        <v xml:space="preserve"> Perforant</v>
      </c>
      <c r="F22" s="14" t="s">
        <v>33</v>
      </c>
      <c r="G22" s="14" t="s">
        <v>84</v>
      </c>
      <c r="H22" s="36" t="s">
        <v>73</v>
      </c>
      <c r="I22" s="75"/>
      <c r="J22" s="75" t="s">
        <v>2546</v>
      </c>
      <c r="K22" s="76">
        <f t="shared" si="7"/>
        <v>1000</v>
      </c>
      <c r="L22" s="76">
        <f t="shared" si="8"/>
        <v>1000</v>
      </c>
      <c r="M22" t="str">
        <f t="shared" si="4"/>
        <v>"Épée courte": {
 "Name" : "Épée courte",
 "OV" : "Shortsword",
 "Category": "W_MEL",
 "Damage" : "1d6",
 "DamageType" : " Perforant",
 "Weight" : 1000,
 "Price" : 1000,
 "Properties" : "Finesse, légère"
  }</v>
      </c>
    </row>
    <row r="23" spans="1:13" ht="15" customHeight="1">
      <c r="A23" s="31" t="s">
        <v>144</v>
      </c>
      <c r="B23" s="32" t="s">
        <v>85</v>
      </c>
      <c r="C23" s="32" t="s">
        <v>86</v>
      </c>
      <c r="D23" s="32" t="str">
        <f t="shared" si="9"/>
        <v>1d8</v>
      </c>
      <c r="E23" s="32" t="str">
        <f t="shared" si="10"/>
        <v xml:space="preserve"> Tranchant</v>
      </c>
      <c r="F23" s="13" t="s">
        <v>45</v>
      </c>
      <c r="G23" s="13" t="s">
        <v>87</v>
      </c>
      <c r="H23" s="33" t="s">
        <v>88</v>
      </c>
      <c r="I23" s="75"/>
      <c r="J23" s="75" t="s">
        <v>2546</v>
      </c>
      <c r="K23" s="76">
        <f t="shared" si="7"/>
        <v>1500</v>
      </c>
      <c r="L23" s="76">
        <f t="shared" si="8"/>
        <v>1500</v>
      </c>
      <c r="M23" t="str">
        <f t="shared" si="4"/>
        <v>"Épée longue": {
 "Name" : "Épée longue",
 "OV" : "Longsword",
 "Category": "W_MEL",
 "Damage" : "1d8",
 "DamageType" : " Tranchant",
 "Weight" : 1500,
 "Price" : 1500,
 "Properties" : "Polyvalente (1d10)"
  }</v>
      </c>
    </row>
    <row r="24" spans="1:13" ht="15" customHeight="1">
      <c r="A24" s="34" t="s">
        <v>143</v>
      </c>
      <c r="B24" s="35" t="s">
        <v>89</v>
      </c>
      <c r="C24" s="35" t="s">
        <v>52</v>
      </c>
      <c r="D24" s="159" t="str">
        <f t="shared" si="9"/>
        <v>1d8</v>
      </c>
      <c r="E24" s="159" t="str">
        <f t="shared" si="10"/>
        <v xml:space="preserve"> Contondant</v>
      </c>
      <c r="F24" s="14" t="s">
        <v>33</v>
      </c>
      <c r="G24" s="14" t="s">
        <v>84</v>
      </c>
      <c r="H24" s="36" t="s">
        <v>50</v>
      </c>
      <c r="I24" s="75"/>
      <c r="J24" s="75" t="s">
        <v>2546</v>
      </c>
      <c r="K24" s="76">
        <f t="shared" si="7"/>
        <v>1000</v>
      </c>
      <c r="L24" s="76">
        <f t="shared" si="8"/>
        <v>1000</v>
      </c>
      <c r="M24" t="str">
        <f t="shared" si="4"/>
        <v>"Fléau d'armes": {
 "Name" : "Fléau d'armes",
 "OV" : "Flail",
 "Category": "W_MEL",
 "Damage" : "1d8",
 "DamageType" : " Contondant",
 "Weight" : 1000,
 "Price" : 1000,
 "Properties" : "-"
  }</v>
      </c>
    </row>
    <row r="25" spans="1:13" ht="15" customHeight="1">
      <c r="A25" s="31" t="s">
        <v>142</v>
      </c>
      <c r="B25" s="32" t="s">
        <v>90</v>
      </c>
      <c r="C25" s="32" t="s">
        <v>56</v>
      </c>
      <c r="D25" s="32" t="str">
        <f t="shared" si="9"/>
        <v>1d4</v>
      </c>
      <c r="E25" s="32" t="str">
        <f t="shared" si="10"/>
        <v xml:space="preserve"> Tranchant</v>
      </c>
      <c r="F25" s="13" t="s">
        <v>45</v>
      </c>
      <c r="G25" s="13" t="s">
        <v>29</v>
      </c>
      <c r="H25" s="33" t="s">
        <v>91</v>
      </c>
      <c r="I25" s="75"/>
      <c r="J25" s="75" t="s">
        <v>2546</v>
      </c>
      <c r="K25" s="76">
        <f t="shared" si="7"/>
        <v>1500</v>
      </c>
      <c r="L25" s="76">
        <f t="shared" si="8"/>
        <v>200</v>
      </c>
      <c r="M25" t="str">
        <f t="shared" si="4"/>
        <v>"Fouet": {
 "Name" : "Fouet",
 "OV" : "Whip",
 "Category": "W_MEL",
 "Damage" : "1d4",
 "DamageType" : " Tranchant",
 "Weight" : 1500,
 "Price" : 200,
 "Properties" : "Finesse, allonge"
  }</v>
      </c>
    </row>
    <row r="26" spans="1:13" ht="15" customHeight="1">
      <c r="A26" s="34" t="s">
        <v>141</v>
      </c>
      <c r="B26" s="35" t="s">
        <v>92</v>
      </c>
      <c r="C26" s="35" t="s">
        <v>93</v>
      </c>
      <c r="D26" s="159" t="str">
        <f t="shared" si="9"/>
        <v>1d12</v>
      </c>
      <c r="E26" s="159" t="str">
        <f t="shared" si="10"/>
        <v xml:space="preserve"> Tranchant</v>
      </c>
      <c r="F26" s="14" t="s">
        <v>94</v>
      </c>
      <c r="G26" s="14" t="s">
        <v>95</v>
      </c>
      <c r="H26" s="36" t="s">
        <v>82</v>
      </c>
      <c r="I26" s="75"/>
      <c r="J26" s="75" t="s">
        <v>2546</v>
      </c>
      <c r="K26" s="76">
        <f t="shared" si="7"/>
        <v>3500</v>
      </c>
      <c r="L26" s="76">
        <f t="shared" si="8"/>
        <v>3000</v>
      </c>
      <c r="M26" t="str">
        <f t="shared" si="4"/>
        <v>"Hache à deux mains": {
 "Name" : "Hache à deux mains",
 "OV" : "Greataxe",
 "Category": "W_MEL",
 "Damage" : "1d12",
 "DamageType" : " Tranchant",
 "Weight" : 3500,
 "Price" : 3000,
 "Properties" : "Lourde, à deux mains"
  }</v>
      </c>
    </row>
    <row r="27" spans="1:13" ht="15" customHeight="1">
      <c r="A27" s="31" t="s">
        <v>140</v>
      </c>
      <c r="B27" s="32" t="s">
        <v>96</v>
      </c>
      <c r="C27" s="32" t="s">
        <v>86</v>
      </c>
      <c r="D27" s="32" t="str">
        <f t="shared" si="9"/>
        <v>1d8</v>
      </c>
      <c r="E27" s="32" t="str">
        <f t="shared" si="10"/>
        <v xml:space="preserve"> Tranchant</v>
      </c>
      <c r="F27" s="13" t="s">
        <v>23</v>
      </c>
      <c r="G27" s="13" t="s">
        <v>84</v>
      </c>
      <c r="H27" s="33" t="s">
        <v>88</v>
      </c>
      <c r="I27" s="75"/>
      <c r="J27" s="75" t="s">
        <v>2546</v>
      </c>
      <c r="K27" s="76">
        <f t="shared" si="7"/>
        <v>2000</v>
      </c>
      <c r="L27" s="76">
        <f t="shared" si="8"/>
        <v>1000</v>
      </c>
      <c r="M27" t="str">
        <f t="shared" si="4"/>
        <v>"Hache d'armes": {
 "Name" : "Hache d'armes",
 "OV" : "Battleaxe",
 "Category": "W_MEL",
 "Damage" : "1d8",
 "DamageType" : " Tranchant",
 "Weight" : 2000,
 "Price" : 1000,
 "Properties" : "Polyvalente (1d10)"
  }</v>
      </c>
    </row>
    <row r="28" spans="1:13" ht="15" customHeight="1">
      <c r="A28" s="34" t="s">
        <v>139</v>
      </c>
      <c r="B28" s="35" t="s">
        <v>97</v>
      </c>
      <c r="C28" s="35" t="s">
        <v>75</v>
      </c>
      <c r="D28" s="159" t="str">
        <f t="shared" si="9"/>
        <v>1d10</v>
      </c>
      <c r="E28" s="159" t="str">
        <f t="shared" si="10"/>
        <v xml:space="preserve"> Tranchant</v>
      </c>
      <c r="F28" s="14" t="s">
        <v>76</v>
      </c>
      <c r="G28" s="14" t="s">
        <v>77</v>
      </c>
      <c r="H28" s="36" t="s">
        <v>78</v>
      </c>
      <c r="I28" s="75"/>
      <c r="J28" s="75" t="s">
        <v>2546</v>
      </c>
      <c r="K28" s="76">
        <f t="shared" si="7"/>
        <v>3000</v>
      </c>
      <c r="L28" s="76">
        <f t="shared" si="8"/>
        <v>2000</v>
      </c>
      <c r="M28" t="str">
        <f t="shared" si="4"/>
        <v>"Hallebarde": {
 "Name" : "Hallebarde",
 "OV" : "Halberd",
 "Category": "W_MEL",
 "Damage" : "1d10",
 "DamageType" : " Tranchant",
 "Weight" : 3000,
 "Price" : 2000,
 "Properties" : "Lourde, allonge, à deux mains"
  }</v>
      </c>
    </row>
    <row r="29" spans="1:13" ht="15" customHeight="1">
      <c r="A29" s="31" t="s">
        <v>138</v>
      </c>
      <c r="B29" s="32" t="s">
        <v>98</v>
      </c>
      <c r="C29" s="32" t="s">
        <v>99</v>
      </c>
      <c r="D29" s="32" t="str">
        <f t="shared" si="9"/>
        <v>1d12</v>
      </c>
      <c r="E29" s="32" t="str">
        <f t="shared" si="10"/>
        <v xml:space="preserve"> Perforant</v>
      </c>
      <c r="F29" s="13" t="s">
        <v>76</v>
      </c>
      <c r="G29" s="13" t="s">
        <v>84</v>
      </c>
      <c r="H29" s="33" t="s">
        <v>100</v>
      </c>
      <c r="I29" s="75"/>
      <c r="J29" s="75" t="s">
        <v>2546</v>
      </c>
      <c r="K29" s="76">
        <f t="shared" si="7"/>
        <v>3000</v>
      </c>
      <c r="L29" s="76">
        <f t="shared" si="8"/>
        <v>1000</v>
      </c>
      <c r="M29" t="str">
        <f t="shared" si="4"/>
        <v>"Lance d’arçon": {
 "Name" : "Lance d’arçon",
 "OV" : "Lance",
 "Category": "W_MEL",
 "Damage" : "1d12",
 "DamageType" : " Perforant",
 "Weight" : 3000,
 "Price" : 1000,
 "Properties" : "Allonge, spécial"
  }</v>
      </c>
    </row>
    <row r="30" spans="1:13" ht="15" customHeight="1">
      <c r="A30" s="34" t="s">
        <v>137</v>
      </c>
      <c r="B30" s="35" t="s">
        <v>101</v>
      </c>
      <c r="C30" s="35" t="s">
        <v>102</v>
      </c>
      <c r="D30" s="159" t="str">
        <f t="shared" si="9"/>
        <v>2d6</v>
      </c>
      <c r="E30" s="159" t="str">
        <f t="shared" si="10"/>
        <v xml:space="preserve"> Contondant</v>
      </c>
      <c r="F30" s="14" t="s">
        <v>53</v>
      </c>
      <c r="G30" s="14" t="s">
        <v>84</v>
      </c>
      <c r="H30" s="36" t="s">
        <v>82</v>
      </c>
      <c r="I30" s="75"/>
      <c r="J30" s="75" t="s">
        <v>2546</v>
      </c>
      <c r="K30" s="76">
        <f t="shared" si="7"/>
        <v>5000</v>
      </c>
      <c r="L30" s="76">
        <f t="shared" si="8"/>
        <v>1000</v>
      </c>
      <c r="M30" t="str">
        <f t="shared" si="4"/>
        <v>"Maillet": {
 "Name" : "Maillet",
 "OV" : "Maul",
 "Category": "W_MEL",
 "Damage" : "2d6",
 "DamageType" : " Contondant",
 "Weight" : 5000,
 "Price" : 1000,
 "Properties" : "Lourde, à deux mains"
  }</v>
      </c>
    </row>
    <row r="31" spans="1:13" ht="15" customHeight="1">
      <c r="A31" s="31" t="s">
        <v>136</v>
      </c>
      <c r="B31" s="32" t="s">
        <v>103</v>
      </c>
      <c r="C31" s="32" t="s">
        <v>52</v>
      </c>
      <c r="D31" s="32" t="str">
        <f t="shared" si="9"/>
        <v>1d8</v>
      </c>
      <c r="E31" s="32" t="str">
        <f t="shared" si="10"/>
        <v xml:space="preserve"> Contondant</v>
      </c>
      <c r="F31" s="13" t="s">
        <v>33</v>
      </c>
      <c r="G31" s="13" t="s">
        <v>87</v>
      </c>
      <c r="H31" s="33" t="s">
        <v>88</v>
      </c>
      <c r="I31" s="75"/>
      <c r="J31" s="75" t="s">
        <v>2546</v>
      </c>
      <c r="K31" s="76">
        <f t="shared" si="7"/>
        <v>1000</v>
      </c>
      <c r="L31" s="76">
        <f t="shared" si="8"/>
        <v>1500</v>
      </c>
      <c r="M31" t="str">
        <f t="shared" si="4"/>
        <v>"Marteau de guerre": {
 "Name" : "Marteau de guerre",
 "OV" : "Warhammer",
 "Category": "W_MEL",
 "Damage" : "1d8",
 "DamageType" : " Contondant",
 "Weight" : 1000,
 "Price" : 1500,
 "Properties" : "Polyvalente (1d10)"
  }</v>
      </c>
    </row>
    <row r="32" spans="1:13" ht="15" customHeight="1">
      <c r="A32" s="34" t="s">
        <v>135</v>
      </c>
      <c r="B32" s="35" t="s">
        <v>104</v>
      </c>
      <c r="C32" s="35" t="s">
        <v>59</v>
      </c>
      <c r="D32" s="159" t="str">
        <f t="shared" si="9"/>
        <v>1d8</v>
      </c>
      <c r="E32" s="159" t="str">
        <f t="shared" si="10"/>
        <v xml:space="preserve"> Perforant</v>
      </c>
      <c r="F32" s="14" t="s">
        <v>23</v>
      </c>
      <c r="G32" s="14" t="s">
        <v>87</v>
      </c>
      <c r="H32" s="36" t="s">
        <v>50</v>
      </c>
      <c r="I32" s="75"/>
      <c r="J32" s="75" t="s">
        <v>2546</v>
      </c>
      <c r="K32" s="76">
        <f t="shared" si="7"/>
        <v>2000</v>
      </c>
      <c r="L32" s="76">
        <f t="shared" si="8"/>
        <v>1500</v>
      </c>
      <c r="M32" t="str">
        <f t="shared" si="4"/>
        <v>"Morgenstern": {
 "Name" : "Morgenstern",
 "OV" : "Morningstar",
 "Category": "W_MEL",
 "Damage" : "1d8",
 "DamageType" : " Perforant",
 "Weight" : 2000,
 "Price" : 1500,
 "Properties" : "-"
  }</v>
      </c>
    </row>
    <row r="33" spans="1:13" ht="15" customHeight="1">
      <c r="A33" s="31" t="s">
        <v>134</v>
      </c>
      <c r="B33" s="32" t="s">
        <v>105</v>
      </c>
      <c r="C33" s="32" t="s">
        <v>59</v>
      </c>
      <c r="D33" s="32" t="str">
        <f t="shared" si="9"/>
        <v>1d8</v>
      </c>
      <c r="E33" s="32" t="str">
        <f t="shared" si="10"/>
        <v xml:space="preserve"> Perforant</v>
      </c>
      <c r="F33" s="13" t="s">
        <v>33</v>
      </c>
      <c r="G33" s="13" t="s">
        <v>38</v>
      </c>
      <c r="H33" s="33" t="s">
        <v>50</v>
      </c>
      <c r="I33" s="75"/>
      <c r="J33" s="75" t="s">
        <v>2546</v>
      </c>
      <c r="K33" s="76">
        <f t="shared" si="7"/>
        <v>1000</v>
      </c>
      <c r="L33" s="76">
        <f t="shared" si="8"/>
        <v>500</v>
      </c>
      <c r="M33" t="str">
        <f t="shared" si="4"/>
        <v>"Pic de guerre": {
 "Name" : "Pic de guerre",
 "OV" : "War pick",
 "Category": "W_MEL",
 "Damage" : "1d8",
 "DamageType" : " Perforant",
 "Weight" : 1000,
 "Price" : 500,
 "Properties" : "-"
  }</v>
      </c>
    </row>
    <row r="34" spans="1:13" ht="15" customHeight="1">
      <c r="A34" s="34" t="s">
        <v>133</v>
      </c>
      <c r="B34" s="35" t="s">
        <v>106</v>
      </c>
      <c r="C34" s="35" t="s">
        <v>107</v>
      </c>
      <c r="D34" s="159" t="str">
        <f t="shared" si="9"/>
        <v>1d10</v>
      </c>
      <c r="E34" s="159" t="str">
        <f t="shared" si="10"/>
        <v xml:space="preserve"> Perforant</v>
      </c>
      <c r="F34" s="14" t="s">
        <v>108</v>
      </c>
      <c r="G34" s="14" t="s">
        <v>38</v>
      </c>
      <c r="H34" s="36" t="s">
        <v>78</v>
      </c>
      <c r="I34" s="75"/>
      <c r="J34" s="75" t="s">
        <v>2546</v>
      </c>
      <c r="K34" s="76">
        <f t="shared" si="7"/>
        <v>9000</v>
      </c>
      <c r="L34" s="76">
        <f t="shared" si="8"/>
        <v>500</v>
      </c>
      <c r="M34" t="str">
        <f t="shared" si="4"/>
        <v>"Pique": {
 "Name" : "Pique",
 "OV" : "Pike",
 "Category": "W_MEL",
 "Damage" : "1d10",
 "DamageType" : " Perforant",
 "Weight" : 9000,
 "Price" : 500,
 "Properties" : "Lourde, allonge, à deux mains"
  }</v>
      </c>
    </row>
    <row r="35" spans="1:13" ht="15" customHeight="1">
      <c r="A35" s="31" t="s">
        <v>132</v>
      </c>
      <c r="B35" s="32" t="s">
        <v>109</v>
      </c>
      <c r="C35" s="32" t="s">
        <v>59</v>
      </c>
      <c r="D35" s="32" t="str">
        <f t="shared" si="9"/>
        <v>1d8</v>
      </c>
      <c r="E35" s="32" t="str">
        <f t="shared" si="10"/>
        <v xml:space="preserve"> Perforant</v>
      </c>
      <c r="F35" s="13" t="s">
        <v>33</v>
      </c>
      <c r="G35" s="13" t="s">
        <v>61</v>
      </c>
      <c r="H35" s="33" t="s">
        <v>110</v>
      </c>
      <c r="I35" s="75"/>
      <c r="J35" s="75" t="s">
        <v>2546</v>
      </c>
      <c r="K35" s="76">
        <f t="shared" si="7"/>
        <v>1000</v>
      </c>
      <c r="L35" s="76">
        <f t="shared" si="8"/>
        <v>2500</v>
      </c>
      <c r="M35" t="str">
        <f t="shared" si="4"/>
        <v>"Rapière": {
 "Name" : "Rapière",
 "OV" : "Rapier",
 "Category": "W_MEL",
 "Damage" : "1d8",
 "DamageType" : " Perforant",
 "Weight" : 1000,
 "Price" : 2500,
 "Properties" : "Finesse"
  }</v>
      </c>
    </row>
    <row r="36" spans="1:13" ht="15" customHeight="1">
      <c r="A36" s="34" t="s">
        <v>111</v>
      </c>
      <c r="B36" s="35" t="s">
        <v>111</v>
      </c>
      <c r="C36" s="35" t="s">
        <v>41</v>
      </c>
      <c r="D36" s="159" t="str">
        <f t="shared" si="9"/>
        <v>1d6</v>
      </c>
      <c r="E36" s="159" t="str">
        <f t="shared" si="10"/>
        <v xml:space="preserve"> Perforant</v>
      </c>
      <c r="F36" s="14" t="s">
        <v>23</v>
      </c>
      <c r="G36" s="14" t="s">
        <v>38</v>
      </c>
      <c r="H36" s="36" t="s">
        <v>47</v>
      </c>
      <c r="I36" s="75"/>
      <c r="J36" s="75" t="s">
        <v>2546</v>
      </c>
      <c r="K36" s="76">
        <f t="shared" si="7"/>
        <v>2000</v>
      </c>
      <c r="L36" s="76">
        <f t="shared" si="8"/>
        <v>500</v>
      </c>
      <c r="M36" t="str">
        <f t="shared" si="4"/>
        <v>"Trident": {
 "Name" : "Trident",
 "OV" : "Trident",
 "Category": "W_MEL",
 "Damage" : "1d6",
 "DamageType" : " Perforant",
 "Weight" : 2000,
 "Price" : 500,
 "Properties" : "Lancer (portée 6 m/18 m), polyvalente (1d8)"
  }</v>
      </c>
    </row>
    <row r="37" spans="1:13" ht="15" customHeight="1">
      <c r="A37" s="368" t="s">
        <v>112</v>
      </c>
      <c r="B37" s="369"/>
      <c r="C37" s="369"/>
      <c r="D37" s="369"/>
      <c r="E37" s="369"/>
      <c r="F37" s="369"/>
      <c r="G37" s="369"/>
      <c r="H37" s="370"/>
      <c r="I37" s="73"/>
      <c r="J37" s="73"/>
      <c r="K37" s="76"/>
      <c r="L37" s="76"/>
    </row>
    <row r="38" spans="1:13" ht="15" customHeight="1">
      <c r="A38" s="34" t="s">
        <v>131</v>
      </c>
      <c r="B38" s="35" t="s">
        <v>113</v>
      </c>
      <c r="C38" s="35" t="s">
        <v>41</v>
      </c>
      <c r="D38" s="159" t="str">
        <f>LEFT(C38,FIND(" ",C38)-1)</f>
        <v>1d6</v>
      </c>
      <c r="E38" s="159" t="str">
        <f>PROPER(RIGHT(C38,LEN(C38)-LEN(D38)))</f>
        <v xml:space="preserve"> Perforant</v>
      </c>
      <c r="F38" s="14" t="s">
        <v>45</v>
      </c>
      <c r="G38" s="14" t="s">
        <v>114</v>
      </c>
      <c r="H38" s="36" t="s">
        <v>115</v>
      </c>
      <c r="I38" s="75"/>
      <c r="J38" s="75" t="s">
        <v>2547</v>
      </c>
      <c r="K38" s="76">
        <f>IF(RIGHT(F38,2)="kg",LEFT(F38,LEN(F38)-3)*1000,LEFT(F38,LEN(F38)-2))</f>
        <v>1500</v>
      </c>
      <c r="L38" s="76">
        <f>LEFT(G38,LEN(G38)-3)*IF(RIGHT(G38,2)="po",100,IF(RIGHT(G38,2)="pa",10,1))</f>
        <v>7500</v>
      </c>
      <c r="M38" t="str">
        <f>""""&amp;A38&amp;""": {
 ""Name"" : """&amp;A38&amp;""",
 ""OV"" : """&amp;B38&amp;""",
 ""Category"": """&amp;J38&amp;""",
 ""Damage"" : """&amp;D38&amp;""",
 ""DamageType"" : """&amp;E38&amp;""",
 ""Weight"" : "&amp;K38&amp;",
 ""Price"" : "&amp;L38&amp;",
 ""Properties"" : """&amp;H38&amp;"""
  }"</f>
        <v>"Arbalète de poing": {
 "Name" : "Arbalète de poing",
 "OV" : "Crossbow, hand",
 "Category": "W_DIS",
 "Damage" : "1d6",
 "DamageType" : " Perforant",
 "Weight" : 1500,
 "Price" : 7500,
 "Properties" : "Munitions (portée 9 m/36 m), légère, chargement"
  }</v>
      </c>
    </row>
    <row r="39" spans="1:13" ht="15" customHeight="1">
      <c r="A39" s="31" t="s">
        <v>130</v>
      </c>
      <c r="B39" s="32" t="s">
        <v>116</v>
      </c>
      <c r="C39" s="32" t="s">
        <v>107</v>
      </c>
      <c r="D39" s="32" t="str">
        <f t="shared" ref="D39:D42" si="11">LEFT(C39,FIND(" ",C39)-1)</f>
        <v>1d10</v>
      </c>
      <c r="E39" s="32" t="str">
        <f t="shared" ref="E39:E42" si="12">PROPER(RIGHT(C39,LEN(C39)-LEN(D39)))</f>
        <v xml:space="preserve"> Perforant</v>
      </c>
      <c r="F39" s="13" t="s">
        <v>108</v>
      </c>
      <c r="G39" s="13" t="s">
        <v>81</v>
      </c>
      <c r="H39" s="33" t="s">
        <v>124</v>
      </c>
      <c r="I39" s="75"/>
      <c r="J39" s="75" t="s">
        <v>2547</v>
      </c>
      <c r="K39" s="76">
        <f>IF(RIGHT(F39,2)="kg",LEFT(F39,LEN(F39)-3)*1000,LEFT(F39,LEN(F39)-2))</f>
        <v>9000</v>
      </c>
      <c r="L39" s="76">
        <f>LEFT(G39,LEN(G39)-3)*IF(RIGHT(G39,2)="po",100,IF(RIGHT(G39,2)="pa",10,1))</f>
        <v>5000</v>
      </c>
      <c r="M39" t="str">
        <f t="shared" si="4"/>
        <v>"Arbalète lourde": {
 "Name" : "Arbalète lourde",
 "OV" : "Crossbow, heavy",
 "Category": "W_DIS",
 "Damage" : "1d10",
 "DamageType" : " Perforant",
 "Weight" : 9000,
 "Price" : 5000,
 "Properties" : "Munitions (portée 30 m/120 m), lourde, chargement, à deux mains"
  }</v>
      </c>
    </row>
    <row r="40" spans="1:13" ht="15" customHeight="1">
      <c r="A40" s="34" t="s">
        <v>129</v>
      </c>
      <c r="B40" s="35" t="s">
        <v>117</v>
      </c>
      <c r="C40" s="35" t="s">
        <v>59</v>
      </c>
      <c r="D40" s="159" t="str">
        <f t="shared" si="11"/>
        <v>1d8</v>
      </c>
      <c r="E40" s="159" t="str">
        <f>PROPER(RIGHT(C40,LEN(C40)-LEN(D40)))</f>
        <v xml:space="preserve"> Perforant</v>
      </c>
      <c r="F40" s="14" t="s">
        <v>33</v>
      </c>
      <c r="G40" s="14" t="s">
        <v>81</v>
      </c>
      <c r="H40" s="36" t="s">
        <v>118</v>
      </c>
      <c r="I40" s="75"/>
      <c r="J40" s="75" t="s">
        <v>2547</v>
      </c>
      <c r="K40" s="76">
        <f>IF(RIGHT(F40,2)="kg",LEFT(F40,LEN(F40)-3)*1000,LEFT(F40,LEN(F40)-2))</f>
        <v>1000</v>
      </c>
      <c r="L40" s="76">
        <f>LEFT(G40,LEN(G40)-3)*IF(RIGHT(G40,2)="po",100,IF(RIGHT(G40,2)="pa",10,1))</f>
        <v>5000</v>
      </c>
      <c r="M40" t="str">
        <f>""""&amp;A40&amp;""": {
 ""Name"" : """&amp;A40&amp;""",
 ""OV"" : """&amp;B40&amp;""",
 ""Category"": """&amp;J40&amp;""",
 ""Damage"" : """&amp;D40&amp;""",
 ""DamageType"" : """&amp;E40&amp;""",
 ""Weight"" : "&amp;K40&amp;",
 ""Price"" : "&amp;L40&amp;",
 ""Properties"" : """&amp;H40&amp;"""
  }"</f>
        <v>"Arc long": {
 "Name" : "Arc long",
 "OV" : "Longbow",
 "Category": "W_DIS",
 "Damage" : "1d8",
 "DamageType" : " Perforant",
 "Weight" : 1000,
 "Price" : 5000,
 "Properties" : "Munitions (portée 45 m/180 m), lourde, à deux mains"
  }</v>
      </c>
    </row>
    <row r="41" spans="1:13" ht="15" customHeight="1">
      <c r="A41" s="31" t="s">
        <v>128</v>
      </c>
      <c r="B41" s="32" t="s">
        <v>119</v>
      </c>
      <c r="C41" s="32"/>
      <c r="D41" s="32"/>
      <c r="E41" s="32"/>
      <c r="F41" s="13" t="s">
        <v>45</v>
      </c>
      <c r="G41" s="13" t="s">
        <v>46</v>
      </c>
      <c r="H41" s="33" t="s">
        <v>120</v>
      </c>
      <c r="I41" s="75"/>
      <c r="J41" s="75" t="s">
        <v>2547</v>
      </c>
      <c r="K41" s="76">
        <f>IF(RIGHT(F41,2)="kg",LEFT(F41,LEN(F41)-3)*1000,LEFT(F41,LEN(F41)-2))</f>
        <v>1500</v>
      </c>
      <c r="L41" s="76">
        <f>LEFT(G41,LEN(G41)-3)*IF(RIGHT(G41,2)="po",100,IF(RIGHT(G41,2)="pa",10,1))</f>
        <v>100</v>
      </c>
      <c r="M41" t="str">
        <f t="shared" si="4"/>
        <v>"Filet": {
 "Name" : "Filet",
 "OV" : "Net",
 "Category": "W_DIS",
 "Damage" : "",
 "DamageType" : "",
 "Weight" : 1500,
 "Price" : 100,
 "Properties" : "Spécial, lancer (portée 1,50 m/ 4,50 m)"
  }</v>
      </c>
    </row>
    <row r="42" spans="1:13" ht="15" customHeight="1">
      <c r="A42" s="37" t="s">
        <v>127</v>
      </c>
      <c r="B42" s="38" t="s">
        <v>121</v>
      </c>
      <c r="C42" s="38" t="s">
        <v>122</v>
      </c>
      <c r="D42" s="158" t="str">
        <f t="shared" si="11"/>
        <v>1</v>
      </c>
      <c r="E42" s="158" t="str">
        <f t="shared" si="12"/>
        <v xml:space="preserve"> Perforant</v>
      </c>
      <c r="F42" s="39" t="s">
        <v>28</v>
      </c>
      <c r="G42" s="39" t="s">
        <v>84</v>
      </c>
      <c r="H42" s="40" t="s">
        <v>123</v>
      </c>
      <c r="I42" s="75"/>
      <c r="J42" s="75" t="s">
        <v>2547</v>
      </c>
      <c r="K42" s="76" t="str">
        <f>IF(RIGHT(F42,2)="kg",LEFT(F42,LEN(F42)-3)*1000,LEFT(F42,LEN(F42)-2))</f>
        <v>500</v>
      </c>
      <c r="L42" s="76">
        <f>LEFT(G42,LEN(G42)-3)*IF(RIGHT(G42,2)="po",100,IF(RIGHT(G42,2)="pa",10,1))</f>
        <v>1000</v>
      </c>
      <c r="M42" t="str">
        <f t="shared" si="4"/>
        <v>"Sarbacane": {
 "Name" : "Sarbacane",
 "OV" : "Blowgun",
 "Category": "W_DIS",
 "Damage" : "1",
 "DamageType" : " Perforant",
 "Weight" : 500,
 "Price" : 1000,
 "Properties" : "Munitions (portée 7,50 m/30 m), chargement"
  }</v>
      </c>
    </row>
    <row r="44" spans="1:13">
      <c r="M44" t="str">
        <f>CONCATENATE(M3,",
",M4,",
",M5,",
",M6,",
",M7,",
",M8,",
",M9,",
",M10,",
",M11,",
",M12,",
",M14,",
",M15,",
",M16,",
",M17,",
",M19,",
",M20,",
",M21,",
",M22,",
",M23,",
",M24,",
",M25,",
",M26,",
",M27,",
",M28,",
",M29,",
",M30,",
",M31,",
",M32,",
",M33,",
",M34,",
",M35,",
",M36,",
",M38,",
",M39,",
",M40,",
",M41,",
",M42)</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row>
  </sheetData>
  <mergeCells count="4">
    <mergeCell ref="A2:H2"/>
    <mergeCell ref="A13:H13"/>
    <mergeCell ref="A18:H18"/>
    <mergeCell ref="A37:H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0"/>
  <sheetViews>
    <sheetView topLeftCell="B1" workbookViewId="0">
      <selection activeCell="K16" sqref="K16"/>
    </sheetView>
  </sheetViews>
  <sheetFormatPr baseColWidth="10" defaultRowHeight="15"/>
  <cols>
    <col min="3" max="4" width="21.7109375" customWidth="1"/>
    <col min="5" max="5" width="18.28515625" customWidth="1"/>
    <col min="9" max="9" width="34" customWidth="1"/>
    <col min="10" max="10" width="7.28515625" customWidth="1"/>
    <col min="11" max="11" width="10.140625" customWidth="1"/>
    <col min="12" max="12" width="6.42578125" customWidth="1"/>
    <col min="13" max="13" width="9.42578125" customWidth="1"/>
  </cols>
  <sheetData>
    <row r="1" spans="1:14">
      <c r="A1" s="85" t="s">
        <v>341</v>
      </c>
      <c r="B1" s="85" t="s">
        <v>15</v>
      </c>
      <c r="C1" s="85" t="s">
        <v>342</v>
      </c>
      <c r="D1" s="85" t="s">
        <v>1036</v>
      </c>
      <c r="E1" s="85" t="s">
        <v>1037</v>
      </c>
      <c r="F1" s="85" t="s">
        <v>11</v>
      </c>
      <c r="G1" s="85" t="s">
        <v>343</v>
      </c>
      <c r="H1" s="85" t="s">
        <v>17</v>
      </c>
      <c r="I1" s="85" t="s">
        <v>18</v>
      </c>
    </row>
    <row r="2" spans="1:14" s="90" customFormat="1" ht="15" customHeight="1">
      <c r="A2" s="371" t="s">
        <v>344</v>
      </c>
      <c r="B2" s="371"/>
      <c r="C2" s="371"/>
      <c r="D2" s="371"/>
      <c r="E2" s="371"/>
      <c r="F2" s="371"/>
      <c r="G2" s="371"/>
      <c r="H2" s="371"/>
      <c r="I2" s="371"/>
    </row>
    <row r="3" spans="1:14" ht="15" customHeight="1">
      <c r="A3" s="80" t="s">
        <v>345</v>
      </c>
      <c r="B3" s="80" t="s">
        <v>346</v>
      </c>
      <c r="C3" s="80">
        <v>11</v>
      </c>
      <c r="D3" s="80" t="s">
        <v>1068</v>
      </c>
      <c r="E3" s="81" t="s">
        <v>2827</v>
      </c>
      <c r="F3" s="80">
        <v>0</v>
      </c>
      <c r="G3" s="80" t="s">
        <v>347</v>
      </c>
      <c r="H3" s="81" t="s">
        <v>348</v>
      </c>
      <c r="I3" s="81" t="s">
        <v>38</v>
      </c>
      <c r="J3" s="86"/>
      <c r="K3" s="75" t="s">
        <v>2557</v>
      </c>
      <c r="L3" s="76">
        <f>IF(RIGHT(H3,2)="kg",LEFT(H3,LEN(H3)-3)*1000,LEFT(H3,LEN(H3)-2))</f>
        <v>4000</v>
      </c>
      <c r="M3" s="76">
        <f>LEFT(I3,LEN(I3)-3)*IF(RIGHT(I3,2)="po",100,IF(RIGHT(I3,2)="pa",10,1))</f>
        <v>500</v>
      </c>
      <c r="N3" t="str">
        <f>""""&amp;RIGHT(A3,LEN(A3)-2)&amp;""": {
 ""Name"" : """&amp;RIGHT(A3,LEN(A3)-2)&amp;""",
 ""OV"" : """&amp;B3&amp;""",
 ""Category"": """&amp;K3&amp;""",
 ""AC"" : "&amp;C3&amp;",
 ""ACBonus"" : """&amp;D3&amp;""",
 ""MaxACBonus"" : "&amp;E3&amp;",
 ""Weight"" : "&amp;L3&amp;",
 ""Price"" : "&amp;M3&amp;",
 ""Discretion"" : """&amp;G3&amp;""",
 ""Strength"" : "&amp;F3&amp;"
  }"</f>
        <v>"Matelassée": {
 "Name" : "Matelassée",
 "OV" : "Padded",
 "Category": "1_LIGHT",
 "AC" : 11,
 "ACBonus" : "DEX",
 "MaxACBonus" : null,
 "Weight" : 4000,
 "Price" : 500,
 "Discretion" : "Désavantage",
 "Strength" : 0
  }</v>
      </c>
    </row>
    <row r="4" spans="1:14" ht="15" customHeight="1">
      <c r="A4" s="82" t="s">
        <v>349</v>
      </c>
      <c r="B4" s="82" t="s">
        <v>350</v>
      </c>
      <c r="C4" s="82">
        <v>11</v>
      </c>
      <c r="D4" s="82" t="s">
        <v>1068</v>
      </c>
      <c r="E4" s="83" t="s">
        <v>2827</v>
      </c>
      <c r="F4" s="82">
        <v>0</v>
      </c>
      <c r="G4" s="82" t="s">
        <v>50</v>
      </c>
      <c r="H4" s="83" t="s">
        <v>53</v>
      </c>
      <c r="I4" s="83" t="s">
        <v>84</v>
      </c>
      <c r="J4" s="86"/>
      <c r="K4" s="75" t="s">
        <v>2557</v>
      </c>
      <c r="L4" s="76">
        <f t="shared" ref="L4:L18" si="0">IF(RIGHT(H4,2)="kg",LEFT(H4,LEN(H4)-3)*1000,LEFT(H4,LEN(H4)-2))</f>
        <v>5000</v>
      </c>
      <c r="M4" s="76">
        <f t="shared" ref="M4:M18" si="1">LEFT(I4,LEN(I4)-3)*IF(RIGHT(I4,2)="po",100,IF(RIGHT(I4,2)="pa",10,1))</f>
        <v>1000</v>
      </c>
      <c r="N4" t="str">
        <f>""""&amp;RIGHT(A4,LEN(A4)-2)&amp;""": {
 ""Name"" : """&amp;RIGHT(A4,LEN(A4)-2)&amp;""",
 ""OV"" : """&amp;B4&amp;""",
 ""Category"": """&amp;K4&amp;""",
 ""AC"" : "&amp;C4&amp;",
 ""ACBonus"" : """&amp;D4&amp;""",
 ""MaxACBonus"" : "&amp;E4&amp;",
 ""Weight"" : "&amp;L4&amp;",
 ""Price"" : "&amp;M4&amp;",
 ""Discretion"" : """&amp;G4&amp;""",
 ""Strength"" : "&amp;F4&amp;"
  }"</f>
        <v>"Cuir": {
 "Name" : "Cuir",
 "OV" : "Leather",
 "Category": "1_LIGHT",
 "AC" : 11,
 "ACBonus" : "DEX",
 "MaxACBonus" : null,
 "Weight" : 5000,
 "Price" : 1000,
 "Discretion" : "-",
 "Strength" : 0
  }</v>
      </c>
    </row>
    <row r="5" spans="1:14" ht="15" customHeight="1">
      <c r="A5" s="80" t="s">
        <v>351</v>
      </c>
      <c r="B5" s="80" t="s">
        <v>352</v>
      </c>
      <c r="C5" s="80">
        <v>12</v>
      </c>
      <c r="D5" s="80" t="s">
        <v>1068</v>
      </c>
      <c r="E5" s="81" t="s">
        <v>2827</v>
      </c>
      <c r="F5" s="80">
        <v>0</v>
      </c>
      <c r="G5" s="80" t="s">
        <v>50</v>
      </c>
      <c r="H5" s="81" t="s">
        <v>353</v>
      </c>
      <c r="I5" s="81" t="s">
        <v>354</v>
      </c>
      <c r="J5" s="86"/>
      <c r="K5" s="75" t="s">
        <v>2557</v>
      </c>
      <c r="L5" s="76">
        <f t="shared" si="0"/>
        <v>6500</v>
      </c>
      <c r="M5" s="76">
        <f t="shared" si="1"/>
        <v>4500</v>
      </c>
      <c r="N5" t="str">
        <f>""""&amp;RIGHT(A5,LEN(A5)-2)&amp;""": {
 ""Name"" : """&amp;RIGHT(A5,LEN(A5)-2)&amp;""",
 ""OV"" : """&amp;B5&amp;""",
 ""Category"": """&amp;K5&amp;""",
 ""AC"" : "&amp;C5&amp;",
 ""ACBonus"" : """&amp;D5&amp;""",
 ""MaxACBonus"" : "&amp;E5&amp;",
 ""Weight"" : "&amp;L5&amp;",
 ""Price"" : "&amp;M5&amp;",
 ""Discretion"" : """&amp;G5&amp;""",
 ""Strength"" : "&amp;F5&amp;"
  }"</f>
        <v>"Cuir clouté": {
 "Name" : "Cuir clouté",
 "OV" : "Studded leather",
 "Category": "1_LIGHT",
 "AC" : 12,
 "ACBonus" : "DEX",
 "MaxACBonus" : null,
 "Weight" : 6500,
 "Price" : 4500,
 "Discretion" : "-",
 "Strength" : 0
  }</v>
      </c>
    </row>
    <row r="6" spans="1:14" s="90" customFormat="1" ht="15" customHeight="1">
      <c r="A6" s="371" t="s">
        <v>355</v>
      </c>
      <c r="B6" s="371"/>
      <c r="C6" s="371"/>
      <c r="D6" s="371"/>
      <c r="E6" s="371"/>
      <c r="F6" s="371"/>
      <c r="G6" s="371"/>
      <c r="H6" s="371"/>
      <c r="I6" s="371"/>
      <c r="J6" s="87"/>
      <c r="L6" s="89"/>
      <c r="M6" s="89"/>
      <c r="N6"/>
    </row>
    <row r="7" spans="1:14" ht="15" customHeight="1">
      <c r="A7" s="80" t="s">
        <v>356</v>
      </c>
      <c r="B7" s="80" t="s">
        <v>357</v>
      </c>
      <c r="C7" s="80">
        <v>12</v>
      </c>
      <c r="D7" s="80" t="s">
        <v>1068</v>
      </c>
      <c r="E7" s="80">
        <v>2</v>
      </c>
      <c r="F7" s="80">
        <v>0</v>
      </c>
      <c r="G7" s="80" t="s">
        <v>50</v>
      </c>
      <c r="H7" s="81" t="s">
        <v>358</v>
      </c>
      <c r="I7" s="81" t="s">
        <v>84</v>
      </c>
      <c r="J7" s="86"/>
      <c r="K7" s="75" t="s">
        <v>2558</v>
      </c>
      <c r="L7" s="76">
        <f t="shared" si="0"/>
        <v>6000</v>
      </c>
      <c r="M7" s="76">
        <f t="shared" si="1"/>
        <v>1000</v>
      </c>
      <c r="N7" t="str">
        <f>""""&amp;RIGHT(A7,LEN(A7)-2)&amp;""": {
 ""Name"" : """&amp;RIGHT(A7,LEN(A7)-2)&amp;""",
 ""OV"" : """&amp;B7&amp;""",
 ""Category"": """&amp;K7&amp;""",
 ""AC"" : "&amp;C7&amp;",
 ""ACBonus"" : """&amp;D7&amp;""",
 ""MaxACBonus"" : "&amp;E7&amp;",
 ""Weight"" : "&amp;L7&amp;",
 ""Price"" : "&amp;M7&amp;",
 ""Discretion"" : """&amp;G7&amp;""",
 ""Strength"" : "&amp;F7&amp;"
  }"</f>
        <v>"Peau": {
 "Name" : "Peau",
 "OV" : "Hide",
 "Category": "2_MID",
 "AC" : 12,
 "ACBonus" : "DEX",
 "MaxACBonus" : 2,
 "Weight" : 6000,
 "Price" : 1000,
 "Discretion" : "-",
 "Strength" : 0
  }</v>
      </c>
    </row>
    <row r="8" spans="1:14" ht="15" customHeight="1">
      <c r="A8" s="82" t="s">
        <v>359</v>
      </c>
      <c r="B8" s="82" t="s">
        <v>360</v>
      </c>
      <c r="C8" s="82">
        <v>13</v>
      </c>
      <c r="D8" s="82" t="s">
        <v>1068</v>
      </c>
      <c r="E8" s="82">
        <v>2</v>
      </c>
      <c r="F8" s="82">
        <v>0</v>
      </c>
      <c r="G8" s="82" t="s">
        <v>50</v>
      </c>
      <c r="H8" s="83" t="s">
        <v>361</v>
      </c>
      <c r="I8" s="83" t="s">
        <v>81</v>
      </c>
      <c r="J8" s="86"/>
      <c r="K8" s="75" t="s">
        <v>2558</v>
      </c>
      <c r="L8" s="76">
        <f t="shared" si="0"/>
        <v>10000</v>
      </c>
      <c r="M8" s="76">
        <f t="shared" si="1"/>
        <v>5000</v>
      </c>
      <c r="N8" t="str">
        <f>""""&amp;RIGHT(A8,LEN(A8)-2)&amp;""": {
 ""Name"" : """&amp;RIGHT(A8,LEN(A8)-2)&amp;""",
 ""OV"" : """&amp;B8&amp;""",
 ""Category"": """&amp;K8&amp;""",
 ""AC"" : "&amp;C8&amp;",
 ""ACBonus"" : """&amp;D8&amp;""",
 ""MaxACBonus"" : "&amp;E8&amp;",
 ""Weight"" : "&amp;L8&amp;",
 ""Price"" : "&amp;M8&amp;",
 ""Discretion"" : """&amp;G8&amp;""",
 ""Strength"" : "&amp;F8&amp;"
  }"</f>
        <v>"Chemise de mailles": {
 "Name" : "Chemise de mailles",
 "OV" : "Chain shirt",
 "Category": "2_MID",
 "AC" : 13,
 "ACBonus" : "DEX",
 "MaxACBonus" : 2,
 "Weight" : 10000,
 "Price" : 5000,
 "Discretion" : "-",
 "Strength" : 0
  }</v>
      </c>
    </row>
    <row r="9" spans="1:14" ht="15" customHeight="1">
      <c r="A9" s="80" t="s">
        <v>362</v>
      </c>
      <c r="B9" s="80" t="s">
        <v>363</v>
      </c>
      <c r="C9" s="80">
        <v>14</v>
      </c>
      <c r="D9" s="80" t="s">
        <v>1068</v>
      </c>
      <c r="E9" s="80">
        <v>2</v>
      </c>
      <c r="F9" s="80">
        <v>0</v>
      </c>
      <c r="G9" s="80" t="s">
        <v>347</v>
      </c>
      <c r="H9" s="81" t="s">
        <v>364</v>
      </c>
      <c r="I9" s="81" t="s">
        <v>81</v>
      </c>
      <c r="J9" s="86"/>
      <c r="K9" s="75" t="s">
        <v>2558</v>
      </c>
      <c r="L9" s="76">
        <f t="shared" si="0"/>
        <v>22500</v>
      </c>
      <c r="M9" s="76">
        <f t="shared" si="1"/>
        <v>5000</v>
      </c>
      <c r="N9" t="str">
        <f>""""&amp;RIGHT(A9,LEN(A9)-2)&amp;""": {
 ""Name"" : """&amp;RIGHT(A9,LEN(A9)-2)&amp;""",
 ""OV"" : """&amp;B9&amp;""",
 ""Category"": """&amp;K9&amp;""",
 ""AC"" : "&amp;C9&amp;",
 ""ACBonus"" : """&amp;D9&amp;""",
 ""MaxACBonus"" : "&amp;E9&amp;",
 ""Weight"" : "&amp;L9&amp;",
 ""Price"" : "&amp;M9&amp;",
 ""Discretion"" : """&amp;G9&amp;""",
 ""Strength"" : "&amp;F9&amp;"
  }"</f>
        <v>"Écailles": {
 "Name" : "Écailles",
 "OV" : "Scale mail",
 "Category": "2_MID",
 "AC" : 14,
 "ACBonus" : "DEX",
 "MaxACBonus" : 2,
 "Weight" : 22500,
 "Price" : 5000,
 "Discretion" : "Désavantage",
 "Strength" : 0
  }</v>
      </c>
    </row>
    <row r="10" spans="1:14" ht="15" customHeight="1">
      <c r="A10" s="82" t="s">
        <v>365</v>
      </c>
      <c r="B10" s="82" t="s">
        <v>366</v>
      </c>
      <c r="C10" s="82">
        <v>14</v>
      </c>
      <c r="D10" s="82" t="s">
        <v>1068</v>
      </c>
      <c r="E10" s="82">
        <v>2</v>
      </c>
      <c r="F10" s="82">
        <v>0</v>
      </c>
      <c r="G10" s="82" t="s">
        <v>50</v>
      </c>
      <c r="H10" s="83" t="s">
        <v>361</v>
      </c>
      <c r="I10" s="83" t="s">
        <v>367</v>
      </c>
      <c r="J10" s="86"/>
      <c r="K10" s="75" t="s">
        <v>2558</v>
      </c>
      <c r="L10" s="76">
        <f t="shared" si="0"/>
        <v>10000</v>
      </c>
      <c r="M10" s="76">
        <f t="shared" si="1"/>
        <v>40000</v>
      </c>
      <c r="N10" t="str">
        <f>""""&amp;RIGHT(A10,LEN(A10)-2)&amp;""": {
 ""Name"" : """&amp;RIGHT(A10,LEN(A10)-2)&amp;""",
 ""OV"" : """&amp;B10&amp;""",
 ""Category"": """&amp;K10&amp;""",
 ""AC"" : "&amp;C10&amp;",
 ""ACBonus"" : """&amp;D10&amp;""",
 ""MaxACBonus"" : "&amp;E10&amp;",
 ""Weight"" : "&amp;L10&amp;",
 ""Price"" : "&amp;M10&amp;",
 ""Discretion"" : """&amp;G10&amp;""",
 ""Strength"" : "&amp;F10&amp;"
  }"</f>
        <v>"Cuirasse": {
 "Name" : "Cuirasse",
 "OV" : "Breastplate",
 "Category": "2_MID",
 "AC" : 14,
 "ACBonus" : "DEX",
 "MaxACBonus" : 2,
 "Weight" : 10000,
 "Price" : 40000,
 "Discretion" : "-",
 "Strength" : 0
  }</v>
      </c>
    </row>
    <row r="11" spans="1:14" ht="15" customHeight="1">
      <c r="A11" s="80" t="s">
        <v>368</v>
      </c>
      <c r="B11" s="80" t="s">
        <v>369</v>
      </c>
      <c r="C11" s="80">
        <v>15</v>
      </c>
      <c r="D11" s="80" t="s">
        <v>1068</v>
      </c>
      <c r="E11" s="80">
        <v>2</v>
      </c>
      <c r="F11" s="80">
        <v>0</v>
      </c>
      <c r="G11" s="80" t="s">
        <v>347</v>
      </c>
      <c r="H11" s="81" t="s">
        <v>370</v>
      </c>
      <c r="I11" s="81" t="s">
        <v>371</v>
      </c>
      <c r="J11" s="86"/>
      <c r="K11" s="75" t="s">
        <v>2558</v>
      </c>
      <c r="L11" s="76">
        <f t="shared" si="0"/>
        <v>20000</v>
      </c>
      <c r="M11" s="76">
        <f t="shared" si="1"/>
        <v>75000</v>
      </c>
      <c r="N11" t="str">
        <f>""""&amp;RIGHT(A11,LEN(A11)-2)&amp;""": {
 ""Name"" : """&amp;RIGHT(A11,LEN(A11)-2)&amp;""",
 ""OV"" : """&amp;B11&amp;""",
 ""Category"": """&amp;K11&amp;""",
 ""AC"" : "&amp;C11&amp;",
 ""ACBonus"" : """&amp;D11&amp;""",
 ""MaxACBonus"" : "&amp;E11&amp;",
 ""Weight"" : "&amp;L11&amp;",
 ""Price"" : "&amp;M11&amp;",
 ""Discretion"" : """&amp;G11&amp;""",
 ""Strength"" : "&amp;F11&amp;"
  }"</f>
        <v>"Demi-plate": {
 "Name" : "Demi-plate",
 "OV" : "Half plate",
 "Category": "2_MID",
 "AC" : 15,
 "ACBonus" : "DEX",
 "MaxACBonus" : 2,
 "Weight" : 20000,
 "Price" : 75000,
 "Discretion" : "Désavantage",
 "Strength" : 0
  }</v>
      </c>
    </row>
    <row r="12" spans="1:14" s="90" customFormat="1" ht="15" customHeight="1">
      <c r="A12" s="371" t="s">
        <v>372</v>
      </c>
      <c r="B12" s="371"/>
      <c r="C12" s="371"/>
      <c r="D12" s="371"/>
      <c r="E12" s="371"/>
      <c r="F12" s="371"/>
      <c r="G12" s="371"/>
      <c r="H12" s="371"/>
      <c r="I12" s="371"/>
      <c r="J12" s="87"/>
      <c r="L12" s="89"/>
      <c r="M12" s="89"/>
      <c r="N12"/>
    </row>
    <row r="13" spans="1:14" ht="15" customHeight="1">
      <c r="A13" s="80" t="s">
        <v>373</v>
      </c>
      <c r="B13" s="80" t="s">
        <v>374</v>
      </c>
      <c r="C13" s="80">
        <v>14</v>
      </c>
      <c r="D13" s="80"/>
      <c r="E13" s="81" t="s">
        <v>2827</v>
      </c>
      <c r="F13" s="80">
        <v>0</v>
      </c>
      <c r="G13" s="80" t="s">
        <v>347</v>
      </c>
      <c r="H13" s="81" t="s">
        <v>370</v>
      </c>
      <c r="I13" s="81" t="s">
        <v>95</v>
      </c>
      <c r="J13" s="86"/>
      <c r="K13" s="75" t="s">
        <v>2559</v>
      </c>
      <c r="L13" s="76">
        <f t="shared" si="0"/>
        <v>20000</v>
      </c>
      <c r="M13" s="76">
        <f t="shared" si="1"/>
        <v>3000</v>
      </c>
      <c r="N13" t="str">
        <f>""""&amp;RIGHT(A13,LEN(A13)-2)&amp;""": {
 ""Name"" : """&amp;RIGHT(A13,LEN(A13)-2)&amp;""",
 ""OV"" : """&amp;B13&amp;""",
 ""Category"": """&amp;K13&amp;""",
 ""AC"" : "&amp;C13&amp;",
 ""ACBonus"" : """&amp;D13&amp;""",
 ""MaxACBonus"" : "&amp;E13&amp;",
 ""Weight"" : "&amp;L13&amp;",
 ""Price"" : "&amp;M13&amp;",
 ""Discretion"" : """&amp;G13&amp;""",
 ""Strength"" : "&amp;F13&amp;"
  }"</f>
        <v>"Broigne": {
 "Name" : "Broigne",
 "OV" : "Ring mail",
 "Category": "3_HEAVY",
 "AC" : 14,
 "ACBonus" : "",
 "MaxACBonus" : null,
 "Weight" : 20000,
 "Price" : 3000,
 "Discretion" : "Désavantage",
 "Strength" : 0
  }</v>
      </c>
    </row>
    <row r="14" spans="1:14" ht="15" customHeight="1">
      <c r="A14" s="82" t="s">
        <v>375</v>
      </c>
      <c r="B14" s="82" t="s">
        <v>376</v>
      </c>
      <c r="C14" s="82">
        <v>16</v>
      </c>
      <c r="D14" s="82"/>
      <c r="E14" s="83" t="s">
        <v>2827</v>
      </c>
      <c r="F14" s="82">
        <v>13</v>
      </c>
      <c r="G14" s="82" t="s">
        <v>347</v>
      </c>
      <c r="H14" s="83" t="s">
        <v>377</v>
      </c>
      <c r="I14" s="83" t="s">
        <v>114</v>
      </c>
      <c r="J14" s="86"/>
      <c r="K14" s="75" t="s">
        <v>2559</v>
      </c>
      <c r="L14" s="76">
        <f t="shared" si="0"/>
        <v>27500</v>
      </c>
      <c r="M14" s="76">
        <f t="shared" si="1"/>
        <v>7500</v>
      </c>
      <c r="N14" t="str">
        <f>""""&amp;RIGHT(A14,LEN(A14)-2)&amp;""": {
 ""Name"" : """&amp;RIGHT(A14,LEN(A14)-2)&amp;""",
 ""OV"" : """&amp;B14&amp;""",
 ""Category"": """&amp;K14&amp;""",
 ""AC"" : "&amp;C14&amp;",
 ""ACBonus"" : """&amp;D14&amp;""",
 ""MaxACBonus"" : "&amp;E14&amp;",
 ""Weight"" : "&amp;L14&amp;",
 ""Price"" : "&amp;M14&amp;",
 ""Discretion"" : """&amp;G14&amp;""",
 ""Strength"" : "&amp;F14&amp;"
  }"</f>
        <v>"Cotte de mailles": {
 "Name" : "Cotte de mailles",
 "OV" : "Chain mail",
 "Category": "3_HEAVY",
 "AC" : 16,
 "ACBonus" : "",
 "MaxACBonus" : null,
 "Weight" : 27500,
 "Price" : 7500,
 "Discretion" : "Désavantage",
 "Strength" : 13
  }</v>
      </c>
    </row>
    <row r="15" spans="1:14" ht="15" customHeight="1">
      <c r="A15" s="80" t="s">
        <v>378</v>
      </c>
      <c r="B15" s="80" t="s">
        <v>379</v>
      </c>
      <c r="C15" s="80">
        <v>17</v>
      </c>
      <c r="D15" s="80"/>
      <c r="E15" s="81" t="s">
        <v>2827</v>
      </c>
      <c r="F15" s="80">
        <v>15</v>
      </c>
      <c r="G15" s="80" t="s">
        <v>347</v>
      </c>
      <c r="H15" s="81" t="s">
        <v>380</v>
      </c>
      <c r="I15" s="81" t="s">
        <v>381</v>
      </c>
      <c r="J15" s="86"/>
      <c r="K15" s="75" t="s">
        <v>2559</v>
      </c>
      <c r="L15" s="76">
        <f t="shared" si="0"/>
        <v>30000</v>
      </c>
      <c r="M15" s="76">
        <f t="shared" si="1"/>
        <v>20000</v>
      </c>
      <c r="N15" t="str">
        <f>""""&amp;RIGHT(A15,LEN(A15)-2)&amp;""": {
 ""Name"" : """&amp;RIGHT(A15,LEN(A15)-2)&amp;""",
 ""OV"" : """&amp;B15&amp;""",
 ""Category"": """&amp;K15&amp;""",
 ""AC"" : "&amp;C15&amp;",
 ""ACBonus"" : """&amp;D15&amp;""",
 ""MaxACBonus"" : "&amp;E15&amp;",
 ""Weight"" : "&amp;L15&amp;",
 ""Price"" : "&amp;M15&amp;",
 ""Discretion"" : """&amp;G15&amp;""",
 ""Strength"" : "&amp;F15&amp;"
  }"</f>
        <v>"Clibanion": {
 "Name" : "Clibanion",
 "OV" : "Splint",
 "Category": "3_HEAVY",
 "AC" : 17,
 "ACBonus" : "",
 "MaxACBonus" : null,
 "Weight" : 30000,
 "Price" : 20000,
 "Discretion" : "Désavantage",
 "Strength" : 15
  }</v>
      </c>
    </row>
    <row r="16" spans="1:14" ht="15" customHeight="1">
      <c r="A16" s="82" t="s">
        <v>382</v>
      </c>
      <c r="B16" s="82" t="s">
        <v>383</v>
      </c>
      <c r="C16" s="82">
        <v>18</v>
      </c>
      <c r="D16" s="82"/>
      <c r="E16" s="83" t="s">
        <v>2827</v>
      </c>
      <c r="F16" s="82">
        <v>15</v>
      </c>
      <c r="G16" s="82" t="s">
        <v>347</v>
      </c>
      <c r="H16" s="83" t="s">
        <v>384</v>
      </c>
      <c r="I16" s="83" t="s">
        <v>385</v>
      </c>
      <c r="J16" s="86"/>
      <c r="K16" s="75" t="s">
        <v>2559</v>
      </c>
      <c r="L16" s="76">
        <f t="shared" si="0"/>
        <v>32500</v>
      </c>
      <c r="M16" s="76">
        <f t="shared" si="1"/>
        <v>150000</v>
      </c>
      <c r="N16" t="str">
        <f>""""&amp;RIGHT(A16,LEN(A16)-2)&amp;""": {
 ""Name"" : """&amp;RIGHT(A16,LEN(A16)-2)&amp;""",
 ""OV"" : """&amp;B16&amp;""",
 ""Category"": """&amp;K16&amp;""",
 ""AC"" : "&amp;C16&amp;",
 ""ACBonus"" : """&amp;D16&amp;""",
 ""MaxACBonus"" : "&amp;E16&amp;",
 ""Weight"" : "&amp;L16&amp;",
 ""Price"" : "&amp;M16&amp;",
 ""Discretion"" : """&amp;G16&amp;""",
 ""Strength"" : "&amp;F16&amp;"
  }"</f>
        <v>"Harnois": {
 "Name" : "Harnois",
 "OV" : "Plate",
 "Category": "3_HEAVY",
 "AC" : 18,
 "ACBonus" : "",
 "MaxACBonus" : null,
 "Weight" : 32500,
 "Price" : 150000,
 "Discretion" : "Désavantage",
 "Strength" : 15
  }</v>
      </c>
    </row>
    <row r="17" spans="1:14" s="90" customFormat="1" ht="15" customHeight="1">
      <c r="A17" s="372" t="s">
        <v>386</v>
      </c>
      <c r="B17" s="372"/>
      <c r="C17" s="372"/>
      <c r="D17" s="372"/>
      <c r="E17" s="372"/>
      <c r="F17" s="372"/>
      <c r="G17" s="372"/>
      <c r="H17" s="372"/>
      <c r="I17" s="372"/>
      <c r="J17" s="87"/>
      <c r="K17" s="88"/>
      <c r="L17" s="89"/>
      <c r="M17" s="89"/>
      <c r="N17"/>
    </row>
    <row r="18" spans="1:14" ht="15" customHeight="1">
      <c r="A18" s="82" t="s">
        <v>387</v>
      </c>
      <c r="B18" s="82" t="s">
        <v>388</v>
      </c>
      <c r="C18" s="82">
        <v>2</v>
      </c>
      <c r="D18" s="82"/>
      <c r="E18" s="83" t="s">
        <v>2827</v>
      </c>
      <c r="F18" s="82">
        <v>0</v>
      </c>
      <c r="G18" s="82" t="s">
        <v>50</v>
      </c>
      <c r="H18" s="83" t="s">
        <v>76</v>
      </c>
      <c r="I18" s="83" t="s">
        <v>84</v>
      </c>
      <c r="J18" s="86"/>
      <c r="K18" s="75" t="s">
        <v>2560</v>
      </c>
      <c r="L18" s="76">
        <f t="shared" si="0"/>
        <v>3000</v>
      </c>
      <c r="M18" s="76">
        <f t="shared" si="1"/>
        <v>1000</v>
      </c>
      <c r="N18" t="str">
        <f>""""&amp;RIGHT(A18,LEN(A18)-2)&amp;""": {
 ""Name"" : """&amp;RIGHT(A18,LEN(A18)-2)&amp;""",
 ""OV"" : """&amp;B18&amp;""",
 ""Category"": """&amp;K18&amp;""",
 ""AC"" : "&amp;C18&amp;",
 ""ACBonus"" : """&amp;D18&amp;""",
 ""MaxACBonus"" : "&amp;E18&amp;",
 ""Weight"" : "&amp;L18&amp;",
 ""Price"" : "&amp;M18&amp;",
 ""Discretion"" : """&amp;G18&amp;""",
 ""Strength"" : "&amp;F18&amp;"
  }"</f>
        <v>"Bouclier": {
 "Name" : "Bouclier",
 "OV" : "Shield",
 "Category": "0_SHIELD",
 "AC" : 2,
 "ACBonus" : "",
 "MaxACBonus" : null,
 "Weight" : 3000,
 "Price" : 1000,
 "Discretion" : "-",
 "Strength" : 0
  }</v>
      </c>
    </row>
    <row r="20" spans="1:14">
      <c r="N20" t="str">
        <f>CONCATENATE(N3,",
",N4,",
",N5,",
",N7,",
",N8,",
",N9,",
",N10,",
",N11,",
",N13,",
",N14,",
",N15,",
",N16,",
",N18)</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row>
  </sheetData>
  <mergeCells count="4">
    <mergeCell ref="A2:I2"/>
    <mergeCell ref="A6:I6"/>
    <mergeCell ref="A12:I12"/>
    <mergeCell ref="A17:I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
  <sheetViews>
    <sheetView workbookViewId="0">
      <selection activeCell="H11" sqref="H11"/>
    </sheetView>
  </sheetViews>
  <sheetFormatPr baseColWidth="10" defaultRowHeight="15"/>
  <cols>
    <col min="4" max="4" width="21" customWidth="1"/>
  </cols>
  <sheetData>
    <row r="1" spans="1:8">
      <c r="A1" s="85" t="s">
        <v>748</v>
      </c>
      <c r="B1" s="85" t="s">
        <v>749</v>
      </c>
      <c r="C1" s="85" t="s">
        <v>300</v>
      </c>
      <c r="D1" s="98" t="s">
        <v>767</v>
      </c>
    </row>
    <row r="2" spans="1:8">
      <c r="A2" s="82" t="s">
        <v>750</v>
      </c>
      <c r="B2" s="83" t="s">
        <v>449</v>
      </c>
      <c r="C2" s="92" t="s">
        <v>751</v>
      </c>
      <c r="D2" s="83" t="s">
        <v>752</v>
      </c>
      <c r="F2" s="76">
        <f>LEFT(B2,LEN(B2)-3)*IF(RIGHT(B2,2)="po",100,IF(RIGHT(B2,2)="pa",10,1))</f>
        <v>800</v>
      </c>
      <c r="G2" s="76">
        <f>IF(RIGHT(D2,2)="kg",LEFT(D2,LEN(D2)-3)*1000,LEFT(D2,LEN(D2)-2))</f>
        <v>210000</v>
      </c>
      <c r="H2" t="str">
        <f>""""&amp;A2&amp;""": {
 ""Name"" : """&amp;A2&amp;""",
 ""Speed"": "&amp;LEFT(C2,LEN(C2)-2)&amp;",
 ""ChargeCapacity"" : "&amp;G2&amp;",
 ""Price"" : "&amp;F2&amp;"
  }"</f>
        <v>"Âne ou mule": {
 "Name" : "Âne ou mule",
 "Speed": 12,
 "ChargeCapacity" : 210000,
 "Price" : 800
  }</v>
      </c>
    </row>
    <row r="3" spans="1:8">
      <c r="A3" s="80" t="s">
        <v>753</v>
      </c>
      <c r="B3" s="81" t="s">
        <v>81</v>
      </c>
      <c r="C3" s="93" t="s">
        <v>754</v>
      </c>
      <c r="D3" s="81" t="s">
        <v>755</v>
      </c>
      <c r="F3" s="76">
        <f t="shared" ref="F3:F8" si="0">LEFT(B3,LEN(B3)-3)*IF(RIGHT(B3,2)="po",100,IF(RIGHT(B3,2)="pa",10,1))</f>
        <v>5000</v>
      </c>
      <c r="G3" s="76">
        <f t="shared" ref="G3:G8" si="1">IF(RIGHT(D3,2)="kg",LEFT(D3,LEN(D3)-3)*1000,LEFT(D3,LEN(D3)-2))</f>
        <v>240000</v>
      </c>
      <c r="H3" t="str">
        <f t="shared" ref="H3:H8" si="2">""""&amp;A3&amp;""": {
 ""Name"" : """&amp;A3&amp;""",
 ""Speed"": "&amp;LEFT(C3,LEN(C3)-2)&amp;",
 ""ChargeCapacity"" : "&amp;G3&amp;",
 ""Price"" : "&amp;F3&amp;"
  }"</f>
        <v>"Chameau": {
 "Name" : "Chameau",
 "Speed": 15,
 "ChargeCapacity" : 240000,
 "Price" : 5000
  }</v>
      </c>
    </row>
    <row r="4" spans="1:8" ht="25.5">
      <c r="A4" s="82" t="s">
        <v>756</v>
      </c>
      <c r="B4" s="83" t="s">
        <v>367</v>
      </c>
      <c r="C4" s="92" t="s">
        <v>757</v>
      </c>
      <c r="D4" s="83" t="s">
        <v>758</v>
      </c>
      <c r="F4" s="76">
        <f t="shared" si="0"/>
        <v>40000</v>
      </c>
      <c r="G4" s="76">
        <f t="shared" si="1"/>
        <v>270000</v>
      </c>
      <c r="H4" t="str">
        <f t="shared" si="2"/>
        <v>"Cheval de guerre": {
 "Name" : "Cheval de guerre",
 "Speed": 18,
 "ChargeCapacity" : 270000,
 "Price" : 40000
  }</v>
      </c>
    </row>
    <row r="5" spans="1:8" ht="25.5">
      <c r="A5" s="80" t="s">
        <v>759</v>
      </c>
      <c r="B5" s="81" t="s">
        <v>114</v>
      </c>
      <c r="C5" s="93" t="s">
        <v>757</v>
      </c>
      <c r="D5" s="81" t="s">
        <v>755</v>
      </c>
      <c r="F5" s="76">
        <f t="shared" si="0"/>
        <v>7500</v>
      </c>
      <c r="G5" s="76">
        <f t="shared" si="1"/>
        <v>240000</v>
      </c>
      <c r="H5" t="str">
        <f t="shared" si="2"/>
        <v>"Cheval de selle": {
 "Name" : "Cheval de selle",
 "Speed": 18,
 "ChargeCapacity" : 240000,
 "Price" : 7500
  }</v>
      </c>
    </row>
    <row r="6" spans="1:8" ht="25.5">
      <c r="A6" s="82" t="s">
        <v>760</v>
      </c>
      <c r="B6" s="83" t="s">
        <v>81</v>
      </c>
      <c r="C6" s="92" t="s">
        <v>751</v>
      </c>
      <c r="D6" s="83" t="s">
        <v>758</v>
      </c>
      <c r="F6" s="76">
        <f t="shared" si="0"/>
        <v>5000</v>
      </c>
      <c r="G6" s="76">
        <f t="shared" si="1"/>
        <v>270000</v>
      </c>
      <c r="H6" t="str">
        <f t="shared" si="2"/>
        <v>"Cheval de trait": {
 "Name" : "Cheval de trait",
 "Speed": 12,
 "ChargeCapacity" : 270000,
 "Price" : 5000
  }</v>
      </c>
    </row>
    <row r="7" spans="1:8">
      <c r="A7" s="80" t="s">
        <v>761</v>
      </c>
      <c r="B7" s="81" t="s">
        <v>381</v>
      </c>
      <c r="C7" s="93" t="s">
        <v>751</v>
      </c>
      <c r="D7" s="81" t="s">
        <v>762</v>
      </c>
      <c r="F7" s="76">
        <f t="shared" si="0"/>
        <v>20000</v>
      </c>
      <c r="G7" s="76">
        <f t="shared" si="1"/>
        <v>660000</v>
      </c>
      <c r="H7" t="str">
        <f t="shared" si="2"/>
        <v>"Éléphant": {
 "Name" : "Éléphant",
 "Speed": 12,
 "ChargeCapacity" : 660000,
 "Price" : 20000
  }</v>
      </c>
    </row>
    <row r="8" spans="1:8">
      <c r="A8" s="82" t="s">
        <v>763</v>
      </c>
      <c r="B8" s="83" t="s">
        <v>61</v>
      </c>
      <c r="C8" s="92" t="s">
        <v>751</v>
      </c>
      <c r="D8" s="83" t="s">
        <v>764</v>
      </c>
      <c r="F8" s="76">
        <f t="shared" si="0"/>
        <v>2500</v>
      </c>
      <c r="G8" s="76">
        <f t="shared" si="1"/>
        <v>95000</v>
      </c>
      <c r="H8" t="str">
        <f t="shared" si="2"/>
        <v>"Molosse": {
 "Name" : "Molosse",
 "Speed": 12,
 "ChargeCapacity" : 95000,
 "Price" : 2500
  }</v>
      </c>
    </row>
    <row r="9" spans="1:8">
      <c r="A9" s="80" t="s">
        <v>765</v>
      </c>
      <c r="B9" s="81" t="s">
        <v>95</v>
      </c>
      <c r="C9" s="93" t="s">
        <v>751</v>
      </c>
      <c r="D9" s="81" t="s">
        <v>766</v>
      </c>
    </row>
    <row r="10" spans="1:8">
      <c r="H10" t="str">
        <f>CONCATENATE(H2,",
",H3,",
",H4,",
",H5,",
",H6,",
",H7,",
",H8)</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9"/>
  <sheetViews>
    <sheetView topLeftCell="A4" workbookViewId="0">
      <selection activeCell="H10" sqref="H10"/>
    </sheetView>
  </sheetViews>
  <sheetFormatPr baseColWidth="10" defaultRowHeight="15"/>
  <sheetData>
    <row r="1" spans="1:8">
      <c r="A1" s="85" t="s">
        <v>768</v>
      </c>
      <c r="B1" s="85" t="s">
        <v>15</v>
      </c>
      <c r="C1" s="85" t="s">
        <v>749</v>
      </c>
      <c r="D1" s="85" t="s">
        <v>300</v>
      </c>
    </row>
    <row r="2" spans="1:8">
      <c r="A2" s="82" t="s">
        <v>769</v>
      </c>
      <c r="B2" s="82" t="s">
        <v>770</v>
      </c>
      <c r="C2" s="83" t="s">
        <v>81</v>
      </c>
      <c r="D2" s="83" t="s">
        <v>771</v>
      </c>
      <c r="F2" s="76">
        <f t="shared" ref="F2:F7" si="0">LEFT(C2,LEN(C2)-3)*IF(RIGHT(C2,2)="po",100,IF(RIGHT(C2,2)="pa",10,1))</f>
        <v>5000</v>
      </c>
      <c r="G2" s="76">
        <f t="shared" ref="G2:G7" si="1">IF(RIGHT(D2,4)="km/h",LEFT(D2,LEN(D2)-5)*1000,LEFT(D2,LEN(D2)-2))</f>
        <v>2250</v>
      </c>
      <c r="H2" t="str">
        <f t="shared" ref="H2:H7" si="2">""""&amp;A2&amp;""": {
 ""Name"" : """&amp;A2&amp;""",
 ""OV"" : """&amp;B2&amp;""",
 ""Speed"": """&amp;D2&amp;""",
 ""Price"" : "&amp;F2&amp;"
  }"</f>
        <v>"Barque": {
 "Name" : "Barque",
 "OV" : "Rowboat",
 "Speed": "2,25 km/h",
 "Price" : 5000
  }</v>
      </c>
    </row>
    <row r="3" spans="1:8" ht="25.5">
      <c r="A3" s="80" t="s">
        <v>772</v>
      </c>
      <c r="B3" s="80" t="s">
        <v>773</v>
      </c>
      <c r="C3" s="81" t="s">
        <v>774</v>
      </c>
      <c r="D3" s="81" t="s">
        <v>775</v>
      </c>
      <c r="F3" s="76">
        <f t="shared" si="0"/>
        <v>300000</v>
      </c>
      <c r="G3" s="76">
        <f t="shared" si="1"/>
        <v>1500</v>
      </c>
      <c r="H3" t="str">
        <f t="shared" si="2"/>
        <v>"Bateau à fond plat": {
 "Name" : "Bateau à fond plat",
 "OV" : "Keelboat",
 "Speed": "1,5 km/h",
 "Price" : 300000
  }</v>
      </c>
    </row>
    <row r="4" spans="1:8" ht="25.5">
      <c r="A4" s="82" t="s">
        <v>776</v>
      </c>
      <c r="B4" s="82" t="s">
        <v>777</v>
      </c>
      <c r="C4" s="83" t="s">
        <v>778</v>
      </c>
      <c r="D4" s="83" t="s">
        <v>779</v>
      </c>
      <c r="F4" s="76">
        <f t="shared" si="0"/>
        <v>1000000</v>
      </c>
      <c r="G4" s="76">
        <f t="shared" si="1"/>
        <v>3000</v>
      </c>
      <c r="H4" t="str">
        <f t="shared" si="2"/>
        <v>"Bateau à voiles": {
 "Name" : "Bateau à voiles",
 "OV" : "Sailing ship",
 "Speed": "3 km/h",
 "Price" : 1000000
  }</v>
      </c>
    </row>
    <row r="5" spans="1:8">
      <c r="A5" s="80" t="s">
        <v>780</v>
      </c>
      <c r="B5" s="80" t="s">
        <v>781</v>
      </c>
      <c r="C5" s="81" t="s">
        <v>778</v>
      </c>
      <c r="D5" s="81" t="s">
        <v>782</v>
      </c>
      <c r="F5" s="76">
        <f t="shared" si="0"/>
        <v>1000000</v>
      </c>
      <c r="G5" s="76">
        <f t="shared" si="1"/>
        <v>4500</v>
      </c>
      <c r="H5" t="str">
        <f t="shared" si="2"/>
        <v>"Drakkar": {
 "Name" : "Drakkar",
 "OV" : "Longship",
 "Speed": "4,5 km/h",
 "Price" : 1000000
  }</v>
      </c>
    </row>
    <row r="6" spans="1:8">
      <c r="A6" s="82" t="s">
        <v>783</v>
      </c>
      <c r="B6" s="82" t="s">
        <v>784</v>
      </c>
      <c r="C6" s="83" t="s">
        <v>785</v>
      </c>
      <c r="D6" s="83" t="s">
        <v>786</v>
      </c>
      <c r="F6" s="76">
        <f t="shared" si="0"/>
        <v>3000000</v>
      </c>
      <c r="G6" s="76">
        <f t="shared" si="1"/>
        <v>6000</v>
      </c>
      <c r="H6" t="str">
        <f t="shared" si="2"/>
        <v>"Galère": {
 "Name" : "Galère",
 "OV" : "Galley",
 "Speed": "6 km/h",
 "Price" : 3000000
  }</v>
      </c>
    </row>
    <row r="7" spans="1:8" ht="25.5">
      <c r="A7" s="80" t="s">
        <v>787</v>
      </c>
      <c r="B7" s="80" t="s">
        <v>788</v>
      </c>
      <c r="C7" s="81" t="s">
        <v>789</v>
      </c>
      <c r="D7" s="81" t="s">
        <v>790</v>
      </c>
      <c r="F7" s="76">
        <f t="shared" si="0"/>
        <v>2500000</v>
      </c>
      <c r="G7" s="76">
        <f t="shared" si="1"/>
        <v>3750</v>
      </c>
      <c r="H7" t="str">
        <f t="shared" si="2"/>
        <v>"Navire de guerre": {
 "Name" : "Navire de guerre",
 "OV" : "Warship",
 "Speed": "3,75 km/h",
 "Price" : 2500000
  }</v>
      </c>
    </row>
    <row r="8" spans="1:8">
      <c r="F8" s="76"/>
      <c r="G8" s="76"/>
    </row>
    <row r="9" spans="1:8">
      <c r="H9" t="str">
        <f>CONCATENATE(H2,",
",H3,",
",H4,",
",H5,",
",H6,",
",H7)</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82"/>
  <sheetViews>
    <sheetView topLeftCell="A166" workbookViewId="0">
      <selection activeCell="E174" sqref="E174"/>
    </sheetView>
  </sheetViews>
  <sheetFormatPr baseColWidth="10" defaultRowHeight="15"/>
  <cols>
    <col min="1" max="1" width="27.28515625" customWidth="1"/>
    <col min="2" max="2" width="19.42578125" customWidth="1"/>
    <col min="5" max="5" width="16.7109375" customWidth="1"/>
    <col min="6" max="6" width="8.28515625" customWidth="1"/>
    <col min="7" max="7" width="10.42578125" customWidth="1"/>
  </cols>
  <sheetData>
    <row r="1" spans="1:14">
      <c r="A1" s="85" t="s">
        <v>389</v>
      </c>
      <c r="B1" s="85" t="s">
        <v>15</v>
      </c>
      <c r="C1" s="85" t="s">
        <v>18</v>
      </c>
      <c r="D1" s="85" t="s">
        <v>17</v>
      </c>
    </row>
    <row r="2" spans="1:14" s="90" customFormat="1">
      <c r="A2" s="79" t="s">
        <v>390</v>
      </c>
      <c r="B2" s="79" t="s">
        <v>391</v>
      </c>
      <c r="C2" s="94"/>
      <c r="D2" s="94"/>
      <c r="E2" s="90" t="s">
        <v>476</v>
      </c>
      <c r="H2" s="90" t="str">
        <f>""""&amp;E2&amp;""":  {""Code"": """&amp;E2&amp;""", ""Name"": """&amp;A2&amp;""", ""OV"": """&amp;B2&amp;"""}"</f>
        <v>"MUSIC":  {"Code": "MUSIC", "Name": "Instruments de musique", "OV": "Musical instrument"}</v>
      </c>
    </row>
    <row r="3" spans="1:14">
      <c r="A3" s="80" t="s">
        <v>392</v>
      </c>
      <c r="B3" s="80" t="s">
        <v>393</v>
      </c>
      <c r="C3" s="81" t="s">
        <v>29</v>
      </c>
      <c r="D3" s="81" t="s">
        <v>28</v>
      </c>
      <c r="E3" s="41" t="s">
        <v>476</v>
      </c>
      <c r="F3" s="76">
        <f t="shared" ref="F3:F12" si="0">LEFT(C3,LEN(C3)-3)*IF(RIGHT(C3,2)="po",100,IF(RIGHT(C3,2)="pa",10,1))</f>
        <v>200</v>
      </c>
      <c r="G3" s="76" t="str">
        <f t="shared" ref="G3:G12" si="1">IF(RIGHT(D3,2)="kg",LEFT(D3,LEN(D3)-3)*1000,LEFT(D3,LEN(D3)-2))</f>
        <v>500</v>
      </c>
      <c r="H3" s="90"/>
      <c r="I3" t="str">
        <f>""""&amp;RIGHT(A3,LEN(A3)-2)&amp;""": {
 ""Name"" : """&amp;RIGHT(A3,LEN(A3)-2)&amp;""",
 ""OV"" : """&amp;B3&amp;""",
 ""Category"": """&amp;E3&amp;""",
 ""Weight"" : "&amp;G3&amp;",
 ""Price"" : "&amp;F3&amp;"
  }"</f>
        <v>"Chalemie": {
 "Name" : "Chalemie",
 "OV" : "  Shawm",
 "Category": "MUSIC",
 "Weight" : 500,
 "Price" : 200
  }</v>
      </c>
      <c r="J3" s="41"/>
      <c r="K3" s="41"/>
      <c r="L3" s="41"/>
      <c r="M3" s="41"/>
      <c r="N3" s="41"/>
    </row>
    <row r="4" spans="1:14">
      <c r="A4" s="82" t="s">
        <v>394</v>
      </c>
      <c r="B4" s="82" t="s">
        <v>395</v>
      </c>
      <c r="C4" s="83" t="s">
        <v>396</v>
      </c>
      <c r="D4" s="83" t="s">
        <v>33</v>
      </c>
      <c r="E4" s="41" t="s">
        <v>476</v>
      </c>
      <c r="F4" s="76">
        <f t="shared" si="0"/>
        <v>300</v>
      </c>
      <c r="G4" s="76">
        <f t="shared" si="1"/>
        <v>1000</v>
      </c>
      <c r="H4" s="90"/>
      <c r="I4" t="str">
        <f t="shared" ref="I4:I12" si="2">""""&amp;RIGHT(A4,LEN(A4)-2)&amp;""": {
 ""Name"" : """&amp;RIGHT(A4,LEN(A4)-2)&amp;""",
 ""OV"" : """&amp;B4&amp;""",
 ""Category"": """&amp;E4&amp;""",
 ""Weight"" : "&amp;G4&amp;",
 ""Price"" : "&amp;F4&amp;"
  }"</f>
        <v>"Cor": {
 "Name" : "Cor",
 "OV" : "  Horn",
 "Category": "MUSIC",
 "Weight" : 1000,
 "Price" : 300
  }</v>
      </c>
      <c r="J4" s="41"/>
      <c r="K4" s="41"/>
      <c r="L4" s="41"/>
      <c r="M4" s="41"/>
      <c r="N4" s="41"/>
    </row>
    <row r="5" spans="1:14">
      <c r="A5" s="80" t="s">
        <v>397</v>
      </c>
      <c r="B5" s="80" t="s">
        <v>398</v>
      </c>
      <c r="C5" s="81" t="s">
        <v>95</v>
      </c>
      <c r="D5" s="81" t="s">
        <v>76</v>
      </c>
      <c r="E5" s="41" t="s">
        <v>476</v>
      </c>
      <c r="F5" s="76">
        <f t="shared" si="0"/>
        <v>3000</v>
      </c>
      <c r="G5" s="76">
        <f t="shared" si="1"/>
        <v>3000</v>
      </c>
      <c r="H5" s="90"/>
      <c r="I5" t="str">
        <f t="shared" si="2"/>
        <v>"Cornemuse": {
 "Name" : "Cornemuse",
 "OV" : "  Bagpipes",
 "Category": "MUSIC",
 "Weight" : 3000,
 "Price" : 3000
  }</v>
      </c>
      <c r="J5" s="41"/>
      <c r="K5" s="41"/>
      <c r="L5" s="41"/>
      <c r="M5" s="41"/>
      <c r="N5" s="41"/>
    </row>
    <row r="6" spans="1:14">
      <c r="A6" s="82" t="s">
        <v>399</v>
      </c>
      <c r="B6" s="82" t="s">
        <v>400</v>
      </c>
      <c r="C6" s="83" t="s">
        <v>29</v>
      </c>
      <c r="D6" s="83" t="s">
        <v>28</v>
      </c>
      <c r="E6" s="41" t="s">
        <v>476</v>
      </c>
      <c r="F6" s="76">
        <f t="shared" si="0"/>
        <v>200</v>
      </c>
      <c r="G6" s="76" t="str">
        <f t="shared" si="1"/>
        <v>500</v>
      </c>
      <c r="H6" s="90"/>
      <c r="I6" t="str">
        <f t="shared" si="2"/>
        <v>"Flûte": {
 "Name" : "Flûte",
 "OV" : "  Flute ",
 "Category": "MUSIC",
 "Weight" : 500,
 "Price" : 200
  }</v>
      </c>
      <c r="J6" s="41"/>
      <c r="K6" s="41"/>
      <c r="L6" s="41"/>
      <c r="M6" s="41"/>
      <c r="N6" s="41"/>
    </row>
    <row r="7" spans="1:14">
      <c r="A7" s="80" t="s">
        <v>401</v>
      </c>
      <c r="B7" s="80" t="s">
        <v>402</v>
      </c>
      <c r="C7" s="81" t="s">
        <v>403</v>
      </c>
      <c r="D7" s="81" t="s">
        <v>33</v>
      </c>
      <c r="E7" s="41" t="s">
        <v>476</v>
      </c>
      <c r="F7" s="76">
        <f t="shared" si="0"/>
        <v>1200</v>
      </c>
      <c r="G7" s="76">
        <f t="shared" si="1"/>
        <v>1000</v>
      </c>
      <c r="H7" s="90"/>
      <c r="I7" t="str">
        <f t="shared" si="2"/>
        <v>"Flûte de pan": {
 "Name" : "Flûte de pan",
 "OV" : "  Pan flute",
 "Category": "MUSIC",
 "Weight" : 1000,
 "Price" : 1200
  }</v>
      </c>
      <c r="J7" s="41"/>
      <c r="K7" s="41"/>
      <c r="L7" s="41"/>
      <c r="M7" s="41"/>
      <c r="N7" s="41"/>
    </row>
    <row r="8" spans="1:14">
      <c r="A8" s="82" t="s">
        <v>404</v>
      </c>
      <c r="B8" s="82" t="s">
        <v>405</v>
      </c>
      <c r="C8" s="83" t="s">
        <v>406</v>
      </c>
      <c r="D8" s="83" t="s">
        <v>33</v>
      </c>
      <c r="E8" s="41" t="s">
        <v>476</v>
      </c>
      <c r="F8" s="76">
        <f t="shared" si="0"/>
        <v>3500</v>
      </c>
      <c r="G8" s="76">
        <f t="shared" si="1"/>
        <v>1000</v>
      </c>
      <c r="H8" s="90"/>
      <c r="I8" t="str">
        <f t="shared" si="2"/>
        <v>"Luth": {
 "Name" : "Luth",
 "OV" : "  Lute",
 "Category": "MUSIC",
 "Weight" : 1000,
 "Price" : 3500
  }</v>
      </c>
      <c r="J8" s="41"/>
      <c r="K8" s="41"/>
      <c r="L8" s="41"/>
      <c r="M8" s="41"/>
      <c r="N8" s="41"/>
    </row>
    <row r="9" spans="1:14">
      <c r="A9" s="80" t="s">
        <v>407</v>
      </c>
      <c r="B9" s="80" t="s">
        <v>407</v>
      </c>
      <c r="C9" s="81" t="s">
        <v>95</v>
      </c>
      <c r="D9" s="81" t="s">
        <v>33</v>
      </c>
      <c r="E9" s="41" t="s">
        <v>476</v>
      </c>
      <c r="F9" s="76">
        <f t="shared" si="0"/>
        <v>3000</v>
      </c>
      <c r="G9" s="76">
        <f t="shared" si="1"/>
        <v>1000</v>
      </c>
      <c r="H9" s="90"/>
      <c r="I9" t="str">
        <f t="shared" si="2"/>
        <v>"Lyre": {
 "Name" : "Lyre",
 "OV" : "  Lyre",
 "Category": "MUSIC",
 "Weight" : 1000,
 "Price" : 3000
  }</v>
      </c>
      <c r="J9" s="41"/>
      <c r="K9" s="41"/>
      <c r="L9" s="41"/>
      <c r="M9" s="41"/>
      <c r="N9" s="41"/>
    </row>
    <row r="10" spans="1:14">
      <c r="A10" s="82" t="s">
        <v>408</v>
      </c>
      <c r="B10" s="82" t="s">
        <v>409</v>
      </c>
      <c r="C10" s="83" t="s">
        <v>410</v>
      </c>
      <c r="D10" s="83" t="s">
        <v>45</v>
      </c>
      <c r="E10" s="41" t="s">
        <v>476</v>
      </c>
      <c r="F10" s="76">
        <f t="shared" si="0"/>
        <v>600</v>
      </c>
      <c r="G10" s="76">
        <f t="shared" si="1"/>
        <v>1500</v>
      </c>
      <c r="H10" s="90"/>
      <c r="I10" t="str">
        <f t="shared" si="2"/>
        <v>"Tambour": {
 "Name" : "Tambour",
 "OV" : "  Drum",
 "Category": "MUSIC",
 "Weight" : 1500,
 "Price" : 600
  }</v>
      </c>
      <c r="J10" s="41"/>
      <c r="K10" s="41"/>
      <c r="L10" s="41"/>
      <c r="M10" s="41"/>
      <c r="N10" s="41"/>
    </row>
    <row r="11" spans="1:14">
      <c r="A11" s="80" t="s">
        <v>411</v>
      </c>
      <c r="B11" s="80" t="s">
        <v>412</v>
      </c>
      <c r="C11" s="81" t="s">
        <v>61</v>
      </c>
      <c r="D11" s="81" t="s">
        <v>53</v>
      </c>
      <c r="E11" s="41" t="s">
        <v>476</v>
      </c>
      <c r="F11" s="76">
        <f t="shared" si="0"/>
        <v>2500</v>
      </c>
      <c r="G11" s="76">
        <f t="shared" si="1"/>
        <v>5000</v>
      </c>
      <c r="H11" s="90"/>
      <c r="I11" t="str">
        <f t="shared" si="2"/>
        <v>"Tympanon": {
 "Name" : "Tympanon",
 "OV" : "  Dulcimer",
 "Category": "MUSIC",
 "Weight" : 5000,
 "Price" : 2500
  }</v>
      </c>
      <c r="J11" s="41"/>
      <c r="K11" s="41"/>
      <c r="L11" s="41"/>
      <c r="M11" s="41"/>
      <c r="N11" s="41"/>
    </row>
    <row r="12" spans="1:14">
      <c r="A12" s="82" t="s">
        <v>413</v>
      </c>
      <c r="B12" s="82" t="s">
        <v>414</v>
      </c>
      <c r="C12" s="83" t="s">
        <v>95</v>
      </c>
      <c r="D12" s="83" t="s">
        <v>28</v>
      </c>
      <c r="E12" s="41" t="s">
        <v>476</v>
      </c>
      <c r="F12" s="76">
        <f t="shared" si="0"/>
        <v>3000</v>
      </c>
      <c r="G12" s="76" t="str">
        <f t="shared" si="1"/>
        <v>500</v>
      </c>
      <c r="H12" s="90"/>
      <c r="I12" t="str">
        <f t="shared" si="2"/>
        <v>"Viole": {
 "Name" : "Viole",
 "OV" : "  Viol",
 "Category": "MUSIC",
 "Weight" : 500,
 "Price" : 3000
  }</v>
      </c>
      <c r="J12" s="41"/>
      <c r="K12" s="41"/>
      <c r="L12" s="41"/>
      <c r="M12" s="41"/>
      <c r="N12" s="41"/>
    </row>
    <row r="13" spans="1:14" s="90" customFormat="1">
      <c r="A13" s="84" t="s">
        <v>415</v>
      </c>
      <c r="B13" s="84" t="s">
        <v>416</v>
      </c>
      <c r="C13" s="78"/>
      <c r="D13" s="78"/>
      <c r="E13" s="90" t="s">
        <v>477</v>
      </c>
      <c r="F13" s="76"/>
      <c r="G13" s="76"/>
      <c r="H13" s="90" t="str">
        <f>""""&amp;E13&amp;""":  {""Code"": """&amp;E13&amp;""", ""Name"": """&amp;A13&amp;""", ""OV"": """&amp;B13&amp;"""}"</f>
        <v>"GAME":  {"Code": "GAME", "Name": "Jeux", "OV": "Gaming set"}</v>
      </c>
      <c r="I13"/>
    </row>
    <row r="14" spans="1:14">
      <c r="A14" s="82" t="s">
        <v>417</v>
      </c>
      <c r="B14" s="82" t="s">
        <v>418</v>
      </c>
      <c r="C14" s="83" t="s">
        <v>34</v>
      </c>
      <c r="D14" s="92" t="s">
        <v>298</v>
      </c>
      <c r="E14" s="41" t="s">
        <v>477</v>
      </c>
      <c r="F14" s="76">
        <f>LEFT(C14,LEN(C14)-3)*IF(RIGHT(C14,2)="po",100,IF(RIGHT(C14,2)="pa",10,1))</f>
        <v>10</v>
      </c>
      <c r="G14" s="76" t="str">
        <f>IF(RIGHT(D14,2)="kg",LEFT(D14,LEN(D14)-3)*1000,LEFT(D14,LEN(D14)-2))</f>
        <v>0</v>
      </c>
      <c r="H14" s="90"/>
      <c r="I14" t="str">
        <f>""""&amp;RIGHT(A14,LEN(A14)-2)&amp;""": {
 ""Name"" : """&amp;RIGHT(A14,LEN(A14)-2)&amp;""",
 ""OV"" : """&amp;B14&amp;""",
 ""Category"": """&amp;E14&amp;""",
 ""Weight"" : "&amp;G14&amp;",
 ""Price"" : "&amp;F14&amp;"
  }"</f>
        <v>"Dés": {
 "Name" : "Dés",
 "OV" : "  Dice set",
 "Category": "GAME",
 "Weight" : 0,
 "Price" : 10
  }</v>
      </c>
      <c r="J14" s="41"/>
      <c r="K14" s="41"/>
      <c r="L14" s="41"/>
      <c r="M14" s="41"/>
      <c r="N14" s="41"/>
    </row>
    <row r="15" spans="1:14">
      <c r="A15" s="80" t="s">
        <v>419</v>
      </c>
      <c r="B15" s="80" t="s">
        <v>420</v>
      </c>
      <c r="C15" s="81" t="s">
        <v>46</v>
      </c>
      <c r="D15" s="81" t="s">
        <v>421</v>
      </c>
      <c r="E15" s="41" t="s">
        <v>477</v>
      </c>
      <c r="F15" s="76">
        <f>LEFT(C15,LEN(C15)-3)*IF(RIGHT(C15,2)="po",100,IF(RIGHT(C15,2)="pa",10,1))</f>
        <v>100</v>
      </c>
      <c r="G15" s="76" t="str">
        <f>IF(RIGHT(D15,2)="kg",LEFT(D15,LEN(D15)-3)*1000,LEFT(D15,LEN(D15)-2))</f>
        <v>250</v>
      </c>
      <c r="H15" s="90"/>
      <c r="I15" t="str">
        <f t="shared" ref="I15:I17" si="3">""""&amp;RIGHT(A15,LEN(A15)-2)&amp;""": {
 ""Name"" : """&amp;RIGHT(A15,LEN(A15)-2)&amp;""",
 ""OV"" : """&amp;B15&amp;""",
 ""Category"": """&amp;E15&amp;""",
 ""Weight"" : "&amp;G15&amp;",
 ""Price"" : "&amp;F15&amp;"
  }"</f>
        <v>"Jeu d'échecs draconiques": {
 "Name" : "Jeu d'échecs draconiques",
 "OV" : "  Dragonchess set ",
 "Category": "GAME",
 "Weight" : 250,
 "Price" : 100
  }</v>
      </c>
      <c r="J15" s="41"/>
      <c r="K15" s="41"/>
      <c r="L15" s="41"/>
      <c r="M15" s="41"/>
      <c r="N15" s="41"/>
    </row>
    <row r="16" spans="1:14">
      <c r="A16" s="82" t="s">
        <v>422</v>
      </c>
      <c r="B16" s="82" t="s">
        <v>423</v>
      </c>
      <c r="C16" s="83" t="s">
        <v>42</v>
      </c>
      <c r="D16" s="92" t="s">
        <v>298</v>
      </c>
      <c r="E16" s="41" t="s">
        <v>477</v>
      </c>
      <c r="F16" s="76">
        <f>LEFT(C16,LEN(C16)-3)*IF(RIGHT(C16,2)="po",100,IF(RIGHT(C16,2)="pa",10,1))</f>
        <v>50</v>
      </c>
      <c r="G16" s="76" t="str">
        <f>IF(RIGHT(D16,2)="kg",LEFT(D16,LEN(D16)-3)*1000,LEFT(D16,LEN(D16)-2))</f>
        <v>0</v>
      </c>
      <c r="H16" s="90"/>
      <c r="I16" t="str">
        <f t="shared" si="3"/>
        <v>"Jeu de cartes": {
 "Name" : "Jeu de cartes",
 "OV" : "  Playing card set",
 "Category": "GAME",
 "Weight" : 0,
 "Price" : 50
  }</v>
      </c>
      <c r="J16" s="41"/>
      <c r="K16" s="41"/>
      <c r="L16" s="41"/>
      <c r="M16" s="41"/>
      <c r="N16" s="41"/>
    </row>
    <row r="17" spans="1:14" ht="25.5">
      <c r="A17" s="80" t="s">
        <v>424</v>
      </c>
      <c r="B17" s="80" t="s">
        <v>425</v>
      </c>
      <c r="C17" s="81" t="s">
        <v>46</v>
      </c>
      <c r="D17" s="93" t="s">
        <v>298</v>
      </c>
      <c r="E17" s="41" t="s">
        <v>477</v>
      </c>
      <c r="F17" s="76">
        <f>LEFT(C17,LEN(C17)-3)*IF(RIGHT(C17,2)="po",100,IF(RIGHT(C17,2)="pa",10,1))</f>
        <v>100</v>
      </c>
      <c r="G17" s="76" t="str">
        <f>IF(RIGHT(D17,2)="kg",LEFT(D17,LEN(D17)-3)*1000,LEFT(D17,LEN(D17)-2))</f>
        <v>0</v>
      </c>
      <c r="H17" s="90"/>
      <c r="I17" t="str">
        <f t="shared" si="3"/>
        <v>"Jeu des Dragons": {
 "Name" : "Jeu des Dragons",
 "OV" : "  Three-Dragon Ante set",
 "Category": "GAME",
 "Weight" : 0,
 "Price" : 100
  }</v>
      </c>
      <c r="J17" s="41"/>
      <c r="K17" s="41"/>
      <c r="L17" s="41"/>
      <c r="M17" s="41"/>
      <c r="N17" s="41"/>
    </row>
    <row r="18" spans="1:14" s="90" customFormat="1">
      <c r="A18" s="78" t="s">
        <v>473</v>
      </c>
      <c r="B18" s="78" t="s">
        <v>473</v>
      </c>
      <c r="C18" s="95"/>
      <c r="D18" s="96"/>
      <c r="E18" s="90" t="s">
        <v>478</v>
      </c>
      <c r="F18" s="76"/>
      <c r="G18" s="76"/>
      <c r="H18" s="90" t="str">
        <f>""""&amp;E18&amp;""":  {""Code"": """&amp;E18&amp;""", ""Name"": """&amp;A18&amp;""", ""OV"": """&amp;B18&amp;"""}"</f>
        <v>"KIT":  {"Code": "KIT", "Name": "Kits", "OV": "Kits"}</v>
      </c>
      <c r="I18"/>
    </row>
    <row r="19" spans="1:14">
      <c r="A19" s="82" t="s">
        <v>488</v>
      </c>
      <c r="B19" s="82" t="s">
        <v>426</v>
      </c>
      <c r="C19" s="83" t="s">
        <v>81</v>
      </c>
      <c r="D19" s="83" t="s">
        <v>33</v>
      </c>
      <c r="E19" s="41" t="s">
        <v>478</v>
      </c>
      <c r="F19" s="76">
        <f>LEFT(C19,LEN(C19)-3)*IF(RIGHT(C19,2)="po",100,IF(RIGHT(C19,2)="pa",10,1))</f>
        <v>5000</v>
      </c>
      <c r="G19" s="76">
        <f>IF(RIGHT(D19,2)="kg",LEFT(D19,LEN(D19)-3)*1000,LEFT(D19,LEN(D19)-2))</f>
        <v>1000</v>
      </c>
      <c r="H19" s="90"/>
      <c r="I19" t="str">
        <f>""""&amp;RIGHT(A19,LEN(A19)-2)&amp;""": {
 ""Name"" : """&amp;RIGHT(A19,LEN(A19)-2)&amp;""",
 ""OV"" : """&amp;B19&amp;""",
 ""Category"": """&amp;E19&amp;""",
 ""Weight"" : "&amp;G19&amp;",
 ""Price"" : "&amp;F19&amp;"
  }"</f>
        <v>"Kit d'empoisonneur": {
 "Name" : "Kit d'empoisonneur",
 "OV" : "Poisoner's kit ",
 "Category": "KIT",
 "Weight" : 1000,
 "Price" : 5000
  }</v>
      </c>
      <c r="J19" s="41"/>
      <c r="K19" s="41"/>
      <c r="L19" s="41"/>
      <c r="M19" s="41"/>
      <c r="N19" s="41"/>
    </row>
    <row r="20" spans="1:14">
      <c r="A20" s="80" t="s">
        <v>487</v>
      </c>
      <c r="B20" s="80" t="s">
        <v>427</v>
      </c>
      <c r="C20" s="81" t="s">
        <v>38</v>
      </c>
      <c r="D20" s="81" t="s">
        <v>45</v>
      </c>
      <c r="E20" s="41" t="s">
        <v>478</v>
      </c>
      <c r="F20" s="76">
        <f>LEFT(C20,LEN(C20)-3)*IF(RIGHT(C20,2)="po",100,IF(RIGHT(C20,2)="pa",10,1))</f>
        <v>500</v>
      </c>
      <c r="G20" s="76">
        <f>IF(RIGHT(D20,2)="kg",LEFT(D20,LEN(D20)-3)*1000,LEFT(D20,LEN(D20)-2))</f>
        <v>1500</v>
      </c>
      <c r="H20" s="90"/>
      <c r="I20" t="str">
        <f t="shared" ref="I20:I22" si="4">""""&amp;RIGHT(A20,LEN(A20)-2)&amp;""": {
 ""Name"" : """&amp;RIGHT(A20,LEN(A20)-2)&amp;""",
 ""OV"" : """&amp;B20&amp;""",
 ""Category"": """&amp;E20&amp;""",
 ""Weight"" : "&amp;G20&amp;",
 ""Price"" : "&amp;F20&amp;"
  }"</f>
        <v>"Kit d'herboriste": {
 "Name" : "Kit d'herboriste",
 "OV" : "Herbalism kit ",
 "Category": "KIT",
 "Weight" : 1500,
 "Price" : 500
  }</v>
      </c>
      <c r="J20" s="41"/>
      <c r="K20" s="41"/>
      <c r="L20" s="41"/>
      <c r="M20" s="41"/>
      <c r="N20" s="41"/>
    </row>
    <row r="21" spans="1:14">
      <c r="A21" s="82" t="s">
        <v>486</v>
      </c>
      <c r="B21" s="82" t="s">
        <v>428</v>
      </c>
      <c r="C21" s="83" t="s">
        <v>87</v>
      </c>
      <c r="D21" s="83" t="s">
        <v>60</v>
      </c>
      <c r="E21" s="41" t="s">
        <v>478</v>
      </c>
      <c r="F21" s="76">
        <f>LEFT(C21,LEN(C21)-3)*IF(RIGHT(C21,2)="po",100,IF(RIGHT(C21,2)="pa",10,1))</f>
        <v>1500</v>
      </c>
      <c r="G21" s="76">
        <f>IF(RIGHT(D21,2)="kg",LEFT(D21,LEN(D21)-3)*1000,LEFT(D21,LEN(D21)-2))</f>
        <v>2500</v>
      </c>
      <c r="H21" s="90"/>
      <c r="I21" t="str">
        <f t="shared" si="4"/>
        <v>"Kit de contrefaçon": {
 "Name" : "Kit de contrefaçon",
 "OV" : "Forgery kit ",
 "Category": "KIT",
 "Weight" : 2500,
 "Price" : 1500
  }</v>
      </c>
      <c r="J21" s="41"/>
      <c r="K21" s="41"/>
      <c r="L21" s="41"/>
      <c r="M21" s="41"/>
      <c r="N21" s="41"/>
    </row>
    <row r="22" spans="1:14">
      <c r="A22" s="80" t="s">
        <v>485</v>
      </c>
      <c r="B22" s="80" t="s">
        <v>429</v>
      </c>
      <c r="C22" s="81" t="s">
        <v>61</v>
      </c>
      <c r="D22" s="81" t="s">
        <v>45</v>
      </c>
      <c r="E22" s="41" t="s">
        <v>478</v>
      </c>
      <c r="F22" s="76">
        <f>LEFT(C22,LEN(C22)-3)*IF(RIGHT(C22,2)="po",100,IF(RIGHT(C22,2)="pa",10,1))</f>
        <v>2500</v>
      </c>
      <c r="G22" s="76">
        <f>IF(RIGHT(D22,2)="kg",LEFT(D22,LEN(D22)-3)*1000,LEFT(D22,LEN(D22)-2))</f>
        <v>1500</v>
      </c>
      <c r="H22" s="90"/>
      <c r="I22" t="str">
        <f t="shared" si="4"/>
        <v>"Kit de déguisement": {
 "Name" : "Kit de déguisement",
 "OV" : "Disguise kit ",
 "Category": "KIT",
 "Weight" : 1500,
 "Price" : 2500
  }</v>
      </c>
      <c r="J22" s="41"/>
      <c r="K22" s="41"/>
      <c r="L22" s="41"/>
      <c r="M22" s="41"/>
      <c r="N22" s="41"/>
    </row>
    <row r="23" spans="1:14" s="90" customFormat="1">
      <c r="A23" s="79" t="s">
        <v>430</v>
      </c>
      <c r="B23" s="79" t="s">
        <v>431</v>
      </c>
      <c r="C23" s="94"/>
      <c r="D23" s="94"/>
      <c r="E23" s="90" t="s">
        <v>479</v>
      </c>
      <c r="F23" s="76"/>
      <c r="G23" s="76"/>
      <c r="H23" s="90" t="str">
        <f>""""&amp;E23&amp;""":  {""Code"": """&amp;E23&amp;""", ""Name"": """&amp;A23&amp;""", ""OV"": """&amp;B23&amp;"""}"</f>
        <v>"ARTISAN":  {"Code": "ARTISAN", "Name": "Outils d'artisan", "OV": "Artisan's tools"}</v>
      </c>
      <c r="I23"/>
    </row>
    <row r="24" spans="1:14">
      <c r="A24" s="80" t="s">
        <v>432</v>
      </c>
      <c r="B24" s="80" t="s">
        <v>433</v>
      </c>
      <c r="C24" s="81" t="s">
        <v>81</v>
      </c>
      <c r="D24" s="81" t="s">
        <v>348</v>
      </c>
      <c r="E24" s="41" t="s">
        <v>479</v>
      </c>
      <c r="F24" s="76">
        <f t="shared" ref="F24:F42" si="5">LEFT(C24,LEN(C24)-3)*IF(RIGHT(C24,2)="po",100,IF(RIGHT(C24,2)="pa",10,1))</f>
        <v>5000</v>
      </c>
      <c r="G24" s="76">
        <f t="shared" ref="G24:G42" si="6">IF(RIGHT(D24,2)="kg",LEFT(D24,LEN(D24)-3)*1000,LEFT(D24,LEN(D24)-2))</f>
        <v>4000</v>
      </c>
      <c r="H24" s="90"/>
      <c r="I24" t="str">
        <f>""""&amp;RIGHT(A24,LEN(A24)-2)&amp;""": {
 ""Name"" : """&amp;RIGHT(A24,LEN(A24)-2)&amp;""",
 ""OV"" : """&amp;B24&amp;""",
 ""Category"": """&amp;E24&amp;""",
 ""Weight"" : "&amp;G24&amp;",
 ""Price"" : "&amp;F24&amp;"
  }"</f>
        <v>"Matériel d'alchimiste": {
 "Name" : "Matériel d'alchimiste",
 "OV" : "  Alchemist's supplies",
 "Category": "ARTISAN",
 "Weight" : 4000,
 "Price" : 5000
  }</v>
      </c>
      <c r="J24" s="41"/>
      <c r="K24" s="41"/>
      <c r="L24" s="41"/>
      <c r="M24" s="41"/>
      <c r="N24" s="41"/>
    </row>
    <row r="25" spans="1:14">
      <c r="A25" s="82" t="s">
        <v>434</v>
      </c>
      <c r="B25" s="82" t="s">
        <v>435</v>
      </c>
      <c r="C25" s="83" t="s">
        <v>77</v>
      </c>
      <c r="D25" s="83" t="s">
        <v>436</v>
      </c>
      <c r="E25" s="41" t="s">
        <v>479</v>
      </c>
      <c r="F25" s="76">
        <f t="shared" si="5"/>
        <v>2000</v>
      </c>
      <c r="G25" s="76">
        <f t="shared" si="6"/>
        <v>4500</v>
      </c>
      <c r="H25" s="90"/>
      <c r="I25" t="str">
        <f t="shared" ref="I25:I42" si="7">""""&amp;RIGHT(A25,LEN(A25)-2)&amp;""": {
 ""Name"" : """&amp;RIGHT(A25,LEN(A25)-2)&amp;""",
 ""OV"" : """&amp;B25&amp;""",
 ""Category"": """&amp;E25&amp;""",
 ""Weight"" : "&amp;G25&amp;",
 ""Price"" : "&amp;F25&amp;"
  }"</f>
        <v>"Matériel de brasseur": {
 "Name" : "Matériel de brasseur",
 "OV" : "  Brewer's supplies",
 "Category": "ARTISAN",
 "Weight" : 4500,
 "Price" : 2000
  }</v>
      </c>
      <c r="J25" s="41"/>
      <c r="K25" s="41"/>
      <c r="L25" s="41"/>
      <c r="M25" s="41"/>
      <c r="N25" s="41"/>
    </row>
    <row r="26" spans="1:14" ht="25.5">
      <c r="A26" s="80" t="s">
        <v>437</v>
      </c>
      <c r="B26" s="80" t="s">
        <v>438</v>
      </c>
      <c r="C26" s="81" t="s">
        <v>84</v>
      </c>
      <c r="D26" s="81" t="s">
        <v>60</v>
      </c>
      <c r="E26" s="41" t="s">
        <v>479</v>
      </c>
      <c r="F26" s="76">
        <f t="shared" si="5"/>
        <v>1000</v>
      </c>
      <c r="G26" s="76">
        <f t="shared" si="6"/>
        <v>2500</v>
      </c>
      <c r="H26" s="90"/>
      <c r="I26" t="str">
        <f t="shared" si="7"/>
        <v>"Matériel de calligraphe": {
 "Name" : "Matériel de calligraphe",
 "OV" : "  Calligrapher's supplies",
 "Category": "ARTISAN",
 "Weight" : 2500,
 "Price" : 1000
  }</v>
      </c>
      <c r="J26" s="41"/>
      <c r="K26" s="41"/>
      <c r="L26" s="41"/>
      <c r="M26" s="41"/>
      <c r="N26" s="41"/>
    </row>
    <row r="27" spans="1:14">
      <c r="A27" s="82" t="s">
        <v>439</v>
      </c>
      <c r="B27" s="82" t="s">
        <v>440</v>
      </c>
      <c r="C27" s="83" t="s">
        <v>84</v>
      </c>
      <c r="D27" s="83" t="s">
        <v>60</v>
      </c>
      <c r="E27" s="41" t="s">
        <v>479</v>
      </c>
      <c r="F27" s="76">
        <f t="shared" si="5"/>
        <v>1000</v>
      </c>
      <c r="G27" s="76">
        <f t="shared" si="6"/>
        <v>2500</v>
      </c>
      <c r="H27" s="90"/>
      <c r="I27" t="str">
        <f t="shared" si="7"/>
        <v>"Matériel de peintre": {
 "Name" : "Matériel de peintre",
 "OV" : "  Painter's supplies",
 "Category": "ARTISAN",
 "Weight" : 2500,
 "Price" : 1000
  }</v>
      </c>
      <c r="J27" s="41"/>
      <c r="K27" s="41"/>
      <c r="L27" s="41"/>
      <c r="M27" s="41"/>
      <c r="N27" s="41"/>
    </row>
    <row r="28" spans="1:14">
      <c r="A28" s="80" t="s">
        <v>441</v>
      </c>
      <c r="B28" s="80" t="s">
        <v>442</v>
      </c>
      <c r="C28" s="81" t="s">
        <v>61</v>
      </c>
      <c r="D28" s="81" t="s">
        <v>33</v>
      </c>
      <c r="E28" s="41" t="s">
        <v>479</v>
      </c>
      <c r="F28" s="76">
        <f t="shared" si="5"/>
        <v>2500</v>
      </c>
      <c r="G28" s="76">
        <f t="shared" si="6"/>
        <v>1000</v>
      </c>
      <c r="H28" s="90"/>
      <c r="I28" t="str">
        <f t="shared" si="7"/>
        <v>"Outils de bijoutier": {
 "Name" : "Outils de bijoutier",
 "OV" : "  Jeweler's tools",
 "Category": "ARTISAN",
 "Weight" : 1000,
 "Price" : 2500
  }</v>
      </c>
      <c r="J28" s="41"/>
      <c r="K28" s="41"/>
      <c r="L28" s="41"/>
      <c r="M28" s="41"/>
      <c r="N28" s="41"/>
    </row>
    <row r="29" spans="1:14">
      <c r="A29" s="82" t="s">
        <v>443</v>
      </c>
      <c r="B29" s="82" t="s">
        <v>444</v>
      </c>
      <c r="C29" s="83" t="s">
        <v>81</v>
      </c>
      <c r="D29" s="83" t="s">
        <v>53</v>
      </c>
      <c r="E29" s="41" t="s">
        <v>479</v>
      </c>
      <c r="F29" s="76">
        <f t="shared" si="5"/>
        <v>5000</v>
      </c>
      <c r="G29" s="76">
        <f t="shared" si="6"/>
        <v>5000</v>
      </c>
      <c r="H29" s="90"/>
      <c r="I29" t="str">
        <f t="shared" si="7"/>
        <v>"Outils de bricoleur": {
 "Name" : "Outils de bricoleur",
 "OV" : "  Tinker's tools",
 "Category": "ARTISAN",
 "Weight" : 5000,
 "Price" : 5000
  }</v>
      </c>
      <c r="J29" s="41"/>
      <c r="K29" s="41"/>
      <c r="L29" s="41"/>
      <c r="M29" s="41"/>
      <c r="N29" s="41"/>
    </row>
    <row r="30" spans="1:14">
      <c r="A30" s="80" t="s">
        <v>445</v>
      </c>
      <c r="B30" s="80" t="s">
        <v>446</v>
      </c>
      <c r="C30" s="81" t="s">
        <v>87</v>
      </c>
      <c r="D30" s="81" t="s">
        <v>76</v>
      </c>
      <c r="E30" s="41" t="s">
        <v>479</v>
      </c>
      <c r="F30" s="76">
        <f t="shared" si="5"/>
        <v>1500</v>
      </c>
      <c r="G30" s="76">
        <f t="shared" si="6"/>
        <v>3000</v>
      </c>
      <c r="H30" s="90"/>
      <c r="I30" t="str">
        <f t="shared" si="7"/>
        <v>"Outils de cartographe": {
 "Name" : "Outils de cartographe",
 "OV" : "  Cartographer's tools",
 "Category": "ARTISAN",
 "Weight" : 3000,
 "Price" : 1500
  }</v>
      </c>
      <c r="J30" s="41"/>
      <c r="K30" s="41"/>
      <c r="L30" s="41"/>
      <c r="M30" s="41"/>
      <c r="N30" s="41"/>
    </row>
    <row r="31" spans="1:14">
      <c r="A31" s="82" t="s">
        <v>447</v>
      </c>
      <c r="B31" s="82" t="s">
        <v>448</v>
      </c>
      <c r="C31" s="83" t="s">
        <v>449</v>
      </c>
      <c r="D31" s="83" t="s">
        <v>76</v>
      </c>
      <c r="E31" s="41" t="s">
        <v>479</v>
      </c>
      <c r="F31" s="76">
        <f t="shared" si="5"/>
        <v>800</v>
      </c>
      <c r="G31" s="76">
        <f t="shared" si="6"/>
        <v>3000</v>
      </c>
      <c r="H31" s="90"/>
      <c r="I31" t="str">
        <f t="shared" si="7"/>
        <v>"Outils de charpentier": {
 "Name" : "Outils de charpentier",
 "OV" : "  Carpenter's tools",
 "Category": "ARTISAN",
 "Weight" : 3000,
 "Price" : 800
  }</v>
      </c>
      <c r="J31" s="41"/>
      <c r="K31" s="41"/>
      <c r="L31" s="41"/>
      <c r="M31" s="41"/>
      <c r="N31" s="41"/>
    </row>
    <row r="32" spans="1:14">
      <c r="A32" s="80" t="s">
        <v>450</v>
      </c>
      <c r="B32" s="80" t="s">
        <v>451</v>
      </c>
      <c r="C32" s="81" t="s">
        <v>38</v>
      </c>
      <c r="D32" s="81" t="s">
        <v>60</v>
      </c>
      <c r="E32" s="41" t="s">
        <v>479</v>
      </c>
      <c r="F32" s="76">
        <f t="shared" si="5"/>
        <v>500</v>
      </c>
      <c r="G32" s="76">
        <f t="shared" si="6"/>
        <v>2500</v>
      </c>
      <c r="H32" s="90"/>
      <c r="I32" t="str">
        <f t="shared" si="7"/>
        <v>"Outils de cordonnier": {
 "Name" : "Outils de cordonnier",
 "OV" : "  Cobblers' tools",
 "Category": "ARTISAN",
 "Weight" : 2500,
 "Price" : 500
  }</v>
      </c>
      <c r="J32" s="41"/>
      <c r="K32" s="41"/>
      <c r="L32" s="41"/>
      <c r="M32" s="41"/>
      <c r="N32" s="41"/>
    </row>
    <row r="33" spans="1:14">
      <c r="A33" s="82" t="s">
        <v>452</v>
      </c>
      <c r="B33" s="82" t="s">
        <v>453</v>
      </c>
      <c r="C33" s="83" t="s">
        <v>77</v>
      </c>
      <c r="D33" s="83" t="s">
        <v>348</v>
      </c>
      <c r="E33" s="41" t="s">
        <v>479</v>
      </c>
      <c r="F33" s="76">
        <f t="shared" si="5"/>
        <v>2000</v>
      </c>
      <c r="G33" s="76">
        <f t="shared" si="6"/>
        <v>4000</v>
      </c>
      <c r="H33" s="90"/>
      <c r="I33" t="str">
        <f t="shared" si="7"/>
        <v>"Outils de forgeron": {
 "Name" : "Outils de forgeron",
 "OV" : "  Smith's tools",
 "Category": "ARTISAN",
 "Weight" : 4000,
 "Price" : 2000
  }</v>
      </c>
      <c r="J33" s="41"/>
      <c r="K33" s="41"/>
      <c r="L33" s="41"/>
      <c r="M33" s="41"/>
      <c r="N33" s="41"/>
    </row>
    <row r="34" spans="1:14">
      <c r="A34" s="80" t="s">
        <v>454</v>
      </c>
      <c r="B34" s="80" t="s">
        <v>455</v>
      </c>
      <c r="C34" s="81" t="s">
        <v>84</v>
      </c>
      <c r="D34" s="81" t="s">
        <v>348</v>
      </c>
      <c r="E34" s="41" t="s">
        <v>479</v>
      </c>
      <c r="F34" s="76">
        <f t="shared" si="5"/>
        <v>1000</v>
      </c>
      <c r="G34" s="76">
        <f t="shared" si="6"/>
        <v>4000</v>
      </c>
      <c r="H34" s="90"/>
      <c r="I34" t="str">
        <f t="shared" si="7"/>
        <v>"Outils de maçon": {
 "Name" : "Outils de maçon",
 "OV" : "  Mason's tools",
 "Category": "ARTISAN",
 "Weight" : 4000,
 "Price" : 1000
  }</v>
      </c>
      <c r="J34" s="41"/>
      <c r="K34" s="41"/>
      <c r="L34" s="41"/>
      <c r="M34" s="41"/>
      <c r="N34" s="41"/>
    </row>
    <row r="35" spans="1:14">
      <c r="A35" s="82" t="s">
        <v>456</v>
      </c>
      <c r="B35" s="82" t="s">
        <v>457</v>
      </c>
      <c r="C35" s="83" t="s">
        <v>46</v>
      </c>
      <c r="D35" s="83" t="s">
        <v>60</v>
      </c>
      <c r="E35" s="41" t="s">
        <v>479</v>
      </c>
      <c r="F35" s="76">
        <f t="shared" si="5"/>
        <v>100</v>
      </c>
      <c r="G35" s="76">
        <f t="shared" si="6"/>
        <v>2500</v>
      </c>
      <c r="H35" s="90"/>
      <c r="I35" t="str">
        <f t="shared" si="7"/>
        <v>"Outils de menuisier": {
 "Name" : "Outils de menuisier",
 "OV" : "  Woodcarver's tools",
 "Category": "ARTISAN",
 "Weight" : 2500,
 "Price" : 100
  }</v>
      </c>
      <c r="J35" s="41"/>
      <c r="K35" s="41"/>
      <c r="L35" s="41"/>
      <c r="M35" s="41"/>
      <c r="N35" s="41"/>
    </row>
    <row r="36" spans="1:14">
      <c r="A36" s="80" t="s">
        <v>458</v>
      </c>
      <c r="B36" s="80" t="s">
        <v>459</v>
      </c>
      <c r="C36" s="81" t="s">
        <v>84</v>
      </c>
      <c r="D36" s="81" t="s">
        <v>33</v>
      </c>
      <c r="E36" s="41" t="s">
        <v>479</v>
      </c>
      <c r="F36" s="76">
        <f t="shared" si="5"/>
        <v>1000</v>
      </c>
      <c r="G36" s="76">
        <f t="shared" si="6"/>
        <v>1000</v>
      </c>
      <c r="H36" s="90"/>
      <c r="I36" t="str">
        <f t="shared" si="7"/>
        <v>"Outils de potier": {
 "Name" : "Outils de potier",
 "OV" : "  Potter's tools",
 "Category": "ARTISAN",
 "Weight" : 1000,
 "Price" : 1000
  }</v>
      </c>
      <c r="J36" s="41"/>
      <c r="K36" s="41"/>
      <c r="L36" s="41"/>
      <c r="M36" s="41"/>
      <c r="N36" s="41"/>
    </row>
    <row r="37" spans="1:14">
      <c r="A37" s="82" t="s">
        <v>460</v>
      </c>
      <c r="B37" s="82" t="s">
        <v>461</v>
      </c>
      <c r="C37" s="83" t="s">
        <v>95</v>
      </c>
      <c r="D37" s="83" t="s">
        <v>60</v>
      </c>
      <c r="E37" s="41" t="s">
        <v>479</v>
      </c>
      <c r="F37" s="76">
        <f t="shared" si="5"/>
        <v>3000</v>
      </c>
      <c r="G37" s="76">
        <f t="shared" si="6"/>
        <v>2500</v>
      </c>
      <c r="H37" s="90"/>
      <c r="I37" t="str">
        <f t="shared" si="7"/>
        <v>"Outils de souffleur de verre": {
 "Name" : "Outils de souffleur de verre",
 "OV" : "  Glassblower's tools",
 "Category": "ARTISAN",
 "Weight" : 2500,
 "Price" : 3000
  }</v>
      </c>
      <c r="J37" s="41"/>
      <c r="K37" s="41"/>
      <c r="L37" s="41"/>
      <c r="M37" s="41"/>
      <c r="N37" s="41"/>
    </row>
    <row r="38" spans="1:14" ht="25.5">
      <c r="A38" s="80" t="s">
        <v>462</v>
      </c>
      <c r="B38" s="80" t="s">
        <v>463</v>
      </c>
      <c r="C38" s="81" t="s">
        <v>38</v>
      </c>
      <c r="D38" s="81" t="s">
        <v>60</v>
      </c>
      <c r="E38" s="41" t="s">
        <v>479</v>
      </c>
      <c r="F38" s="76">
        <f t="shared" si="5"/>
        <v>500</v>
      </c>
      <c r="G38" s="76">
        <f t="shared" si="6"/>
        <v>2500</v>
      </c>
      <c r="H38" s="90"/>
      <c r="I38" t="str">
        <f t="shared" si="7"/>
        <v>"Outils de tanneur": {
 "Name" : "Outils de tanneur",
 "OV" : "  Leatherworker's tools ",
 "Category": "ARTISAN",
 "Weight" : 2500,
 "Price" : 500
  }</v>
      </c>
      <c r="J38" s="41"/>
      <c r="K38" s="41"/>
      <c r="L38" s="41"/>
      <c r="M38" s="41"/>
      <c r="N38" s="41"/>
    </row>
    <row r="39" spans="1:14">
      <c r="A39" s="82" t="s">
        <v>464</v>
      </c>
      <c r="B39" s="82" t="s">
        <v>465</v>
      </c>
      <c r="C39" s="83" t="s">
        <v>46</v>
      </c>
      <c r="D39" s="83" t="s">
        <v>60</v>
      </c>
      <c r="E39" s="41" t="s">
        <v>479</v>
      </c>
      <c r="F39" s="76">
        <f t="shared" si="5"/>
        <v>100</v>
      </c>
      <c r="G39" s="76">
        <f t="shared" si="6"/>
        <v>2500</v>
      </c>
      <c r="H39" s="90"/>
      <c r="I39" t="str">
        <f t="shared" si="7"/>
        <v>"Outils de tisserand": {
 "Name" : "Outils de tisserand",
 "OV" : "  Weaver's tools",
 "Category": "ARTISAN",
 "Weight" : 2500,
 "Price" : 100
  }</v>
      </c>
      <c r="J39" s="41"/>
      <c r="K39" s="41"/>
      <c r="L39" s="41"/>
      <c r="M39" s="41"/>
      <c r="N39" s="41"/>
    </row>
    <row r="40" spans="1:14">
      <c r="A40" s="80" t="s">
        <v>466</v>
      </c>
      <c r="B40" s="80" t="s">
        <v>467</v>
      </c>
      <c r="C40" s="81" t="s">
        <v>46</v>
      </c>
      <c r="D40" s="81" t="s">
        <v>348</v>
      </c>
      <c r="E40" s="41" t="s">
        <v>479</v>
      </c>
      <c r="F40" s="76">
        <f t="shared" si="5"/>
        <v>100</v>
      </c>
      <c r="G40" s="76">
        <f t="shared" si="6"/>
        <v>4000</v>
      </c>
      <c r="H40" s="90"/>
      <c r="I40" t="str">
        <f t="shared" si="7"/>
        <v>"Ustensiles de cuisinier": {
 "Name" : "Ustensiles de cuisinier",
 "OV" : "  Cook's utensils",
 "Category": "ARTISAN",
 "Weight" : 4000,
 "Price" : 100
  }</v>
      </c>
      <c r="J40" s="41"/>
      <c r="K40" s="41"/>
      <c r="L40" s="41"/>
      <c r="M40" s="41"/>
      <c r="N40" s="41"/>
    </row>
    <row r="41" spans="1:14">
      <c r="A41" s="82" t="s">
        <v>481</v>
      </c>
      <c r="B41" s="82" t="s">
        <v>468</v>
      </c>
      <c r="C41" s="83" t="s">
        <v>61</v>
      </c>
      <c r="D41" s="83" t="s">
        <v>33</v>
      </c>
      <c r="E41" s="41" t="s">
        <v>479</v>
      </c>
      <c r="F41" s="76">
        <f t="shared" si="5"/>
        <v>2500</v>
      </c>
      <c r="G41" s="76">
        <f t="shared" si="6"/>
        <v>1000</v>
      </c>
      <c r="H41" s="90"/>
      <c r="I41" t="str">
        <f t="shared" si="7"/>
        <v>"Outils de navigateur": {
 "Name" : "Outils de navigateur",
 "OV" : "Navigator's tools ",
 "Category": "ARTISAN",
 "Weight" : 1000,
 "Price" : 2500
  }</v>
      </c>
      <c r="J41" s="41"/>
      <c r="K41" s="41"/>
      <c r="L41" s="41"/>
      <c r="M41" s="41"/>
      <c r="N41" s="41"/>
    </row>
    <row r="42" spans="1:14">
      <c r="A42" s="80" t="s">
        <v>482</v>
      </c>
      <c r="B42" s="80" t="s">
        <v>469</v>
      </c>
      <c r="C42" s="81" t="s">
        <v>61</v>
      </c>
      <c r="D42" s="81" t="s">
        <v>28</v>
      </c>
      <c r="E42" s="41" t="s">
        <v>479</v>
      </c>
      <c r="F42" s="76">
        <f t="shared" si="5"/>
        <v>2500</v>
      </c>
      <c r="G42" s="76" t="str">
        <f t="shared" si="6"/>
        <v>500</v>
      </c>
      <c r="H42" s="90"/>
      <c r="I42" t="str">
        <f t="shared" si="7"/>
        <v>"Outils de voleur": {
 "Name" : "Outils de voleur",
 "OV" : "Thieves' tools ",
 "Category": "ARTISAN",
 "Weight" : 500,
 "Price" : 2500
  }</v>
      </c>
      <c r="J42" s="41"/>
      <c r="K42" s="41"/>
      <c r="L42" s="41"/>
      <c r="M42" s="41"/>
      <c r="N42" s="41"/>
    </row>
    <row r="43" spans="1:14" s="90" customFormat="1">
      <c r="A43" s="78" t="s">
        <v>474</v>
      </c>
      <c r="B43" s="78" t="s">
        <v>475</v>
      </c>
      <c r="C43" s="95"/>
      <c r="D43" s="95"/>
      <c r="E43" s="90" t="s">
        <v>480</v>
      </c>
      <c r="F43" s="76"/>
      <c r="G43" s="76"/>
      <c r="H43" s="90" t="str">
        <f>""""&amp;E43&amp;""":  {""Code"": """&amp;E43&amp;""", ""Name"": """&amp;A43&amp;""", ""OV"": """&amp;B43&amp;"""}"</f>
        <v>"VEHICLE":  {"Code": "VEHICLE", "Name": "Véhicules", "OV": "Vehicles"}</v>
      </c>
      <c r="I43"/>
    </row>
    <row r="44" spans="1:14">
      <c r="A44" s="82" t="s">
        <v>483</v>
      </c>
      <c r="B44" s="82" t="s">
        <v>470</v>
      </c>
      <c r="C44" s="92" t="s">
        <v>471</v>
      </c>
      <c r="D44" s="92" t="s">
        <v>471</v>
      </c>
      <c r="E44" s="41" t="s">
        <v>480</v>
      </c>
      <c r="F44" s="76">
        <v>0</v>
      </c>
      <c r="G44" s="76">
        <v>0</v>
      </c>
      <c r="H44" s="90"/>
      <c r="I44" t="str">
        <f>""""&amp;RIGHT(A44,LEN(A44)-2)&amp;""": {
 ""Name"" : """&amp;RIGHT(A44,LEN(A44)-2)&amp;""",
 ""OV"" : """&amp;B44&amp;""",
 ""Category"": """&amp;E44&amp;""",
 ""Weight"" : "&amp;G44&amp;",
 ""Price"" : "&amp;F44&amp;"
  }"</f>
        <v>"Véhicules (terrestres)": {
 "Name" : "Véhicules (terrestres)",
 "OV" : "Vehicles (land)",
 "Category": "VEHICLE",
 "Weight" : 0,
 "Price" : 0
  }</v>
      </c>
      <c r="J44" s="41"/>
      <c r="K44" s="41"/>
      <c r="L44" s="41"/>
      <c r="M44" s="41"/>
      <c r="N44" s="41"/>
    </row>
    <row r="45" spans="1:14">
      <c r="A45" s="80" t="s">
        <v>484</v>
      </c>
      <c r="B45" s="80" t="s">
        <v>472</v>
      </c>
      <c r="C45" s="93" t="s">
        <v>471</v>
      </c>
      <c r="D45" s="93" t="s">
        <v>471</v>
      </c>
      <c r="E45" s="41" t="s">
        <v>480</v>
      </c>
      <c r="F45" s="76">
        <v>0</v>
      </c>
      <c r="G45" s="76">
        <v>0</v>
      </c>
      <c r="H45" s="90"/>
      <c r="I45" t="str">
        <f>""""&amp;RIGHT(A45,LEN(A45)-2)&amp;""": {
 ""Name"" : """&amp;RIGHT(A45,LEN(A45)-2)&amp;""",
 ""OV"" : """&amp;B45&amp;""",
 ""Category"": """&amp;E45&amp;""",
 ""Weight"" : "&amp;G45&amp;",
 ""Price"" : "&amp;F45&amp;"
  }"</f>
        <v>"Véhicules (aquatiques)": {
 "Name" : "Véhicules (aquatiques)",
 "OV" : "Vehicles (water)",
 "Category": "VEHICLE",
 "Weight" : 0,
 "Price" : 0
  }</v>
      </c>
      <c r="J45" s="41"/>
      <c r="K45" s="41"/>
      <c r="L45" s="41"/>
      <c r="M45" s="41"/>
      <c r="N45" s="41"/>
    </row>
    <row r="46" spans="1:14" s="90" customFormat="1">
      <c r="A46" s="84" t="s">
        <v>722</v>
      </c>
      <c r="B46" s="78" t="s">
        <v>729</v>
      </c>
      <c r="C46" s="95"/>
      <c r="D46" s="95"/>
      <c r="E46" s="90" t="s">
        <v>728</v>
      </c>
      <c r="F46" s="89"/>
      <c r="G46" s="89"/>
      <c r="H46" s="90" t="str">
        <f>""""&amp;E46&amp;""":  {""Code"": """&amp;E46&amp;""", ""Name"": """&amp;A46&amp;""", ""OV"": """&amp;B46&amp;"""}"</f>
        <v>"SADDLE":  {"Code": "SADDLE", "Name": "Selle", "OV": "Saddle"}</v>
      </c>
    </row>
    <row r="47" spans="1:14">
      <c r="A47" s="82" t="s">
        <v>740</v>
      </c>
      <c r="B47" s="82" t="s">
        <v>744</v>
      </c>
      <c r="C47" s="83" t="s">
        <v>84</v>
      </c>
      <c r="D47" s="83" t="s">
        <v>526</v>
      </c>
      <c r="E47" s="41" t="s">
        <v>728</v>
      </c>
      <c r="F47" s="76">
        <f>LEFT(C47,LEN(C47)-3)*IF(RIGHT(C47,2)="po",100,IF(RIGHT(C47,2)="pa",10,1))</f>
        <v>1000</v>
      </c>
      <c r="G47" s="76">
        <f>IF(RIGHT(D47,2)="kg",LEFT(D47,LEN(D47)-3)*1000,LEFT(D47,LEN(D47)-2))</f>
        <v>12500</v>
      </c>
      <c r="I47" t="str">
        <f>""""&amp;RIGHT(A47,LEN(A47)-2)&amp;""": {
 ""Name"" : """&amp;RIGHT(A47,LEN(A47)-2)&amp;""",
 ""OV"" : """&amp;B47&amp;""",
 ""Category"": """&amp;E47&amp;""",
 ""Weight"" : "&amp;G47&amp;",
 ""Price"" : "&amp;F47&amp;"
  }"</f>
        <v>"Selle d'équitation": {
 "Name" : "Selle d'équitation",
 "OV" : "Riding saddle",
 "Category": "SADDLE",
 "Weight" : 12500,
 "Price" : 1000
  }</v>
      </c>
    </row>
    <row r="48" spans="1:14">
      <c r="A48" s="80" t="s">
        <v>741</v>
      </c>
      <c r="B48" s="80" t="s">
        <v>745</v>
      </c>
      <c r="C48" s="81" t="s">
        <v>38</v>
      </c>
      <c r="D48" s="81" t="s">
        <v>723</v>
      </c>
      <c r="E48" s="41" t="s">
        <v>728</v>
      </c>
      <c r="F48" s="76">
        <f>LEFT(C48,LEN(C48)-3)*IF(RIGHT(C48,2)="po",100,IF(RIGHT(C48,2)="pa",10,1))</f>
        <v>500</v>
      </c>
      <c r="G48" s="76">
        <f>IF(RIGHT(D48,2)="kg",LEFT(D48,LEN(D48)-3)*1000,LEFT(D48,LEN(D48)-2))</f>
        <v>7500</v>
      </c>
      <c r="I48" t="str">
        <f t="shared" ref="I48:I55" si="8">""""&amp;RIGHT(A48,LEN(A48)-2)&amp;""": {
 ""Name"" : """&amp;RIGHT(A48,LEN(A48)-2)&amp;""",
 ""OV"" : """&amp;B48&amp;""",
 ""Category"": """&amp;E48&amp;""",
 ""Weight"" : "&amp;G48&amp;",
 ""Price"" : "&amp;F48&amp;"
  }"</f>
        <v>"Selle de bât": {
 "Name" : "Selle de bât",
 "OV" : "Pack saddle",
 "Category": "SADDLE",
 "Weight" : 7500,
 "Price" : 500
  }</v>
      </c>
    </row>
    <row r="49" spans="1:9">
      <c r="A49" s="82" t="s">
        <v>743</v>
      </c>
      <c r="B49" s="82" t="s">
        <v>746</v>
      </c>
      <c r="C49" s="83" t="s">
        <v>724</v>
      </c>
      <c r="D49" s="83" t="s">
        <v>370</v>
      </c>
      <c r="E49" s="41" t="s">
        <v>728</v>
      </c>
      <c r="F49" s="76">
        <f>LEFT(C49,LEN(C49)-3)*IF(RIGHT(C49,2)="po",100,IF(RIGHT(C49,2)="pa",10,1))</f>
        <v>6000</v>
      </c>
      <c r="G49" s="76">
        <f>IF(RIGHT(D49,2)="kg",LEFT(D49,LEN(D49)-3)*1000,LEFT(D49,LEN(D49)-2))</f>
        <v>20000</v>
      </c>
      <c r="I49" t="str">
        <f t="shared" si="8"/>
        <v>"Selle exotique": {
 "Name" : "Selle exotique",
 "OV" : "Exotic saddle",
 "Category": "SADDLE",
 "Weight" : 20000,
 "Price" : 6000
  }</v>
      </c>
    </row>
    <row r="50" spans="1:9">
      <c r="A50" s="80" t="s">
        <v>742</v>
      </c>
      <c r="B50" s="80" t="s">
        <v>747</v>
      </c>
      <c r="C50" s="81" t="s">
        <v>77</v>
      </c>
      <c r="D50" s="81" t="s">
        <v>725</v>
      </c>
      <c r="E50" s="41" t="s">
        <v>728</v>
      </c>
      <c r="F50" s="76">
        <f>LEFT(C50,LEN(C50)-3)*IF(RIGHT(C50,2)="po",100,IF(RIGHT(C50,2)="pa",10,1))</f>
        <v>2000</v>
      </c>
      <c r="G50" s="76">
        <f>IF(RIGHT(D50,2)="kg",LEFT(D50,LEN(D50)-3)*1000,LEFT(D50,LEN(D50)-2))</f>
        <v>15000</v>
      </c>
      <c r="I50" t="str">
        <f t="shared" si="8"/>
        <v>"Selle militaire": {
 "Name" : "Selle militaire",
 "OV" : "Military saddle",
 "Category": "SADDLE",
 "Weight" : 15000,
 "Price" : 2000
  }</v>
      </c>
    </row>
    <row r="51" spans="1:9">
      <c r="A51" s="82" t="s">
        <v>730</v>
      </c>
      <c r="B51" s="82" t="s">
        <v>706</v>
      </c>
      <c r="C51" s="83" t="s">
        <v>707</v>
      </c>
      <c r="D51" s="83" t="s">
        <v>708</v>
      </c>
      <c r="E51" s="41" t="s">
        <v>480</v>
      </c>
      <c r="F51">
        <v>0</v>
      </c>
      <c r="G51">
        <v>0</v>
      </c>
      <c r="I51" t="str">
        <f t="shared" si="8"/>
        <v>"Barde": {
 "Name" : "Barde",
 "OV" : "Barding",
 "Category": "VEHICLE",
 "Weight" : 0,
 "Price" : 0
  }</v>
      </c>
    </row>
    <row r="52" spans="1:9">
      <c r="A52" s="80" t="s">
        <v>731</v>
      </c>
      <c r="B52" s="80" t="s">
        <v>709</v>
      </c>
      <c r="C52" s="81" t="s">
        <v>590</v>
      </c>
      <c r="D52" s="81" t="s">
        <v>710</v>
      </c>
      <c r="E52" s="41" t="s">
        <v>480</v>
      </c>
      <c r="F52" s="76">
        <f>LEFT(C52,LEN(C52)-3)*IF(RIGHT(C52,2)="po",100,IF(RIGHT(C52,2)="pa",10,1))</f>
        <v>10000</v>
      </c>
      <c r="G52" s="76">
        <f>IF(RIGHT(D52,2)="kg",LEFT(D52,LEN(D52)-3)*1000,LEFT(D52,LEN(D52)-2))</f>
        <v>300000</v>
      </c>
      <c r="I52" t="str">
        <f t="shared" si="8"/>
        <v>"Carrosse": {
 "Name" : "Carrosse",
 "OV" : "Carriage",
 "Category": "VEHICLE",
 "Weight" : 300000,
 "Price" : 10000
  }</v>
      </c>
    </row>
    <row r="53" spans="1:9">
      <c r="A53" s="82" t="s">
        <v>732</v>
      </c>
      <c r="B53" s="82" t="s">
        <v>711</v>
      </c>
      <c r="C53" s="83" t="s">
        <v>712</v>
      </c>
      <c r="D53" s="83" t="s">
        <v>713</v>
      </c>
      <c r="E53" s="41" t="s">
        <v>480</v>
      </c>
      <c r="F53" s="76">
        <f t="shared" ref="F53:F61" si="9">LEFT(C53,LEN(C53)-3)*IF(RIGHT(C53,2)="po",100,IF(RIGHT(C53,2)="pa",10,1))</f>
        <v>25000</v>
      </c>
      <c r="G53" s="76">
        <f t="shared" ref="G53:G61" si="10">IF(RIGHT(D53,2)="kg",LEFT(D53,LEN(D53)-3)*1000,LEFT(D53,LEN(D53)-2))</f>
        <v>50000</v>
      </c>
      <c r="I53" t="str">
        <f t="shared" si="8"/>
        <v>"Char": {
 "Name" : "Char",
 "OV" : "Chariot",
 "Category": "VEHICLE",
 "Weight" : 50000,
 "Price" : 25000
  }</v>
      </c>
    </row>
    <row r="54" spans="1:9">
      <c r="A54" s="80" t="s">
        <v>733</v>
      </c>
      <c r="B54" s="80" t="s">
        <v>714</v>
      </c>
      <c r="C54" s="81" t="s">
        <v>406</v>
      </c>
      <c r="D54" s="81" t="s">
        <v>715</v>
      </c>
      <c r="E54" s="41" t="s">
        <v>480</v>
      </c>
      <c r="F54" s="76">
        <f t="shared" si="9"/>
        <v>3500</v>
      </c>
      <c r="G54" s="76">
        <f t="shared" si="10"/>
        <v>200000</v>
      </c>
      <c r="I54" t="str">
        <f t="shared" si="8"/>
        <v>"Chariot": {
 "Name" : "Chariot",
 "OV" : "Wagon",
 "Category": "VEHICLE",
 "Weight" : 200000,
 "Price" : 3500
  }</v>
      </c>
    </row>
    <row r="55" spans="1:9">
      <c r="A55" s="82" t="s">
        <v>734</v>
      </c>
      <c r="B55" s="82" t="s">
        <v>716</v>
      </c>
      <c r="C55" s="83" t="s">
        <v>87</v>
      </c>
      <c r="D55" s="83" t="s">
        <v>717</v>
      </c>
      <c r="E55" s="41" t="s">
        <v>480</v>
      </c>
      <c r="F55" s="76">
        <f t="shared" si="9"/>
        <v>1500</v>
      </c>
      <c r="G55" s="76">
        <f t="shared" si="10"/>
        <v>100000</v>
      </c>
      <c r="I55" t="str">
        <f t="shared" si="8"/>
        <v>"Charrette": {
 "Name" : "Charrette",
 "OV" : "Cart",
 "Category": "VEHICLE",
 "Weight" : 100000,
 "Price" : 1500
  }</v>
      </c>
    </row>
    <row r="56" spans="1:9">
      <c r="A56" s="94" t="s">
        <v>2965</v>
      </c>
      <c r="B56" s="94" t="s">
        <v>2966</v>
      </c>
      <c r="C56" s="97"/>
      <c r="D56" s="97"/>
      <c r="E56" s="90" t="s">
        <v>2734</v>
      </c>
      <c r="F56" s="76"/>
      <c r="G56" s="76"/>
      <c r="H56" s="90" t="str">
        <f>""""&amp;E56&amp;""":  {""Code"": """&amp;E56&amp;""", ""Name"": """&amp;A56&amp;""", ""OV"": """&amp;B56&amp;"""}"</f>
        <v>"VEHICLE_RELATIVE":  {"Code": "VEHICLE_RELATIVE", "Name": "Composants de véhicules", "OV": "Vehicles relative"}</v>
      </c>
    </row>
    <row r="57" spans="1:9">
      <c r="A57" s="80" t="s">
        <v>735</v>
      </c>
      <c r="B57" s="80" t="s">
        <v>718</v>
      </c>
      <c r="C57" s="81" t="s">
        <v>42</v>
      </c>
      <c r="D57" s="81" t="s">
        <v>298</v>
      </c>
      <c r="E57" s="41" t="s">
        <v>2734</v>
      </c>
      <c r="F57" s="76">
        <f t="shared" si="9"/>
        <v>50</v>
      </c>
      <c r="G57" s="76" t="str">
        <f t="shared" si="10"/>
        <v>0</v>
      </c>
      <c r="H57" s="90"/>
      <c r="I57" t="str">
        <f>""""&amp;RIGHT(A57,LEN(A57)-2)&amp;""": {
 ""Name"" : """&amp;RIGHT(A57,LEN(A57)-2)&amp;""",
 ""OV"" : """&amp;B57&amp;""",
 ""Category"": """&amp;E57&amp;""",
 ""Weight"" : "&amp;G57&amp;",
 ""Price"" : "&amp;F57&amp;"
  }"</f>
        <v>"Écurie (par jour)": {
 "Name" : "Écurie (par jour)",
 "OV" : "Stabling",
 "Category": "VEHICLE_RELATIVE",
 "Weight" : 0,
 "Price" : 50
  }</v>
      </c>
    </row>
    <row r="58" spans="1:9">
      <c r="A58" s="82" t="s">
        <v>736</v>
      </c>
      <c r="B58" s="82" t="s">
        <v>719</v>
      </c>
      <c r="C58" s="83" t="s">
        <v>497</v>
      </c>
      <c r="D58" s="83" t="s">
        <v>348</v>
      </c>
      <c r="E58" s="41" t="s">
        <v>2734</v>
      </c>
      <c r="F58" s="76">
        <f t="shared" si="9"/>
        <v>400</v>
      </c>
      <c r="G58" s="76">
        <f t="shared" si="10"/>
        <v>4000</v>
      </c>
      <c r="H58" s="90"/>
      <c r="I58" t="str">
        <f t="shared" ref="I58:I61" si="11">""""&amp;RIGHT(A58,LEN(A58)-2)&amp;""": {
 ""Name"" : """&amp;RIGHT(A58,LEN(A58)-2)&amp;""",
 ""OV"" : """&amp;B58&amp;""",
 ""Category"": """&amp;E58&amp;""",
 ""Weight"" : "&amp;G58&amp;",
 ""Price"" : "&amp;F58&amp;"
  }"</f>
        <v>"Fontes": {
 "Name" : "Fontes",
 "OV" : "Saddlebags",
 "Category": "VEHICLE_RELATIVE",
 "Weight" : 4000,
 "Price" : 400
  }</v>
      </c>
    </row>
    <row r="59" spans="1:9">
      <c r="A59" s="80" t="s">
        <v>737</v>
      </c>
      <c r="B59" s="80" t="s">
        <v>720</v>
      </c>
      <c r="C59" s="81" t="s">
        <v>67</v>
      </c>
      <c r="D59" s="81" t="s">
        <v>53</v>
      </c>
      <c r="E59" s="41" t="s">
        <v>2734</v>
      </c>
      <c r="F59" s="76">
        <f t="shared" si="9"/>
        <v>5</v>
      </c>
      <c r="G59" s="76">
        <f t="shared" si="10"/>
        <v>5000</v>
      </c>
      <c r="H59" s="90"/>
      <c r="I59" t="str">
        <f t="shared" si="11"/>
        <v>"Fourrage (par jour)": {
 "Name" : "Fourrage (par jour)",
 "OV" : "Feed",
 "Category": "VEHICLE_RELATIVE",
 "Weight" : 5000,
 "Price" : 5
  }</v>
      </c>
    </row>
    <row r="60" spans="1:9">
      <c r="A60" s="82" t="s">
        <v>738</v>
      </c>
      <c r="B60" s="82" t="s">
        <v>721</v>
      </c>
      <c r="C60" s="83" t="s">
        <v>29</v>
      </c>
      <c r="D60" s="83" t="s">
        <v>28</v>
      </c>
      <c r="E60" s="41" t="s">
        <v>2734</v>
      </c>
      <c r="F60" s="76">
        <f t="shared" si="9"/>
        <v>200</v>
      </c>
      <c r="G60" s="76" t="str">
        <f t="shared" si="10"/>
        <v>500</v>
      </c>
      <c r="H60" s="90"/>
      <c r="I60" t="str">
        <f t="shared" si="11"/>
        <v>"Mors et bride": {
 "Name" : "Mors et bride",
 "OV" : "Bit and bridle",
 "Category": "VEHICLE_RELATIVE",
 "Weight" : 500,
 "Price" : 200
  }</v>
      </c>
    </row>
    <row r="61" spans="1:9">
      <c r="A61" s="201" t="s">
        <v>739</v>
      </c>
      <c r="B61" s="201" t="s">
        <v>726</v>
      </c>
      <c r="C61" s="202" t="s">
        <v>77</v>
      </c>
      <c r="D61" s="202" t="s">
        <v>727</v>
      </c>
      <c r="E61" s="41" t="s">
        <v>480</v>
      </c>
      <c r="F61" s="76">
        <f t="shared" si="9"/>
        <v>2000</v>
      </c>
      <c r="G61" s="76">
        <f t="shared" si="10"/>
        <v>150000</v>
      </c>
      <c r="H61" s="90"/>
      <c r="I61" t="str">
        <f t="shared" si="11"/>
        <v>"Traîneau": {
 "Name" : "Traîneau",
 "OV" : "Sled",
 "Category": "VEHICLE",
 "Weight" : 150000,
 "Price" : 2000
  }</v>
      </c>
    </row>
    <row r="62" spans="1:9">
      <c r="A62" s="90" t="s">
        <v>684</v>
      </c>
      <c r="B62" s="90" t="s">
        <v>2967</v>
      </c>
      <c r="C62" s="90"/>
      <c r="D62" s="90"/>
      <c r="E62" s="90" t="s">
        <v>705</v>
      </c>
      <c r="F62" s="76"/>
      <c r="G62" s="76"/>
      <c r="H62" s="90" t="str">
        <f t="shared" ref="H62" si="12">""""&amp;E62&amp;""":  {""Code"": """&amp;E62&amp;""", ""Name"": """&amp;A62&amp;""", ""OV"": """&amp;B62&amp;"""}"</f>
        <v>"VARIOUS":  {"Code": "VARIOUS", "Name": "Divers", "OV": "Various"}</v>
      </c>
    </row>
    <row r="63" spans="1:9">
      <c r="A63" s="90" t="s">
        <v>2969</v>
      </c>
      <c r="B63" s="90" t="s">
        <v>2968</v>
      </c>
      <c r="C63" s="90"/>
      <c r="D63" s="90"/>
      <c r="E63" s="90" t="s">
        <v>2970</v>
      </c>
      <c r="F63" s="76"/>
      <c r="G63" s="76"/>
      <c r="H63" s="90" t="str">
        <f>""""&amp;E63&amp;""":  {""Code"": """&amp;E63&amp;""", ""Name"": """&amp;A63&amp;""", ""OV"": """&amp;B63&amp;"""}"</f>
        <v>"EQUIPMENT":  {"Code": "EQUIPMENT", "Name": "Equipement", "OV": "Equipment"}</v>
      </c>
    </row>
    <row r="64" spans="1:9">
      <c r="A64" s="90" t="s">
        <v>4096</v>
      </c>
      <c r="B64" s="90" t="s">
        <v>1052</v>
      </c>
      <c r="C64" s="90"/>
      <c r="D64" s="90"/>
      <c r="E64" s="90" t="s">
        <v>4097</v>
      </c>
      <c r="F64" s="76"/>
      <c r="G64" s="76"/>
      <c r="H64" s="90" t="str">
        <f>""""&amp;E64&amp;""":  {""Code"": """&amp;E64&amp;""", ""Name"": """&amp;A64&amp;""", ""OV"": """&amp;B64&amp;"""}"</f>
        <v>"WARES":  {"Code": "WARES", "Name": "Marchandises", "OV": "Wares"}</v>
      </c>
    </row>
    <row r="65" spans="1:9">
      <c r="A65" s="82" t="s">
        <v>791</v>
      </c>
      <c r="C65" s="83" t="s">
        <v>505</v>
      </c>
      <c r="D65" t="s">
        <v>298</v>
      </c>
      <c r="E65" s="41" t="s">
        <v>4097</v>
      </c>
      <c r="F65" s="76">
        <f t="shared" ref="F65:F77" si="13">LEFT(C65,LEN(C65)-3)*IF(RIGHT(C65,2)="po",100,IF(RIGHT(C65,2)="pa",10,1))</f>
        <v>1</v>
      </c>
      <c r="G65" s="76" t="str">
        <f t="shared" ref="G65:G77" si="14">IF(RIGHT(D65,2)="kg",LEFT(D65,LEN(D65)-3)*1000,LEFT(D65,LEN(D65)-2))</f>
        <v>0</v>
      </c>
      <c r="I65" t="str">
        <f>""""&amp;A65&amp;""": {
 ""Name"" : """&amp;A65&amp;""",
 ""OV"" : """&amp;B65&amp;""",
 ""Category"": """&amp;E65&amp;""",
 ""Weight"" : "&amp;G65&amp;",
 ""Price"" : "&amp;F65&amp;"
  }"</f>
        <v>"500 g de blé": {
 "Name" : "500 g de blé",
 "OV" : "",
 "Category": "WARES",
 "Weight" : 0,
 "Price" : 1
  }</v>
      </c>
    </row>
    <row r="66" spans="1:9">
      <c r="A66" s="80" t="s">
        <v>792</v>
      </c>
      <c r="C66" s="81" t="s">
        <v>537</v>
      </c>
      <c r="D66" t="s">
        <v>298</v>
      </c>
      <c r="E66" s="41" t="s">
        <v>4097</v>
      </c>
      <c r="F66" s="76">
        <f t="shared" si="13"/>
        <v>2</v>
      </c>
      <c r="G66" s="76" t="str">
        <f t="shared" si="14"/>
        <v>0</v>
      </c>
      <c r="I66" t="str">
        <f t="shared" ref="I66:I77" si="15">""""&amp;A66&amp;""": {
 ""Name"" : """&amp;A66&amp;""",
 ""OV"" : """&amp;B66&amp;""",
 ""Category"": """&amp;E66&amp;""",
 ""Weight"" : "&amp;G66&amp;",
 ""Price"" : "&amp;F66&amp;"
  }"</f>
        <v>"500 g de farine ou 1 poulet": {
 "Name" : "500 g de farine ou 1 poulet",
 "OV" : "",
 "Category": "WARES",
 "Weight" : 0,
 "Price" : 2
  }</v>
      </c>
    </row>
    <row r="67" spans="1:9">
      <c r="A67" s="82" t="s">
        <v>793</v>
      </c>
      <c r="C67" s="83" t="s">
        <v>67</v>
      </c>
      <c r="D67" t="s">
        <v>298</v>
      </c>
      <c r="E67" s="41" t="s">
        <v>4097</v>
      </c>
      <c r="F67" s="76">
        <f t="shared" si="13"/>
        <v>5</v>
      </c>
      <c r="G67" s="76" t="str">
        <f t="shared" si="14"/>
        <v>0</v>
      </c>
      <c r="I67" t="str">
        <f t="shared" si="15"/>
        <v>"500 g de sel": {
 "Name" : "500 g de sel",
 "OV" : "",
 "Category": "WARES",
 "Weight" : 0,
 "Price" : 5
  }</v>
      </c>
    </row>
    <row r="68" spans="1:9">
      <c r="A68" s="80" t="s">
        <v>794</v>
      </c>
      <c r="C68" s="81" t="s">
        <v>34</v>
      </c>
      <c r="D68" t="s">
        <v>298</v>
      </c>
      <c r="E68" s="41" t="s">
        <v>4097</v>
      </c>
      <c r="F68" s="76">
        <f t="shared" si="13"/>
        <v>10</v>
      </c>
      <c r="G68" s="76" t="str">
        <f t="shared" si="14"/>
        <v>0</v>
      </c>
      <c r="I68" t="str">
        <f t="shared" si="15"/>
        <v>"500 g de fer ou 1 m² de toile": {
 "Name" : "500 g de fer ou 1 m² de toile",
 "OV" : "",
 "Category": "WARES",
 "Weight" : 0,
 "Price" : 10
  }</v>
      </c>
    </row>
    <row r="69" spans="1:9" ht="25.5">
      <c r="A69" s="82" t="s">
        <v>795</v>
      </c>
      <c r="C69" s="83" t="s">
        <v>42</v>
      </c>
      <c r="D69" t="s">
        <v>298</v>
      </c>
      <c r="E69" s="41" t="s">
        <v>4097</v>
      </c>
      <c r="F69" s="76">
        <f t="shared" si="13"/>
        <v>50</v>
      </c>
      <c r="G69" s="76" t="str">
        <f t="shared" si="14"/>
        <v>0</v>
      </c>
      <c r="I69" t="str">
        <f t="shared" si="15"/>
        <v>"500 g de cuivre ou 1 m² de tissu en coton": {
 "Name" : "500 g de cuivre ou 1 m² de tissu en coton",
 "OV" : "",
 "Category": "WARES",
 "Weight" : 0,
 "Price" : 50
  }</v>
      </c>
    </row>
    <row r="70" spans="1:9" ht="25.5">
      <c r="A70" s="80" t="s">
        <v>796</v>
      </c>
      <c r="C70" s="81" t="s">
        <v>46</v>
      </c>
      <c r="D70" t="s">
        <v>298</v>
      </c>
      <c r="E70" s="41" t="s">
        <v>4097</v>
      </c>
      <c r="F70" s="76">
        <f t="shared" si="13"/>
        <v>100</v>
      </c>
      <c r="G70" s="76" t="str">
        <f t="shared" si="14"/>
        <v>0</v>
      </c>
      <c r="I70" t="str">
        <f t="shared" si="15"/>
        <v>"500 g de gingembre ou 1 chèvre": {
 "Name" : "500 g de gingembre ou 1 chèvre",
 "OV" : "",
 "Category": "WARES",
 "Weight" : 0,
 "Price" : 100
  }</v>
      </c>
    </row>
    <row r="71" spans="1:9" ht="25.5">
      <c r="A71" s="82" t="s">
        <v>797</v>
      </c>
      <c r="C71" s="83" t="s">
        <v>29</v>
      </c>
      <c r="D71" t="s">
        <v>298</v>
      </c>
      <c r="E71" s="41" t="s">
        <v>4097</v>
      </c>
      <c r="F71" s="76">
        <f t="shared" si="13"/>
        <v>200</v>
      </c>
      <c r="G71" s="76" t="str">
        <f t="shared" si="14"/>
        <v>0</v>
      </c>
      <c r="I71" t="str">
        <f t="shared" si="15"/>
        <v>"500 g de cannelle ou de poivre, ou 1 mouton": {
 "Name" : "500 g de cannelle ou de poivre, ou 1 mouton",
 "OV" : "",
 "Category": "WARES",
 "Weight" : 0,
 "Price" : 200
  }</v>
      </c>
    </row>
    <row r="72" spans="1:9" ht="25.5">
      <c r="A72" s="80" t="s">
        <v>798</v>
      </c>
      <c r="C72" s="81" t="s">
        <v>396</v>
      </c>
      <c r="D72" t="s">
        <v>298</v>
      </c>
      <c r="E72" s="41" t="s">
        <v>4097</v>
      </c>
      <c r="F72" s="76">
        <f t="shared" si="13"/>
        <v>300</v>
      </c>
      <c r="G72" s="76" t="str">
        <f t="shared" si="14"/>
        <v>0</v>
      </c>
      <c r="I72" t="str">
        <f t="shared" si="15"/>
        <v>"500 g de clous de girofle ou 1 cochon": {
 "Name" : "500 g de clous de girofle ou 1 cochon",
 "OV" : "",
 "Category": "WARES",
 "Weight" : 0,
 "Price" : 300
  }</v>
      </c>
    </row>
    <row r="73" spans="1:9">
      <c r="A73" s="82" t="s">
        <v>799</v>
      </c>
      <c r="C73" s="83" t="s">
        <v>38</v>
      </c>
      <c r="D73" t="s">
        <v>298</v>
      </c>
      <c r="E73" s="41" t="s">
        <v>4097</v>
      </c>
      <c r="F73" s="76">
        <f t="shared" si="13"/>
        <v>500</v>
      </c>
      <c r="G73" s="76" t="str">
        <f t="shared" si="14"/>
        <v>0</v>
      </c>
      <c r="I73" t="str">
        <f t="shared" si="15"/>
        <v>"500 g d'argent ou 1 m² de lin": {
 "Name" : "500 g d'argent ou 1 m² de lin",
 "OV" : "",
 "Category": "WARES",
 "Weight" : 0,
 "Price" : 500
  }</v>
      </c>
    </row>
    <row r="74" spans="1:9">
      <c r="A74" s="80" t="s">
        <v>800</v>
      </c>
      <c r="C74" s="81" t="s">
        <v>84</v>
      </c>
      <c r="D74" t="s">
        <v>298</v>
      </c>
      <c r="E74" s="41" t="s">
        <v>4097</v>
      </c>
      <c r="F74" s="76">
        <f t="shared" si="13"/>
        <v>1000</v>
      </c>
      <c r="G74" s="76" t="str">
        <f t="shared" si="14"/>
        <v>0</v>
      </c>
      <c r="I74" t="str">
        <f t="shared" si="15"/>
        <v>"1 m² de soie ou 1 vache": {
 "Name" : "1 m² de soie ou 1 vache",
 "OV" : "",
 "Category": "WARES",
 "Weight" : 0,
 "Price" : 1000
  }</v>
      </c>
    </row>
    <row r="75" spans="1:9">
      <c r="A75" s="82" t="s">
        <v>801</v>
      </c>
      <c r="C75" s="83" t="s">
        <v>87</v>
      </c>
      <c r="D75" t="s">
        <v>298</v>
      </c>
      <c r="E75" s="41" t="s">
        <v>4097</v>
      </c>
      <c r="F75" s="76">
        <f t="shared" si="13"/>
        <v>1500</v>
      </c>
      <c r="G75" s="76" t="str">
        <f t="shared" si="14"/>
        <v>0</v>
      </c>
      <c r="I75" t="str">
        <f t="shared" si="15"/>
        <v>"500 g de safran ou 1 boeuf": {
 "Name" : "500 g de safran ou 1 boeuf",
 "OV" : "",
 "Category": "WARES",
 "Weight" : 0,
 "Price" : 1500
  }</v>
      </c>
    </row>
    <row r="76" spans="1:9">
      <c r="A76" s="80" t="s">
        <v>802</v>
      </c>
      <c r="C76" s="81" t="s">
        <v>81</v>
      </c>
      <c r="D76" t="s">
        <v>298</v>
      </c>
      <c r="E76" s="41" t="s">
        <v>4097</v>
      </c>
      <c r="F76" s="76">
        <f t="shared" si="13"/>
        <v>5000</v>
      </c>
      <c r="G76" s="76" t="str">
        <f t="shared" si="14"/>
        <v>0</v>
      </c>
      <c r="I76" t="str">
        <f t="shared" si="15"/>
        <v>"500 g d'or": {
 "Name" : "500 g d'or",
 "OV" : "",
 "Category": "WARES",
 "Weight" : 0,
 "Price" : 5000
  }</v>
      </c>
    </row>
    <row r="77" spans="1:9">
      <c r="A77" s="82" t="s">
        <v>804</v>
      </c>
      <c r="C77" s="83" t="s">
        <v>803</v>
      </c>
      <c r="D77" t="s">
        <v>298</v>
      </c>
      <c r="E77" s="41" t="s">
        <v>4097</v>
      </c>
      <c r="F77" s="76">
        <f t="shared" si="13"/>
        <v>50000</v>
      </c>
      <c r="G77" s="76" t="str">
        <f t="shared" si="14"/>
        <v>0</v>
      </c>
      <c r="I77" t="str">
        <f t="shared" si="15"/>
        <v>"500 g de platine": {
 "Name" : "500 g de platine",
 "OV" : "",
 "Category": "WARES",
 "Weight" : 0,
 "Price" : 50000
  }</v>
      </c>
    </row>
    <row r="78" spans="1:9">
      <c r="A78" s="90" t="s">
        <v>4099</v>
      </c>
      <c r="B78" s="90" t="s">
        <v>1055</v>
      </c>
      <c r="C78" s="90"/>
      <c r="D78" s="90"/>
      <c r="E78" s="90" t="s">
        <v>4100</v>
      </c>
      <c r="F78" s="76"/>
      <c r="G78" s="76"/>
      <c r="H78" s="90" t="str">
        <f>""""&amp;E78&amp;""":  {""Code"": """&amp;E78&amp;""", ""Name"": """&amp;A78&amp;""", ""OV"": """&amp;B78&amp;"""}"</f>
        <v>"TRINKETS":  {"Code": "TRINKETS", "Name": "Babioles", "OV": "Trinkets"}</v>
      </c>
    </row>
    <row r="79" spans="1:9">
      <c r="A79" s="319" t="s">
        <v>851</v>
      </c>
      <c r="C79" t="s">
        <v>4098</v>
      </c>
      <c r="D79" t="s">
        <v>298</v>
      </c>
      <c r="E79" s="41" t="s">
        <v>4100</v>
      </c>
      <c r="F79" s="76">
        <f t="shared" ref="F79" si="16">LEFT(C79,LEN(C79)-3)*IF(RIGHT(C79,2)="po",100,IF(RIGHT(C79,2)="pa",10,1))</f>
        <v>0</v>
      </c>
      <c r="G79" s="76" t="str">
        <f t="shared" ref="G79" si="17">IF(RIGHT(D79,2)="kg",LEFT(D79,LEN(D79)-3)*1000,LEFT(D79,LEN(D79)-2))</f>
        <v>0</v>
      </c>
      <c r="I79" t="str">
        <f>""""&amp;A79&amp;""": {
 ""Name"" : """&amp;A79&amp;""",
 ""OV"" : """&amp;B79&amp;""",
 ""Category"": """&amp;E79&amp;""",
 ""Weight"" : "&amp;G79&amp;",
 ""Price"" : "&amp;F79&amp;"
  }"</f>
        <v>"Une main de gobelin momifiée": {
 "Name" : "Une main de gobelin momifiée",
 "OV" : "",
 "Category": "TRINKETS",
 "Weight" : 0,
 "Price" : 0
  }</v>
      </c>
    </row>
    <row r="80" spans="1:9">
      <c r="A80" s="320" t="s">
        <v>852</v>
      </c>
      <c r="C80" t="s">
        <v>4098</v>
      </c>
      <c r="D80" t="s">
        <v>298</v>
      </c>
      <c r="E80" s="41" t="s">
        <v>4100</v>
      </c>
      <c r="F80" s="76">
        <f t="shared" ref="F80:F143" si="18">LEFT(C80,LEN(C80)-3)*IF(RIGHT(C80,2)="po",100,IF(RIGHT(C80,2)="pa",10,1))</f>
        <v>0</v>
      </c>
      <c r="G80" s="76" t="str">
        <f t="shared" ref="G80:G143" si="19">IF(RIGHT(D80,2)="kg",LEFT(D80,LEN(D80)-3)*1000,LEFT(D80,LEN(D80)-2))</f>
        <v>0</v>
      </c>
      <c r="I80" t="str">
        <f t="shared" ref="I80:I143" si="20">""""&amp;A80&amp;""": {
 ""Name"" : """&amp;A80&amp;""",
 ""OV"" : """&amp;B80&amp;""",
 ""Category"": """&amp;E80&amp;""",
 ""Weight"" : "&amp;G80&amp;",
 ""Price"" : "&amp;F80&amp;"
  }"</f>
        <v>"Un morceau de cristal qui brille faiblement au clair de lune": {
 "Name" : "Un morceau de cristal qui brille faiblement au clair de lune",
 "OV" : "",
 "Category": "TRINKETS",
 "Weight" : 0,
 "Price" : 0
  }</v>
      </c>
    </row>
    <row r="81" spans="1:9">
      <c r="A81" s="319" t="s">
        <v>853</v>
      </c>
      <c r="C81" t="s">
        <v>4098</v>
      </c>
      <c r="D81" t="s">
        <v>298</v>
      </c>
      <c r="E81" s="41" t="s">
        <v>4100</v>
      </c>
      <c r="F81" s="76">
        <f t="shared" si="18"/>
        <v>0</v>
      </c>
      <c r="G81" s="76" t="str">
        <f t="shared" si="19"/>
        <v>0</v>
      </c>
      <c r="I81" t="str">
        <f t="shared" si="20"/>
        <v>"Une pièce d'or d'une terre inconnue": {
 "Name" : "Une pièce d'or d'une terre inconnue",
 "OV" : "",
 "Category": "TRINKETS",
 "Weight" : 0,
 "Price" : 0
  }</v>
      </c>
    </row>
    <row r="82" spans="1:9">
      <c r="A82" s="320" t="s">
        <v>854</v>
      </c>
      <c r="C82" t="s">
        <v>4098</v>
      </c>
      <c r="D82" t="s">
        <v>298</v>
      </c>
      <c r="E82" s="41" t="s">
        <v>4100</v>
      </c>
      <c r="F82" s="76">
        <f t="shared" si="18"/>
        <v>0</v>
      </c>
      <c r="G82" s="76" t="str">
        <f t="shared" si="19"/>
        <v>0</v>
      </c>
      <c r="I82" t="str">
        <f t="shared" si="20"/>
        <v>"Un journal écrit dans une langue que vous ne connaissez pas": {
 "Name" : "Un journal écrit dans une langue que vous ne connaissez pas",
 "OV" : "",
 "Category": "TRINKETS",
 "Weight" : 0,
 "Price" : 0
  }</v>
      </c>
    </row>
    <row r="83" spans="1:9">
      <c r="A83" s="319" t="s">
        <v>855</v>
      </c>
      <c r="C83" t="s">
        <v>4098</v>
      </c>
      <c r="D83" t="s">
        <v>298</v>
      </c>
      <c r="E83" s="41" t="s">
        <v>4100</v>
      </c>
      <c r="F83" s="76">
        <f t="shared" si="18"/>
        <v>0</v>
      </c>
      <c r="G83" s="76" t="str">
        <f t="shared" si="19"/>
        <v>0</v>
      </c>
      <c r="I83" t="str">
        <f t="shared" si="20"/>
        <v>"Un anneau de cuivre qui ne ternit pas": {
 "Name" : "Un anneau de cuivre qui ne ternit pas",
 "OV" : "",
 "Category": "TRINKETS",
 "Weight" : 0,
 "Price" : 0
  }</v>
      </c>
    </row>
    <row r="84" spans="1:9">
      <c r="A84" s="320" t="s">
        <v>856</v>
      </c>
      <c r="C84" t="s">
        <v>4098</v>
      </c>
      <c r="D84" t="s">
        <v>298</v>
      </c>
      <c r="E84" s="41" t="s">
        <v>4100</v>
      </c>
      <c r="F84" s="76">
        <f t="shared" si="18"/>
        <v>0</v>
      </c>
      <c r="G84" s="76" t="str">
        <f t="shared" si="19"/>
        <v>0</v>
      </c>
      <c r="I84" t="str">
        <f t="shared" si="20"/>
        <v>"Une vieille pièce d'échecs en verre": {
 "Name" : "Une vieille pièce d'échecs en verre",
 "OV" : "",
 "Category": "TRINKETS",
 "Weight" : 0,
 "Price" : 0
  }</v>
      </c>
    </row>
    <row r="85" spans="1:9">
      <c r="A85" s="319" t="s">
        <v>857</v>
      </c>
      <c r="C85" t="s">
        <v>4098</v>
      </c>
      <c r="D85" t="s">
        <v>298</v>
      </c>
      <c r="E85" s="41" t="s">
        <v>4100</v>
      </c>
      <c r="F85" s="76">
        <f t="shared" si="18"/>
        <v>0</v>
      </c>
      <c r="G85" s="76" t="str">
        <f t="shared" si="19"/>
        <v>0</v>
      </c>
      <c r="I85" t="str">
        <f t="shared" si="20"/>
        <v>"Une paire de dés en osselet, chacun portant le symbole d'un crâne sur la face qui montrerait normalement le 6": {
 "Name" : "Une paire de dés en osselet, chacun portant le symbole d'un crâne sur la face qui montrerait normalement le 6",
 "OV" : "",
 "Category": "TRINKETS",
 "Weight" : 0,
 "Price" : 0
  }</v>
      </c>
    </row>
    <row r="86" spans="1:9">
      <c r="A86" s="320" t="s">
        <v>858</v>
      </c>
      <c r="C86" t="s">
        <v>4098</v>
      </c>
      <c r="D86" t="s">
        <v>298</v>
      </c>
      <c r="E86" s="41" t="s">
        <v>4100</v>
      </c>
      <c r="F86" s="76">
        <f t="shared" si="18"/>
        <v>0</v>
      </c>
      <c r="G86" s="76" t="str">
        <f t="shared" si="19"/>
        <v>0</v>
      </c>
      <c r="I86" t="str">
        <f t="shared" si="20"/>
        <v>"Une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v>
      </c>
    </row>
    <row r="87" spans="1:9">
      <c r="A87" s="319" t="s">
        <v>859</v>
      </c>
      <c r="C87" t="s">
        <v>4098</v>
      </c>
      <c r="D87" t="s">
        <v>298</v>
      </c>
      <c r="E87" s="41" t="s">
        <v>4100</v>
      </c>
      <c r="F87" s="76">
        <f t="shared" si="18"/>
        <v>0</v>
      </c>
      <c r="G87" s="76" t="str">
        <f t="shared" si="19"/>
        <v>0</v>
      </c>
      <c r="I87" t="str">
        <f t="shared" si="20"/>
        <v>"Un collier en corde duquel pendent quatre doigts elfes momifiés": {
 "Name" : "Un collier en corde duquel pendent quatre doigts elfes momifiés",
 "OV" : "",
 "Category": "TRINKETS",
 "Weight" : 0,
 "Price" : 0
  }</v>
      </c>
    </row>
    <row r="88" spans="1:9">
      <c r="A88" s="320" t="s">
        <v>860</v>
      </c>
      <c r="C88" t="s">
        <v>4098</v>
      </c>
      <c r="D88" t="s">
        <v>298</v>
      </c>
      <c r="E88" s="41" t="s">
        <v>4100</v>
      </c>
      <c r="F88" s="76">
        <f t="shared" si="18"/>
        <v>0</v>
      </c>
      <c r="G88" s="76" t="str">
        <f t="shared" si="19"/>
        <v>0</v>
      </c>
      <c r="I88" t="str">
        <f t="shared" si="20"/>
        <v>"L'acte d'une parcelle de terrain d'un domaine que vous ne connaissez pas": {
 "Name" : "L'acte d'une parcelle de terrain d'un domaine que vous ne connaissez pas",
 "OV" : "",
 "Category": "TRINKETS",
 "Weight" : 0,
 "Price" : 0
  }</v>
      </c>
    </row>
    <row r="89" spans="1:9">
      <c r="A89" s="319" t="s">
        <v>861</v>
      </c>
      <c r="C89" t="s">
        <v>4098</v>
      </c>
      <c r="D89" t="s">
        <v>298</v>
      </c>
      <c r="E89" s="41" t="s">
        <v>4100</v>
      </c>
      <c r="F89" s="76">
        <f t="shared" si="18"/>
        <v>0</v>
      </c>
      <c r="G89" s="76" t="str">
        <f t="shared" si="19"/>
        <v>0</v>
      </c>
      <c r="I89" t="str">
        <f t="shared" si="20"/>
        <v>"Un bloc de 30 grammes d'un matériau inconnu": {
 "Name" : "Un bloc de 30 grammes d'un matériau inconnu",
 "OV" : "",
 "Category": "TRINKETS",
 "Weight" : 0,
 "Price" : 0
  }</v>
      </c>
    </row>
    <row r="90" spans="1:9">
      <c r="A90" s="320" t="s">
        <v>862</v>
      </c>
      <c r="C90" t="s">
        <v>4098</v>
      </c>
      <c r="D90" t="s">
        <v>298</v>
      </c>
      <c r="E90" s="41" t="s">
        <v>4100</v>
      </c>
      <c r="F90" s="76">
        <f t="shared" si="18"/>
        <v>0</v>
      </c>
      <c r="G90" s="76" t="str">
        <f t="shared" si="19"/>
        <v>0</v>
      </c>
      <c r="I90" t="str">
        <f t="shared" si="20"/>
        <v>"Une petite poupée de chiffon piquée avec des aiguilles": {
 "Name" : "Une petite poupée de chiffon piquée avec des aiguilles",
 "OV" : "",
 "Category": "TRINKETS",
 "Weight" : 0,
 "Price" : 0
  }</v>
      </c>
    </row>
    <row r="91" spans="1:9">
      <c r="A91" s="319" t="s">
        <v>863</v>
      </c>
      <c r="C91" t="s">
        <v>4098</v>
      </c>
      <c r="D91" t="s">
        <v>298</v>
      </c>
      <c r="E91" s="41" t="s">
        <v>4100</v>
      </c>
      <c r="F91" s="76">
        <f t="shared" si="18"/>
        <v>0</v>
      </c>
      <c r="G91" s="76" t="str">
        <f t="shared" si="19"/>
        <v>0</v>
      </c>
      <c r="I91" t="str">
        <f t="shared" si="20"/>
        <v>"Une dent d'une bête inconnue": {
 "Name" : "Une dent d'une bête inconnue",
 "OV" : "",
 "Category": "TRINKETS",
 "Weight" : 0,
 "Price" : 0
  }</v>
      </c>
    </row>
    <row r="92" spans="1:9">
      <c r="A92" s="320" t="s">
        <v>864</v>
      </c>
      <c r="C92" t="s">
        <v>4098</v>
      </c>
      <c r="D92" t="s">
        <v>298</v>
      </c>
      <c r="E92" s="41" t="s">
        <v>4100</v>
      </c>
      <c r="F92" s="76">
        <f t="shared" si="18"/>
        <v>0</v>
      </c>
      <c r="G92" s="76" t="str">
        <f t="shared" si="19"/>
        <v>0</v>
      </c>
      <c r="I92" t="str">
        <f t="shared" si="20"/>
        <v>"Une énorme écaille, peut-être d'un dragon": {
 "Name" : "Une énorme écaille, peut-être d'un dragon",
 "OV" : "",
 "Category": "TRINKETS",
 "Weight" : 0,
 "Price" : 0
  }</v>
      </c>
    </row>
    <row r="93" spans="1:9">
      <c r="A93" s="319" t="s">
        <v>865</v>
      </c>
      <c r="C93" t="s">
        <v>4098</v>
      </c>
      <c r="D93" t="s">
        <v>298</v>
      </c>
      <c r="E93" s="41" t="s">
        <v>4100</v>
      </c>
      <c r="F93" s="76">
        <f t="shared" si="18"/>
        <v>0</v>
      </c>
      <c r="G93" s="76" t="str">
        <f t="shared" si="19"/>
        <v>0</v>
      </c>
      <c r="I93" t="str">
        <f t="shared" si="20"/>
        <v>"Une plume vert clair": {
 "Name" : "Une plume vert clair",
 "OV" : "",
 "Category": "TRINKETS",
 "Weight" : 0,
 "Price" : 0
  }</v>
      </c>
    </row>
    <row r="94" spans="1:9">
      <c r="A94" s="320" t="s">
        <v>866</v>
      </c>
      <c r="C94" t="s">
        <v>4098</v>
      </c>
      <c r="D94" t="s">
        <v>298</v>
      </c>
      <c r="E94" s="41" t="s">
        <v>4100</v>
      </c>
      <c r="F94" s="76">
        <f t="shared" si="18"/>
        <v>0</v>
      </c>
      <c r="G94" s="76" t="str">
        <f t="shared" si="19"/>
        <v>0</v>
      </c>
      <c r="I94" t="str">
        <f t="shared" si="20"/>
        <v>"Une vieille carte de divination portant votre portrait": {
 "Name" : "Une vieille carte de divination portant votre portrait",
 "OV" : "",
 "Category": "TRINKETS",
 "Weight" : 0,
 "Price" : 0
  }</v>
      </c>
    </row>
    <row r="95" spans="1:9">
      <c r="A95" s="319" t="s">
        <v>867</v>
      </c>
      <c r="C95" t="s">
        <v>4098</v>
      </c>
      <c r="D95" t="s">
        <v>298</v>
      </c>
      <c r="E95" s="41" t="s">
        <v>4100</v>
      </c>
      <c r="F95" s="76">
        <f t="shared" si="18"/>
        <v>0</v>
      </c>
      <c r="G95" s="76" t="str">
        <f t="shared" si="19"/>
        <v>0</v>
      </c>
      <c r="I95" t="str">
        <f t="shared" si="20"/>
        <v>"Un orbe en verre rempli de fumée qui se déplace": {
 "Name" : "Un orbe en verre rempli de fumée qui se déplace",
 "OV" : "",
 "Category": "TRINKETS",
 "Weight" : 0,
 "Price" : 0
  }</v>
      </c>
    </row>
    <row r="96" spans="1:9">
      <c r="A96" s="320" t="s">
        <v>868</v>
      </c>
      <c r="C96" t="s">
        <v>4098</v>
      </c>
      <c r="D96" t="s">
        <v>298</v>
      </c>
      <c r="E96" s="41" t="s">
        <v>4100</v>
      </c>
      <c r="F96" s="76">
        <f t="shared" si="18"/>
        <v>0</v>
      </c>
      <c r="G96" s="76" t="str">
        <f t="shared" si="19"/>
        <v>0</v>
      </c>
      <c r="I96" t="str">
        <f t="shared" si="20"/>
        <v>"Un oeuf de 30 grammes avec une coque rouge vif": {
 "Name" : "Un oeuf de 30 grammes avec une coque rouge vif",
 "OV" : "",
 "Category": "TRINKETS",
 "Weight" : 0,
 "Price" : 0
  }</v>
      </c>
    </row>
    <row r="97" spans="1:9">
      <c r="A97" s="319" t="s">
        <v>869</v>
      </c>
      <c r="C97" t="s">
        <v>4098</v>
      </c>
      <c r="D97" t="s">
        <v>298</v>
      </c>
      <c r="E97" s="41" t="s">
        <v>4100</v>
      </c>
      <c r="F97" s="76">
        <f t="shared" si="18"/>
        <v>0</v>
      </c>
      <c r="G97" s="76" t="str">
        <f t="shared" si="19"/>
        <v>0</v>
      </c>
      <c r="I97" t="str">
        <f t="shared" si="20"/>
        <v>"Une pipe qui fait des bulles": {
 "Name" : "Une pipe qui fait des bulles",
 "OV" : "",
 "Category": "TRINKETS",
 "Weight" : 0,
 "Price" : 0
  }</v>
      </c>
    </row>
    <row r="98" spans="1:9">
      <c r="A98" s="320" t="s">
        <v>870</v>
      </c>
      <c r="C98" t="s">
        <v>4098</v>
      </c>
      <c r="D98" t="s">
        <v>298</v>
      </c>
      <c r="E98" s="41" t="s">
        <v>4100</v>
      </c>
      <c r="F98" s="76">
        <f t="shared" si="18"/>
        <v>0</v>
      </c>
      <c r="G98" s="76" t="str">
        <f t="shared" si="19"/>
        <v>0</v>
      </c>
      <c r="I98" t="str">
        <f t="shared" si="20"/>
        <v>"Un pot en verre contenant un morceau de chair bizarre qui flotte dans un liquide salé": {
 "Name" : "Un pot en verre contenant un morceau de chair bizarre qui flotte dans un liquide salé",
 "OV" : "",
 "Category": "TRINKETS",
 "Weight" : 0,
 "Price" : 0
  }</v>
      </c>
    </row>
    <row r="99" spans="1:9">
      <c r="A99" s="319" t="s">
        <v>871</v>
      </c>
      <c r="C99" t="s">
        <v>4098</v>
      </c>
      <c r="D99" t="s">
        <v>298</v>
      </c>
      <c r="E99" s="41" t="s">
        <v>4100</v>
      </c>
      <c r="F99" s="76">
        <f t="shared" si="18"/>
        <v>0</v>
      </c>
      <c r="G99" s="76" t="str">
        <f t="shared" si="19"/>
        <v>0</v>
      </c>
      <c r="I99" t="str">
        <f t="shared" si="20"/>
        <v>"Une petite boîte à musique de gnome qui joue une chanson qui vous rappelle vaguement votre enfance": {
 "Name" : "Une petite boîte à musique de gnome qui joue une chanson qui vous rappelle vaguement votre enfance",
 "OV" : "",
 "Category": "TRINKETS",
 "Weight" : 0,
 "Price" : 0
  }</v>
      </c>
    </row>
    <row r="100" spans="1:9">
      <c r="A100" s="320" t="s">
        <v>872</v>
      </c>
      <c r="C100" t="s">
        <v>4098</v>
      </c>
      <c r="D100" t="s">
        <v>298</v>
      </c>
      <c r="E100" s="41" t="s">
        <v>4100</v>
      </c>
      <c r="F100" s="76">
        <f t="shared" si="18"/>
        <v>0</v>
      </c>
      <c r="G100" s="76" t="str">
        <f t="shared" si="19"/>
        <v>0</v>
      </c>
      <c r="I100" t="str">
        <f t="shared" si="20"/>
        <v>"Une petite statuette en bois d'un halfelin béat": {
 "Name" : "Une petite statuette en bois d'un halfelin béat",
 "OV" : "",
 "Category": "TRINKETS",
 "Weight" : 0,
 "Price" : 0
  }</v>
      </c>
    </row>
    <row r="101" spans="1:9">
      <c r="A101" s="319" t="s">
        <v>873</v>
      </c>
      <c r="C101" t="s">
        <v>4098</v>
      </c>
      <c r="D101" t="s">
        <v>298</v>
      </c>
      <c r="E101" s="41" t="s">
        <v>4100</v>
      </c>
      <c r="F101" s="76">
        <f t="shared" si="18"/>
        <v>0</v>
      </c>
      <c r="G101" s="76" t="str">
        <f t="shared" si="19"/>
        <v>0</v>
      </c>
      <c r="I101" t="str">
        <f t="shared" si="20"/>
        <v>"Un orbe en cuivre gravé de runes étranges": {
 "Name" : "Un orbe en cuivre gravé de runes étranges",
 "OV" : "",
 "Category": "TRINKETS",
 "Weight" : 0,
 "Price" : 0
  }</v>
      </c>
    </row>
    <row r="102" spans="1:9">
      <c r="A102" s="320" t="s">
        <v>874</v>
      </c>
      <c r="C102" t="s">
        <v>4098</v>
      </c>
      <c r="D102" t="s">
        <v>298</v>
      </c>
      <c r="E102" s="41" t="s">
        <v>4100</v>
      </c>
      <c r="F102" s="76">
        <f t="shared" si="18"/>
        <v>0</v>
      </c>
      <c r="G102" s="76" t="str">
        <f t="shared" si="19"/>
        <v>0</v>
      </c>
      <c r="I102" t="str">
        <f t="shared" si="20"/>
        <v>"Un disque de pierre multicolore": {
 "Name" : "Un disque de pierre multicolore",
 "OV" : "",
 "Category": "TRINKETS",
 "Weight" : 0,
 "Price" : 0
  }</v>
      </c>
    </row>
    <row r="103" spans="1:9">
      <c r="A103" s="319" t="s">
        <v>875</v>
      </c>
      <c r="C103" t="s">
        <v>4098</v>
      </c>
      <c r="D103" t="s">
        <v>298</v>
      </c>
      <c r="E103" s="41" t="s">
        <v>4100</v>
      </c>
      <c r="F103" s="76">
        <f t="shared" si="18"/>
        <v>0</v>
      </c>
      <c r="G103" s="76" t="str">
        <f t="shared" si="19"/>
        <v>0</v>
      </c>
      <c r="I103" t="str">
        <f t="shared" si="20"/>
        <v>"Une petite icône d'argent représentant un corbeau": {
 "Name" : "Une petite icône d'argent représentant un corbeau",
 "OV" : "",
 "Category": "TRINKETS",
 "Weight" : 0,
 "Price" : 0
  }</v>
      </c>
    </row>
    <row r="104" spans="1:9">
      <c r="A104" s="320" t="s">
        <v>876</v>
      </c>
      <c r="C104" t="s">
        <v>4098</v>
      </c>
      <c r="D104" t="s">
        <v>298</v>
      </c>
      <c r="E104" s="41" t="s">
        <v>4100</v>
      </c>
      <c r="F104" s="76">
        <f t="shared" si="18"/>
        <v>0</v>
      </c>
      <c r="G104" s="76" t="str">
        <f t="shared" si="19"/>
        <v>0</v>
      </c>
      <c r="I104" t="str">
        <f t="shared" si="20"/>
        <v>"Un sac contenant quarante-sept dents humanoïdes, dont l'une est cariée": {
 "Name" : "Un sac contenant quarante-sept dents humanoïdes, dont l'une est cariée",
 "OV" : "",
 "Category": "TRINKETS",
 "Weight" : 0,
 "Price" : 0
  }</v>
      </c>
    </row>
    <row r="105" spans="1:9">
      <c r="A105" s="319" t="s">
        <v>877</v>
      </c>
      <c r="C105" t="s">
        <v>4098</v>
      </c>
      <c r="D105" t="s">
        <v>298</v>
      </c>
      <c r="E105" s="41" t="s">
        <v>4100</v>
      </c>
      <c r="F105" s="76">
        <f t="shared" si="18"/>
        <v>0</v>
      </c>
      <c r="G105" s="76" t="str">
        <f t="shared" si="19"/>
        <v>0</v>
      </c>
      <c r="I105" t="str">
        <f t="shared" si="20"/>
        <v>"Un fragment d'obsidienne qui se sent toujours chaud au toucher": {
 "Name" : "Un fragment d'obsidienne qui se sent toujours chaud au toucher",
 "OV" : "",
 "Category": "TRINKETS",
 "Weight" : 0,
 "Price" : 0
  }</v>
      </c>
    </row>
    <row r="106" spans="1:9">
      <c r="A106" s="320" t="s">
        <v>878</v>
      </c>
      <c r="C106" t="s">
        <v>4098</v>
      </c>
      <c r="D106" t="s">
        <v>298</v>
      </c>
      <c r="E106" s="41" t="s">
        <v>4100</v>
      </c>
      <c r="F106" s="76">
        <f t="shared" si="18"/>
        <v>0</v>
      </c>
      <c r="G106" s="76" t="str">
        <f t="shared" si="19"/>
        <v>0</v>
      </c>
      <c r="I106" t="str">
        <f t="shared" si="20"/>
        <v>"Une griffe osseuse d'un dragon suspendue à un collier de cuir lisse": {
 "Name" : "Une griffe osseuse d'un dragon suspendue à un collier de cuir lisse",
 "OV" : "",
 "Category": "TRINKETS",
 "Weight" : 0,
 "Price" : 0
  }</v>
      </c>
    </row>
    <row r="107" spans="1:9">
      <c r="A107" s="319" t="s">
        <v>879</v>
      </c>
      <c r="C107" t="s">
        <v>4098</v>
      </c>
      <c r="D107" t="s">
        <v>298</v>
      </c>
      <c r="E107" s="41" t="s">
        <v>4100</v>
      </c>
      <c r="F107" s="76">
        <f t="shared" si="18"/>
        <v>0</v>
      </c>
      <c r="G107" s="76" t="str">
        <f t="shared" si="19"/>
        <v>0</v>
      </c>
      <c r="I107" t="str">
        <f t="shared" si="20"/>
        <v>"Une paire de vieilles chaussettes": {
 "Name" : "Une paire de vieilles chaussettes",
 "OV" : "",
 "Category": "TRINKETS",
 "Weight" : 0,
 "Price" : 0
  }</v>
      </c>
    </row>
    <row r="108" spans="1:9">
      <c r="A108" s="320" t="s">
        <v>880</v>
      </c>
      <c r="C108" t="s">
        <v>4098</v>
      </c>
      <c r="D108" t="s">
        <v>298</v>
      </c>
      <c r="E108" s="41" t="s">
        <v>4100</v>
      </c>
      <c r="F108" s="76">
        <f t="shared" si="18"/>
        <v>0</v>
      </c>
      <c r="G108" s="76" t="str">
        <f t="shared" si="19"/>
        <v>0</v>
      </c>
      <c r="I108" t="str">
        <f t="shared" si="20"/>
        <v>"Un livre blanc dont les pages refusent de retenir l'encre, la craie, la graphite ou toute autre substance ou marquage": {
 "Name" : "Un livre blanc dont les pages refusent de retenir l'encre, la craie, la graphite ou toute autre substance ou marquage",
 "OV" : "",
 "Category": "TRINKETS",
 "Weight" : 0,
 "Price" : 0
  }</v>
      </c>
    </row>
    <row r="109" spans="1:9">
      <c r="A109" s="319" t="s">
        <v>881</v>
      </c>
      <c r="C109" t="s">
        <v>4098</v>
      </c>
      <c r="D109" t="s">
        <v>298</v>
      </c>
      <c r="E109" s="41" t="s">
        <v>4100</v>
      </c>
      <c r="F109" s="76">
        <f t="shared" si="18"/>
        <v>0</v>
      </c>
      <c r="G109" s="76" t="str">
        <f t="shared" si="19"/>
        <v>0</v>
      </c>
      <c r="I109" t="str">
        <f t="shared" si="20"/>
        <v>"Un badge en argent qui représente une étoile à cinq branches": {
 "Name" : "Un badge en argent qui représente une étoile à cinq branches",
 "OV" : "",
 "Category": "TRINKETS",
 "Weight" : 0,
 "Price" : 0
  }</v>
      </c>
    </row>
    <row r="110" spans="1:9">
      <c r="A110" s="320" t="s">
        <v>882</v>
      </c>
      <c r="C110" t="s">
        <v>4098</v>
      </c>
      <c r="D110" t="s">
        <v>298</v>
      </c>
      <c r="E110" s="41" t="s">
        <v>4100</v>
      </c>
      <c r="F110" s="76">
        <f t="shared" si="18"/>
        <v>0</v>
      </c>
      <c r="G110" s="76" t="str">
        <f t="shared" si="19"/>
        <v>0</v>
      </c>
      <c r="I110" t="str">
        <f t="shared" si="20"/>
        <v>"Un couteau qui appartenait à un parent": {
 "Name" : "Un couteau qui appartenait à un parent",
 "OV" : "",
 "Category": "TRINKETS",
 "Weight" : 0,
 "Price" : 0
  }</v>
      </c>
    </row>
    <row r="111" spans="1:9">
      <c r="A111" s="319" t="s">
        <v>883</v>
      </c>
      <c r="C111" t="s">
        <v>4098</v>
      </c>
      <c r="D111" t="s">
        <v>298</v>
      </c>
      <c r="E111" s="41" t="s">
        <v>4100</v>
      </c>
      <c r="F111" s="76">
        <f t="shared" si="18"/>
        <v>0</v>
      </c>
      <c r="G111" s="76" t="str">
        <f t="shared" si="19"/>
        <v>0</v>
      </c>
      <c r="I111" t="str">
        <f t="shared" si="20"/>
        <v>"Un flacon de verre rempli de rognures d'ongles": {
 "Name" : "Un flacon de verre rempli de rognures d'ongles",
 "OV" : "",
 "Category": "TRINKETS",
 "Weight" : 0,
 "Price" : 0
  }</v>
      </c>
    </row>
    <row r="112" spans="1:9">
      <c r="A112" s="320" t="s">
        <v>884</v>
      </c>
      <c r="C112" t="s">
        <v>4098</v>
      </c>
      <c r="D112" t="s">
        <v>298</v>
      </c>
      <c r="E112" s="41" t="s">
        <v>4100</v>
      </c>
      <c r="F112" s="76">
        <f t="shared" si="18"/>
        <v>0</v>
      </c>
      <c r="G112" s="76" t="str">
        <f t="shared" si="19"/>
        <v>0</v>
      </c>
      <c r="I112" t="str">
        <f t="shared" si="20"/>
        <v>"Un dispositif métallique et rectangulaire avec deux petites coupes en métal à une extrémité et qui jette des étincelles lorsqu'il est mouillé": {
 "Name" : "Un dispositif métallique et rectangulaire avec deux petites coupes en métal à une extrémité et qui jette des étincelles lorsqu'il est mouillé",
 "OV" : "",
 "Category": "TRINKETS",
 "Weight" : 0,
 "Price" : 0
  }</v>
      </c>
    </row>
    <row r="113" spans="1:9">
      <c r="A113" s="319" t="s">
        <v>885</v>
      </c>
      <c r="C113" t="s">
        <v>4098</v>
      </c>
      <c r="D113" t="s">
        <v>298</v>
      </c>
      <c r="E113" s="41" t="s">
        <v>4100</v>
      </c>
      <c r="F113" s="76">
        <f t="shared" si="18"/>
        <v>0</v>
      </c>
      <c r="G113" s="76" t="str">
        <f t="shared" si="19"/>
        <v>0</v>
      </c>
      <c r="I113" t="str">
        <f t="shared" si="20"/>
        <v>"Un gant blanc pailleté aux dimensions d'un humain": {
 "Name" : "Un gant blanc pailleté aux dimensions d'un humain",
 "OV" : "",
 "Category": "TRINKETS",
 "Weight" : 0,
 "Price" : 0
  }</v>
      </c>
    </row>
    <row r="114" spans="1:9">
      <c r="A114" s="320" t="s">
        <v>886</v>
      </c>
      <c r="C114" t="s">
        <v>4098</v>
      </c>
      <c r="D114" t="s">
        <v>298</v>
      </c>
      <c r="E114" s="41" t="s">
        <v>4100</v>
      </c>
      <c r="F114" s="76">
        <f t="shared" si="18"/>
        <v>0</v>
      </c>
      <c r="G114" s="76" t="str">
        <f t="shared" si="19"/>
        <v>0</v>
      </c>
      <c r="I114" t="str">
        <f t="shared" si="20"/>
        <v>"Une veste avec une centaine de minuscules poches": {
 "Name" : "Une veste avec une centaine de minuscules poches",
 "OV" : "",
 "Category": "TRINKETS",
 "Weight" : 0,
 "Price" : 0
  }</v>
      </c>
    </row>
    <row r="115" spans="1:9">
      <c r="A115" s="319" t="s">
        <v>887</v>
      </c>
      <c r="C115" t="s">
        <v>4098</v>
      </c>
      <c r="D115" t="s">
        <v>298</v>
      </c>
      <c r="E115" s="41" t="s">
        <v>4100</v>
      </c>
      <c r="F115" s="76">
        <f t="shared" si="18"/>
        <v>0</v>
      </c>
      <c r="G115" s="76" t="str">
        <f t="shared" si="19"/>
        <v>0</v>
      </c>
      <c r="I115" t="str">
        <f t="shared" si="20"/>
        <v>"Un petit bloc de pierre léger": {
 "Name" : "Un petit bloc de pierre léger",
 "OV" : "",
 "Category": "TRINKETS",
 "Weight" : 0,
 "Price" : 0
  }</v>
      </c>
    </row>
    <row r="116" spans="1:9">
      <c r="A116" s="320" t="s">
        <v>888</v>
      </c>
      <c r="C116" t="s">
        <v>4098</v>
      </c>
      <c r="D116" t="s">
        <v>298</v>
      </c>
      <c r="E116" s="41" t="s">
        <v>4100</v>
      </c>
      <c r="F116" s="76">
        <f t="shared" si="18"/>
        <v>0</v>
      </c>
      <c r="G116" s="76" t="str">
        <f t="shared" si="19"/>
        <v>0</v>
      </c>
      <c r="I116" t="str">
        <f t="shared" si="20"/>
        <v>"Un petit dessin qui représente le portrait d'un gobelin": {
 "Name" : "Un petit dessin qui représente le portrait d'un gobelin",
 "OV" : "",
 "Category": "TRINKETS",
 "Weight" : 0,
 "Price" : 0
  }</v>
      </c>
    </row>
    <row r="117" spans="1:9">
      <c r="A117" s="319" t="s">
        <v>889</v>
      </c>
      <c r="C117" t="s">
        <v>4098</v>
      </c>
      <c r="D117" t="s">
        <v>298</v>
      </c>
      <c r="E117" s="41" t="s">
        <v>4100</v>
      </c>
      <c r="F117" s="76">
        <f t="shared" si="18"/>
        <v>0</v>
      </c>
      <c r="G117" s="76" t="str">
        <f t="shared" si="19"/>
        <v>0</v>
      </c>
      <c r="I117" t="str">
        <f t="shared" si="20"/>
        <v>"Un flacon de verre vide qui sent le parfum lorsqu'il est ouvert": {
 "Name" : "Un flacon de verre vide qui sent le parfum lorsqu'il est ouvert",
 "OV" : "",
 "Category": "TRINKETS",
 "Weight" : 0,
 "Price" : 0
  }</v>
      </c>
    </row>
    <row r="118" spans="1:9">
      <c r="A118" s="320" t="s">
        <v>890</v>
      </c>
      <c r="C118" t="s">
        <v>4098</v>
      </c>
      <c r="D118" t="s">
        <v>298</v>
      </c>
      <c r="E118" s="41" t="s">
        <v>4100</v>
      </c>
      <c r="F118" s="76">
        <f t="shared" si="18"/>
        <v>0</v>
      </c>
      <c r="G118" s="76" t="str">
        <f t="shared" si="19"/>
        <v>0</v>
      </c>
      <c r="I118" t="str">
        <f t="shared" si="20"/>
        <v>"Une pierre précieuse qui ressemble à un morceau de charbon pour tout le monde, sauf pour vous": {
 "Name" : "Une pierre précieuse qui ressemble à un morceau de charbon pour tout le monde, sauf pour vous",
 "OV" : "",
 "Category": "TRINKETS",
 "Weight" : 0,
 "Price" : 0
  }</v>
      </c>
    </row>
    <row r="119" spans="1:9">
      <c r="A119" s="319" t="s">
        <v>891</v>
      </c>
      <c r="C119" t="s">
        <v>4098</v>
      </c>
      <c r="D119" t="s">
        <v>298</v>
      </c>
      <c r="E119" s="41" t="s">
        <v>4100</v>
      </c>
      <c r="F119" s="76">
        <f t="shared" si="18"/>
        <v>0</v>
      </c>
      <c r="G119" s="76" t="str">
        <f t="shared" si="19"/>
        <v>0</v>
      </c>
      <c r="I119" t="str">
        <f t="shared" si="20"/>
        <v>"Un morceau de tissu d'une vieille bannière": {
 "Name" : "Un morceau de tissu d'une vieille bannière",
 "OV" : "",
 "Category": "TRINKETS",
 "Weight" : 0,
 "Price" : 0
  }</v>
      </c>
    </row>
    <row r="120" spans="1:9">
      <c r="A120" s="320" t="s">
        <v>892</v>
      </c>
      <c r="C120" t="s">
        <v>4098</v>
      </c>
      <c r="D120" t="s">
        <v>298</v>
      </c>
      <c r="E120" s="41" t="s">
        <v>4100</v>
      </c>
      <c r="F120" s="76">
        <f t="shared" si="18"/>
        <v>0</v>
      </c>
      <c r="G120" s="76" t="str">
        <f t="shared" si="19"/>
        <v>0</v>
      </c>
      <c r="I120" t="str">
        <f t="shared" si="20"/>
        <v>"Un insigne de grade d'un légionnaire perdu": {
 "Name" : "Un insigne de grade d'un légionnaire perdu",
 "OV" : "",
 "Category": "TRINKETS",
 "Weight" : 0,
 "Price" : 0
  }</v>
      </c>
    </row>
    <row r="121" spans="1:9">
      <c r="A121" s="319" t="s">
        <v>893</v>
      </c>
      <c r="C121" t="s">
        <v>4098</v>
      </c>
      <c r="D121" t="s">
        <v>298</v>
      </c>
      <c r="E121" s="41" t="s">
        <v>4100</v>
      </c>
      <c r="F121" s="76">
        <f t="shared" si="18"/>
        <v>0</v>
      </c>
      <c r="G121" s="76" t="str">
        <f t="shared" si="19"/>
        <v>0</v>
      </c>
      <c r="I121" t="str">
        <f t="shared" si="20"/>
        <v>"Une cloche en argent minuscule et sans battant": {
 "Name" : "Une cloche en argent minuscule et sans battant",
 "OV" : "",
 "Category": "TRINKETS",
 "Weight" : 0,
 "Price" : 0
  }</v>
      </c>
    </row>
    <row r="122" spans="1:9">
      <c r="A122" s="320" t="s">
        <v>894</v>
      </c>
      <c r="C122" t="s">
        <v>4098</v>
      </c>
      <c r="D122" t="s">
        <v>298</v>
      </c>
      <c r="E122" s="41" t="s">
        <v>4100</v>
      </c>
      <c r="F122" s="76">
        <f t="shared" si="18"/>
        <v>0</v>
      </c>
      <c r="G122" s="76" t="str">
        <f t="shared" si="19"/>
        <v>0</v>
      </c>
      <c r="I122" t="str">
        <f t="shared" si="20"/>
        <v>"Un canari mécanique à l'intérieur d'une lampe de gnome": {
 "Name" : "Un canari mécanique à l'intérieur d'une lampe de gnome",
 "OV" : "",
 "Category": "TRINKETS",
 "Weight" : 0,
 "Price" : 0
  }</v>
      </c>
    </row>
    <row r="123" spans="1:9">
      <c r="A123" s="319" t="s">
        <v>895</v>
      </c>
      <c r="C123" t="s">
        <v>4098</v>
      </c>
      <c r="D123" t="s">
        <v>298</v>
      </c>
      <c r="E123" s="41" t="s">
        <v>4100</v>
      </c>
      <c r="F123" s="76">
        <f t="shared" si="18"/>
        <v>0</v>
      </c>
      <c r="G123" s="76" t="str">
        <f t="shared" si="19"/>
        <v>0</v>
      </c>
      <c r="I123" t="str">
        <f t="shared" si="20"/>
        <v>"Un petit coffre avec de nombreux pieds sculptés sur le fond": {
 "Name" : "Un petit coffre avec de nombreux pieds sculptés sur le fond",
 "OV" : "",
 "Category": "TRINKETS",
 "Weight" : 0,
 "Price" : 0
  }</v>
      </c>
    </row>
    <row r="124" spans="1:9">
      <c r="A124" s="320" t="s">
        <v>896</v>
      </c>
      <c r="C124" t="s">
        <v>4098</v>
      </c>
      <c r="D124" t="s">
        <v>298</v>
      </c>
      <c r="E124" s="41" t="s">
        <v>4100</v>
      </c>
      <c r="F124" s="76">
        <f t="shared" si="18"/>
        <v>0</v>
      </c>
      <c r="G124" s="76" t="str">
        <f t="shared" si="19"/>
        <v>0</v>
      </c>
      <c r="I124" t="str">
        <f t="shared" si="20"/>
        <v>"Une pixie morte à l'intérieur d'une bouteille en verre transparent": {
 "Name" : "Une pixie morte à l'intérieur d'une bouteille en verre transparent",
 "OV" : "",
 "Category": "TRINKETS",
 "Weight" : 0,
 "Price" : 0
  }</v>
      </c>
    </row>
    <row r="125" spans="1:9">
      <c r="A125" s="319" t="s">
        <v>897</v>
      </c>
      <c r="C125" t="s">
        <v>4098</v>
      </c>
      <c r="D125" t="s">
        <v>298</v>
      </c>
      <c r="E125" s="41" t="s">
        <v>4100</v>
      </c>
      <c r="F125" s="76">
        <f t="shared" si="18"/>
        <v>0</v>
      </c>
      <c r="G125" s="76" t="str">
        <f t="shared" si="19"/>
        <v>0</v>
      </c>
      <c r="I125" t="str">
        <f t="shared" si="20"/>
        <v>"Une boîte métallique qui n'a pas d'ouverture mais qui sonne comme si elle était remplie de liquide, de sable, d'araignées ou de verre brisé (au choix)": {
 "Name" : "Une boîte métallique qui n'a pas d'ouverture mais qui sonne comme si elle était remplie de liquide, de sable, d'araignées ou de verre brisé (au choix)",
 "OV" : "",
 "Category": "TRINKETS",
 "Weight" : 0,
 "Price" : 0
  }</v>
      </c>
    </row>
    <row r="126" spans="1:9">
      <c r="A126" s="320" t="s">
        <v>898</v>
      </c>
      <c r="C126" t="s">
        <v>4098</v>
      </c>
      <c r="D126" t="s">
        <v>298</v>
      </c>
      <c r="E126" s="41" t="s">
        <v>4100</v>
      </c>
      <c r="F126" s="76">
        <f t="shared" si="18"/>
        <v>0</v>
      </c>
      <c r="G126" s="76" t="str">
        <f t="shared" si="19"/>
        <v>0</v>
      </c>
      <c r="I126" t="str">
        <f t="shared" si="20"/>
        <v>"Un orbe de verre rempli d'eau, dans lequel nage un poisson rouge mécanique": {
 "Name" : "Un orbe de verre rempli d'eau, dans lequel nage un poisson rouge mécanique",
 "OV" : "",
 "Category": "TRINKETS",
 "Weight" : 0,
 "Price" : 0
  }</v>
      </c>
    </row>
    <row r="127" spans="1:9">
      <c r="A127" s="319" t="s">
        <v>899</v>
      </c>
      <c r="C127" t="s">
        <v>4098</v>
      </c>
      <c r="D127" t="s">
        <v>298</v>
      </c>
      <c r="E127" s="41" t="s">
        <v>4100</v>
      </c>
      <c r="F127" s="76">
        <f t="shared" si="18"/>
        <v>0</v>
      </c>
      <c r="G127" s="76" t="str">
        <f t="shared" si="19"/>
        <v>0</v>
      </c>
      <c r="I127" t="str">
        <f t="shared" si="20"/>
        <v>"Une cuillère d'argent avec un M gravé sur le manche": {
 "Name" : "Une cuillère d'argent avec un M gravé sur le manche",
 "OV" : "",
 "Category": "TRINKETS",
 "Weight" : 0,
 "Price" : 0
  }</v>
      </c>
    </row>
    <row r="128" spans="1:9">
      <c r="A128" s="320" t="s">
        <v>900</v>
      </c>
      <c r="C128" t="s">
        <v>4098</v>
      </c>
      <c r="D128" t="s">
        <v>298</v>
      </c>
      <c r="E128" s="41" t="s">
        <v>4100</v>
      </c>
      <c r="F128" s="76">
        <f t="shared" si="18"/>
        <v>0</v>
      </c>
      <c r="G128" s="76" t="str">
        <f t="shared" si="19"/>
        <v>0</v>
      </c>
      <c r="I128" t="str">
        <f t="shared" si="20"/>
        <v>"Un sifflet en bois de couleur or": {
 "Name" : "Un sifflet en bois de couleur or",
 "OV" : "",
 "Category": "TRINKETS",
 "Weight" : 0,
 "Price" : 0
  }</v>
      </c>
    </row>
    <row r="129" spans="1:9">
      <c r="A129" s="319" t="s">
        <v>901</v>
      </c>
      <c r="C129" t="s">
        <v>4098</v>
      </c>
      <c r="D129" t="s">
        <v>298</v>
      </c>
      <c r="E129" s="41" t="s">
        <v>4100</v>
      </c>
      <c r="F129" s="76">
        <f t="shared" si="18"/>
        <v>0</v>
      </c>
      <c r="G129" s="76" t="str">
        <f t="shared" si="19"/>
        <v>0</v>
      </c>
      <c r="I129" t="str">
        <f t="shared" si="20"/>
        <v>"Un scarabée mort de la taille de votre main": {
 "Name" : "Un scarabée mort de la taille de votre main",
 "OV" : "",
 "Category": "TRINKETS",
 "Weight" : 0,
 "Price" : 0
  }</v>
      </c>
    </row>
    <row r="130" spans="1:9">
      <c r="A130" s="320" t="s">
        <v>902</v>
      </c>
      <c r="C130" t="s">
        <v>4098</v>
      </c>
      <c r="D130" t="s">
        <v>298</v>
      </c>
      <c r="E130" s="41" t="s">
        <v>4100</v>
      </c>
      <c r="F130" s="76">
        <f t="shared" si="18"/>
        <v>0</v>
      </c>
      <c r="G130" s="76" t="str">
        <f t="shared" si="19"/>
        <v>0</v>
      </c>
      <c r="I130" t="str">
        <f t="shared" si="20"/>
        <v>"Deux soldats de plomb, l'un avec la tête manquante": {
 "Name" : "Deux soldats de plomb, l'un avec la tête manquante",
 "OV" : "",
 "Category": "TRINKETS",
 "Weight" : 0,
 "Price" : 0
  }</v>
      </c>
    </row>
    <row r="131" spans="1:9">
      <c r="A131" s="319" t="s">
        <v>903</v>
      </c>
      <c r="C131" t="s">
        <v>4098</v>
      </c>
      <c r="D131" t="s">
        <v>298</v>
      </c>
      <c r="E131" s="41" t="s">
        <v>4100</v>
      </c>
      <c r="F131" s="76">
        <f t="shared" si="18"/>
        <v>0</v>
      </c>
      <c r="G131" s="76" t="str">
        <f t="shared" si="19"/>
        <v>0</v>
      </c>
      <c r="I131" t="str">
        <f t="shared" si="20"/>
        <v>"Une petite boîte remplie de boutons de différentes tailles": {
 "Name" : "Une petite boîte remplie de boutons de différentes tailles",
 "OV" : "",
 "Category": "TRINKETS",
 "Weight" : 0,
 "Price" : 0
  }</v>
      </c>
    </row>
    <row r="132" spans="1:9">
      <c r="A132" s="320" t="s">
        <v>904</v>
      </c>
      <c r="C132" t="s">
        <v>4098</v>
      </c>
      <c r="D132" t="s">
        <v>298</v>
      </c>
      <c r="E132" s="41" t="s">
        <v>4100</v>
      </c>
      <c r="F132" s="76">
        <f t="shared" si="18"/>
        <v>0</v>
      </c>
      <c r="G132" s="76" t="str">
        <f t="shared" si="19"/>
        <v>0</v>
      </c>
      <c r="I132" t="str">
        <f t="shared" si="20"/>
        <v>"Une bougie qui ne peut pas être allumée": {
 "Name" : "Une bougie qui ne peut pas être allumée",
 "OV" : "",
 "Category": "TRINKETS",
 "Weight" : 0,
 "Price" : 0
  }</v>
      </c>
    </row>
    <row r="133" spans="1:9">
      <c r="A133" s="319" t="s">
        <v>905</v>
      </c>
      <c r="C133" t="s">
        <v>4098</v>
      </c>
      <c r="D133" t="s">
        <v>298</v>
      </c>
      <c r="E133" s="41" t="s">
        <v>4100</v>
      </c>
      <c r="F133" s="76">
        <f t="shared" si="18"/>
        <v>0</v>
      </c>
      <c r="G133" s="76" t="str">
        <f t="shared" si="19"/>
        <v>0</v>
      </c>
      <c r="I133" t="str">
        <f t="shared" si="20"/>
        <v>"Une petite cage sans porte": {
 "Name" : "Une petite cage sans porte",
 "OV" : "",
 "Category": "TRINKETS",
 "Weight" : 0,
 "Price" : 0
  }</v>
      </c>
    </row>
    <row r="134" spans="1:9">
      <c r="A134" s="320" t="s">
        <v>906</v>
      </c>
      <c r="C134" t="s">
        <v>4098</v>
      </c>
      <c r="D134" t="s">
        <v>298</v>
      </c>
      <c r="E134" s="41" t="s">
        <v>4100</v>
      </c>
      <c r="F134" s="76">
        <f t="shared" si="18"/>
        <v>0</v>
      </c>
      <c r="G134" s="76" t="str">
        <f t="shared" si="19"/>
        <v>0</v>
      </c>
      <c r="I134" t="str">
        <f t="shared" si="20"/>
        <v>"Une vieille clé": {
 "Name" : "Une vieille clé",
 "OV" : "",
 "Category": "TRINKETS",
 "Weight" : 0,
 "Price" : 0
  }</v>
      </c>
    </row>
    <row r="135" spans="1:9">
      <c r="A135" s="319" t="s">
        <v>907</v>
      </c>
      <c r="C135" t="s">
        <v>4098</v>
      </c>
      <c r="D135" t="s">
        <v>298</v>
      </c>
      <c r="E135" s="41" t="s">
        <v>4100</v>
      </c>
      <c r="F135" s="76">
        <f t="shared" si="18"/>
        <v>0</v>
      </c>
      <c r="G135" s="76" t="str">
        <f t="shared" si="19"/>
        <v>0</v>
      </c>
      <c r="I135" t="str">
        <f t="shared" si="20"/>
        <v>"Une carte au trésor indéchiffrable": {
 "Name" : "Une carte au trésor indéchiffrable",
 "OV" : "",
 "Category": "TRINKETS",
 "Weight" : 0,
 "Price" : 0
  }</v>
      </c>
    </row>
    <row r="136" spans="1:9">
      <c r="A136" s="320" t="s">
        <v>908</v>
      </c>
      <c r="C136" t="s">
        <v>4098</v>
      </c>
      <c r="D136" t="s">
        <v>298</v>
      </c>
      <c r="E136" s="41" t="s">
        <v>4100</v>
      </c>
      <c r="F136" s="76">
        <f t="shared" si="18"/>
        <v>0</v>
      </c>
      <c r="G136" s="76" t="str">
        <f t="shared" si="19"/>
        <v>0</v>
      </c>
      <c r="I136" t="str">
        <f t="shared" si="20"/>
        <v>"Une poigne d'épée brisée": {
 "Name" : "Une poigne d'épée brisée",
 "OV" : "",
 "Category": "TRINKETS",
 "Weight" : 0,
 "Price" : 0
  }</v>
      </c>
    </row>
    <row r="137" spans="1:9">
      <c r="A137" s="319" t="s">
        <v>909</v>
      </c>
      <c r="C137" t="s">
        <v>4098</v>
      </c>
      <c r="D137" t="s">
        <v>298</v>
      </c>
      <c r="E137" s="41" t="s">
        <v>4100</v>
      </c>
      <c r="F137" s="76">
        <f t="shared" si="18"/>
        <v>0</v>
      </c>
      <c r="G137" s="76" t="str">
        <f t="shared" si="19"/>
        <v>0</v>
      </c>
      <c r="I137" t="str">
        <f t="shared" si="20"/>
        <v>"Une patte de lapin": {
 "Name" : "Une patte de lapin",
 "OV" : "",
 "Category": "TRINKETS",
 "Weight" : 0,
 "Price" : 0
  }</v>
      </c>
    </row>
    <row r="138" spans="1:9">
      <c r="A138" s="320" t="s">
        <v>910</v>
      </c>
      <c r="C138" t="s">
        <v>4098</v>
      </c>
      <c r="D138" t="s">
        <v>298</v>
      </c>
      <c r="E138" s="41" t="s">
        <v>4100</v>
      </c>
      <c r="F138" s="76">
        <f t="shared" si="18"/>
        <v>0</v>
      </c>
      <c r="G138" s="76" t="str">
        <f t="shared" si="19"/>
        <v>0</v>
      </c>
      <c r="I138" t="str">
        <f t="shared" si="20"/>
        <v>"Un œil de verre": {
 "Name" : "Un œil de verre",
 "OV" : "",
 "Category": "TRINKETS",
 "Weight" : 0,
 "Price" : 0
  }</v>
      </c>
    </row>
    <row r="139" spans="1:9">
      <c r="A139" s="319" t="s">
        <v>911</v>
      </c>
      <c r="C139" t="s">
        <v>4098</v>
      </c>
      <c r="D139" t="s">
        <v>298</v>
      </c>
      <c r="E139" s="41" t="s">
        <v>4100</v>
      </c>
      <c r="F139" s="76">
        <f t="shared" si="18"/>
        <v>0</v>
      </c>
      <c r="G139" s="76" t="str">
        <f t="shared" si="19"/>
        <v>0</v>
      </c>
      <c r="I139" t="str">
        <f t="shared" si="20"/>
        <v>"Un camée (pendentif) sculpté à l'image d'une personne hideuse": {
 "Name" : "Un camée (pendentif) sculpté à l'image d'une personne hideuse",
 "OV" : "",
 "Category": "TRINKETS",
 "Weight" : 0,
 "Price" : 0
  }</v>
      </c>
    </row>
    <row r="140" spans="1:9">
      <c r="A140" s="320" t="s">
        <v>912</v>
      </c>
      <c r="C140" t="s">
        <v>4098</v>
      </c>
      <c r="D140" t="s">
        <v>298</v>
      </c>
      <c r="E140" s="41" t="s">
        <v>4100</v>
      </c>
      <c r="F140" s="76">
        <f t="shared" si="18"/>
        <v>0</v>
      </c>
      <c r="G140" s="76" t="str">
        <f t="shared" si="19"/>
        <v>0</v>
      </c>
      <c r="I140" t="str">
        <f t="shared" si="20"/>
        <v>"Un crâne en argent de la taille d'une pièce de monnaie": {
 "Name" : "Un crâne en argent de la taille d'une pièce de monnaie",
 "OV" : "",
 "Category": "TRINKETS",
 "Weight" : 0,
 "Price" : 0
  }</v>
      </c>
    </row>
    <row r="141" spans="1:9">
      <c r="A141" s="319" t="s">
        <v>913</v>
      </c>
      <c r="C141" t="s">
        <v>4098</v>
      </c>
      <c r="D141" t="s">
        <v>298</v>
      </c>
      <c r="E141" s="41" t="s">
        <v>4100</v>
      </c>
      <c r="F141" s="76">
        <f t="shared" si="18"/>
        <v>0</v>
      </c>
      <c r="G141" s="76" t="str">
        <f t="shared" si="19"/>
        <v>0</v>
      </c>
      <c r="I141" t="str">
        <f t="shared" si="20"/>
        <v>"Un masque d'albâtre": {
 "Name" : "Un masque d'albâtre",
 "OV" : "",
 "Category": "TRINKETS",
 "Weight" : 0,
 "Price" : 0
  }</v>
      </c>
    </row>
    <row r="142" spans="1:9">
      <c r="A142" s="320" t="s">
        <v>914</v>
      </c>
      <c r="C142" t="s">
        <v>4098</v>
      </c>
      <c r="D142" t="s">
        <v>298</v>
      </c>
      <c r="E142" s="41" t="s">
        <v>4100</v>
      </c>
      <c r="F142" s="76">
        <f t="shared" si="18"/>
        <v>0</v>
      </c>
      <c r="G142" s="76" t="str">
        <f t="shared" si="19"/>
        <v>0</v>
      </c>
      <c r="I142" t="str">
        <f t="shared" si="20"/>
        <v>"Une pyramide de bâtonnets d'encens noir qui sent très mauvais": {
 "Name" : "Une pyramide de bâtonnets d'encens noir qui sent très mauvais",
 "OV" : "",
 "Category": "TRINKETS",
 "Weight" : 0,
 "Price" : 0
  }</v>
      </c>
    </row>
    <row r="143" spans="1:9">
      <c r="A143" s="319" t="s">
        <v>915</v>
      </c>
      <c r="C143" t="s">
        <v>4098</v>
      </c>
      <c r="D143" t="s">
        <v>298</v>
      </c>
      <c r="E143" s="41" t="s">
        <v>4100</v>
      </c>
      <c r="F143" s="76">
        <f t="shared" si="18"/>
        <v>0</v>
      </c>
      <c r="G143" s="76" t="str">
        <f t="shared" si="19"/>
        <v>0</v>
      </c>
      <c r="I143" t="str">
        <f t="shared" si="20"/>
        <v>"Un bonnet de nuit qui, lorsqu'il est porté, vous donne des rêves agréables": {
 "Name" : "Un bonnet de nuit qui, lorsqu'il est porté, vous donne des rêves agréables",
 "OV" : "",
 "Category": "TRINKETS",
 "Weight" : 0,
 "Price" : 0
  }</v>
      </c>
    </row>
    <row r="144" spans="1:9">
      <c r="A144" s="320" t="s">
        <v>916</v>
      </c>
      <c r="C144" t="s">
        <v>4098</v>
      </c>
      <c r="D144" t="s">
        <v>298</v>
      </c>
      <c r="E144" s="41" t="s">
        <v>4100</v>
      </c>
      <c r="F144" s="76">
        <f t="shared" ref="F144:F178" si="21">LEFT(C144,LEN(C144)-3)*IF(RIGHT(C144,2)="po",100,IF(RIGHT(C144,2)="pa",10,1))</f>
        <v>0</v>
      </c>
      <c r="G144" s="76" t="str">
        <f t="shared" ref="G144:G178" si="22">IF(RIGHT(D144,2)="kg",LEFT(D144,LEN(D144)-3)*1000,LEFT(D144,LEN(D144)-2))</f>
        <v>0</v>
      </c>
      <c r="I144" t="str">
        <f t="shared" ref="I144:I178" si="23">""""&amp;A144&amp;""": {
 ""Name"" : """&amp;A144&amp;""",
 ""OV"" : """&amp;B144&amp;""",
 ""Category"": """&amp;E144&amp;""",
 ""Weight"" : "&amp;G144&amp;",
 ""Price"" : "&amp;F144&amp;"
  }"</f>
        <v>"Une chausse-trappe unique fabriquée à partir d'un os": {
 "Name" : "Une chausse-trappe unique fabriquée à partir d'un os",
 "OV" : "",
 "Category": "TRINKETS",
 "Weight" : 0,
 "Price" : 0
  }</v>
      </c>
    </row>
    <row r="145" spans="1:9">
      <c r="A145" s="319" t="s">
        <v>917</v>
      </c>
      <c r="C145" t="s">
        <v>4098</v>
      </c>
      <c r="D145" t="s">
        <v>298</v>
      </c>
      <c r="E145" s="41" t="s">
        <v>4100</v>
      </c>
      <c r="F145" s="76">
        <f t="shared" si="21"/>
        <v>0</v>
      </c>
      <c r="G145" s="76" t="str">
        <f t="shared" si="22"/>
        <v>0</v>
      </c>
      <c r="I145" t="str">
        <f t="shared" si="23"/>
        <v>"Un cadre de monocle en or sans la lentille": {
 "Name" : "Un cadre de monocle en or sans la lentille",
 "OV" : "",
 "Category": "TRINKETS",
 "Weight" : 0,
 "Price" : 0
  }</v>
      </c>
    </row>
    <row r="146" spans="1:9">
      <c r="A146" s="320" t="s">
        <v>918</v>
      </c>
      <c r="C146" t="s">
        <v>4098</v>
      </c>
      <c r="D146" t="s">
        <v>298</v>
      </c>
      <c r="E146" s="41" t="s">
        <v>4100</v>
      </c>
      <c r="F146" s="76">
        <f t="shared" si="21"/>
        <v>0</v>
      </c>
      <c r="G146" s="76" t="str">
        <f t="shared" si="22"/>
        <v>0</v>
      </c>
      <c r="I146" t="str">
        <f t="shared" si="23"/>
        <v>"Un cube de 2 centimètres de côté, avec chaque face peinte d'une couleur différente": {
 "Name" : "Un cube de 2 centimètres de côté, avec chaque face peinte d'une couleur différente",
 "OV" : "",
 "Category": "TRINKETS",
 "Weight" : 0,
 "Price" : 0
  }</v>
      </c>
    </row>
    <row r="147" spans="1:9">
      <c r="A147" s="319" t="s">
        <v>919</v>
      </c>
      <c r="C147" t="s">
        <v>4098</v>
      </c>
      <c r="D147" t="s">
        <v>298</v>
      </c>
      <c r="E147" s="41" t="s">
        <v>4100</v>
      </c>
      <c r="F147" s="76">
        <f t="shared" si="21"/>
        <v>0</v>
      </c>
      <c r="G147" s="76" t="str">
        <f t="shared" si="22"/>
        <v>0</v>
      </c>
      <c r="I147" t="str">
        <f t="shared" si="23"/>
        <v>"Un bouton de porte en cristal": {
 "Name" : "Un bouton de porte en cristal",
 "OV" : "",
 "Category": "TRINKETS",
 "Weight" : 0,
 "Price" : 0
  }</v>
      </c>
    </row>
    <row r="148" spans="1:9">
      <c r="A148" s="320" t="s">
        <v>920</v>
      </c>
      <c r="C148" t="s">
        <v>4098</v>
      </c>
      <c r="D148" t="s">
        <v>298</v>
      </c>
      <c r="E148" s="41" t="s">
        <v>4100</v>
      </c>
      <c r="F148" s="76">
        <f t="shared" si="21"/>
        <v>0</v>
      </c>
      <c r="G148" s="76" t="str">
        <f t="shared" si="22"/>
        <v>0</v>
      </c>
      <c r="I148" t="str">
        <f t="shared" si="23"/>
        <v>"Un petit paquet rempli de poussière rose": {
 "Name" : "Un petit paquet rempli de poussière rose",
 "OV" : "",
 "Category": "TRINKETS",
 "Weight" : 0,
 "Price" : 0
  }</v>
      </c>
    </row>
    <row r="149" spans="1:9">
      <c r="A149" s="319" t="s">
        <v>921</v>
      </c>
      <c r="C149" t="s">
        <v>4098</v>
      </c>
      <c r="D149" t="s">
        <v>298</v>
      </c>
      <c r="E149" s="41" t="s">
        <v>4100</v>
      </c>
      <c r="F149" s="76">
        <f t="shared" si="21"/>
        <v>0</v>
      </c>
      <c r="G149" s="76" t="str">
        <f t="shared" si="22"/>
        <v>0</v>
      </c>
      <c r="I149" t="str">
        <f t="shared" si="23"/>
        <v>"Un fragment d'une belle chanson, écrite avec des notes de musique sur deux morceaux de parchemin": {
 "Name" : "Un fragment d'une belle chanson, écrite avec des notes de musique sur deux morceaux de parchemin",
 "OV" : "",
 "Category": "TRINKETS",
 "Weight" : 0,
 "Price" : 0
  }</v>
      </c>
    </row>
    <row r="150" spans="1:9">
      <c r="A150" s="320" t="s">
        <v>922</v>
      </c>
      <c r="C150" t="s">
        <v>4098</v>
      </c>
      <c r="D150" t="s">
        <v>298</v>
      </c>
      <c r="E150" s="41" t="s">
        <v>4100</v>
      </c>
      <c r="F150" s="76">
        <f t="shared" si="21"/>
        <v>0</v>
      </c>
      <c r="G150" s="76" t="str">
        <f t="shared" si="22"/>
        <v>0</v>
      </c>
      <c r="I150" t="str">
        <f t="shared" si="23"/>
        <v>"Une boucle d'oreille en forme de goutte d'argent faite à partir d'une vraie larme": {
 "Name" : "Une boucle d'oreille en forme de goutte d'argent faite à partir d'une vraie larme",
 "OV" : "",
 "Category": "TRINKETS",
 "Weight" : 0,
 "Price" : 0
  }</v>
      </c>
    </row>
    <row r="151" spans="1:9">
      <c r="A151" s="319" t="s">
        <v>923</v>
      </c>
      <c r="C151" t="s">
        <v>4098</v>
      </c>
      <c r="D151" t="s">
        <v>298</v>
      </c>
      <c r="E151" s="41" t="s">
        <v>4100</v>
      </c>
      <c r="F151" s="76">
        <f t="shared" si="21"/>
        <v>0</v>
      </c>
      <c r="G151" s="76" t="str">
        <f t="shared" si="22"/>
        <v>0</v>
      </c>
      <c r="I151" t="str">
        <f t="shared" si="23"/>
        <v>"La coquille d'un oeuf peint avec des scènes de misère humaine d'un détail troublant": {
 "Name" : "La coquille d'un oeuf peint avec des scènes de misère humaine d'un détail troublant",
 "OV" : "",
 "Category": "TRINKETS",
 "Weight" : 0,
 "Price" : 0
  }</v>
      </c>
    </row>
    <row r="152" spans="1:9">
      <c r="A152" s="320" t="s">
        <v>924</v>
      </c>
      <c r="C152" t="s">
        <v>4098</v>
      </c>
      <c r="D152" t="s">
        <v>298</v>
      </c>
      <c r="E152" s="41" t="s">
        <v>4100</v>
      </c>
      <c r="F152" s="76">
        <f t="shared" si="21"/>
        <v>0</v>
      </c>
      <c r="G152" s="76" t="str">
        <f t="shared" si="22"/>
        <v>0</v>
      </c>
      <c r="I152" t="str">
        <f t="shared" si="23"/>
        <v>"Un éventail qui, une fois déplié, montre un chat endormi": {
 "Name" : "Un éventail qui, une fois déplié, montre un chat endormi",
 "OV" : "",
 "Category": "TRINKETS",
 "Weight" : 0,
 "Price" : 0
  }</v>
      </c>
    </row>
    <row r="153" spans="1:9">
      <c r="A153" s="319" t="s">
        <v>925</v>
      </c>
      <c r="C153" t="s">
        <v>4098</v>
      </c>
      <c r="D153" t="s">
        <v>298</v>
      </c>
      <c r="E153" s="41" t="s">
        <v>4100</v>
      </c>
      <c r="F153" s="76">
        <f t="shared" si="21"/>
        <v>0</v>
      </c>
      <c r="G153" s="76" t="str">
        <f t="shared" si="22"/>
        <v>0</v>
      </c>
      <c r="I153" t="str">
        <f t="shared" si="23"/>
        <v>"Un ensemble de tubes d'os": {
 "Name" : "Un ensemble de tubes d'os",
 "OV" : "",
 "Category": "TRINKETS",
 "Weight" : 0,
 "Price" : 0
  }</v>
      </c>
    </row>
    <row r="154" spans="1:9">
      <c r="A154" s="320" t="s">
        <v>926</v>
      </c>
      <c r="C154" t="s">
        <v>4098</v>
      </c>
      <c r="D154" t="s">
        <v>298</v>
      </c>
      <c r="E154" s="41" t="s">
        <v>4100</v>
      </c>
      <c r="F154" s="76">
        <f t="shared" si="21"/>
        <v>0</v>
      </c>
      <c r="G154" s="76" t="str">
        <f t="shared" si="22"/>
        <v>0</v>
      </c>
      <c r="I154" t="str">
        <f t="shared" si="23"/>
        <v>"Un trèfle à quatre feuilles à l'intérieur d'un livre qui traite des bonnes manières et de l'étiquette": {
 "Name" : "Un trèfle à quatre feuilles à l'intérieur d'un livre qui traite des bonnes manières et de l'étiquette",
 "OV" : "",
 "Category": "TRINKETS",
 "Weight" : 0,
 "Price" : 0
  }</v>
      </c>
    </row>
    <row r="155" spans="1:9">
      <c r="A155" s="319" t="s">
        <v>927</v>
      </c>
      <c r="C155" t="s">
        <v>4098</v>
      </c>
      <c r="D155" t="s">
        <v>298</v>
      </c>
      <c r="E155" s="41" t="s">
        <v>4100</v>
      </c>
      <c r="F155" s="76">
        <f t="shared" si="21"/>
        <v>0</v>
      </c>
      <c r="G155" s="76" t="str">
        <f t="shared" si="22"/>
        <v>0</v>
      </c>
      <c r="I155" t="str">
        <f t="shared" si="23"/>
        <v>"Une feuille de parchemin sur laquelle est dessiné un engin mécanique complexe": {
 "Name" : "Une feuille de parchemin sur laquelle est dessiné un engin mécanique complexe",
 "OV" : "",
 "Category": "TRINKETS",
 "Weight" : 0,
 "Price" : 0
  }</v>
      </c>
    </row>
    <row r="156" spans="1:9">
      <c r="A156" s="320" t="s">
        <v>928</v>
      </c>
      <c r="C156" t="s">
        <v>4098</v>
      </c>
      <c r="D156" t="s">
        <v>298</v>
      </c>
      <c r="E156" s="41" t="s">
        <v>4100</v>
      </c>
      <c r="F156" s="76">
        <f t="shared" si="21"/>
        <v>0</v>
      </c>
      <c r="G156" s="76" t="str">
        <f t="shared" si="22"/>
        <v>0</v>
      </c>
      <c r="I156" t="str">
        <f t="shared" si="23"/>
        <v>"Un fourreau orné dans lequel à ce jour aucune lame ne rentre": {
 "Name" : "Un fourreau orné dans lequel à ce jour aucune lame ne rentre",
 "OV" : "",
 "Category": "TRINKETS",
 "Weight" : 0,
 "Price" : 0
  }</v>
      </c>
    </row>
    <row r="157" spans="1:9">
      <c r="A157" s="319" t="s">
        <v>929</v>
      </c>
      <c r="C157" t="s">
        <v>4098</v>
      </c>
      <c r="D157" t="s">
        <v>298</v>
      </c>
      <c r="E157" s="41" t="s">
        <v>4100</v>
      </c>
      <c r="F157" s="76">
        <f t="shared" si="21"/>
        <v>0</v>
      </c>
      <c r="G157" s="76" t="str">
        <f t="shared" si="22"/>
        <v>0</v>
      </c>
      <c r="I157" t="str">
        <f t="shared" si="23"/>
        <v>"Une invitation à une fête où un assassinat a eu lieu": {
 "Name" : "Une invitation à une fête où un assassinat a eu lieu",
 "OV" : "",
 "Category": "TRINKETS",
 "Weight" : 0,
 "Price" : 0
  }</v>
      </c>
    </row>
    <row r="158" spans="1:9">
      <c r="A158" s="320" t="s">
        <v>930</v>
      </c>
      <c r="C158" t="s">
        <v>4098</v>
      </c>
      <c r="D158" t="s">
        <v>298</v>
      </c>
      <c r="E158" s="41" t="s">
        <v>4100</v>
      </c>
      <c r="F158" s="76">
        <f t="shared" si="21"/>
        <v>0</v>
      </c>
      <c r="G158" s="76" t="str">
        <f t="shared" si="22"/>
        <v>0</v>
      </c>
      <c r="I158" t="str">
        <f t="shared" si="23"/>
        <v>"Un pentacle de bronze avec la gravure d'une tête de rat au centre": {
 "Name" : "Un pentacle de bronze avec la gravure d'une tête de rat au centre",
 "OV" : "",
 "Category": "TRINKETS",
 "Weight" : 0,
 "Price" : 0
  }</v>
      </c>
    </row>
    <row r="159" spans="1:9">
      <c r="A159" s="319" t="s">
        <v>931</v>
      </c>
      <c r="C159" t="s">
        <v>4098</v>
      </c>
      <c r="D159" t="s">
        <v>298</v>
      </c>
      <c r="E159" s="41" t="s">
        <v>4100</v>
      </c>
      <c r="F159" s="76">
        <f t="shared" si="21"/>
        <v>0</v>
      </c>
      <c r="G159" s="76" t="str">
        <f t="shared" si="22"/>
        <v>0</v>
      </c>
      <c r="I159" t="str">
        <f t="shared" si="23"/>
        <v>"Un mouchoir violet brodé avec le nom d'un puissant archimage": {
 "Name" : "Un mouchoir violet brodé avec le nom d'un puissant archimage",
 "OV" : "",
 "Category": "TRINKETS",
 "Weight" : 0,
 "Price" : 0
  }</v>
      </c>
    </row>
    <row r="160" spans="1:9">
      <c r="A160" s="320" t="s">
        <v>932</v>
      </c>
      <c r="C160" t="s">
        <v>4098</v>
      </c>
      <c r="D160" t="s">
        <v>298</v>
      </c>
      <c r="E160" s="41" t="s">
        <v>4100</v>
      </c>
      <c r="F160" s="76">
        <f t="shared" si="21"/>
        <v>0</v>
      </c>
      <c r="G160" s="76" t="str">
        <f t="shared" si="22"/>
        <v>0</v>
      </c>
      <c r="I160" t="str">
        <f t="shared" si="23"/>
        <v>"La moitié du plan d'un temple, d'un château, ou d'une autre structure": {
 "Name" : "La moitié du plan d'un temple, d'un château, ou d'une autre structure",
 "OV" : "",
 "Category": "TRINKETS",
 "Weight" : 0,
 "Price" : 0
  }</v>
      </c>
    </row>
    <row r="161" spans="1:9">
      <c r="A161" s="319" t="s">
        <v>933</v>
      </c>
      <c r="C161" t="s">
        <v>4098</v>
      </c>
      <c r="D161" t="s">
        <v>298</v>
      </c>
      <c r="E161" s="41" t="s">
        <v>4100</v>
      </c>
      <c r="F161" s="76">
        <f t="shared" si="21"/>
        <v>0</v>
      </c>
      <c r="G161" s="76" t="str">
        <f t="shared" si="22"/>
        <v>0</v>
      </c>
      <c r="I161" t="str">
        <f t="shared" si="23"/>
        <v>"Un peu de tissu plié qui, une fois déplié, se transforme en un élégant chapeau": {
 "Name" : "Un peu de tissu plié qui, une fois déplié, se transforme en un élégant chapeau",
 "OV" : "",
 "Category": "TRINKETS",
 "Weight" : 0,
 "Price" : 0
  }</v>
      </c>
    </row>
    <row r="162" spans="1:9">
      <c r="A162" s="320" t="s">
        <v>934</v>
      </c>
      <c r="C162" t="s">
        <v>4098</v>
      </c>
      <c r="D162" t="s">
        <v>298</v>
      </c>
      <c r="E162" s="41" t="s">
        <v>4100</v>
      </c>
      <c r="F162" s="76">
        <f t="shared" si="21"/>
        <v>0</v>
      </c>
      <c r="G162" s="76" t="str">
        <f t="shared" si="22"/>
        <v>0</v>
      </c>
      <c r="I162" t="str">
        <f t="shared" si="23"/>
        <v>"Un récépissé de dépôt dans une banque d'une ville très éloignée": {
 "Name" : "Un récépissé de dépôt dans une banque d'une ville très éloignée",
 "OV" : "",
 "Category": "TRINKETS",
 "Weight" : 0,
 "Price" : 0
  }</v>
      </c>
    </row>
    <row r="163" spans="1:9">
      <c r="A163" s="319" t="s">
        <v>935</v>
      </c>
      <c r="C163" t="s">
        <v>4098</v>
      </c>
      <c r="D163" t="s">
        <v>298</v>
      </c>
      <c r="E163" s="41" t="s">
        <v>4100</v>
      </c>
      <c r="F163" s="76">
        <f t="shared" si="21"/>
        <v>0</v>
      </c>
      <c r="G163" s="76" t="str">
        <f t="shared" si="22"/>
        <v>0</v>
      </c>
      <c r="I163" t="str">
        <f t="shared" si="23"/>
        <v>"Un journal avec sept pages manquantes": {
 "Name" : "Un journal avec sept pages manquantes",
 "OV" : "",
 "Category": "TRINKETS",
 "Weight" : 0,
 "Price" : 0
  }</v>
      </c>
    </row>
    <row r="164" spans="1:9">
      <c r="A164" s="320" t="s">
        <v>936</v>
      </c>
      <c r="C164" t="s">
        <v>4098</v>
      </c>
      <c r="D164" t="s">
        <v>298</v>
      </c>
      <c r="E164" s="41" t="s">
        <v>4100</v>
      </c>
      <c r="F164" s="76">
        <f t="shared" si="21"/>
        <v>0</v>
      </c>
      <c r="G164" s="76" t="str">
        <f t="shared" si="22"/>
        <v>0</v>
      </c>
      <c r="I164" t="str">
        <f t="shared" si="23"/>
        <v>"Une tabatière en argent vide et portant une inscription sur le dessus qui dit « rêves »": {
 "Name" : "Une tabatière en argent vide et portant une inscription sur le dessus qui dit « rêves »",
 "OV" : "",
 "Category": "TRINKETS",
 "Weight" : 0,
 "Price" : 0
  }</v>
      </c>
    </row>
    <row r="165" spans="1:9">
      <c r="A165" s="319" t="s">
        <v>937</v>
      </c>
      <c r="C165" t="s">
        <v>4098</v>
      </c>
      <c r="D165" t="s">
        <v>298</v>
      </c>
      <c r="E165" s="41" t="s">
        <v>4100</v>
      </c>
      <c r="F165" s="76">
        <f t="shared" si="21"/>
        <v>0</v>
      </c>
      <c r="G165" s="76" t="str">
        <f t="shared" si="22"/>
        <v>0</v>
      </c>
      <c r="I165" t="str">
        <f t="shared" si="23"/>
        <v>"Un symbole sacré en fer et consacré à un dieu inconnu": {
 "Name" : "Un symbole sacré en fer et consacré à un dieu inconnu",
 "OV" : "",
 "Category": "TRINKETS",
 "Weight" : 0,
 "Price" : 0
  }</v>
      </c>
    </row>
    <row r="166" spans="1:9">
      <c r="A166" s="320" t="s">
        <v>938</v>
      </c>
      <c r="C166" t="s">
        <v>4098</v>
      </c>
      <c r="D166" t="s">
        <v>298</v>
      </c>
      <c r="E166" s="41" t="s">
        <v>4100</v>
      </c>
      <c r="F166" s="76">
        <f t="shared" si="21"/>
        <v>0</v>
      </c>
      <c r="G166" s="76" t="str">
        <f t="shared" si="22"/>
        <v>0</v>
      </c>
      <c r="I166" t="str">
        <f t="shared" si="23"/>
        <v>"Un livre qui raconte l'histoire de l'ascension et la chute d'un héros légendaire, avec le dernier chapitre manquant": {
 "Name" : "Un livre qui raconte l'histoire de l'ascension et la chute d'un héros légendaire, avec le dernier chapitre manquant",
 "OV" : "",
 "Category": "TRINKETS",
 "Weight" : 0,
 "Price" : 0
  }</v>
      </c>
    </row>
    <row r="167" spans="1:9">
      <c r="A167" s="319" t="s">
        <v>939</v>
      </c>
      <c r="C167" t="s">
        <v>4098</v>
      </c>
      <c r="D167" t="s">
        <v>298</v>
      </c>
      <c r="E167" s="41" t="s">
        <v>4100</v>
      </c>
      <c r="F167" s="76">
        <f t="shared" si="21"/>
        <v>0</v>
      </c>
      <c r="G167" s="76" t="str">
        <f t="shared" si="22"/>
        <v>0</v>
      </c>
      <c r="I167" t="str">
        <f t="shared" si="23"/>
        <v>"Un flacon de sang de dragon": {
 "Name" : "Un flacon de sang de dragon",
 "OV" : "",
 "Category": "TRINKETS",
 "Weight" : 0,
 "Price" : 0
  }</v>
      </c>
    </row>
    <row r="168" spans="1:9">
      <c r="A168" s="320" t="s">
        <v>940</v>
      </c>
      <c r="C168" t="s">
        <v>4098</v>
      </c>
      <c r="D168" t="s">
        <v>298</v>
      </c>
      <c r="E168" s="41" t="s">
        <v>4100</v>
      </c>
      <c r="F168" s="76">
        <f t="shared" si="21"/>
        <v>0</v>
      </c>
      <c r="G168" s="76" t="str">
        <f t="shared" si="22"/>
        <v>0</v>
      </c>
      <c r="I168" t="str">
        <f t="shared" si="23"/>
        <v>"Une ancienne flèche de conception elfique": {
 "Name" : "Une ancienne flèche de conception elfique",
 "OV" : "",
 "Category": "TRINKETS",
 "Weight" : 0,
 "Price" : 0
  }</v>
      </c>
    </row>
    <row r="169" spans="1:9">
      <c r="A169" s="319" t="s">
        <v>941</v>
      </c>
      <c r="C169" t="s">
        <v>4098</v>
      </c>
      <c r="D169" t="s">
        <v>298</v>
      </c>
      <c r="E169" s="41" t="s">
        <v>4100</v>
      </c>
      <c r="F169" s="76">
        <f t="shared" si="21"/>
        <v>0</v>
      </c>
      <c r="G169" s="76" t="str">
        <f t="shared" si="22"/>
        <v>0</v>
      </c>
      <c r="I169" t="str">
        <f t="shared" si="23"/>
        <v>"Une aiguille qui ne se plie pas": {
 "Name" : "Une aiguille qui ne se plie pas",
 "OV" : "",
 "Category": "TRINKETS",
 "Weight" : 0,
 "Price" : 0
  }</v>
      </c>
    </row>
    <row r="170" spans="1:9">
      <c r="A170" s="320" t="s">
        <v>942</v>
      </c>
      <c r="C170" t="s">
        <v>4098</v>
      </c>
      <c r="D170" t="s">
        <v>298</v>
      </c>
      <c r="E170" s="41" t="s">
        <v>4100</v>
      </c>
      <c r="F170" s="76">
        <f t="shared" si="21"/>
        <v>0</v>
      </c>
      <c r="G170" s="76" t="str">
        <f t="shared" si="22"/>
        <v>0</v>
      </c>
      <c r="I170" t="str">
        <f t="shared" si="23"/>
        <v>"Une broche ornée de conception naine": {
 "Name" : "Une broche ornée de conception naine",
 "OV" : "",
 "Category": "TRINKETS",
 "Weight" : 0,
 "Price" : 0
  }</v>
      </c>
    </row>
    <row r="171" spans="1:9">
      <c r="A171" s="319" t="s">
        <v>943</v>
      </c>
      <c r="C171" t="s">
        <v>4098</v>
      </c>
      <c r="D171" t="s">
        <v>298</v>
      </c>
      <c r="E171" s="41" t="s">
        <v>4100</v>
      </c>
      <c r="F171" s="76">
        <f t="shared" si="21"/>
        <v>0</v>
      </c>
      <c r="G171" s="76" t="str">
        <f t="shared" si="22"/>
        <v>0</v>
      </c>
      <c r="I171" t="str">
        <f t="shared" si="23"/>
        <v>"Une bouteille de vin vide portant une jolie étiquette qui dit « Le magicien des vins, Cuvée du Dragon Rouge, 331422-W »": {
 "Name" : "Une bouteille de vin vide portant une jolie étiquette qui dit « Le magicien des vins, Cuvée du Dragon Rouge, 331422-W »",
 "OV" : "",
 "Category": "TRINKETS",
 "Weight" : 0,
 "Price" : 0
  }</v>
      </c>
    </row>
    <row r="172" spans="1:9">
      <c r="A172" s="320" t="s">
        <v>944</v>
      </c>
      <c r="C172" t="s">
        <v>4098</v>
      </c>
      <c r="D172" t="s">
        <v>298</v>
      </c>
      <c r="E172" s="41" t="s">
        <v>4100</v>
      </c>
      <c r="F172" s="76">
        <f t="shared" si="21"/>
        <v>0</v>
      </c>
      <c r="G172" s="76" t="str">
        <f t="shared" si="22"/>
        <v>0</v>
      </c>
      <c r="I172" t="str">
        <f t="shared" si="23"/>
        <v>"Un couvercle avec une mosaïque multicolore en surface": {
 "Name" : "Un couvercle avec une mosaïque multicolore en surface",
 "OV" : "",
 "Category": "TRINKETS",
 "Weight" : 0,
 "Price" : 0
  }</v>
      </c>
    </row>
    <row r="173" spans="1:9">
      <c r="A173" s="319" t="s">
        <v>945</v>
      </c>
      <c r="C173" t="s">
        <v>4098</v>
      </c>
      <c r="D173" t="s">
        <v>298</v>
      </c>
      <c r="E173" s="41" t="s">
        <v>4100</v>
      </c>
      <c r="F173" s="76">
        <f t="shared" si="21"/>
        <v>0</v>
      </c>
      <c r="G173" s="76" t="str">
        <f t="shared" si="22"/>
        <v>0</v>
      </c>
      <c r="I173" t="str">
        <f t="shared" si="23"/>
        <v>"Une souris pétrifiée": {
 "Name" : "Une souris pétrifiée",
 "OV" : "",
 "Category": "TRINKETS",
 "Weight" : 0,
 "Price" : 0
  }</v>
      </c>
    </row>
    <row r="174" spans="1:9">
      <c r="A174" s="320" t="s">
        <v>946</v>
      </c>
      <c r="C174" t="s">
        <v>4098</v>
      </c>
      <c r="D174" t="s">
        <v>298</v>
      </c>
      <c r="E174" s="41" t="s">
        <v>4100</v>
      </c>
      <c r="F174" s="76">
        <f t="shared" si="21"/>
        <v>0</v>
      </c>
      <c r="G174" s="76" t="str">
        <f t="shared" si="22"/>
        <v>0</v>
      </c>
      <c r="I174" t="str">
        <f t="shared" si="23"/>
        <v>"Un drapeau de pirate noir orné d'un crâne et des os croisés d'un dragon": {
 "Name" : "Un drapeau de pirate noir orné d'un crâne et des os croisés d'un dragon",
 "OV" : "",
 "Category": "TRINKETS",
 "Weight" : 0,
 "Price" : 0
  }</v>
      </c>
    </row>
    <row r="175" spans="1:9">
      <c r="A175" s="319" t="s">
        <v>947</v>
      </c>
      <c r="C175" t="s">
        <v>4098</v>
      </c>
      <c r="D175" t="s">
        <v>298</v>
      </c>
      <c r="E175" s="41" t="s">
        <v>4100</v>
      </c>
      <c r="F175" s="76">
        <f t="shared" si="21"/>
        <v>0</v>
      </c>
      <c r="G175" s="76" t="str">
        <f t="shared" si="22"/>
        <v>0</v>
      </c>
      <c r="I175" t="str">
        <f t="shared" si="23"/>
        <v>"Un petit crabe ou araignée mécanique qui se déplace quand il n'est pas observé": {
 "Name" : "Un petit crabe ou araignée mécanique qui se déplace quand il n'est pas observé",
 "OV" : "",
 "Category": "TRINKETS",
 "Weight" : 0,
 "Price" : 0
  }</v>
      </c>
    </row>
    <row r="176" spans="1:9">
      <c r="A176" s="320" t="s">
        <v>948</v>
      </c>
      <c r="C176" t="s">
        <v>4098</v>
      </c>
      <c r="D176" t="s">
        <v>298</v>
      </c>
      <c r="E176" s="41" t="s">
        <v>4100</v>
      </c>
      <c r="F176" s="76">
        <f t="shared" si="21"/>
        <v>0</v>
      </c>
      <c r="G176" s="76" t="str">
        <f t="shared" si="22"/>
        <v>0</v>
      </c>
      <c r="I176" t="str">
        <f t="shared" si="23"/>
        <v>"Un pot de verre contenant du lard avec une étiquette qui dit « Graisse de griffon »": {
 "Name" : "Un pot de verre contenant du lard avec une étiquette qui dit « Graisse de griffon »",
 "OV" : "",
 "Category": "TRINKETS",
 "Weight" : 0,
 "Price" : 0
  }</v>
      </c>
    </row>
    <row r="177" spans="1:9">
      <c r="A177" s="319" t="s">
        <v>949</v>
      </c>
      <c r="C177" t="s">
        <v>4098</v>
      </c>
      <c r="D177" t="s">
        <v>298</v>
      </c>
      <c r="E177" s="41" t="s">
        <v>4100</v>
      </c>
      <c r="F177" s="76">
        <f t="shared" si="21"/>
        <v>0</v>
      </c>
      <c r="G177" s="76" t="str">
        <f t="shared" si="22"/>
        <v>0</v>
      </c>
      <c r="I177" t="str">
        <f t="shared" si="23"/>
        <v>"Une boîte en bois avec un fond en céramique qui contient un ver vivant avec une tête à chaque extrémité de son corps": {
 "Name" : "Une boîte en bois avec un fond en céramique qui contient un ver vivant avec une tête à chaque extrémité de son corps",
 "OV" : "",
 "Category": "TRINKETS",
 "Weight" : 0,
 "Price" : 0
  }</v>
      </c>
    </row>
    <row r="178" spans="1:9">
      <c r="A178" s="320" t="s">
        <v>950</v>
      </c>
      <c r="C178" t="s">
        <v>4098</v>
      </c>
      <c r="D178" t="s">
        <v>298</v>
      </c>
      <c r="E178" s="41" t="s">
        <v>4100</v>
      </c>
      <c r="F178" s="76">
        <f t="shared" si="21"/>
        <v>0</v>
      </c>
      <c r="G178" s="76" t="str">
        <f t="shared" si="22"/>
        <v>0</v>
      </c>
      <c r="I178" t="str">
        <f t="shared" si="23"/>
        <v>"Une urne en métal contenant les cendres d'un héros": {
 "Name" : "Une urne en métal contenant les cendres d'un héros",
 "OV" : "",
 "Category": "TRINKETS",
 "Weight" : 0,
 "Price" : 0
  }</v>
      </c>
    </row>
    <row r="180" spans="1:9">
      <c r="H180" t="str">
        <f>CONCATENATE(I3,",
",I4,",
",I5,",
",I6,",
",I7,",
",I8,",
",I9,",
",I10,",
",I11,",
",I12,",
",I14,",
",I15,",
",I16,",
",I17,",
",I19,",
",I20,",
",I21,",
",I22,",
",I24,",
",I25,",
",I26,",
",I27,",
",I28,",
",I29,",
",I30,",
",I31,",
",I32,",
",I33,",
",I34,",
",I35,",
",I36,",
",I37,",
",I38,",
",I39,",
",I40,",
",I41,",
",I42,",
",I44,",
",I45,",
",I47,",
",I48,",
",I49,",
",I50,",
",I51,",
",I52,",
",I53,",
",I54,",
",I55,",
",I57,",
",I58,",
",I59,",
",I60,",
",I61,",
",I65,",
",I66,",
",I67,",
",I68,",
",I69,",
",I70,",
",I71,",
",I72,",
",I73,",
",I74,",
",I75,",
",I76,",
",I77,",
",I79,",
",I80,",
",I81,",
",I82,",
",I83,",
",I84,",
",I85,",
",I86,",
",I87,",
",I88,",
",I89,",
",I90,",
",I91,",
",I92,",
",I93,",
",I94,",
",I95,",
",I96,",
",I97,",
",I98,",
",I99,",
",I100,",
",)</f>
        <v xml:space="preserve">"Chalemie":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row>
    <row r="181" spans="1:9">
      <c r="H181" t="str">
        <f>CONCATENATE(I101,",
",I102,",
",I103,",
",I104,",
",I105,",
",I106,",
",I107,",
",I108,",
",I109,",
",I110,",
",I111,",
",I112,",
",I113,",
",I114,",
",I115,",
",I116,",
",I117,",
",I118,",
",I119,",
",I120,",
",I121,",
",I122,",
",I123,",
",I124,",
",I125,",
",I126,",
",I127,",
",I128,",
",I129,",
",I130,",
",I131,",
",I132,",
",I133,",
",I134,",
",I135,",
",I136,",
",I137,",
",I138,",
",I139,",
",I140,",
",I141,",
",I142,",
",I143,",
",I144,",
",I145,",
",I146,",
",I147,",
",I148,",
",I149,",
",I150,",
",I151,",
",I152,",
",I153,",
",I154,",
",I155,",
",I156,",
",I157,",
",I158,",
",I159,",
",I160,",
",I161,",
",I162,",
",I163,",
",I164,",
",I165,",
",I166,",
",I167,",
",I168,",
",I169,",
",I170,",
",I171,",
",I172,",
",I173,",
",I174,",
",I175,",
",I176,",
",I177,",
",I178)</f>
        <v>"Un orbe en cuivre gravé de runes étranges": {
 "Name" : "Un orbe en cuivre gravé de runes étranges",
 "OV" : "",
 "Category": "TRINKETS",
 "Weight" : 0,
 "Price" : 0
  },
"Un disque de pierre multicolore": {
 "Name" : "Un disque de pierre multicolore",
 "OV" : "",
 "Category": "TRINKETS",
 "Weight" : 0,
 "Price" : 0
  },
"Une petite icône d'argent représentant un corbeau": {
 "Name" : "Une petite icône d'argent représentant un corbeau",
 "OV" : "",
 "Category": "TRINKETS",
 "Weight" : 0,
 "Price" : 0
  },
"Un sac contenant quarante-sept dents humanoïdes, dont l'une est cariée": {
 "Name" : "Un sac contenant quarante-sept dents humanoïdes, dont l'une est cariée",
 "OV" : "",
 "Category": "TRINKETS",
 "Weight" : 0,
 "Price" : 0
  },
"Un fragment d'obsidienne qui se sent toujours chaud au toucher": {
 "Name" : "Un fragment d'obsidienne qui se sent toujours chaud au toucher",
 "OV" : "",
 "Category": "TRINKETS",
 "Weight" : 0,
 "Price" : 0
  },
"Une griffe osseuse d'un dragon suspendue à un collier de cuir lisse": {
 "Name" : "Une griffe osseuse d'un dragon suspendue à un collier de cuir lisse",
 "OV" : "",
 "Category": "TRINKETS",
 "Weight" : 0,
 "Price" : 0
  },
"Une paire de vieilles chaussettes": {
 "Name" : "Une paire de vieilles chaussettes",
 "OV" : "",
 "Category": "TRINKETS",
 "Weight" : 0,
 "Price" : 0
  },
"Un livre blanc dont les pages refusent de retenir l'encre, la craie, la graphite ou toute autre substance ou marquage": {
 "Name" : "Un livre blanc dont les pages refusent de retenir l'encre, la craie, la graphite ou toute autre substance ou marquage",
 "OV" : "",
 "Category": "TRINKETS",
 "Weight" : 0,
 "Price" : 0
  },
"Un badge en argent qui représente une étoile à cinq branches": {
 "Name" : "Un badge en argent qui représente une étoile à cinq branches",
 "OV" : "",
 "Category": "TRINKETS",
 "Weight" : 0,
 "Price" : 0
  },
"Un couteau qui appartenait à un parent": {
 "Name" : "Un couteau qui appartenait à un parent",
 "OV" : "",
 "Category": "TRINKETS",
 "Weight" : 0,
 "Price" : 0
  },
"Un flacon de verre rempli de rognures d'ongles": {
 "Name" : "Un flacon de verre rempli de rognures d'ongles",
 "OV" : "",
 "Category": "TRINKETS",
 "Weight" : 0,
 "Price" : 0
  },
"Un dispositif métallique et rectangulaire avec deux petites coupes en métal à une extrémité et qui jette des étincelles lorsqu'il est mouillé": {
 "Name" : "Un dispositif métallique et rectangulaire avec deux petites coupes en métal à une extrémité et qui jette des étincelles lorsqu'il est mouillé",
 "OV" : "",
 "Category": "TRINKETS",
 "Weight" : 0,
 "Price" : 0
  },
"Un gant blanc pailleté aux dimensions d'un humain": {
 "Name" : "Un gant blanc pailleté aux dimensions d'un humain",
 "OV" : "",
 "Category": "TRINKETS",
 "Weight" : 0,
 "Price" : 0
  },
"Une veste avec une centaine de minuscules poches": {
 "Name" : "Une veste avec une centaine de minuscules poches",
 "OV" : "",
 "Category": "TRINKETS",
 "Weight" : 0,
 "Price" : 0
  },
"Un petit bloc de pierre léger": {
 "Name" : "Un petit bloc de pierre léger",
 "OV" : "",
 "Category": "TRINKETS",
 "Weight" : 0,
 "Price" : 0
  },
"Un petit dessin qui représente le portrait d'un gobelin": {
 "Name" : "Un petit dessin qui représente le portrait d'un gobelin",
 "OV" : "",
 "Category": "TRINKETS",
 "Weight" : 0,
 "Price" : 0
  },
"Un flacon de verre vide qui sent le parfum lorsqu'il est ouvert": {
 "Name" : "Un flacon de verre vide qui sent le parfum lorsqu'il est ouvert",
 "OV" : "",
 "Category": "TRINKETS",
 "Weight" : 0,
 "Price" : 0
  },
"Une pierre précieuse qui ressemble à un morceau de charbon pour tout le monde, sauf pour vous": {
 "Name" : "Une pierre précieuse qui ressemble à un morceau de charbon pour tout le monde, sauf pour vous",
 "OV" : "",
 "Category": "TRINKETS",
 "Weight" : 0,
 "Price" : 0
  },
"Un morceau de tissu d'une vieille bannière": {
 "Name" : "Un morceau de tissu d'une vieille bannière",
 "OV" : "",
 "Category": "TRINKETS",
 "Weight" : 0,
 "Price" : 0
  },
"Un insigne de grade d'un légionnaire perdu": {
 "Name" : "Un insigne de grade d'un légionnaire perdu",
 "OV" : "",
 "Category": "TRINKETS",
 "Weight" : 0,
 "Price" : 0
  },
"Une cloche en argent minuscule et sans battant": {
 "Name" : "Une cloche en argent minuscule et sans battant",
 "OV" : "",
 "Category": "TRINKETS",
 "Weight" : 0,
 "Price" : 0
  },
"Un canari mécanique à l'intérieur d'une lampe de gnome": {
 "Name" : "Un canari mécanique à l'intérieur d'une lampe de gnome",
 "OV" : "",
 "Category": "TRINKETS",
 "Weight" : 0,
 "Price" : 0
  },
"Un petit coffre avec de nombreux pieds sculptés sur le fond": {
 "Name" : "Un petit coffre avec de nombreux pieds sculptés sur le fond",
 "OV" : "",
 "Category": "TRINKETS",
 "Weight" : 0,
 "Price" : 0
  },
"Une pixie morte à l'intérieur d'une bouteille en verre transparent": {
 "Name" : "Une pixie morte à l'intérieur d'une bouteille en verre transparent",
 "OV" : "",
 "Category": "TRINKETS",
 "Weight" : 0,
 "Price" : 0
  },
"Une boîte métallique qui n'a pas d'ouverture mais qui sonne comme si elle était remplie de liquide, de sable, d'araignées ou de verre brisé (au choix)": {
 "Name" : "Une boîte métallique qui n'a pas d'ouverture mais qui sonne comme si elle était remplie de liquide, de sable, d'araignées ou de verre brisé (au choix)",
 "OV" : "",
 "Category": "TRINKETS",
 "Weight" : 0,
 "Price" : 0
  },
"Un orbe de verre rempli d'eau, dans lequel nage un poisson rouge mécanique": {
 "Name" : "Un orbe de verre rempli d'eau, dans lequel nage un poisson rouge mécanique",
 "OV" : "",
 "Category": "TRINKETS",
 "Weight" : 0,
 "Price" : 0
  },
"Une cuillère d'argent avec un M gravé sur le manche": {
 "Name" : "Une cuillère d'argent avec un M gravé sur le manche",
 "OV" : "",
 "Category": "TRINKETS",
 "Weight" : 0,
 "Price" : 0
  },
"Un sifflet en bois de couleur or": {
 "Name" : "Un sifflet en bois de couleur or",
 "OV" : "",
 "Category": "TRINKETS",
 "Weight" : 0,
 "Price" : 0
  },
"Un scarabée mort de la taille de votre main": {
 "Name" : "Un scarabée mort de la taille de votre main",
 "OV" : "",
 "Category": "TRINKETS",
 "Weight" : 0,
 "Price" : 0
  },
"Deux soldats de plomb, l'un avec la tête manquante": {
 "Name" : "Deux soldats de plomb, l'un avec la tête manquante",
 "OV" : "",
 "Category": "TRINKETS",
 "Weight" : 0,
 "Price" : 0
  },
"Une petite boîte remplie de boutons de différentes tailles": {
 "Name" : "Une petite boîte remplie de boutons de différentes tailles",
 "OV" : "",
 "Category": "TRINKETS",
 "Weight" : 0,
 "Price" : 0
  },
"Une bougie qui ne peut pas être allumée": {
 "Name" : "Une bougie qui ne peut pas être allumée",
 "OV" : "",
 "Category": "TRINKETS",
 "Weight" : 0,
 "Price" : 0
  },
"Une petite cage sans porte": {
 "Name" : "Une petite cage sans porte",
 "OV" : "",
 "Category": "TRINKETS",
 "Weight" : 0,
 "Price" : 0
  },
"Une vieille clé": {
 "Name" : "Une vieille clé",
 "OV" : "",
 "Category": "TRINKETS",
 "Weight" : 0,
 "Price" : 0
  },
"Une carte au trésor indéchiffrable": {
 "Name" : "Une carte au trésor indéchiffrable",
 "OV" : "",
 "Category": "TRINKETS",
 "Weight" : 0,
 "Price" : 0
  },
"Une poigne d'épée brisée": {
 "Name" : "Une poigne d'épée brisée",
 "OV" : "",
 "Category": "TRINKETS",
 "Weight" : 0,
 "Price" : 0
  },
"Une patte de lapin": {
 "Name" : "Une patte de lapin",
 "OV" : "",
 "Category": "TRINKETS",
 "Weight" : 0,
 "Price" : 0
  },
"Un œil de verre": {
 "Name" : "Un œil de verre",
 "OV" : "",
 "Category": "TRINKETS",
 "Weight" : 0,
 "Price" : 0
  },
"Un camée (pendentif) sculpté à l'image d'une personne hideuse": {
 "Name" : "Un camée (pendentif) sculpté à l'image d'une personne hideuse",
 "OV" : "",
 "Category": "TRINKETS",
 "Weight" : 0,
 "Price" : 0
  },
"Un crâne en argent de la taille d'une pièce de monnaie": {
 "Name" : "Un crâne en argent de la taille d'une pièce de monnaie",
 "OV" : "",
 "Category": "TRINKETS",
 "Weight" : 0,
 "Price" : 0
  },
"Un masque d'albâtre": {
 "Name" : "Un masque d'albâtre",
 "OV" : "",
 "Category": "TRINKETS",
 "Weight" : 0,
 "Price" : 0
  },
"Une pyramide de bâtonnets d'encens noir qui sent très mauvais": {
 "Name" : "Une pyramide de bâtonnets d'encens noir qui sent très mauvais",
 "OV" : "",
 "Category": "TRINKETS",
 "Weight" : 0,
 "Price" : 0
  },
"Un bonnet de nuit qui, lorsqu'il est porté, vous donne des rêves agréables": {
 "Name" : "Un bonnet de nuit qui, lorsqu'il est porté, vous donne des rêves agréables",
 "OV" : "",
 "Category": "TRINKETS",
 "Weight" : 0,
 "Price" : 0
  },
"Une chausse-trappe unique fabriquée à partir d'un os": {
 "Name" : "Une chausse-trappe unique fabriquée à partir d'un os",
 "OV" : "",
 "Category": "TRINKETS",
 "Weight" : 0,
 "Price" : 0
  },
"Un cadre de monocle en or sans la lentille": {
 "Name" : "Un cadre de monocle en or sans la lentille",
 "OV" : "",
 "Category": "TRINKETS",
 "Weight" : 0,
 "Price" : 0
  },
"Un cube de 2 centimètres de côté, avec chaque face peinte d'une couleur différente": {
 "Name" : "Un cube de 2 centimètres de côté, avec chaque face peinte d'une couleur différente",
 "OV" : "",
 "Category": "TRINKETS",
 "Weight" : 0,
 "Price" : 0
  },
"Un bouton de porte en cristal": {
 "Name" : "Un bouton de porte en cristal",
 "OV" : "",
 "Category": "TRINKETS",
 "Weight" : 0,
 "Price" : 0
  },
"Un petit paquet rempli de poussière rose": {
 "Name" : "Un petit paquet rempli de poussière rose",
 "OV" : "",
 "Category": "TRINKETS",
 "Weight" : 0,
 "Price" : 0
  },
"Un fragment d'une belle chanson, écrite avec des notes de musique sur deux morceaux de parchemin": {
 "Name" : "Un fragment d'une belle chanson, écrite avec des notes de musique sur deux morceaux de parchemin",
 "OV" : "",
 "Category": "TRINKETS",
 "Weight" : 0,
 "Price" : 0
  },
"Une boucle d'oreille en forme de goutte d'argent faite à partir d'une vraie larme": {
 "Name" : "Une boucle d'oreille en forme de goutte d'argent faite à partir d'une vraie larme",
 "OV" : "",
 "Category": "TRINKETS",
 "Weight" : 0,
 "Price" : 0
  },
"La coquille d'un oeuf peint avec des scènes de misère humaine d'un détail troublant": {
 "Name" : "La coquille d'un oeuf peint avec des scènes de misère humaine d'un détail troublant",
 "OV" : "",
 "Category": "TRINKETS",
 "Weight" : 0,
 "Price" : 0
  },
"Un éventail qui, une fois déplié, montre un chat endormi": {
 "Name" : "Un éventail qui, une fois déplié, montre un chat endormi",
 "OV" : "",
 "Category": "TRINKETS",
 "Weight" : 0,
 "Price" : 0
  },
"Un ensemble de tubes d'os": {
 "Name" : "Un ensemble de tubes d'os",
 "OV" : "",
 "Category": "TRINKETS",
 "Weight" : 0,
 "Price" : 0
  },
"Un trèfle à quatre feuilles à l'intérieur d'un livre qui traite des bonnes manières et de l'étiquette": {
 "Name" : "Un trèfle à quatre feuilles à l'intérieur d'un livre qui traite des bonnes manières et de l'étiquette",
 "OV" : "",
 "Category": "TRINKETS",
 "Weight" : 0,
 "Price" : 0
  },
"Une feuille de parchemin sur laquelle est dessiné un engin mécanique complexe": {
 "Name" : "Une feuille de parchemin sur laquelle est dessiné un engin mécanique complexe",
 "OV" : "",
 "Category": "TRINKETS",
 "Weight" : 0,
 "Price" : 0
  },
"Un fourreau orné dans lequel à ce jour aucune lame ne rentre": {
 "Name" : "Un fourreau orné dans lequel à ce jour aucune lame ne rentre",
 "OV" : "",
 "Category": "TRINKETS",
 "Weight" : 0,
 "Price" : 0
  },
"Une invitation à une fête où un assassinat a eu lieu": {
 "Name" : "Une invitation à une fête où un assassinat a eu lieu",
 "OV" : "",
 "Category": "TRINKETS",
 "Weight" : 0,
 "Price" : 0
  },
"Un pentacle de bronze avec la gravure d'une tête de rat au centre": {
 "Name" : "Un pentacle de bronze avec la gravure d'une tête de rat au centre",
 "OV" : "",
 "Category": "TRINKETS",
 "Weight" : 0,
 "Price" : 0
  },
"Un mouchoir violet brodé avec le nom d'un puissant archimage": {
 "Name" : "Un mouchoir violet brodé avec le nom d'un puissant archimage",
 "OV" : "",
 "Category": "TRINKETS",
 "Weight" : 0,
 "Price" : 0
  },
"La moitié du plan d'un temple, d'un château, ou d'une autre structure": {
 "Name" : "La moitié du plan d'un temple, d'un château, ou d'une autre structure",
 "OV" : "",
 "Category": "TRINKETS",
 "Weight" : 0,
 "Price" : 0
  },
"Un peu de tissu plié qui, une fois déplié, se transforme en un élégant chapeau": {
 "Name" : "Un peu de tissu plié qui, une fois déplié, se transforme en un élégant chapeau",
 "OV" : "",
 "Category": "TRINKETS",
 "Weight" : 0,
 "Price" : 0
  },
"Un récépissé de dépôt dans une banque d'une ville très éloignée": {
 "Name" : "Un récépissé de dépôt dans une banque d'une ville très éloignée",
 "OV" : "",
 "Category": "TRINKETS",
 "Weight" : 0,
 "Price" : 0
  },
"Un journal avec sept pages manquantes": {
 "Name" : "Un journal avec sept pages manquantes",
 "OV" : "",
 "Category": "TRINKETS",
 "Weight" : 0,
 "Price" : 0
  },
"Une tabatière en argent vide et portant une inscription sur le dessus qui dit « rêves »": {
 "Name" : "Une tabatière en argent vide et portant une inscription sur le dessus qui dit « rêves »",
 "OV" : "",
 "Category": "TRINKETS",
 "Weight" : 0,
 "Price" : 0
  },
"Un symbole sacré en fer et consacré à un dieu inconnu": {
 "Name" : "Un symbole sacré en fer et consacré à un dieu inconnu",
 "OV" : "",
 "Category": "TRINKETS",
 "Weight" : 0,
 "Price" : 0
  },
"Un livre qui raconte l'histoire de l'ascension et la chute d'un héros légendaire, avec le dernier chapitre manquant": {
 "Name" : "Un livre qui raconte l'histoire de l'ascension et la chute d'un héros légendaire, avec le dernier chapitre manquant",
 "OV" : "",
 "Category": "TRINKETS",
 "Weight" : 0,
 "Price" : 0
  },
"Un flacon de sang de dragon": {
 "Name" : "Un flacon de sang de dragon",
 "OV" : "",
 "Category": "TRINKETS",
 "Weight" : 0,
 "Price" : 0
  },
"Une ancienne flèche de conception elfique": {
 "Name" : "Une ancienne flèche de conception elfique",
 "OV" : "",
 "Category": "TRINKETS",
 "Weight" : 0,
 "Price" : 0
  },
"Une aiguille qui ne se plie pas": {
 "Name" : "Une aiguille qui ne se plie pas",
 "OV" : "",
 "Category": "TRINKETS",
 "Weight" : 0,
 "Price" : 0
  },
"Une broche ornée de conception naine": {
 "Name" : "Une broche ornée de conception naine",
 "OV" : "",
 "Category": "TRINKETS",
 "Weight" : 0,
 "Price" : 0
  },
"Une bouteille de vin vide portant une jolie étiquette qui dit « Le magicien des vins, Cuvée du Dragon Rouge, 331422-W »": {
 "Name" : "Une bouteille de vin vide portant une jolie étiquette qui dit « Le magicien des vins, Cuvée du Dragon Rouge, 331422-W »",
 "OV" : "",
 "Category": "TRINKETS",
 "Weight" : 0,
 "Price" : 0
  },
"Un couvercle avec une mosaïque multicolore en surface": {
 "Name" : "Un couvercle avec une mosaïque multicolore en surface",
 "OV" : "",
 "Category": "TRINKETS",
 "Weight" : 0,
 "Price" : 0
  },
"Une souris pétrifiée": {
 "Name" : "Une souris pétrifiée",
 "OV" : "",
 "Category": "TRINKETS",
 "Weight" : 0,
 "Price" : 0
  },
"Un drapeau de pirate noir orné d'un crâne et des os croisés d'un dragon": {
 "Name" : "Un drapeau de pirate noir orné d'un crâne et des os croisés d'un dragon",
 "OV" : "",
 "Category": "TRINKETS",
 "Weight" : 0,
 "Price" : 0
  },
"Un petit crabe ou araignée mécanique qui se déplace quand il n'est pas observé": {
 "Name" : "Un petit crabe ou araignée mécanique qui se déplace quand il n'est pas observé",
 "OV" : "",
 "Category": "TRINKETS",
 "Weight" : 0,
 "Price" : 0
  },
"Un pot de verre contenant du lard avec une étiquette qui dit « Graisse de griffon »": {
 "Name" : "Un pot de verre contenant du lard avec une étiquette qui dit « Graisse de griffon »",
 "OV" : "",
 "Category": "TRINKETS",
 "Weight" : 0,
 "Price" : 0
  },
"Une boîte en bois avec un fond en céramique qui contient un ver vivant avec une tête à chaque extrémité de son corps": {
 "Name" : "Une boîte en bois avec un fond en céramique qui contient un ver vivant avec une tête à chaque extrémité de son corps",
 "OV" : "",
 "Category": "TRINKETS",
 "Weight" : 0,
 "Price" : 0
  },
"Une urne en métal contenant les cendres d'un héros": {
 "Name" : "Une urne en métal contenant les cendres d'un héros",
 "OV" : "",
 "Category": "TRINKETS",
 "Weight" : 0,
 "Price" : 0
  }</v>
      </c>
    </row>
    <row r="182" spans="1:9">
      <c r="H182" t="str">
        <f>CONCATENATE(H2,",
",H13,",
",H18,",
",H23,",
",H43,",
",H46,",
",H56,",
",H62,",
",H63,",
",H64,",
",H78)</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v>
      </c>
    </row>
  </sheetData>
  <phoneticPr fontId="29"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03"/>
  <sheetViews>
    <sheetView topLeftCell="A83" workbookViewId="0">
      <selection activeCell="B2" sqref="B2:B101"/>
    </sheetView>
  </sheetViews>
  <sheetFormatPr baseColWidth="10" defaultRowHeight="15"/>
  <cols>
    <col min="2" max="2" width="104.5703125" customWidth="1"/>
  </cols>
  <sheetData>
    <row r="1" spans="1:4" ht="15" customHeight="1">
      <c r="A1" s="96" t="s">
        <v>849</v>
      </c>
      <c r="B1" s="78" t="s">
        <v>850</v>
      </c>
    </row>
    <row r="2" spans="1:4" ht="15" customHeight="1">
      <c r="A2" s="92">
        <v>1</v>
      </c>
      <c r="B2" s="82" t="s">
        <v>851</v>
      </c>
      <c r="D2" t="str">
        <f t="shared" ref="D2:D33" si="0">""""&amp;A2&amp;""": {
 ""d100"" : "&amp;A2&amp;",
 ""Name"" : """&amp;B2&amp;"""
  }"</f>
        <v>"1": {
 "d100" : 1,
 "Name" : "Une main de gobelin momifiée"
  }</v>
      </c>
    </row>
    <row r="3" spans="1:4" ht="15" customHeight="1">
      <c r="A3" s="93">
        <v>2</v>
      </c>
      <c r="B3" s="80" t="s">
        <v>852</v>
      </c>
      <c r="D3" t="str">
        <f t="shared" si="0"/>
        <v>"2": {
 "d100" : 2,
 "Name" : "Un morceau de cristal qui brille faiblement au clair de lune"
  }</v>
      </c>
    </row>
    <row r="4" spans="1:4" ht="15" customHeight="1">
      <c r="A4" s="92">
        <v>3</v>
      </c>
      <c r="B4" s="82" t="s">
        <v>853</v>
      </c>
      <c r="D4" t="str">
        <f t="shared" si="0"/>
        <v>"3": {
 "d100" : 3,
 "Name" : "Une pièce d'or d'une terre inconnue"
  }</v>
      </c>
    </row>
    <row r="5" spans="1:4" ht="15" customHeight="1">
      <c r="A5" s="93">
        <v>4</v>
      </c>
      <c r="B5" s="80" t="s">
        <v>854</v>
      </c>
      <c r="D5" t="str">
        <f t="shared" si="0"/>
        <v>"4": {
 "d100" : 4,
 "Name" : "Un journal écrit dans une langue que vous ne connaissez pas"
  }</v>
      </c>
    </row>
    <row r="6" spans="1:4" ht="15" customHeight="1">
      <c r="A6" s="92">
        <v>5</v>
      </c>
      <c r="B6" s="82" t="s">
        <v>855</v>
      </c>
      <c r="D6" t="str">
        <f t="shared" si="0"/>
        <v>"5": {
 "d100" : 5,
 "Name" : "Un anneau de cuivre qui ne ternit pas"
  }</v>
      </c>
    </row>
    <row r="7" spans="1:4" ht="15" customHeight="1">
      <c r="A7" s="93">
        <v>6</v>
      </c>
      <c r="B7" s="80" t="s">
        <v>856</v>
      </c>
      <c r="D7" t="str">
        <f t="shared" si="0"/>
        <v>"6": {
 "d100" : 6,
 "Name" : "Une vieille pièce d'échecs en verre"
  }</v>
      </c>
    </row>
    <row r="8" spans="1:4" ht="14.25" customHeight="1">
      <c r="A8" s="92">
        <v>7</v>
      </c>
      <c r="B8" s="82" t="s">
        <v>857</v>
      </c>
      <c r="D8" t="str">
        <f t="shared" si="0"/>
        <v>"7": {
 "d100" : 7,
 "Name" : "Une paire de dés en osselet, chacun portant le symbole d'un crâne sur la face qui montrerait normalement le 6"
  }</v>
      </c>
    </row>
    <row r="9" spans="1:4" ht="26.25" customHeight="1">
      <c r="A9" s="93">
        <v>8</v>
      </c>
      <c r="B9" s="80" t="s">
        <v>858</v>
      </c>
      <c r="D9" t="str">
        <f t="shared" si="0"/>
        <v>"8": {
 "d100" : 8,
 "Name" : "Une petite idole représentant une créature cauchemardesque qui vous donne des rêves troublants quand vous dormez près d'elle"
  }</v>
      </c>
    </row>
    <row r="10" spans="1:4" ht="15" customHeight="1">
      <c r="A10" s="92">
        <v>9</v>
      </c>
      <c r="B10" s="82" t="s">
        <v>859</v>
      </c>
      <c r="D10" t="str">
        <f t="shared" si="0"/>
        <v>"9": {
 "d100" : 9,
 "Name" : "Un collier en corde duquel pendent quatre doigts elfes momifiés"
  }</v>
      </c>
    </row>
    <row r="11" spans="1:4" ht="15" customHeight="1">
      <c r="A11" s="93">
        <v>10</v>
      </c>
      <c r="B11" s="80" t="s">
        <v>860</v>
      </c>
      <c r="D11" t="str">
        <f t="shared" si="0"/>
        <v>"10": {
 "d100" : 10,
 "Name" : "L'acte d'une parcelle de terrain d'un domaine que vous ne connaissez pas"
  }</v>
      </c>
    </row>
    <row r="12" spans="1:4" ht="15" customHeight="1">
      <c r="A12" s="92">
        <v>11</v>
      </c>
      <c r="B12" s="82" t="s">
        <v>861</v>
      </c>
      <c r="D12" t="str">
        <f t="shared" si="0"/>
        <v>"11": {
 "d100" : 11,
 "Name" : "Un bloc de 30 grammes d'un matériau inconnu"
  }</v>
      </c>
    </row>
    <row r="13" spans="1:4" ht="15" customHeight="1">
      <c r="A13" s="93">
        <v>12</v>
      </c>
      <c r="B13" s="80" t="s">
        <v>862</v>
      </c>
      <c r="D13" t="str">
        <f t="shared" si="0"/>
        <v>"12": {
 "d100" : 12,
 "Name" : "Une petite poupée de chiffon piquée avec des aiguilles"
  }</v>
      </c>
    </row>
    <row r="14" spans="1:4" ht="15" customHeight="1">
      <c r="A14" s="92">
        <v>13</v>
      </c>
      <c r="B14" s="82" t="s">
        <v>863</v>
      </c>
      <c r="D14" t="str">
        <f t="shared" si="0"/>
        <v>"13": {
 "d100" : 13,
 "Name" : "Une dent d'une bête inconnue"
  }</v>
      </c>
    </row>
    <row r="15" spans="1:4" ht="15" customHeight="1">
      <c r="A15" s="93">
        <v>14</v>
      </c>
      <c r="B15" s="80" t="s">
        <v>864</v>
      </c>
      <c r="D15" t="str">
        <f t="shared" si="0"/>
        <v>"14": {
 "d100" : 14,
 "Name" : "Une énorme écaille, peut-être d'un dragon"
  }</v>
      </c>
    </row>
    <row r="16" spans="1:4" ht="15" customHeight="1">
      <c r="A16" s="92">
        <v>15</v>
      </c>
      <c r="B16" s="82" t="s">
        <v>865</v>
      </c>
      <c r="D16" t="str">
        <f t="shared" si="0"/>
        <v>"15": {
 "d100" : 15,
 "Name" : "Une plume vert clair"
  }</v>
      </c>
    </row>
    <row r="17" spans="1:4" ht="15" customHeight="1">
      <c r="A17" s="93">
        <v>16</v>
      </c>
      <c r="B17" s="80" t="s">
        <v>866</v>
      </c>
      <c r="D17" t="str">
        <f t="shared" si="0"/>
        <v>"16": {
 "d100" : 16,
 "Name" : "Une vieille carte de divination portant votre portrait"
  }</v>
      </c>
    </row>
    <row r="18" spans="1:4" ht="15" customHeight="1">
      <c r="A18" s="92">
        <v>17</v>
      </c>
      <c r="B18" s="82" t="s">
        <v>867</v>
      </c>
      <c r="D18" t="str">
        <f t="shared" si="0"/>
        <v>"17": {
 "d100" : 17,
 "Name" : "Un orbe en verre rempli de fumée qui se déplace"
  }</v>
      </c>
    </row>
    <row r="19" spans="1:4" ht="15" customHeight="1">
      <c r="A19" s="93">
        <v>18</v>
      </c>
      <c r="B19" s="80" t="s">
        <v>868</v>
      </c>
      <c r="D19" t="str">
        <f t="shared" si="0"/>
        <v>"18": {
 "d100" : 18,
 "Name" : "Un oeuf de 30 grammes avec une coque rouge vif"
  }</v>
      </c>
    </row>
    <row r="20" spans="1:4" ht="15" customHeight="1">
      <c r="A20" s="92">
        <v>19</v>
      </c>
      <c r="B20" s="82" t="s">
        <v>869</v>
      </c>
      <c r="D20" t="str">
        <f t="shared" si="0"/>
        <v>"19": {
 "d100" : 19,
 "Name" : "Une pipe qui fait des bulles"
  }</v>
      </c>
    </row>
    <row r="21" spans="1:4" ht="15" customHeight="1">
      <c r="A21" s="93">
        <v>20</v>
      </c>
      <c r="B21" s="80" t="s">
        <v>870</v>
      </c>
      <c r="D21" t="str">
        <f t="shared" si="0"/>
        <v>"20": {
 "d100" : 20,
 "Name" : "Un pot en verre contenant un morceau de chair bizarre qui flotte dans un liquide salé"
  }</v>
      </c>
    </row>
    <row r="22" spans="1:4" ht="15" customHeight="1">
      <c r="A22" s="92">
        <v>21</v>
      </c>
      <c r="B22" s="82" t="s">
        <v>871</v>
      </c>
      <c r="D22" t="str">
        <f t="shared" si="0"/>
        <v>"21": {
 "d100" : 21,
 "Name" : "Une petite boîte à musique de gnome qui joue une chanson qui vous rappelle vaguement votre enfance"
  }</v>
      </c>
    </row>
    <row r="23" spans="1:4" ht="15" customHeight="1">
      <c r="A23" s="93">
        <v>22</v>
      </c>
      <c r="B23" s="80" t="s">
        <v>872</v>
      </c>
      <c r="D23" t="str">
        <f t="shared" si="0"/>
        <v>"22": {
 "d100" : 22,
 "Name" : "Une petite statuette en bois d'un halfelin béat"
  }</v>
      </c>
    </row>
    <row r="24" spans="1:4" ht="15" customHeight="1">
      <c r="A24" s="92">
        <v>23</v>
      </c>
      <c r="B24" s="82" t="s">
        <v>873</v>
      </c>
      <c r="D24" t="str">
        <f t="shared" si="0"/>
        <v>"23": {
 "d100" : 23,
 "Name" : "Un orbe en cuivre gravé de runes étranges"
  }</v>
      </c>
    </row>
    <row r="25" spans="1:4" ht="15" customHeight="1">
      <c r="A25" s="93">
        <v>24</v>
      </c>
      <c r="B25" s="80" t="s">
        <v>874</v>
      </c>
      <c r="D25" t="str">
        <f t="shared" si="0"/>
        <v>"24": {
 "d100" : 24,
 "Name" : "Un disque de pierre multicolore"
  }</v>
      </c>
    </row>
    <row r="26" spans="1:4" ht="15" customHeight="1">
      <c r="A26" s="92">
        <v>25</v>
      </c>
      <c r="B26" s="82" t="s">
        <v>875</v>
      </c>
      <c r="D26" t="str">
        <f t="shared" si="0"/>
        <v>"25": {
 "d100" : 25,
 "Name" : "Une petite icône d'argent représentant un corbeau"
  }</v>
      </c>
    </row>
    <row r="27" spans="1:4" ht="15" customHeight="1">
      <c r="A27" s="93">
        <v>26</v>
      </c>
      <c r="B27" s="80" t="s">
        <v>876</v>
      </c>
      <c r="D27" t="str">
        <f t="shared" si="0"/>
        <v>"26": {
 "d100" : 26,
 "Name" : "Un sac contenant quarante-sept dents humanoïdes, dont l'une est cariée"
  }</v>
      </c>
    </row>
    <row r="28" spans="1:4" ht="15" customHeight="1">
      <c r="A28" s="92">
        <v>27</v>
      </c>
      <c r="B28" s="82" t="s">
        <v>877</v>
      </c>
      <c r="D28" t="str">
        <f t="shared" si="0"/>
        <v>"27": {
 "d100" : 27,
 "Name" : "Un fragment d'obsidienne qui se sent toujours chaud au toucher"
  }</v>
      </c>
    </row>
    <row r="29" spans="1:4" ht="15" customHeight="1">
      <c r="A29" s="93">
        <v>28</v>
      </c>
      <c r="B29" s="80" t="s">
        <v>878</v>
      </c>
      <c r="D29" t="str">
        <f t="shared" si="0"/>
        <v>"28": {
 "d100" : 28,
 "Name" : "Une griffe osseuse d'un dragon suspendue à un collier de cuir lisse"
  }</v>
      </c>
    </row>
    <row r="30" spans="1:4" ht="15" customHeight="1">
      <c r="A30" s="92">
        <v>29</v>
      </c>
      <c r="B30" s="82" t="s">
        <v>879</v>
      </c>
      <c r="D30" t="str">
        <f t="shared" si="0"/>
        <v>"29": {
 "d100" : 29,
 "Name" : "Une paire de vieilles chaussettes"
  }</v>
      </c>
    </row>
    <row r="31" spans="1:4" ht="15" customHeight="1">
      <c r="A31" s="93">
        <v>30</v>
      </c>
      <c r="B31" s="80" t="s">
        <v>880</v>
      </c>
      <c r="D31" t="str">
        <f t="shared" si="0"/>
        <v>"30": {
 "d100" : 30,
 "Name" : "Un livre blanc dont les pages refusent de retenir l'encre, la craie, la graphite ou toute autre substance ou marquage"
  }</v>
      </c>
    </row>
    <row r="32" spans="1:4" ht="15" customHeight="1">
      <c r="A32" s="92">
        <v>31</v>
      </c>
      <c r="B32" s="82" t="s">
        <v>881</v>
      </c>
      <c r="D32" t="str">
        <f t="shared" si="0"/>
        <v>"31": {
 "d100" : 31,
 "Name" : "Un badge en argent qui représente une étoile à cinq branches"
  }</v>
      </c>
    </row>
    <row r="33" spans="1:4" ht="15" customHeight="1">
      <c r="A33" s="93">
        <v>32</v>
      </c>
      <c r="B33" s="80" t="s">
        <v>882</v>
      </c>
      <c r="D33" t="str">
        <f t="shared" si="0"/>
        <v>"32": {
 "d100" : 32,
 "Name" : "Un couteau qui appartenait à un parent"
  }</v>
      </c>
    </row>
    <row r="34" spans="1:4" ht="15" customHeight="1">
      <c r="A34" s="92">
        <v>33</v>
      </c>
      <c r="B34" s="82" t="s">
        <v>883</v>
      </c>
      <c r="D34" t="str">
        <f t="shared" ref="D34:D65" si="1">""""&amp;A34&amp;""": {
 ""d100"" : "&amp;A34&amp;",
 ""Name"" : """&amp;B34&amp;"""
  }"</f>
        <v>"33": {
 "d100" : 33,
 "Name" : "Un flacon de verre rempli de rognures d'ongles"
  }</v>
      </c>
    </row>
    <row r="35" spans="1:4" ht="27.75" customHeight="1">
      <c r="A35" s="93">
        <v>34</v>
      </c>
      <c r="B35" s="80" t="s">
        <v>884</v>
      </c>
      <c r="D35" t="str">
        <f t="shared" si="1"/>
        <v>"34": {
 "d100" : 34,
 "Name" : "Un dispositif métallique et rectangulaire avec deux petites coupes en métal à une extrémité et qui jette des étincelles lorsqu'il est mouillé"
  }</v>
      </c>
    </row>
    <row r="36" spans="1:4" ht="15" customHeight="1">
      <c r="A36" s="92">
        <v>35</v>
      </c>
      <c r="B36" s="82" t="s">
        <v>885</v>
      </c>
      <c r="D36" t="str">
        <f t="shared" si="1"/>
        <v>"35": {
 "d100" : 35,
 "Name" : "Un gant blanc pailleté aux dimensions d'un humain"
  }</v>
      </c>
    </row>
    <row r="37" spans="1:4" ht="15" customHeight="1">
      <c r="A37" s="93">
        <v>36</v>
      </c>
      <c r="B37" s="80" t="s">
        <v>886</v>
      </c>
      <c r="D37" t="str">
        <f t="shared" si="1"/>
        <v>"36": {
 "d100" : 36,
 "Name" : "Une veste avec une centaine de minuscules poches"
  }</v>
      </c>
    </row>
    <row r="38" spans="1:4" ht="15" customHeight="1">
      <c r="A38" s="92">
        <v>37</v>
      </c>
      <c r="B38" s="82" t="s">
        <v>887</v>
      </c>
      <c r="D38" t="str">
        <f t="shared" si="1"/>
        <v>"37": {
 "d100" : 37,
 "Name" : "Un petit bloc de pierre léger"
  }</v>
      </c>
    </row>
    <row r="39" spans="1:4" ht="15" customHeight="1">
      <c r="A39" s="93">
        <v>38</v>
      </c>
      <c r="B39" s="80" t="s">
        <v>888</v>
      </c>
      <c r="D39" t="str">
        <f t="shared" si="1"/>
        <v>"38": {
 "d100" : 38,
 "Name" : "Un petit dessin qui représente le portrait d'un gobelin"
  }</v>
      </c>
    </row>
    <row r="40" spans="1:4" ht="15" customHeight="1">
      <c r="A40" s="92">
        <v>39</v>
      </c>
      <c r="B40" s="82" t="s">
        <v>889</v>
      </c>
      <c r="D40" t="str">
        <f t="shared" si="1"/>
        <v>"39": {
 "d100" : 39,
 "Name" : "Un flacon de verre vide qui sent le parfum lorsqu'il est ouvert"
  }</v>
      </c>
    </row>
    <row r="41" spans="1:4" ht="15" customHeight="1">
      <c r="A41" s="93">
        <v>40</v>
      </c>
      <c r="B41" s="80" t="s">
        <v>890</v>
      </c>
      <c r="D41" t="str">
        <f t="shared" si="1"/>
        <v>"40": {
 "d100" : 40,
 "Name" : "Une pierre précieuse qui ressemble à un morceau de charbon pour tout le monde, sauf pour vous"
  }</v>
      </c>
    </row>
    <row r="42" spans="1:4" ht="15" customHeight="1">
      <c r="A42" s="92">
        <v>41</v>
      </c>
      <c r="B42" s="82" t="s">
        <v>891</v>
      </c>
      <c r="D42" t="str">
        <f t="shared" si="1"/>
        <v>"41": {
 "d100" : 41,
 "Name" : "Un morceau de tissu d'une vieille bannière"
  }</v>
      </c>
    </row>
    <row r="43" spans="1:4" ht="15" customHeight="1">
      <c r="A43" s="93">
        <v>42</v>
      </c>
      <c r="B43" s="80" t="s">
        <v>892</v>
      </c>
      <c r="D43" t="str">
        <f t="shared" si="1"/>
        <v>"42": {
 "d100" : 42,
 "Name" : "Un insigne de grade d'un légionnaire perdu"
  }</v>
      </c>
    </row>
    <row r="44" spans="1:4" ht="15" customHeight="1">
      <c r="A44" s="92">
        <v>43</v>
      </c>
      <c r="B44" s="82" t="s">
        <v>893</v>
      </c>
      <c r="D44" t="str">
        <f t="shared" si="1"/>
        <v>"43": {
 "d100" : 43,
 "Name" : "Une cloche en argent minuscule et sans battant"
  }</v>
      </c>
    </row>
    <row r="45" spans="1:4" ht="15" customHeight="1">
      <c r="A45" s="93">
        <v>44</v>
      </c>
      <c r="B45" s="80" t="s">
        <v>894</v>
      </c>
      <c r="D45" t="str">
        <f t="shared" si="1"/>
        <v>"44": {
 "d100" : 44,
 "Name" : "Un canari mécanique à l'intérieur d'une lampe de gnome"
  }</v>
      </c>
    </row>
    <row r="46" spans="1:4" ht="15" customHeight="1">
      <c r="A46" s="92">
        <v>45</v>
      </c>
      <c r="B46" s="82" t="s">
        <v>895</v>
      </c>
      <c r="D46" t="str">
        <f t="shared" si="1"/>
        <v>"45": {
 "d100" : 45,
 "Name" : "Un petit coffre avec de nombreux pieds sculptés sur le fond"
  }</v>
      </c>
    </row>
    <row r="47" spans="1:4" ht="15" customHeight="1">
      <c r="A47" s="93">
        <v>46</v>
      </c>
      <c r="B47" s="80" t="s">
        <v>896</v>
      </c>
      <c r="D47" t="str">
        <f t="shared" si="1"/>
        <v>"46": {
 "d100" : 46,
 "Name" : "Une pixie morte à l'intérieur d'une bouteille en verre transparent"
  }</v>
      </c>
    </row>
    <row r="48" spans="1:4" ht="30.75" customHeight="1">
      <c r="A48" s="92">
        <v>47</v>
      </c>
      <c r="B48" s="82" t="s">
        <v>897</v>
      </c>
      <c r="D48" t="str">
        <f t="shared" si="1"/>
        <v>"47": {
 "d100" : 47,
 "Name" : "Une boîte métallique qui n'a pas d'ouverture mais qui sonne comme si elle était remplie de liquide, de sable, d'araignées ou de verre brisé (au choix)"
  }</v>
      </c>
    </row>
    <row r="49" spans="1:4" ht="15" customHeight="1">
      <c r="A49" s="93">
        <v>48</v>
      </c>
      <c r="B49" s="80" t="s">
        <v>898</v>
      </c>
      <c r="D49" t="str">
        <f t="shared" si="1"/>
        <v>"48": {
 "d100" : 48,
 "Name" : "Un orbe de verre rempli d'eau, dans lequel nage un poisson rouge mécanique"
  }</v>
      </c>
    </row>
    <row r="50" spans="1:4" ht="15" customHeight="1">
      <c r="A50" s="92">
        <v>49</v>
      </c>
      <c r="B50" s="82" t="s">
        <v>899</v>
      </c>
      <c r="D50" t="str">
        <f t="shared" si="1"/>
        <v>"49": {
 "d100" : 49,
 "Name" : "Une cuillère d'argent avec un M gravé sur le manche"
  }</v>
      </c>
    </row>
    <row r="51" spans="1:4" ht="15" customHeight="1">
      <c r="A51" s="93">
        <v>50</v>
      </c>
      <c r="B51" s="80" t="s">
        <v>900</v>
      </c>
      <c r="D51" t="str">
        <f t="shared" si="1"/>
        <v>"50": {
 "d100" : 50,
 "Name" : "Un sifflet en bois de couleur or"
  }</v>
      </c>
    </row>
    <row r="52" spans="1:4" ht="15" customHeight="1">
      <c r="A52" s="92">
        <v>51</v>
      </c>
      <c r="B52" s="82" t="s">
        <v>901</v>
      </c>
      <c r="D52" t="str">
        <f t="shared" si="1"/>
        <v>"51": {
 "d100" : 51,
 "Name" : "Un scarabée mort de la taille de votre main"
  }</v>
      </c>
    </row>
    <row r="53" spans="1:4" ht="15" customHeight="1">
      <c r="A53" s="93">
        <v>52</v>
      </c>
      <c r="B53" s="80" t="s">
        <v>902</v>
      </c>
      <c r="D53" t="str">
        <f t="shared" si="1"/>
        <v>"52": {
 "d100" : 52,
 "Name" : "Deux soldats de plomb, l'un avec la tête manquante"
  }</v>
      </c>
    </row>
    <row r="54" spans="1:4" ht="15" customHeight="1">
      <c r="A54" s="92">
        <v>53</v>
      </c>
      <c r="B54" s="82" t="s">
        <v>903</v>
      </c>
      <c r="D54" t="str">
        <f t="shared" si="1"/>
        <v>"53": {
 "d100" : 53,
 "Name" : "Une petite boîte remplie de boutons de différentes tailles"
  }</v>
      </c>
    </row>
    <row r="55" spans="1:4" ht="15" customHeight="1">
      <c r="A55" s="93">
        <v>54</v>
      </c>
      <c r="B55" s="80" t="s">
        <v>904</v>
      </c>
      <c r="D55" t="str">
        <f t="shared" si="1"/>
        <v>"54": {
 "d100" : 54,
 "Name" : "Une bougie qui ne peut pas être allumée"
  }</v>
      </c>
    </row>
    <row r="56" spans="1:4" ht="15" customHeight="1">
      <c r="A56" s="92">
        <v>55</v>
      </c>
      <c r="B56" s="82" t="s">
        <v>905</v>
      </c>
      <c r="D56" t="str">
        <f t="shared" si="1"/>
        <v>"55": {
 "d100" : 55,
 "Name" : "Une petite cage sans porte"
  }</v>
      </c>
    </row>
    <row r="57" spans="1:4" ht="15" customHeight="1">
      <c r="A57" s="93">
        <v>56</v>
      </c>
      <c r="B57" s="80" t="s">
        <v>906</v>
      </c>
      <c r="D57" t="str">
        <f t="shared" si="1"/>
        <v>"56": {
 "d100" : 56,
 "Name" : "Une vieille clé"
  }</v>
      </c>
    </row>
    <row r="58" spans="1:4" ht="15" customHeight="1">
      <c r="A58" s="92">
        <v>57</v>
      </c>
      <c r="B58" s="82" t="s">
        <v>907</v>
      </c>
      <c r="D58" t="str">
        <f t="shared" si="1"/>
        <v>"57": {
 "d100" : 57,
 "Name" : "Une carte au trésor indéchiffrable"
  }</v>
      </c>
    </row>
    <row r="59" spans="1:4" ht="15" customHeight="1">
      <c r="A59" s="93">
        <v>58</v>
      </c>
      <c r="B59" s="80" t="s">
        <v>908</v>
      </c>
      <c r="D59" t="str">
        <f t="shared" si="1"/>
        <v>"58": {
 "d100" : 58,
 "Name" : "Une poigne d'épée brisée"
  }</v>
      </c>
    </row>
    <row r="60" spans="1:4" ht="15" customHeight="1">
      <c r="A60" s="92">
        <v>59</v>
      </c>
      <c r="B60" s="82" t="s">
        <v>909</v>
      </c>
      <c r="D60" t="str">
        <f t="shared" si="1"/>
        <v>"59": {
 "d100" : 59,
 "Name" : "Une patte de lapin"
  }</v>
      </c>
    </row>
    <row r="61" spans="1:4" ht="15" customHeight="1">
      <c r="A61" s="93">
        <v>60</v>
      </c>
      <c r="B61" s="80" t="s">
        <v>910</v>
      </c>
      <c r="D61" t="str">
        <f t="shared" si="1"/>
        <v>"60": {
 "d100" : 60,
 "Name" : "Un œil de verre"
  }</v>
      </c>
    </row>
    <row r="62" spans="1:4" ht="15" customHeight="1">
      <c r="A62" s="92">
        <v>61</v>
      </c>
      <c r="B62" s="82" t="s">
        <v>911</v>
      </c>
      <c r="D62" t="str">
        <f t="shared" si="1"/>
        <v>"61": {
 "d100" : 61,
 "Name" : "Un camée (pendentif) sculpté à l'image d'une personne hideuse"
  }</v>
      </c>
    </row>
    <row r="63" spans="1:4" ht="15" customHeight="1">
      <c r="A63" s="93">
        <v>62</v>
      </c>
      <c r="B63" s="80" t="s">
        <v>912</v>
      </c>
      <c r="D63" t="str">
        <f t="shared" si="1"/>
        <v>"62": {
 "d100" : 62,
 "Name" : "Un crâne en argent de la taille d'une pièce de monnaie"
  }</v>
      </c>
    </row>
    <row r="64" spans="1:4" ht="15" customHeight="1">
      <c r="A64" s="92">
        <v>63</v>
      </c>
      <c r="B64" s="82" t="s">
        <v>913</v>
      </c>
      <c r="D64" t="str">
        <f t="shared" si="1"/>
        <v>"63": {
 "d100" : 63,
 "Name" : "Un masque d'albâtre"
  }</v>
      </c>
    </row>
    <row r="65" spans="1:4" ht="15" customHeight="1">
      <c r="A65" s="93">
        <v>64</v>
      </c>
      <c r="B65" s="80" t="s">
        <v>914</v>
      </c>
      <c r="D65" t="str">
        <f t="shared" si="1"/>
        <v>"64": {
 "d100" : 64,
 "Name" : "Une pyramide de bâtonnets d'encens noir qui sent très mauvais"
  }</v>
      </c>
    </row>
    <row r="66" spans="1:4" ht="15" customHeight="1">
      <c r="A66" s="92">
        <v>65</v>
      </c>
      <c r="B66" s="82" t="s">
        <v>915</v>
      </c>
      <c r="D66" t="str">
        <f t="shared" ref="D66:D101" si="2">""""&amp;A66&amp;""": {
 ""d100"" : "&amp;A66&amp;",
 ""Name"" : """&amp;B66&amp;"""
  }"</f>
        <v>"65": {
 "d100" : 65,
 "Name" : "Un bonnet de nuit qui, lorsqu'il est porté, vous donne des rêves agréables"
  }</v>
      </c>
    </row>
    <row r="67" spans="1:4" ht="15" customHeight="1">
      <c r="A67" s="93">
        <v>66</v>
      </c>
      <c r="B67" s="80" t="s">
        <v>916</v>
      </c>
      <c r="D67" t="str">
        <f t="shared" si="2"/>
        <v>"66": {
 "d100" : 66,
 "Name" : "Une chausse-trappe unique fabriquée à partir d'un os"
  }</v>
      </c>
    </row>
    <row r="68" spans="1:4" ht="15" customHeight="1">
      <c r="A68" s="92">
        <v>67</v>
      </c>
      <c r="B68" s="82" t="s">
        <v>917</v>
      </c>
      <c r="D68" t="str">
        <f t="shared" si="2"/>
        <v>"67": {
 "d100" : 67,
 "Name" : "Un cadre de monocle en or sans la lentille"
  }</v>
      </c>
    </row>
    <row r="69" spans="1:4" ht="15" customHeight="1">
      <c r="A69" s="93">
        <v>68</v>
      </c>
      <c r="B69" s="80" t="s">
        <v>918</v>
      </c>
      <c r="D69" t="str">
        <f t="shared" si="2"/>
        <v>"68": {
 "d100" : 68,
 "Name" : "Un cube de 2 centimètres de côté, avec chaque face peinte d'une couleur différente"
  }</v>
      </c>
    </row>
    <row r="70" spans="1:4" ht="15" customHeight="1">
      <c r="A70" s="92">
        <v>69</v>
      </c>
      <c r="B70" s="82" t="s">
        <v>919</v>
      </c>
      <c r="D70" t="str">
        <f t="shared" si="2"/>
        <v>"69": {
 "d100" : 69,
 "Name" : "Un bouton de porte en cristal"
  }</v>
      </c>
    </row>
    <row r="71" spans="1:4" ht="15" customHeight="1">
      <c r="A71" s="93">
        <v>70</v>
      </c>
      <c r="B71" s="80" t="s">
        <v>920</v>
      </c>
      <c r="D71" t="str">
        <f t="shared" si="2"/>
        <v>"70": {
 "d100" : 70,
 "Name" : "Un petit paquet rempli de poussière rose"
  }</v>
      </c>
    </row>
    <row r="72" spans="1:4" ht="15" customHeight="1">
      <c r="A72" s="92">
        <v>71</v>
      </c>
      <c r="B72" s="82" t="s">
        <v>921</v>
      </c>
      <c r="D72" t="str">
        <f t="shared" si="2"/>
        <v>"71": {
 "d100" : 71,
 "Name" : "Un fragment d'une belle chanson, écrite avec des notes de musique sur deux morceaux de parchemin"
  }</v>
      </c>
    </row>
    <row r="73" spans="1:4" ht="15" customHeight="1">
      <c r="A73" s="93">
        <v>72</v>
      </c>
      <c r="B73" s="80" t="s">
        <v>922</v>
      </c>
      <c r="D73" t="str">
        <f t="shared" si="2"/>
        <v>"72": {
 "d100" : 72,
 "Name" : "Une boucle d'oreille en forme de goutte d'argent faite à partir d'une vraie larme"
  }</v>
      </c>
    </row>
    <row r="74" spans="1:4" ht="15" customHeight="1">
      <c r="A74" s="92">
        <v>73</v>
      </c>
      <c r="B74" s="82" t="s">
        <v>923</v>
      </c>
      <c r="D74" t="str">
        <f t="shared" si="2"/>
        <v>"73": {
 "d100" : 73,
 "Name" : "La coquille d'un oeuf peint avec des scènes de misère humaine d'un détail troublant"
  }</v>
      </c>
    </row>
    <row r="75" spans="1:4" ht="15" customHeight="1">
      <c r="A75" s="93">
        <v>74</v>
      </c>
      <c r="B75" s="80" t="s">
        <v>924</v>
      </c>
      <c r="D75" t="str">
        <f t="shared" si="2"/>
        <v>"74": {
 "d100" : 74,
 "Name" : "Un éventail qui, une fois déplié, montre un chat endormi"
  }</v>
      </c>
    </row>
    <row r="76" spans="1:4" ht="15" customHeight="1">
      <c r="A76" s="92">
        <v>75</v>
      </c>
      <c r="B76" s="82" t="s">
        <v>925</v>
      </c>
      <c r="D76" t="str">
        <f t="shared" si="2"/>
        <v>"75": {
 "d100" : 75,
 "Name" : "Un ensemble de tubes d'os"
  }</v>
      </c>
    </row>
    <row r="77" spans="1:4" ht="15" customHeight="1">
      <c r="A77" s="93">
        <v>76</v>
      </c>
      <c r="B77" s="80" t="s">
        <v>926</v>
      </c>
      <c r="D77" t="str">
        <f t="shared" si="2"/>
        <v>"76": {
 "d100" : 76,
 "Name" : "Un trèfle à quatre feuilles à l'intérieur d'un livre qui traite des bonnes manières et de l'étiquette"
  }</v>
      </c>
    </row>
    <row r="78" spans="1:4" ht="15" customHeight="1">
      <c r="A78" s="92">
        <v>77</v>
      </c>
      <c r="B78" s="82" t="s">
        <v>927</v>
      </c>
      <c r="D78" t="str">
        <f t="shared" si="2"/>
        <v>"77": {
 "d100" : 77,
 "Name" : "Une feuille de parchemin sur laquelle est dessiné un engin mécanique complexe"
  }</v>
      </c>
    </row>
    <row r="79" spans="1:4" ht="15" customHeight="1">
      <c r="A79" s="93">
        <v>78</v>
      </c>
      <c r="B79" s="80" t="s">
        <v>928</v>
      </c>
      <c r="D79" t="str">
        <f t="shared" si="2"/>
        <v>"78": {
 "d100" : 78,
 "Name" : "Un fourreau orné dans lequel à ce jour aucune lame ne rentre"
  }</v>
      </c>
    </row>
    <row r="80" spans="1:4" ht="15" customHeight="1">
      <c r="A80" s="92">
        <v>79</v>
      </c>
      <c r="B80" s="82" t="s">
        <v>929</v>
      </c>
      <c r="D80" t="str">
        <f t="shared" si="2"/>
        <v>"79": {
 "d100" : 79,
 "Name" : "Une invitation à une fête où un assassinat a eu lieu"
  }</v>
      </c>
    </row>
    <row r="81" spans="1:4" ht="15" customHeight="1">
      <c r="A81" s="93">
        <v>80</v>
      </c>
      <c r="B81" s="80" t="s">
        <v>930</v>
      </c>
      <c r="D81" t="str">
        <f t="shared" si="2"/>
        <v>"80": {
 "d100" : 80,
 "Name" : "Un pentacle de bronze avec la gravure d'une tête de rat au centre"
  }</v>
      </c>
    </row>
    <row r="82" spans="1:4" ht="15" customHeight="1">
      <c r="A82" s="92">
        <v>81</v>
      </c>
      <c r="B82" s="82" t="s">
        <v>931</v>
      </c>
      <c r="D82" t="str">
        <f t="shared" si="2"/>
        <v>"81": {
 "d100" : 81,
 "Name" : "Un mouchoir violet brodé avec le nom d'un puissant archimage"
  }</v>
      </c>
    </row>
    <row r="83" spans="1:4" ht="15" customHeight="1">
      <c r="A83" s="93">
        <v>82</v>
      </c>
      <c r="B83" s="80" t="s">
        <v>932</v>
      </c>
      <c r="D83" t="str">
        <f t="shared" si="2"/>
        <v>"82": {
 "d100" : 82,
 "Name" : "La moitié du plan d'un temple, d'un château, ou d'une autre structure"
  }</v>
      </c>
    </row>
    <row r="84" spans="1:4" ht="15" customHeight="1">
      <c r="A84" s="92">
        <v>83</v>
      </c>
      <c r="B84" s="82" t="s">
        <v>933</v>
      </c>
      <c r="D84" t="str">
        <f t="shared" si="2"/>
        <v>"83": {
 "d100" : 83,
 "Name" : "Un peu de tissu plié qui, une fois déplié, se transforme en un élégant chapeau"
  }</v>
      </c>
    </row>
    <row r="85" spans="1:4" ht="15" customHeight="1">
      <c r="A85" s="93">
        <v>84</v>
      </c>
      <c r="B85" s="80" t="s">
        <v>934</v>
      </c>
      <c r="D85" t="str">
        <f t="shared" si="2"/>
        <v>"84": {
 "d100" : 84,
 "Name" : "Un récépissé de dépôt dans une banque d'une ville très éloignée"
  }</v>
      </c>
    </row>
    <row r="86" spans="1:4" ht="15" customHeight="1">
      <c r="A86" s="92">
        <v>85</v>
      </c>
      <c r="B86" s="82" t="s">
        <v>935</v>
      </c>
      <c r="D86" t="str">
        <f t="shared" si="2"/>
        <v>"85": {
 "d100" : 85,
 "Name" : "Un journal avec sept pages manquantes"
  }</v>
      </c>
    </row>
    <row r="87" spans="1:4" ht="15" customHeight="1">
      <c r="A87" s="93">
        <v>86</v>
      </c>
      <c r="B87" s="80" t="s">
        <v>936</v>
      </c>
      <c r="D87" t="str">
        <f t="shared" si="2"/>
        <v>"86": {
 "d100" : 86,
 "Name" : "Une tabatière en argent vide et portant une inscription sur le dessus qui dit « rêves »"
  }</v>
      </c>
    </row>
    <row r="88" spans="1:4" ht="15" customHeight="1">
      <c r="A88" s="92">
        <v>87</v>
      </c>
      <c r="B88" s="82" t="s">
        <v>937</v>
      </c>
      <c r="D88" t="str">
        <f t="shared" si="2"/>
        <v>"87": {
 "d100" : 87,
 "Name" : "Un symbole sacré en fer et consacré à un dieu inconnu"
  }</v>
      </c>
    </row>
    <row r="89" spans="1:4" ht="15" customHeight="1">
      <c r="A89" s="93">
        <v>88</v>
      </c>
      <c r="B89" s="80" t="s">
        <v>938</v>
      </c>
      <c r="D89" t="str">
        <f t="shared" si="2"/>
        <v>"88": {
 "d100" : 88,
 "Name" : "Un livre qui raconte l'histoire de l'ascension et la chute d'un héros légendaire, avec le dernier chapitre manquant"
  }</v>
      </c>
    </row>
    <row r="90" spans="1:4" ht="15" customHeight="1">
      <c r="A90" s="92">
        <v>89</v>
      </c>
      <c r="B90" s="82" t="s">
        <v>939</v>
      </c>
      <c r="D90" t="str">
        <f t="shared" si="2"/>
        <v>"89": {
 "d100" : 89,
 "Name" : "Un flacon de sang de dragon"
  }</v>
      </c>
    </row>
    <row r="91" spans="1:4" ht="15" customHeight="1">
      <c r="A91" s="93">
        <v>90</v>
      </c>
      <c r="B91" s="80" t="s">
        <v>940</v>
      </c>
      <c r="D91" t="str">
        <f t="shared" si="2"/>
        <v>"90": {
 "d100" : 90,
 "Name" : "Une ancienne flèche de conception elfique"
  }</v>
      </c>
    </row>
    <row r="92" spans="1:4" ht="15" customHeight="1">
      <c r="A92" s="92">
        <v>91</v>
      </c>
      <c r="B92" s="82" t="s">
        <v>941</v>
      </c>
      <c r="D92" t="str">
        <f t="shared" si="2"/>
        <v>"91": {
 "d100" : 91,
 "Name" : "Une aiguille qui ne se plie pas"
  }</v>
      </c>
    </row>
    <row r="93" spans="1:4" ht="15" customHeight="1">
      <c r="A93" s="93">
        <v>92</v>
      </c>
      <c r="B93" s="80" t="s">
        <v>942</v>
      </c>
      <c r="D93" t="str">
        <f t="shared" si="2"/>
        <v>"92": {
 "d100" : 92,
 "Name" : "Une broche ornée de conception naine"
  }</v>
      </c>
    </row>
    <row r="94" spans="1:4" ht="15.75" customHeight="1">
      <c r="A94" s="92">
        <v>93</v>
      </c>
      <c r="B94" s="82" t="s">
        <v>943</v>
      </c>
      <c r="D94" t="str">
        <f t="shared" si="2"/>
        <v>"93": {
 "d100" : 93,
 "Name" : "Une bouteille de vin vide portant une jolie étiquette qui dit « Le magicien des vins, Cuvée du Dragon Rouge, 331422-W »"
  }</v>
      </c>
    </row>
    <row r="95" spans="1:4" ht="15" customHeight="1">
      <c r="A95" s="93">
        <v>94</v>
      </c>
      <c r="B95" s="80" t="s">
        <v>944</v>
      </c>
      <c r="D95" t="str">
        <f t="shared" si="2"/>
        <v>"94": {
 "d100" : 94,
 "Name" : "Un couvercle avec une mosaïque multicolore en surface"
  }</v>
      </c>
    </row>
    <row r="96" spans="1:4" ht="15" customHeight="1">
      <c r="A96" s="92">
        <v>95</v>
      </c>
      <c r="B96" s="82" t="s">
        <v>945</v>
      </c>
      <c r="D96" t="str">
        <f t="shared" si="2"/>
        <v>"95": {
 "d100" : 95,
 "Name" : "Une souris pétrifiée"
  }</v>
      </c>
    </row>
    <row r="97" spans="1:4" ht="15" customHeight="1">
      <c r="A97" s="93">
        <v>96</v>
      </c>
      <c r="B97" s="80" t="s">
        <v>946</v>
      </c>
      <c r="D97" t="str">
        <f t="shared" si="2"/>
        <v>"96": {
 "d100" : 96,
 "Name" : "Un drapeau de pirate noir orné d'un crâne et des os croisés d'un dragon"
  }</v>
      </c>
    </row>
    <row r="98" spans="1:4" ht="15" customHeight="1">
      <c r="A98" s="92">
        <v>97</v>
      </c>
      <c r="B98" s="82" t="s">
        <v>947</v>
      </c>
      <c r="D98" t="str">
        <f t="shared" si="2"/>
        <v>"97": {
 "d100" : 97,
 "Name" : "Un petit crabe ou araignée mécanique qui se déplace quand il n'est pas observé"
  }</v>
      </c>
    </row>
    <row r="99" spans="1:4" ht="15" customHeight="1">
      <c r="A99" s="93">
        <v>98</v>
      </c>
      <c r="B99" s="80" t="s">
        <v>948</v>
      </c>
      <c r="D99" t="str">
        <f t="shared" si="2"/>
        <v>"98": {
 "d100" : 98,
 "Name" : "Un pot de verre contenant du lard avec une étiquette qui dit « Graisse de griffon »"
  }</v>
      </c>
    </row>
    <row r="100" spans="1:4" ht="15" customHeight="1">
      <c r="A100" s="92">
        <v>99</v>
      </c>
      <c r="B100" s="82" t="s">
        <v>949</v>
      </c>
      <c r="D100" t="str">
        <f t="shared" si="2"/>
        <v>"99": {
 "d100" : 99,
 "Name" : "Une boîte en bois avec un fond en céramique qui contient un ver vivant avec une tête à chaque extrémité de son corps"
  }</v>
      </c>
    </row>
    <row r="101" spans="1:4" ht="15" customHeight="1">
      <c r="A101" s="93">
        <v>100</v>
      </c>
      <c r="B101" s="80" t="s">
        <v>950</v>
      </c>
      <c r="D101" t="str">
        <f t="shared" si="2"/>
        <v>"100": {
 "d100" : 100,
 "Name" : "Une urne en métal contenant les cendres d'un héros"
  }</v>
      </c>
    </row>
    <row r="103" spans="1:4">
      <c r="D103" t="str">
        <f>CONCATENATE(D2,",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f>
        <v>"1":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2"/>
  <sheetViews>
    <sheetView topLeftCell="A22" workbookViewId="0">
      <selection activeCell="F32" sqref="F32"/>
    </sheetView>
  </sheetViews>
  <sheetFormatPr baseColWidth="10" defaultRowHeight="15"/>
  <cols>
    <col min="1" max="1" width="20.140625" customWidth="1"/>
  </cols>
  <sheetData>
    <row r="1" spans="1:6">
      <c r="A1" s="85" t="s">
        <v>389</v>
      </c>
      <c r="B1" s="99" t="s">
        <v>18</v>
      </c>
    </row>
    <row r="2" spans="1:6">
      <c r="A2" s="80" t="s">
        <v>828</v>
      </c>
      <c r="B2" s="81" t="s">
        <v>805</v>
      </c>
      <c r="D2" t="s">
        <v>811</v>
      </c>
      <c r="E2" s="76">
        <f>LEFT(B2,LEN(B2)-3)*IF(RIGHT(B2,2)="po",100,IF(RIGHT(B2,2)="pa",10,1))</f>
        <v>7</v>
      </c>
      <c r="F2" t="str">
        <f>""""&amp;RIGHT(A2,LEN(A2)-2)&amp;""": {
 ""Name"" : """&amp;RIGHT(A2,LEN(A2)-2)&amp;""",
 ""Category"": """&amp;D2&amp;""",
 ""Price"" : "&amp;E2&amp;"
  }"</f>
        <v>"Auberge Sordide": {
 "Name" : "Auberge Sordide",
 "Category": "HOSTEL",
 "Price" : 7
  }</v>
      </c>
    </row>
    <row r="3" spans="1:6">
      <c r="A3" s="82" t="s">
        <v>829</v>
      </c>
      <c r="B3" s="83" t="s">
        <v>34</v>
      </c>
      <c r="D3" t="s">
        <v>811</v>
      </c>
      <c r="E3" s="76">
        <f t="shared" ref="E3:E21" si="0">LEFT(B3,LEN(B3)-3)*IF(RIGHT(B3,2)="po",100,IF(RIGHT(B3,2)="pa",10,1))</f>
        <v>10</v>
      </c>
      <c r="F3" t="str">
        <f t="shared" ref="F3:F21" si="1">""""&amp;RIGHT(A3,LEN(A3)-2)&amp;""": {
 ""Name"" : """&amp;RIGHT(A3,LEN(A3)-2)&amp;""",
 ""Category"": """&amp;D3&amp;""",
 ""Price"" : "&amp;E3&amp;"
  }"</f>
        <v>"Auberge Pauvre": {
 "Name" : "Auberge Pauvre",
 "Category": "HOSTEL",
 "Price" : 10
  }</v>
      </c>
    </row>
    <row r="4" spans="1:6">
      <c r="A4" s="80" t="s">
        <v>830</v>
      </c>
      <c r="B4" s="81" t="s">
        <v>42</v>
      </c>
      <c r="D4" t="s">
        <v>811</v>
      </c>
      <c r="E4" s="76">
        <f t="shared" si="0"/>
        <v>50</v>
      </c>
      <c r="F4" t="str">
        <f t="shared" si="1"/>
        <v>"Auberge Modeste": {
 "Name" : "Auberge Modeste",
 "Category": "HOSTEL",
 "Price" : 50
  }</v>
      </c>
    </row>
    <row r="5" spans="1:6">
      <c r="A5" s="82" t="s">
        <v>831</v>
      </c>
      <c r="B5" s="83" t="s">
        <v>806</v>
      </c>
      <c r="D5" t="s">
        <v>811</v>
      </c>
      <c r="E5" s="76">
        <f t="shared" si="0"/>
        <v>80</v>
      </c>
      <c r="F5" t="str">
        <f t="shared" si="1"/>
        <v>"Auberge Confortable": {
 "Name" : "Auberge Confortable",
 "Category": "HOSTEL",
 "Price" : 80
  }</v>
      </c>
    </row>
    <row r="6" spans="1:6">
      <c r="A6" s="80" t="s">
        <v>832</v>
      </c>
      <c r="B6" s="81" t="s">
        <v>29</v>
      </c>
      <c r="D6" t="s">
        <v>811</v>
      </c>
      <c r="E6" s="76">
        <f t="shared" si="0"/>
        <v>200</v>
      </c>
      <c r="F6" t="str">
        <f t="shared" si="1"/>
        <v>"Auberge Riche": {
 "Name" : "Auberge Riche",
 "Category": "HOSTEL",
 "Price" : 200
  }</v>
      </c>
    </row>
    <row r="7" spans="1:6" ht="25.5">
      <c r="A7" s="82" t="s">
        <v>833</v>
      </c>
      <c r="B7" s="83" t="s">
        <v>497</v>
      </c>
      <c r="D7" t="s">
        <v>811</v>
      </c>
      <c r="E7" s="76">
        <f t="shared" si="0"/>
        <v>400</v>
      </c>
      <c r="F7" t="str">
        <f t="shared" si="1"/>
        <v>"Auberge Aristocratique": {
 "Name" : "Auberge Aristocratique",
 "Category": "HOSTEL",
 "Price" : 400
  }</v>
      </c>
    </row>
    <row r="8" spans="1:6">
      <c r="A8" s="82" t="s">
        <v>822</v>
      </c>
      <c r="B8" s="83" t="s">
        <v>807</v>
      </c>
      <c r="D8" t="s">
        <v>812</v>
      </c>
      <c r="E8" s="76">
        <f t="shared" si="0"/>
        <v>3</v>
      </c>
      <c r="F8" t="str">
        <f t="shared" si="1"/>
        <v>"Repas Sordide": {
 "Name" : "Repas Sordide",
 "Category": "MEAL",
 "Price" : 3
  }</v>
      </c>
    </row>
    <row r="9" spans="1:6">
      <c r="A9" s="80" t="s">
        <v>827</v>
      </c>
      <c r="B9" s="81" t="s">
        <v>808</v>
      </c>
      <c r="D9" t="s">
        <v>812</v>
      </c>
      <c r="E9" s="76">
        <f t="shared" si="0"/>
        <v>6</v>
      </c>
      <c r="F9" t="str">
        <f t="shared" si="1"/>
        <v>"Repas Pauvre": {
 "Name" : "Repas Pauvre",
 "Category": "MEAL",
 "Price" : 6
  }</v>
      </c>
    </row>
    <row r="10" spans="1:6">
      <c r="A10" s="82" t="s">
        <v>826</v>
      </c>
      <c r="B10" s="83" t="s">
        <v>809</v>
      </c>
      <c r="D10" t="s">
        <v>812</v>
      </c>
      <c r="E10" s="76">
        <f t="shared" si="0"/>
        <v>30</v>
      </c>
      <c r="F10" t="str">
        <f t="shared" si="1"/>
        <v>"Repas Modeste": {
 "Name" : "Repas Modeste",
 "Category": "MEAL",
 "Price" : 30
  }</v>
      </c>
    </row>
    <row r="11" spans="1:6">
      <c r="A11" s="80" t="s">
        <v>825</v>
      </c>
      <c r="B11" s="81" t="s">
        <v>42</v>
      </c>
      <c r="D11" t="s">
        <v>812</v>
      </c>
      <c r="E11" s="76">
        <f t="shared" si="0"/>
        <v>50</v>
      </c>
      <c r="F11" t="str">
        <f t="shared" si="1"/>
        <v>"Repas Confortable": {
 "Name" : "Repas Confortable",
 "Category": "MEAL",
 "Price" : 50
  }</v>
      </c>
    </row>
    <row r="12" spans="1:6">
      <c r="A12" s="82" t="s">
        <v>824</v>
      </c>
      <c r="B12" s="83" t="s">
        <v>806</v>
      </c>
      <c r="D12" t="s">
        <v>812</v>
      </c>
      <c r="E12" s="76">
        <f t="shared" si="0"/>
        <v>80</v>
      </c>
      <c r="F12" t="str">
        <f t="shared" si="1"/>
        <v>"Repas Riche": {
 "Name" : "Repas Riche",
 "Category": "MEAL",
 "Price" : 80
  }</v>
      </c>
    </row>
    <row r="13" spans="1:6">
      <c r="A13" s="80" t="s">
        <v>823</v>
      </c>
      <c r="B13" s="81" t="s">
        <v>29</v>
      </c>
      <c r="D13" t="s">
        <v>812</v>
      </c>
      <c r="E13" s="76">
        <f t="shared" si="0"/>
        <v>200</v>
      </c>
      <c r="F13" t="str">
        <f t="shared" si="1"/>
        <v>"Repas Aristocratique": {
 "Name" : "Repas Aristocratique",
 "Category": "MEAL",
 "Price" : 200
  }</v>
      </c>
    </row>
    <row r="14" spans="1:6" ht="25.5">
      <c r="A14" s="80" t="s">
        <v>813</v>
      </c>
      <c r="B14" s="81" t="s">
        <v>84</v>
      </c>
      <c r="D14" t="s">
        <v>812</v>
      </c>
      <c r="E14" s="76">
        <f t="shared" si="0"/>
        <v>1000</v>
      </c>
      <c r="F14" t="str">
        <f t="shared" si="1"/>
        <v>"Banquet (par personne)": {
 "Name" : "Banquet (par personne)",
 "Category": "MEAL",
 "Price" : 1000
  }</v>
      </c>
    </row>
    <row r="15" spans="1:6" ht="25.5">
      <c r="A15" s="82" t="s">
        <v>819</v>
      </c>
      <c r="B15" s="83" t="s">
        <v>809</v>
      </c>
      <c r="D15" t="s">
        <v>814</v>
      </c>
      <c r="E15" s="76">
        <f t="shared" si="0"/>
        <v>30</v>
      </c>
      <c r="F15" t="str">
        <f t="shared" si="1"/>
        <v>"Viande, gros morceau": {
 "Name" : "Viande, gros morceau",
 "Category": "FOOD",
 "Price" : 30
  }</v>
      </c>
    </row>
    <row r="16" spans="1:6" ht="25.5">
      <c r="A16" s="80" t="s">
        <v>818</v>
      </c>
      <c r="B16" s="81" t="s">
        <v>34</v>
      </c>
      <c r="D16" t="s">
        <v>814</v>
      </c>
      <c r="E16" s="76">
        <f t="shared" si="0"/>
        <v>10</v>
      </c>
      <c r="F16" t="str">
        <f t="shared" si="1"/>
        <v>"Fromage, gros morceau": {
 "Name" : "Fromage, gros morceau",
 "Category": "FOOD",
 "Price" : 10
  }</v>
      </c>
    </row>
    <row r="17" spans="1:6">
      <c r="A17" s="82" t="s">
        <v>817</v>
      </c>
      <c r="B17" s="83" t="s">
        <v>537</v>
      </c>
      <c r="D17" t="s">
        <v>814</v>
      </c>
      <c r="E17" s="76">
        <f t="shared" si="0"/>
        <v>2</v>
      </c>
      <c r="F17" t="str">
        <f t="shared" si="1"/>
        <v>"Pain, miche": {
 "Name" : "Pain, miche",
 "Category": "FOOD",
 "Price" : 2
  }</v>
      </c>
    </row>
    <row r="18" spans="1:6">
      <c r="A18" s="82" t="s">
        <v>816</v>
      </c>
      <c r="B18" s="83" t="s">
        <v>24</v>
      </c>
      <c r="D18" t="s">
        <v>815</v>
      </c>
      <c r="E18" s="76">
        <f t="shared" si="0"/>
        <v>20</v>
      </c>
      <c r="F18" t="str">
        <f t="shared" si="1"/>
        <v>"Vin Ordinaire (pichet)": {
 "Name" : "Vin Ordinaire (pichet)",
 "Category": "DRINK",
 "Price" : 20
  }</v>
      </c>
    </row>
    <row r="19" spans="1:6">
      <c r="A19" s="80" t="s">
        <v>810</v>
      </c>
      <c r="B19" s="80" t="s">
        <v>84</v>
      </c>
      <c r="D19" t="s">
        <v>815</v>
      </c>
      <c r="E19" s="76">
        <f t="shared" si="0"/>
        <v>1000</v>
      </c>
      <c r="F19" t="str">
        <f t="shared" si="1"/>
        <v>"Fin (bouteille)": {
 "Name" : "Fin (bouteille)",
 "Category": "DRINK",
 "Price" : 1000
  }</v>
      </c>
    </row>
    <row r="20" spans="1:6">
      <c r="A20" s="80" t="s">
        <v>820</v>
      </c>
      <c r="B20" s="81" t="s">
        <v>604</v>
      </c>
      <c r="D20" t="s">
        <v>815</v>
      </c>
      <c r="E20" s="76">
        <f t="shared" si="0"/>
        <v>4</v>
      </c>
      <c r="F20" t="str">
        <f t="shared" si="1"/>
        <v>"Chope de bière": {
 "Name" : "Chope de bière",
 "Category": "DRINK",
 "Price" : 4
  }</v>
      </c>
    </row>
    <row r="21" spans="1:6">
      <c r="A21" s="82" t="s">
        <v>821</v>
      </c>
      <c r="B21" s="83" t="s">
        <v>24</v>
      </c>
      <c r="D21" t="s">
        <v>815</v>
      </c>
      <c r="E21" s="76">
        <f t="shared" si="0"/>
        <v>20</v>
      </c>
      <c r="F21" t="str">
        <f t="shared" si="1"/>
        <v>"Cruche de bière": {
 "Name" : "Cruche de bière",
 "Category": "DRINK",
 "Price" : 20
  }</v>
      </c>
    </row>
    <row r="22" spans="1:6">
      <c r="F22" t="str">
        <f>CONCATENATE(F2,",
",F3,",
",F4,",
",F5,",
",F6,",
",F7,",
",F8,",
",F9,",
",F10,",
",F11,",
",F12,",
",F13,",
",F14,",
",F15,",
",F16,",
",F17,",
",F18,",
",F19,",
",F20,",
",F21)</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row>
    <row r="23" spans="1:6">
      <c r="A23" s="85" t="s">
        <v>848</v>
      </c>
      <c r="B23" s="85" t="s">
        <v>18</v>
      </c>
    </row>
    <row r="24" spans="1:6">
      <c r="A24" s="80" t="s">
        <v>834</v>
      </c>
      <c r="B24" s="80" t="s">
        <v>835</v>
      </c>
      <c r="D24" t="s">
        <v>843</v>
      </c>
      <c r="F24" t="str">
        <f>""""&amp;RIGHT(A24,LEN(A24)-2)&amp;""": {
 ""Name"" : """&amp;RIGHT(A24,LEN(A24)-2)&amp;""",
 ""Category"": """&amp;D24&amp;""",
 ""Price"" : """&amp;B24&amp;"""
  }"</f>
        <v>"Non qualifié": {
 "Name" : "Non qualifié",
 "Category": "HIRING",
 "Price" : "2 pa par jour"
  }</v>
      </c>
    </row>
    <row r="25" spans="1:6">
      <c r="A25" s="82" t="s">
        <v>836</v>
      </c>
      <c r="B25" s="82" t="s">
        <v>837</v>
      </c>
      <c r="D25" t="s">
        <v>843</v>
      </c>
      <c r="F25" t="str">
        <f t="shared" ref="F25:F30" si="2">""""&amp;RIGHT(A25,LEN(A25)-2)&amp;""": {
 ""Name"" : """&amp;RIGHT(A25,LEN(A25)-2)&amp;""",
 ""Category"": """&amp;D25&amp;""",
 ""Price"" : """&amp;B25&amp;"""
  }"</f>
        <v>"Qualifié": {
 "Name" : "Qualifié",
 "Category": "HIRING",
 "Price" : "2 po par jour"
  }</v>
      </c>
    </row>
    <row r="26" spans="1:6" ht="25.5">
      <c r="A26" s="80" t="s">
        <v>844</v>
      </c>
      <c r="B26" s="80" t="s">
        <v>838</v>
      </c>
      <c r="D26" t="s">
        <v>843</v>
      </c>
      <c r="F26" t="str">
        <f t="shared" si="2"/>
        <v>"Messager": {
 "Name" : "Messager",
 "Category": "HIRING",
 "Price" : "2 pc par 1,5 kilomètre"
  }</v>
      </c>
    </row>
    <row r="27" spans="1:6" ht="25.5">
      <c r="A27" s="82" t="s">
        <v>846</v>
      </c>
      <c r="B27" s="82" t="s">
        <v>505</v>
      </c>
      <c r="D27" t="s">
        <v>845</v>
      </c>
      <c r="F27" t="str">
        <f t="shared" si="2"/>
        <v>"Péage routier ou porte": {
 "Name" : "Péage routier ou porte",
 "Category": "TRANSPORT",
 "Price" : "1 pc"
  }</v>
      </c>
    </row>
    <row r="28" spans="1:6">
      <c r="A28" s="82" t="s">
        <v>839</v>
      </c>
      <c r="B28" s="82" t="s">
        <v>505</v>
      </c>
      <c r="D28" t="s">
        <v>845</v>
      </c>
      <c r="F28" t="str">
        <f t="shared" si="2"/>
        <v>"En ville": {
 "Name" : "En ville",
 "Category": "TRANSPORT",
 "Price" : "1 pc"
  }</v>
      </c>
    </row>
    <row r="29" spans="1:6" ht="25.5">
      <c r="A29" s="80" t="s">
        <v>840</v>
      </c>
      <c r="B29" s="80" t="s">
        <v>841</v>
      </c>
      <c r="D29" t="s">
        <v>845</v>
      </c>
      <c r="F29" t="str">
        <f t="shared" si="2"/>
        <v>"Entre deux villes": {
 "Name" : "Entre deux villes",
 "Category": "TRANSPORT",
 "Price" : "3 pc par 1,5 kilomètre"
  }</v>
      </c>
    </row>
    <row r="30" spans="1:6" ht="25.5">
      <c r="A30" s="82" t="s">
        <v>847</v>
      </c>
      <c r="B30" s="82" t="s">
        <v>842</v>
      </c>
      <c r="D30" t="s">
        <v>845</v>
      </c>
      <c r="F30" t="str">
        <f t="shared" si="2"/>
        <v>"Voyage en bateau": {
 "Name" : "Voyage en bateau",
 "Category": "TRANSPORT",
 "Price" : "1 pa par 1,5 kilomètre"
  }</v>
      </c>
    </row>
    <row r="32" spans="1:6">
      <c r="F32" t="str">
        <f>CONCATENATE(F24,",
",F25,",
",F26,",
",F27,",
",F28,",
",F29,",
",F30)</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8"/>
  <sheetViews>
    <sheetView topLeftCell="B10" workbookViewId="0">
      <selection activeCell="I28" sqref="I28:I106"/>
    </sheetView>
  </sheetViews>
  <sheetFormatPr baseColWidth="10" defaultRowHeight="15"/>
  <cols>
    <col min="1" max="1" width="31.140625" customWidth="1"/>
    <col min="2" max="2" width="19.42578125" customWidth="1"/>
    <col min="5" max="5" width="12.42578125" customWidth="1"/>
    <col min="6" max="6" width="8.28515625" customWidth="1"/>
    <col min="7" max="7" width="10.42578125" customWidth="1"/>
  </cols>
  <sheetData>
    <row r="1" spans="1:14">
      <c r="A1" s="85" t="s">
        <v>389</v>
      </c>
      <c r="B1" s="85" t="s">
        <v>15</v>
      </c>
      <c r="C1" s="85" t="s">
        <v>18</v>
      </c>
      <c r="D1" s="85" t="s">
        <v>17</v>
      </c>
    </row>
    <row r="2" spans="1:14" s="90" customFormat="1">
      <c r="A2" s="84" t="s">
        <v>556</v>
      </c>
      <c r="B2" s="84"/>
      <c r="C2" s="84"/>
      <c r="D2" s="84"/>
      <c r="E2" s="90" t="s">
        <v>700</v>
      </c>
      <c r="H2" s="90" t="str">
        <f>""""&amp;E2&amp;""": {""Code"": """&amp;E2&amp;""", ""Name"": """&amp;A2&amp;"""}"</f>
        <v>"ARCANE_FOCUSER": {"Code": "ARCANE_FOCUSER", "Name": "Focaliseur arcanique"}</v>
      </c>
    </row>
    <row r="3" spans="1:14">
      <c r="A3" s="82" t="s">
        <v>687</v>
      </c>
      <c r="B3" s="82" t="s">
        <v>557</v>
      </c>
      <c r="C3" s="83" t="s">
        <v>84</v>
      </c>
      <c r="D3" s="83" t="s">
        <v>28</v>
      </c>
      <c r="E3" s="41" t="s">
        <v>700</v>
      </c>
      <c r="F3" s="76">
        <f>LEFT(C3,LEN(C3)-3)*IF(RIGHT(C3,2)="po",100,IF(RIGHT(C3,2)="pa",10,1))</f>
        <v>1000</v>
      </c>
      <c r="G3" s="76" t="str">
        <f>IF(RIGHT(D3,2)="kg",LEFT(D3,LEN(D3)-3)*1000,LEFT(D3,LEN(D3)-2))</f>
        <v>500</v>
      </c>
      <c r="H3" s="90"/>
      <c r="I3" t="str">
        <f>""""&amp;A3&amp;""": {
 ""Name"" : """&amp;A3&amp;""",
 ""OV"" : """&amp;B3&amp;""",
 ""Category"": """&amp;E3&amp;""",
 ""Weight"" : "&amp;G3&amp;",
 ""Price"" : "&amp;F3&amp;"
  }"</f>
        <v>"Baguette": {
 "Name" : "Baguette",
 "OV" : "Wand",
 "Category": "ARCANE_FOCUSER",
 "Weight" : 500,
 "Price" : 1000
  }</v>
      </c>
      <c r="J3" s="41"/>
      <c r="K3" s="41"/>
      <c r="L3" s="41"/>
      <c r="M3" s="41"/>
      <c r="N3" s="41"/>
    </row>
    <row r="4" spans="1:14">
      <c r="A4" s="80" t="s">
        <v>951</v>
      </c>
      <c r="B4" s="80" t="s">
        <v>558</v>
      </c>
      <c r="C4" s="81" t="s">
        <v>38</v>
      </c>
      <c r="D4" s="81" t="s">
        <v>23</v>
      </c>
      <c r="E4" s="41" t="s">
        <v>700</v>
      </c>
      <c r="F4" s="76">
        <f t="shared" ref="F4:F67" si="0">LEFT(C4,LEN(C4)-3)*IF(RIGHT(C4,2)="po",100,IF(RIGHT(C4,2)="pa",10,1))</f>
        <v>500</v>
      </c>
      <c r="G4" s="76">
        <f t="shared" ref="G4:G67" si="1">IF(RIGHT(D4,2)="kg",LEFT(D4,LEN(D4)-3)*1000,LEFT(D4,LEN(D4)-2))</f>
        <v>2000</v>
      </c>
      <c r="H4" s="90"/>
      <c r="I4" t="str">
        <f>""""&amp;A4&amp;""": {
 ""Name"" : """&amp;A4&amp;""",
 ""OV"" : """&amp;B4&amp;""",
 ""Category"": """&amp;E4&amp;""",
 ""Weight"" : "&amp;G4&amp;",
 ""Price"" : "&amp;F4&amp;"
  }"</f>
        <v>"Bâton d'arcane": {
 "Name" : "Bâton d'arcane",
 "OV" : "Staff",
 "Category": "ARCANE_FOCUSER",
 "Weight" : 2000,
 "Price" : 500
  }</v>
      </c>
      <c r="J4" s="41"/>
      <c r="K4" s="41"/>
      <c r="L4" s="41"/>
      <c r="M4" s="41"/>
      <c r="N4" s="41"/>
    </row>
    <row r="5" spans="1:14">
      <c r="A5" s="82" t="s">
        <v>688</v>
      </c>
      <c r="B5" s="82" t="s">
        <v>559</v>
      </c>
      <c r="C5" s="83" t="s">
        <v>84</v>
      </c>
      <c r="D5" s="83" t="s">
        <v>28</v>
      </c>
      <c r="E5" s="41" t="s">
        <v>700</v>
      </c>
      <c r="F5" s="76">
        <f t="shared" si="0"/>
        <v>1000</v>
      </c>
      <c r="G5" s="76" t="str">
        <f t="shared" si="1"/>
        <v>500</v>
      </c>
      <c r="H5" s="90"/>
      <c r="I5" t="str">
        <f>""""&amp;A5&amp;""": {
 ""Name"" : """&amp;A5&amp;""",
 ""OV"" : """&amp;B5&amp;""",
 ""Category"": """&amp;E5&amp;""",
 ""Weight"" : "&amp;G5&amp;",
 ""Price"" : "&amp;F5&amp;"
  }"</f>
        <v>"Boule de cristal": {
 "Name" : "Boule de cristal",
 "OV" : "Crystal",
 "Category": "ARCANE_FOCUSER",
 "Weight" : 500,
 "Price" : 1000
  }</v>
      </c>
      <c r="J5" s="41"/>
      <c r="K5" s="41"/>
      <c r="L5" s="41"/>
      <c r="M5" s="41"/>
      <c r="N5" s="41"/>
    </row>
    <row r="6" spans="1:14">
      <c r="A6" s="80" t="s">
        <v>689</v>
      </c>
      <c r="B6" s="80" t="s">
        <v>560</v>
      </c>
      <c r="C6" s="81" t="s">
        <v>77</v>
      </c>
      <c r="D6" s="81" t="s">
        <v>45</v>
      </c>
      <c r="E6" s="41" t="s">
        <v>700</v>
      </c>
      <c r="F6" s="76">
        <f t="shared" si="0"/>
        <v>2000</v>
      </c>
      <c r="G6" s="76">
        <f t="shared" si="1"/>
        <v>1500</v>
      </c>
      <c r="H6" s="90"/>
      <c r="I6" t="str">
        <f>""""&amp;A6&amp;""": {
 ""Name"" : """&amp;A6&amp;""",
 ""OV"" : """&amp;B6&amp;""",
 ""Category"": """&amp;E6&amp;""",
 ""Weight"" : "&amp;G6&amp;",
 ""Price"" : "&amp;F6&amp;"
  }"</f>
        <v>"Orbe": {
 "Name" : "Orbe",
 "OV" : "Orb",
 "Category": "ARCANE_FOCUSER",
 "Weight" : 1500,
 "Price" : 2000
  }</v>
      </c>
      <c r="J6" s="41"/>
      <c r="K6" s="41"/>
      <c r="L6" s="41"/>
      <c r="M6" s="41"/>
      <c r="N6" s="41"/>
    </row>
    <row r="7" spans="1:14">
      <c r="A7" s="82" t="s">
        <v>690</v>
      </c>
      <c r="B7" s="82" t="s">
        <v>561</v>
      </c>
      <c r="C7" s="83" t="s">
        <v>84</v>
      </c>
      <c r="D7" s="83" t="s">
        <v>33</v>
      </c>
      <c r="E7" s="41" t="s">
        <v>700</v>
      </c>
      <c r="F7" s="76">
        <f t="shared" si="0"/>
        <v>1000</v>
      </c>
      <c r="G7" s="76">
        <f t="shared" si="1"/>
        <v>1000</v>
      </c>
      <c r="H7" s="90"/>
      <c r="I7" t="str">
        <f>""""&amp;A7&amp;""": {
 ""Name"" : """&amp;A7&amp;""",
 ""OV"" : """&amp;B7&amp;""",
 ""Category"": """&amp;E7&amp;""",
 ""Weight"" : "&amp;G7&amp;",
 ""Price"" : "&amp;F7&amp;"
  }"</f>
        <v>"Sceptre": {
 "Name" : "Sceptre",
 "OV" : "Rod",
 "Category": "ARCANE_FOCUSER",
 "Weight" : 1000,
 "Price" : 1000
  }</v>
      </c>
      <c r="J7" s="41"/>
      <c r="K7" s="41"/>
      <c r="L7" s="41"/>
      <c r="M7" s="41"/>
      <c r="N7" s="41"/>
    </row>
    <row r="8" spans="1:14" s="90" customFormat="1">
      <c r="A8" s="84" t="s">
        <v>562</v>
      </c>
      <c r="B8" s="84"/>
      <c r="C8" s="84"/>
      <c r="D8" s="84"/>
      <c r="E8" s="90" t="s">
        <v>701</v>
      </c>
      <c r="F8" s="89"/>
      <c r="G8" s="89"/>
      <c r="H8" s="90" t="str">
        <f>""""&amp;E8&amp;""": {""Code"": """&amp;E8&amp;""", ""Name"": """&amp;A8&amp;"""}"</f>
        <v>"DRUIDIC_FOCUSER": {"Code": "DRUIDIC_FOCUSER", "Name": "Focaliseur druidique"}</v>
      </c>
      <c r="I8"/>
    </row>
    <row r="9" spans="1:14">
      <c r="A9" s="82" t="s">
        <v>686</v>
      </c>
      <c r="B9" s="82" t="s">
        <v>563</v>
      </c>
      <c r="C9" s="83" t="s">
        <v>84</v>
      </c>
      <c r="D9" s="83" t="s">
        <v>28</v>
      </c>
      <c r="E9" s="41" t="s">
        <v>701</v>
      </c>
      <c r="F9" s="76">
        <f t="shared" si="0"/>
        <v>1000</v>
      </c>
      <c r="G9" s="76" t="str">
        <f t="shared" si="1"/>
        <v>500</v>
      </c>
      <c r="H9" s="90"/>
      <c r="I9" t="str">
        <f>""""&amp;A9&amp;""": {
 ""Name"" : """&amp;A9&amp;""",
 ""OV"" : """&amp;B9&amp;""",
 ""Category"": """&amp;E9&amp;""",
 ""Weight"" : "&amp;G9&amp;",
 ""Price"" : "&amp;F9&amp;"
  }"</f>
        <v>"Baguette d'if": {
 "Name" : "Baguette d'if",
 "OV" : "Yew wand",
 "Category": "DRUIDIC_FOCUSER",
 "Weight" : 500,
 "Price" : 1000
  }</v>
      </c>
      <c r="J9" s="41"/>
      <c r="K9" s="41"/>
      <c r="L9" s="41"/>
      <c r="M9" s="41"/>
      <c r="N9" s="41"/>
    </row>
    <row r="10" spans="1:14">
      <c r="A10" s="80" t="s">
        <v>952</v>
      </c>
      <c r="B10" s="80" t="s">
        <v>564</v>
      </c>
      <c r="C10" s="81" t="s">
        <v>38</v>
      </c>
      <c r="D10" s="81" t="s">
        <v>23</v>
      </c>
      <c r="E10" s="41" t="s">
        <v>701</v>
      </c>
      <c r="F10" s="76">
        <f t="shared" si="0"/>
        <v>500</v>
      </c>
      <c r="G10" s="76">
        <f t="shared" si="1"/>
        <v>2000</v>
      </c>
      <c r="H10" s="90"/>
      <c r="I10" t="str">
        <f>""""&amp;A10&amp;""": {
 ""Name"" : """&amp;A10&amp;""",
 ""OV"" : """&amp;B10&amp;""",
 ""Category"": """&amp;E10&amp;""",
 ""Weight"" : "&amp;G10&amp;",
 ""Price"" : "&amp;F10&amp;"
  }"</f>
        <v>"Bâton druidique": {
 "Name" : "Bâton druidique",
 "OV" : "Wooden staff",
 "Category": "DRUIDIC_FOCUSER",
 "Weight" : 2000,
 "Price" : 500
  }</v>
      </c>
      <c r="J10" s="41"/>
      <c r="K10" s="41"/>
      <c r="L10" s="41"/>
      <c r="M10" s="41"/>
      <c r="N10" s="41"/>
    </row>
    <row r="11" spans="1:14">
      <c r="A11" s="82" t="s">
        <v>685</v>
      </c>
      <c r="B11" s="82" t="s">
        <v>565</v>
      </c>
      <c r="C11" s="83" t="s">
        <v>46</v>
      </c>
      <c r="D11" s="92" t="s">
        <v>298</v>
      </c>
      <c r="E11" s="41" t="s">
        <v>701</v>
      </c>
      <c r="F11" s="76">
        <f t="shared" si="0"/>
        <v>100</v>
      </c>
      <c r="G11" s="76" t="str">
        <f t="shared" si="1"/>
        <v>0</v>
      </c>
      <c r="H11" s="90"/>
      <c r="I11" t="str">
        <f>""""&amp;A11&amp;""": {
 ""Name"" : """&amp;A11&amp;""",
 ""OV"" : """&amp;B11&amp;""",
 ""Category"": """&amp;E11&amp;""",
 ""Weight"" : "&amp;G11&amp;",
 ""Price"" : "&amp;F11&amp;"
  }"</f>
        <v>"Branche de gui": {
 "Name" : "Branche de gui",
 "OV" : "Sprig of mistletoe",
 "Category": "DRUIDIC_FOCUSER",
 "Weight" : 0,
 "Price" : 100
  }</v>
      </c>
      <c r="J11" s="41"/>
      <c r="K11" s="41"/>
      <c r="L11" s="41"/>
      <c r="M11" s="41"/>
      <c r="N11" s="41"/>
    </row>
    <row r="12" spans="1:14">
      <c r="A12" s="80" t="s">
        <v>566</v>
      </c>
      <c r="B12" s="80" t="s">
        <v>566</v>
      </c>
      <c r="C12" s="81" t="s">
        <v>46</v>
      </c>
      <c r="D12" s="93" t="s">
        <v>298</v>
      </c>
      <c r="E12" s="41" t="s">
        <v>701</v>
      </c>
      <c r="F12" s="76">
        <f t="shared" si="0"/>
        <v>100</v>
      </c>
      <c r="G12" s="76" t="str">
        <f t="shared" si="1"/>
        <v>0</v>
      </c>
      <c r="H12" s="90"/>
      <c r="I12" t="str">
        <f>""""&amp;A12&amp;""": {
 ""Name"" : """&amp;A12&amp;""",
 ""OV"" : """&amp;B12&amp;""",
 ""Category"": """&amp;E12&amp;""",
 ""Weight"" : "&amp;G12&amp;",
 ""Price"" : "&amp;F12&amp;"
  }"</f>
        <v>"Totem": {
 "Name" : "Totem",
 "OV" : "Totem",
 "Category": "DRUIDIC_FOCUSER",
 "Weight" : 0,
 "Price" : 100
  }</v>
      </c>
      <c r="J12" s="41"/>
      <c r="K12" s="41"/>
      <c r="L12" s="41"/>
      <c r="M12" s="41"/>
      <c r="N12" s="41"/>
    </row>
    <row r="13" spans="1:14" s="90" customFormat="1">
      <c r="A13" s="79" t="s">
        <v>601</v>
      </c>
      <c r="B13" s="79"/>
      <c r="C13" s="79"/>
      <c r="D13" s="79"/>
      <c r="E13" s="90" t="s">
        <v>702</v>
      </c>
      <c r="F13" s="89"/>
      <c r="G13" s="89"/>
      <c r="H13" s="90" t="str">
        <f>""""&amp;E13&amp;""": {""Code"": """&amp;E13&amp;""", ""Name"": """&amp;A13&amp;"""}"</f>
        <v>"AMMUNITION": {"Code": "AMMUNITION", "Name": "Munitions"}</v>
      </c>
      <c r="I13"/>
    </row>
    <row r="14" spans="1:14">
      <c r="A14" s="80" t="s">
        <v>694</v>
      </c>
      <c r="B14" s="80" t="s">
        <v>602</v>
      </c>
      <c r="C14" s="81" t="s">
        <v>46</v>
      </c>
      <c r="D14" s="81" t="s">
        <v>28</v>
      </c>
      <c r="E14" s="41" t="s">
        <v>702</v>
      </c>
      <c r="F14" s="76">
        <f t="shared" si="0"/>
        <v>100</v>
      </c>
      <c r="G14" s="76" t="str">
        <f t="shared" si="1"/>
        <v>500</v>
      </c>
      <c r="H14" s="90"/>
      <c r="I14" t="str">
        <f>""""&amp;A14&amp;""": {
 ""Name"" : """&amp;A14&amp;""",
 ""OV"" : """&amp;B14&amp;""",
 ""Category"": """&amp;E14&amp;""",
 ""Weight"" : "&amp;G14&amp;",
 ""Price"" : "&amp;F14&amp;"
  }"</f>
        <v>"Aiguilles de sarbacane (50)": {
 "Name" : "Aiguilles de sarbacane (50)",
 "OV" : "Blowgun needles",
 "Category": "AMMUNITION",
 "Weight" : 500,
 "Price" : 100
  }</v>
      </c>
      <c r="J14" s="41"/>
      <c r="K14" s="41"/>
      <c r="L14" s="41"/>
      <c r="M14" s="41"/>
      <c r="N14" s="41"/>
    </row>
    <row r="15" spans="1:14">
      <c r="A15" s="82" t="s">
        <v>693</v>
      </c>
      <c r="B15" s="82" t="s">
        <v>603</v>
      </c>
      <c r="C15" s="83" t="s">
        <v>604</v>
      </c>
      <c r="D15" s="83" t="s">
        <v>605</v>
      </c>
      <c r="E15" s="41" t="s">
        <v>702</v>
      </c>
      <c r="F15" s="76">
        <f t="shared" si="0"/>
        <v>4</v>
      </c>
      <c r="G15" s="76" t="str">
        <f t="shared" si="1"/>
        <v>750</v>
      </c>
      <c r="H15" s="90"/>
      <c r="I15" t="str">
        <f>""""&amp;A15&amp;""": {
 ""Name"" : """&amp;A15&amp;""",
 ""OV"" : """&amp;B15&amp;""",
 ""Category"": """&amp;E15&amp;""",
 ""Weight"" : "&amp;G15&amp;",
 ""Price"" : "&amp;F15&amp;"
  }"</f>
        <v>"Billes de fronde (20)": {
 "Name" : "Billes de fronde (20)",
 "OV" : "Sling bullets",
 "Category": "AMMUNITION",
 "Weight" : 750,
 "Price" : 4
  }</v>
      </c>
      <c r="J15" s="41"/>
      <c r="K15" s="41"/>
      <c r="L15" s="41"/>
      <c r="M15" s="41"/>
      <c r="N15" s="41"/>
    </row>
    <row r="16" spans="1:14">
      <c r="A16" s="80" t="s">
        <v>692</v>
      </c>
      <c r="B16" s="80" t="s">
        <v>606</v>
      </c>
      <c r="C16" s="81" t="s">
        <v>46</v>
      </c>
      <c r="D16" s="81" t="s">
        <v>605</v>
      </c>
      <c r="E16" s="41" t="s">
        <v>702</v>
      </c>
      <c r="F16" s="76">
        <f t="shared" si="0"/>
        <v>100</v>
      </c>
      <c r="G16" s="76" t="str">
        <f t="shared" si="1"/>
        <v>750</v>
      </c>
      <c r="H16" s="90"/>
      <c r="I16" t="str">
        <f>""""&amp;A16&amp;""": {
 ""Name"" : """&amp;A16&amp;""",
 ""OV"" : """&amp;B16&amp;""",
 ""Category"": """&amp;E16&amp;""",
 ""Weight"" : "&amp;G16&amp;",
 ""Price"" : "&amp;F16&amp;"
  }"</f>
        <v>"Carreaux d'arbalète (20)": {
 "Name" : "Carreaux d'arbalète (20)",
 "OV" : "Crossbow bolts",
 "Category": "AMMUNITION",
 "Weight" : 750,
 "Price" : 100
  }</v>
      </c>
      <c r="J16" s="41"/>
      <c r="K16" s="41"/>
      <c r="L16" s="41"/>
      <c r="M16" s="41"/>
      <c r="N16" s="41"/>
    </row>
    <row r="17" spans="1:14">
      <c r="A17" s="82" t="s">
        <v>691</v>
      </c>
      <c r="B17" s="82" t="s">
        <v>607</v>
      </c>
      <c r="C17" s="83" t="s">
        <v>46</v>
      </c>
      <c r="D17" s="83" t="s">
        <v>28</v>
      </c>
      <c r="E17" s="41" t="s">
        <v>702</v>
      </c>
      <c r="F17" s="76">
        <f t="shared" si="0"/>
        <v>100</v>
      </c>
      <c r="G17" s="76" t="str">
        <f t="shared" si="1"/>
        <v>500</v>
      </c>
      <c r="H17" s="90"/>
      <c r="I17" t="str">
        <f>""""&amp;A17&amp;""": {
 ""Name"" : """&amp;A17&amp;""",
 ""OV"" : """&amp;B17&amp;""",
 ""Category"": """&amp;E17&amp;""",
 ""Weight"" : "&amp;G17&amp;",
 ""Price"" : "&amp;F17&amp;"
  }"</f>
        <v>"Flèches (20)": {
 "Name" : "Flèches (20)",
 "OV" : "Arrows",
 "Category": "AMMUNITION",
 "Weight" : 500,
 "Price" : 100
  }</v>
      </c>
      <c r="J17" s="41"/>
      <c r="K17" s="41"/>
      <c r="L17" s="41"/>
      <c r="M17" s="41"/>
      <c r="N17" s="41"/>
    </row>
    <row r="18" spans="1:14" s="90" customFormat="1">
      <c r="A18" s="84" t="s">
        <v>663</v>
      </c>
      <c r="B18" s="84"/>
      <c r="C18" s="84"/>
      <c r="D18" s="84"/>
      <c r="E18" s="90" t="s">
        <v>703</v>
      </c>
      <c r="F18" s="89"/>
      <c r="G18" s="89"/>
      <c r="H18" s="90" t="str">
        <f>""""&amp;E18&amp;""": {""Code"": """&amp;E18&amp;""", ""Name"": """&amp;A18&amp;"""}"</f>
        <v>"SACRED_SYMBOL": {"Code": "SACRED_SYMBOL", "Name": "Symbole sacré"}</v>
      </c>
      <c r="I18"/>
    </row>
    <row r="19" spans="1:14">
      <c r="A19" s="82" t="s">
        <v>697</v>
      </c>
      <c r="B19" s="82" t="s">
        <v>664</v>
      </c>
      <c r="C19" s="83" t="s">
        <v>38</v>
      </c>
      <c r="D19" s="83" t="s">
        <v>28</v>
      </c>
      <c r="E19" s="41" t="s">
        <v>703</v>
      </c>
      <c r="F19" s="76">
        <f t="shared" si="0"/>
        <v>500</v>
      </c>
      <c r="G19" s="76" t="str">
        <f t="shared" si="1"/>
        <v>500</v>
      </c>
      <c r="H19" s="90"/>
      <c r="I19" t="str">
        <f>""""&amp;A19&amp;""": {
 ""Name"" : """&amp;A19&amp;""",
 ""OV"" : """&amp;B19&amp;""",
 ""Category"": """&amp;E19&amp;""",
 ""Weight"" : "&amp;G19&amp;",
 ""Price"" : "&amp;F19&amp;"
  }"</f>
        <v>"Amulette": {
 "Name" : "Amulette",
 "OV" : "Amulet",
 "Category": "SACRED_SYMBOL",
 "Weight" : 500,
 "Price" : 500
  }</v>
      </c>
      <c r="J19" s="41"/>
      <c r="K19" s="41"/>
      <c r="L19" s="41"/>
      <c r="M19" s="41"/>
      <c r="N19" s="41"/>
    </row>
    <row r="20" spans="1:14">
      <c r="A20" s="80" t="s">
        <v>696</v>
      </c>
      <c r="B20" s="80" t="s">
        <v>665</v>
      </c>
      <c r="C20" s="81" t="s">
        <v>38</v>
      </c>
      <c r="D20" s="93" t="s">
        <v>298</v>
      </c>
      <c r="E20" s="41" t="s">
        <v>703</v>
      </c>
      <c r="F20" s="76">
        <f t="shared" si="0"/>
        <v>500</v>
      </c>
      <c r="G20" s="76" t="str">
        <f t="shared" si="1"/>
        <v>0</v>
      </c>
      <c r="H20" s="90"/>
      <c r="I20" t="str">
        <f>""""&amp;A20&amp;""": {
 ""Name"" : """&amp;A20&amp;""",
 ""OV"" : """&amp;B20&amp;""",
 ""Category"": """&amp;E20&amp;""",
 ""Weight"" : "&amp;G20&amp;",
 ""Price"" : "&amp;F20&amp;"
  }"</f>
        <v>"Emblème": {
 "Name" : "Emblème",
 "OV" : "Emblem",
 "Category": "SACRED_SYMBOL",
 "Weight" : 0,
 "Price" : 500
  }</v>
      </c>
      <c r="J20" s="41"/>
      <c r="K20" s="41"/>
      <c r="L20" s="41"/>
      <c r="M20" s="41"/>
      <c r="N20" s="41"/>
    </row>
    <row r="21" spans="1:14">
      <c r="A21" s="82" t="s">
        <v>695</v>
      </c>
      <c r="B21" s="82" t="s">
        <v>666</v>
      </c>
      <c r="C21" s="83" t="s">
        <v>38</v>
      </c>
      <c r="D21" s="83" t="s">
        <v>33</v>
      </c>
      <c r="E21" s="41" t="s">
        <v>703</v>
      </c>
      <c r="F21" s="76">
        <f t="shared" si="0"/>
        <v>500</v>
      </c>
      <c r="G21" s="76">
        <f t="shared" si="1"/>
        <v>1000</v>
      </c>
      <c r="H21" s="90"/>
      <c r="I21" t="str">
        <f>""""&amp;A21&amp;""": {
 ""Name"" : """&amp;A21&amp;""",
 ""OV"" : """&amp;B21&amp;""",
 ""Category"": """&amp;E21&amp;""",
 ""Weight"" : "&amp;G21&amp;",
 ""Price"" : "&amp;F21&amp;"
  }"</f>
        <v>"Reliquaire": {
 "Name" : "Reliquaire",
 "OV" : "Reliquary",
 "Category": "SACRED_SYMBOL",
 "Weight" : 1000,
 "Price" : 500
  }</v>
      </c>
      <c r="J21" s="41"/>
      <c r="K21" s="41"/>
      <c r="L21" s="41"/>
      <c r="M21" s="41"/>
      <c r="N21" s="41"/>
    </row>
    <row r="22" spans="1:14" s="90" customFormat="1">
      <c r="A22" s="94" t="s">
        <v>698</v>
      </c>
      <c r="B22" s="94" t="s">
        <v>699</v>
      </c>
      <c r="C22" s="97"/>
      <c r="D22" s="97"/>
      <c r="E22" s="90" t="s">
        <v>704</v>
      </c>
      <c r="F22" s="89"/>
      <c r="G22" s="89"/>
      <c r="H22" s="90" t="str">
        <f>""""&amp;E22&amp;""": {""Code"": """&amp;E22&amp;""", ""Name"": """&amp;A22&amp;"""}"</f>
        <v>"CLOTHES": {"Code": "CLOTHES", "Name": "Vêtements"}</v>
      </c>
      <c r="I22"/>
    </row>
    <row r="23" spans="1:14" s="90" customFormat="1">
      <c r="A23" s="80" t="s">
        <v>676</v>
      </c>
      <c r="B23" s="80" t="s">
        <v>677</v>
      </c>
      <c r="C23" s="81" t="s">
        <v>42</v>
      </c>
      <c r="D23" s="81" t="s">
        <v>45</v>
      </c>
      <c r="E23" s="41" t="s">
        <v>704</v>
      </c>
      <c r="F23" s="76">
        <f t="shared" si="0"/>
        <v>50</v>
      </c>
      <c r="G23" s="76">
        <f t="shared" si="1"/>
        <v>1500</v>
      </c>
      <c r="I23" t="str">
        <f>""""&amp;A23&amp;""": {
 ""Name"" : """&amp;A23&amp;""",
 ""OV"" : """&amp;B23&amp;""",
 ""Category"": """&amp;E23&amp;""",
 ""Weight"" : "&amp;G23&amp;",
 ""Price"" : "&amp;F23&amp;"
  }"</f>
        <v>"Vêtements, communs": {
 "Name" : "Vêtements, communs",
 "OV" : "Clothes, common",
 "Category": "CLOTHES",
 "Weight" : 1500,
 "Price" : 50
  }</v>
      </c>
    </row>
    <row r="24" spans="1:14">
      <c r="A24" s="82" t="s">
        <v>678</v>
      </c>
      <c r="B24" s="82" t="s">
        <v>679</v>
      </c>
      <c r="C24" s="83" t="s">
        <v>38</v>
      </c>
      <c r="D24" s="83" t="s">
        <v>23</v>
      </c>
      <c r="E24" s="41" t="s">
        <v>704</v>
      </c>
      <c r="F24" s="76">
        <f t="shared" si="0"/>
        <v>500</v>
      </c>
      <c r="G24" s="76">
        <f t="shared" si="1"/>
        <v>2000</v>
      </c>
      <c r="H24" s="90"/>
      <c r="I24" t="str">
        <f>""""&amp;A24&amp;""": {
 ""Name"" : """&amp;A24&amp;""",
 ""OV"" : """&amp;B24&amp;""",
 ""Category"": """&amp;E24&amp;""",
 ""Weight"" : "&amp;G24&amp;",
 ""Price"" : "&amp;F24&amp;"
  }"</f>
        <v>"Vêtements, costume": {
 "Name" : "Vêtements, costume",
 "OV" : "Clothes, costume",
 "Category": "CLOTHES",
 "Weight" : 2000,
 "Price" : 500
  }</v>
      </c>
      <c r="J24" s="41"/>
      <c r="K24" s="41"/>
      <c r="L24" s="41"/>
      <c r="M24" s="41"/>
      <c r="N24" s="41"/>
    </row>
    <row r="25" spans="1:14">
      <c r="A25" s="80" t="s">
        <v>680</v>
      </c>
      <c r="B25" s="80" t="s">
        <v>681</v>
      </c>
      <c r="C25" s="81" t="s">
        <v>87</v>
      </c>
      <c r="D25" s="81" t="s">
        <v>76</v>
      </c>
      <c r="E25" s="41" t="s">
        <v>704</v>
      </c>
      <c r="F25" s="76">
        <f t="shared" si="0"/>
        <v>1500</v>
      </c>
      <c r="G25" s="76">
        <f t="shared" si="1"/>
        <v>3000</v>
      </c>
      <c r="H25" s="90"/>
      <c r="I25" t="str">
        <f>""""&amp;A25&amp;""": {
 ""Name"" : """&amp;A25&amp;""",
 ""OV"" : """&amp;B25&amp;""",
 ""Category"": """&amp;E25&amp;""",
 ""Weight"" : "&amp;G25&amp;",
 ""Price"" : "&amp;F25&amp;"
  }"</f>
        <v>"Vêtements, fins": {
 "Name" : "Vêtements, fins",
 "OV" : "Clothes, fine",
 "Category": "CLOTHES",
 "Weight" : 3000,
 "Price" : 1500
  }</v>
      </c>
      <c r="J25" s="41"/>
      <c r="K25" s="41"/>
      <c r="L25" s="41"/>
      <c r="M25" s="41"/>
      <c r="N25" s="41"/>
    </row>
    <row r="26" spans="1:14">
      <c r="A26" s="82" t="s">
        <v>682</v>
      </c>
      <c r="B26" s="82" t="s">
        <v>683</v>
      </c>
      <c r="C26" s="83" t="s">
        <v>29</v>
      </c>
      <c r="D26" s="83" t="s">
        <v>23</v>
      </c>
      <c r="E26" s="41" t="s">
        <v>704</v>
      </c>
      <c r="F26" s="76">
        <f t="shared" si="0"/>
        <v>200</v>
      </c>
      <c r="G26" s="76">
        <f t="shared" si="1"/>
        <v>2000</v>
      </c>
      <c r="H26" s="90"/>
      <c r="I26" t="str">
        <f>""""&amp;A26&amp;""": {
 ""Name"" : """&amp;A26&amp;""",
 ""OV"" : """&amp;B26&amp;""",
 ""Category"": """&amp;E26&amp;""",
 ""Weight"" : "&amp;G26&amp;",
 ""Price"" : "&amp;F26&amp;"
  }"</f>
        <v>"Vêtements, voyage": {
 "Name" : "Vêtements, voyage",
 "OV" : "Clothes, traveler’s",
 "Category": "CLOTHES",
 "Weight" : 2000,
 "Price" : 200
  }</v>
      </c>
      <c r="J26" s="41"/>
      <c r="K26" s="41"/>
      <c r="L26" s="41"/>
      <c r="M26" s="41"/>
      <c r="N26" s="41"/>
    </row>
    <row r="27" spans="1:14" s="90" customFormat="1">
      <c r="A27" s="94" t="s">
        <v>684</v>
      </c>
      <c r="B27" s="94"/>
      <c r="C27" s="97"/>
      <c r="D27" s="97"/>
      <c r="E27" s="90" t="s">
        <v>705</v>
      </c>
      <c r="F27" s="89"/>
      <c r="G27" s="89"/>
      <c r="H27" s="90" t="str">
        <f>""""&amp;E27&amp;""": {""Code"": """&amp;E27&amp;""", ""Name"": """&amp;A27&amp;"""}"</f>
        <v>"VARIOUS": {"Code": "VARIOUS", "Name": "Divers"}</v>
      </c>
      <c r="I27"/>
    </row>
    <row r="28" spans="1:14">
      <c r="A28" s="80" t="s">
        <v>667</v>
      </c>
      <c r="B28" s="80" t="s">
        <v>668</v>
      </c>
      <c r="C28" s="81" t="s">
        <v>29</v>
      </c>
      <c r="D28" s="81" t="s">
        <v>361</v>
      </c>
      <c r="E28" s="41" t="s">
        <v>705</v>
      </c>
      <c r="F28" s="76">
        <f t="shared" si="0"/>
        <v>200</v>
      </c>
      <c r="G28" s="76">
        <f t="shared" si="1"/>
        <v>10000</v>
      </c>
      <c r="H28" s="90"/>
      <c r="I28" t="str">
        <f>""""&amp;A28&amp;""": {
 ""Name"" : """&amp;A28&amp;""",
 ""OV"" : """&amp;B28&amp;""",
 ""Category"": """&amp;E28&amp;""",
 ""Weight"" : "&amp;G28&amp;",
 ""Price"" : "&amp;F28&amp;"
  }"</f>
        <v>"Tente": {
 "Name" : "Tente",
 "OV" : "Tent",
 "Category": "VARIOUS",
 "Weight" : 10000,
 "Price" : 200
  }</v>
      </c>
      <c r="J28" s="41"/>
      <c r="K28" s="41"/>
      <c r="L28" s="41"/>
      <c r="M28" s="41"/>
      <c r="N28" s="41"/>
    </row>
    <row r="29" spans="1:14">
      <c r="A29" s="82" t="s">
        <v>669</v>
      </c>
      <c r="B29" s="82" t="s">
        <v>670</v>
      </c>
      <c r="C29" s="83" t="s">
        <v>29</v>
      </c>
      <c r="D29" s="83" t="s">
        <v>671</v>
      </c>
      <c r="E29" s="41" t="s">
        <v>705</v>
      </c>
      <c r="F29" s="76">
        <f t="shared" si="0"/>
        <v>200</v>
      </c>
      <c r="G29" s="76">
        <f t="shared" si="1"/>
        <v>35000</v>
      </c>
      <c r="H29" s="90"/>
      <c r="I29" t="str">
        <f t="shared" ref="I29:I92" si="2">""""&amp;A29&amp;""": {
 ""Name"" : """&amp;A29&amp;""",
 ""OV"" : """&amp;B29&amp;""",
 ""Category"": """&amp;E29&amp;""",
 ""Weight"" : "&amp;G29&amp;",
 ""Price"" : "&amp;F29&amp;"
  }"</f>
        <v>"Tonneau": {
 "Name" : "Tonneau",
 "OV" : "Barrel",
 "Category": "VARIOUS",
 "Weight" : 35000,
 "Price" : 200
  }</v>
      </c>
      <c r="J29" s="41"/>
      <c r="K29" s="41"/>
      <c r="L29" s="41"/>
      <c r="M29" s="41"/>
      <c r="N29" s="41"/>
    </row>
    <row r="30" spans="1:14">
      <c r="A30" s="80" t="s">
        <v>672</v>
      </c>
      <c r="B30" s="80" t="s">
        <v>673</v>
      </c>
      <c r="C30" s="81" t="s">
        <v>505</v>
      </c>
      <c r="D30" s="81" t="s">
        <v>28</v>
      </c>
      <c r="E30" s="41" t="s">
        <v>705</v>
      </c>
      <c r="F30" s="76">
        <f t="shared" si="0"/>
        <v>1</v>
      </c>
      <c r="G30" s="76" t="str">
        <f t="shared" si="1"/>
        <v>500</v>
      </c>
      <c r="H30" s="90"/>
      <c r="I30" t="str">
        <f t="shared" si="2"/>
        <v>"Torche": {
 "Name" : "Torche",
 "OV" : "Torch",
 "Category": "VARIOUS",
 "Weight" : 500,
 "Price" : 1
  }</v>
      </c>
      <c r="J30" s="41"/>
      <c r="K30" s="41"/>
      <c r="L30" s="41"/>
      <c r="M30" s="41"/>
      <c r="N30" s="41"/>
    </row>
    <row r="31" spans="1:14">
      <c r="A31" s="82" t="s">
        <v>674</v>
      </c>
      <c r="B31" s="82" t="s">
        <v>675</v>
      </c>
      <c r="C31" s="83" t="s">
        <v>38</v>
      </c>
      <c r="D31" s="83" t="s">
        <v>45</v>
      </c>
      <c r="E31" s="41" t="s">
        <v>705</v>
      </c>
      <c r="F31" s="76">
        <f t="shared" si="0"/>
        <v>500</v>
      </c>
      <c r="G31" s="76">
        <f t="shared" si="1"/>
        <v>1500</v>
      </c>
      <c r="H31" s="90"/>
      <c r="I31" t="str">
        <f t="shared" si="2"/>
        <v>"Trousse de soins": {
 "Name" : "Trousse de soins",
 "OV" : "Healer’s Kit",
 "Category": "VARIOUS",
 "Weight" : 1500,
 "Price" : 500
  }</v>
      </c>
      <c r="J31" s="41"/>
      <c r="K31" s="41"/>
      <c r="L31" s="41"/>
      <c r="M31" s="41"/>
      <c r="N31" s="41"/>
    </row>
    <row r="32" spans="1:14">
      <c r="A32" s="80" t="s">
        <v>608</v>
      </c>
      <c r="B32" s="80" t="s">
        <v>609</v>
      </c>
      <c r="C32" s="81" t="s">
        <v>46</v>
      </c>
      <c r="D32" s="81" t="s">
        <v>60</v>
      </c>
      <c r="E32" s="41" t="s">
        <v>705</v>
      </c>
      <c r="F32" s="76">
        <f t="shared" si="0"/>
        <v>100</v>
      </c>
      <c r="G32" s="76">
        <f t="shared" si="1"/>
        <v>2500</v>
      </c>
      <c r="H32" s="90"/>
      <c r="I32" t="str">
        <f t="shared" si="2"/>
        <v>"Palan": {
 "Name" : "Palan",
 "OV" : "Block and tackle",
 "Category": "VARIOUS",
 "Weight" : 2500,
 "Price" : 100
  }</v>
      </c>
      <c r="J32" s="41"/>
      <c r="K32" s="41"/>
      <c r="L32" s="41"/>
      <c r="M32" s="41"/>
      <c r="N32" s="41"/>
    </row>
    <row r="33" spans="1:14" s="90" customFormat="1">
      <c r="A33" s="82" t="s">
        <v>610</v>
      </c>
      <c r="B33" s="82" t="s">
        <v>611</v>
      </c>
      <c r="C33" s="83" t="s">
        <v>612</v>
      </c>
      <c r="D33" s="83" t="s">
        <v>33</v>
      </c>
      <c r="E33" s="41" t="s">
        <v>705</v>
      </c>
      <c r="F33" s="76">
        <f t="shared" si="0"/>
        <v>40</v>
      </c>
      <c r="G33" s="76">
        <f t="shared" si="1"/>
        <v>1000</v>
      </c>
      <c r="I33" t="str">
        <f t="shared" si="2"/>
        <v>"Panier": {
 "Name" : "Panier",
 "OV" : "Basket",
 "Category": "VARIOUS",
 "Weight" : 1000,
 "Price" : 40
  }</v>
      </c>
    </row>
    <row r="34" spans="1:14">
      <c r="A34" s="80" t="s">
        <v>613</v>
      </c>
      <c r="B34" s="80" t="s">
        <v>614</v>
      </c>
      <c r="C34" s="81" t="s">
        <v>24</v>
      </c>
      <c r="D34" s="93" t="s">
        <v>298</v>
      </c>
      <c r="E34" s="41" t="s">
        <v>705</v>
      </c>
      <c r="F34" s="76">
        <f t="shared" si="0"/>
        <v>20</v>
      </c>
      <c r="G34" s="76" t="str">
        <f t="shared" si="1"/>
        <v>0</v>
      </c>
      <c r="H34" s="90"/>
      <c r="I34" t="str">
        <f t="shared" si="2"/>
        <v>"Papier (une feuille)": {
 "Name" : "Papier (une feuille)",
 "OV" : "Paper",
 "Category": "VARIOUS",
 "Weight" : 0,
 "Price" : 20
  }</v>
      </c>
      <c r="J34" s="41"/>
      <c r="K34" s="41"/>
      <c r="L34" s="41"/>
      <c r="M34" s="41"/>
      <c r="N34" s="41"/>
    </row>
    <row r="35" spans="1:14">
      <c r="A35" s="82" t="s">
        <v>615</v>
      </c>
      <c r="B35" s="82" t="s">
        <v>616</v>
      </c>
      <c r="C35" s="83" t="s">
        <v>34</v>
      </c>
      <c r="D35" s="92" t="s">
        <v>298</v>
      </c>
      <c r="E35" s="41" t="s">
        <v>705</v>
      </c>
      <c r="F35" s="76">
        <f t="shared" si="0"/>
        <v>10</v>
      </c>
      <c r="G35" s="76" t="str">
        <f t="shared" si="1"/>
        <v>0</v>
      </c>
      <c r="H35" s="90"/>
      <c r="I35" t="str">
        <f t="shared" si="2"/>
        <v>"Parchemin (une feuille)": {
 "Name" : "Parchemin (une feuille)",
 "OV" : "Parchment",
 "Category": "VARIOUS",
 "Weight" : 0,
 "Price" : 10
  }</v>
      </c>
      <c r="J35" s="41"/>
      <c r="K35" s="41"/>
      <c r="L35" s="41"/>
      <c r="M35" s="41"/>
      <c r="N35" s="41"/>
    </row>
    <row r="36" spans="1:14">
      <c r="A36" s="80" t="s">
        <v>617</v>
      </c>
      <c r="B36" s="80" t="s">
        <v>618</v>
      </c>
      <c r="C36" s="81" t="s">
        <v>38</v>
      </c>
      <c r="D36" s="93" t="s">
        <v>298</v>
      </c>
      <c r="E36" s="41" t="s">
        <v>705</v>
      </c>
      <c r="F36" s="76">
        <f t="shared" si="0"/>
        <v>500</v>
      </c>
      <c r="G36" s="76" t="str">
        <f t="shared" si="1"/>
        <v>0</v>
      </c>
      <c r="H36" s="90"/>
      <c r="I36" t="str">
        <f t="shared" si="2"/>
        <v>"Parfum (fiole)": {
 "Name" : "Parfum (fiole)",
 "OV" : "Perfum",
 "Category": "VARIOUS",
 "Weight" : 0,
 "Price" : 500
  }</v>
      </c>
      <c r="J36" s="41"/>
      <c r="K36" s="41"/>
      <c r="L36" s="41"/>
      <c r="M36" s="41"/>
      <c r="N36" s="41"/>
    </row>
    <row r="37" spans="1:14">
      <c r="A37" s="82" t="s">
        <v>619</v>
      </c>
      <c r="B37" s="82" t="s">
        <v>620</v>
      </c>
      <c r="C37" s="83" t="s">
        <v>29</v>
      </c>
      <c r="D37" s="83" t="s">
        <v>60</v>
      </c>
      <c r="E37" s="41" t="s">
        <v>705</v>
      </c>
      <c r="F37" s="76">
        <f t="shared" si="0"/>
        <v>200</v>
      </c>
      <c r="G37" s="76">
        <f t="shared" si="1"/>
        <v>2500</v>
      </c>
      <c r="H37" s="90"/>
      <c r="I37" t="str">
        <f t="shared" si="2"/>
        <v>"Pelle": {
 "Name" : "Pelle",
 "OV" : "Shovel",
 "Category": "VARIOUS",
 "Weight" : 2500,
 "Price" : 200
  }</v>
      </c>
      <c r="J37" s="41"/>
      <c r="K37" s="41"/>
      <c r="L37" s="41"/>
      <c r="M37" s="41"/>
      <c r="N37" s="41"/>
    </row>
    <row r="38" spans="1:14">
      <c r="A38" s="80" t="s">
        <v>621</v>
      </c>
      <c r="B38" s="80" t="s">
        <v>622</v>
      </c>
      <c r="C38" s="81" t="s">
        <v>67</v>
      </c>
      <c r="D38" s="81" t="s">
        <v>76</v>
      </c>
      <c r="E38" s="41" t="s">
        <v>705</v>
      </c>
      <c r="F38" s="76">
        <f t="shared" si="0"/>
        <v>5</v>
      </c>
      <c r="G38" s="76">
        <f t="shared" si="1"/>
        <v>3000</v>
      </c>
      <c r="H38" s="90"/>
      <c r="I38" t="str">
        <f t="shared" si="2"/>
        <v>"Perche (3 m)": {
 "Name" : "Perche (3 m)",
 "OV" : "Pole",
 "Category": "VARIOUS",
 "Weight" : 3000,
 "Price" : 5
  }</v>
      </c>
      <c r="J38" s="41"/>
      <c r="K38" s="41"/>
      <c r="L38" s="41"/>
      <c r="M38" s="41"/>
      <c r="N38" s="41"/>
    </row>
    <row r="39" spans="1:14" s="90" customFormat="1">
      <c r="A39" s="82" t="s">
        <v>623</v>
      </c>
      <c r="B39" s="82" t="s">
        <v>624</v>
      </c>
      <c r="C39" s="83" t="s">
        <v>29</v>
      </c>
      <c r="D39" s="83" t="s">
        <v>23</v>
      </c>
      <c r="E39" s="41" t="s">
        <v>705</v>
      </c>
      <c r="F39" s="76">
        <f t="shared" si="0"/>
        <v>200</v>
      </c>
      <c r="G39" s="76">
        <f t="shared" si="1"/>
        <v>2000</v>
      </c>
      <c r="I39" t="str">
        <f t="shared" si="2"/>
        <v>"Pied-de-biche": {
 "Name" : "Pied-de-biche",
 "OV" : "Crowbar",
 "Category": "VARIOUS",
 "Weight" : 2000,
 "Price" : 200
  }</v>
      </c>
    </row>
    <row r="40" spans="1:14">
      <c r="A40" s="80" t="s">
        <v>625</v>
      </c>
      <c r="B40" s="80" t="s">
        <v>626</v>
      </c>
      <c r="C40" s="81" t="s">
        <v>38</v>
      </c>
      <c r="D40" s="81" t="s">
        <v>526</v>
      </c>
      <c r="E40" s="41" t="s">
        <v>705</v>
      </c>
      <c r="F40" s="76">
        <f t="shared" si="0"/>
        <v>500</v>
      </c>
      <c r="G40" s="76">
        <f t="shared" si="1"/>
        <v>12500</v>
      </c>
      <c r="H40" s="90"/>
      <c r="I40" t="str">
        <f t="shared" si="2"/>
        <v>"Piège à mâchoires": {
 "Name" : "Piège à mâchoires",
 "OV" : "Hunting Trap",
 "Category": "VARIOUS",
 "Weight" : 12500,
 "Price" : 500
  }</v>
      </c>
      <c r="J40" s="41"/>
      <c r="K40" s="41"/>
      <c r="L40" s="41"/>
      <c r="M40" s="41"/>
      <c r="N40" s="41"/>
    </row>
    <row r="41" spans="1:14">
      <c r="A41" s="82" t="s">
        <v>627</v>
      </c>
      <c r="B41" s="82" t="s">
        <v>628</v>
      </c>
      <c r="C41" s="83" t="s">
        <v>505</v>
      </c>
      <c r="D41" s="83" t="s">
        <v>28</v>
      </c>
      <c r="E41" s="41" t="s">
        <v>705</v>
      </c>
      <c r="F41" s="76">
        <f t="shared" si="0"/>
        <v>1</v>
      </c>
      <c r="G41" s="76" t="str">
        <f t="shared" si="1"/>
        <v>500</v>
      </c>
      <c r="H41" s="90"/>
      <c r="I41" t="str">
        <f t="shared" si="2"/>
        <v>"Pierre à aiguiser": {
 "Name" : "Pierre à aiguiser",
 "OV" : "Whetstone",
 "Category": "VARIOUS",
 "Weight" : 500,
 "Price" : 1
  }</v>
      </c>
      <c r="J41" s="41"/>
      <c r="K41" s="41"/>
      <c r="L41" s="41"/>
      <c r="M41" s="41"/>
      <c r="N41" s="41"/>
    </row>
    <row r="42" spans="1:14">
      <c r="A42" s="80" t="s">
        <v>629</v>
      </c>
      <c r="B42" s="80" t="s">
        <v>630</v>
      </c>
      <c r="C42" s="81" t="s">
        <v>29</v>
      </c>
      <c r="D42" s="81" t="s">
        <v>53</v>
      </c>
      <c r="E42" s="41" t="s">
        <v>705</v>
      </c>
      <c r="F42" s="76">
        <f t="shared" si="0"/>
        <v>200</v>
      </c>
      <c r="G42" s="76">
        <f t="shared" si="1"/>
        <v>5000</v>
      </c>
      <c r="H42" s="90"/>
      <c r="I42" t="str">
        <f t="shared" si="2"/>
        <v>"Pioche de mineur": {
 "Name" : "Pioche de mineur",
 "OV" : "Pick, miner's",
 "Category": "VARIOUS",
 "Weight" : 5000,
 "Price" : 200
  }</v>
      </c>
      <c r="J42" s="41"/>
      <c r="K42" s="41"/>
      <c r="L42" s="41"/>
      <c r="M42" s="41"/>
      <c r="N42" s="41"/>
    </row>
    <row r="43" spans="1:14" s="90" customFormat="1">
      <c r="A43" s="82" t="s">
        <v>631</v>
      </c>
      <c r="B43" s="82" t="s">
        <v>631</v>
      </c>
      <c r="C43" s="83" t="s">
        <v>67</v>
      </c>
      <c r="D43" s="83" t="s">
        <v>66</v>
      </c>
      <c r="E43" s="41" t="s">
        <v>705</v>
      </c>
      <c r="F43" s="76">
        <f t="shared" si="0"/>
        <v>5</v>
      </c>
      <c r="G43" s="76" t="str">
        <f t="shared" si="1"/>
        <v>100</v>
      </c>
      <c r="I43" t="str">
        <f t="shared" si="2"/>
        <v>"Piton": {
 "Name" : "Piton",
 "OV" : "Piton",
 "Category": "VARIOUS",
 "Weight" : 100,
 "Price" : 5
  }</v>
      </c>
    </row>
    <row r="44" spans="1:14" s="90" customFormat="1">
      <c r="A44" s="80" t="s">
        <v>632</v>
      </c>
      <c r="B44" s="80" t="s">
        <v>633</v>
      </c>
      <c r="C44" s="81" t="s">
        <v>537</v>
      </c>
      <c r="D44" s="93" t="s">
        <v>298</v>
      </c>
      <c r="E44" s="41" t="s">
        <v>705</v>
      </c>
      <c r="F44" s="76">
        <f t="shared" si="0"/>
        <v>2</v>
      </c>
      <c r="G44" s="76" t="str">
        <f t="shared" si="1"/>
        <v>0</v>
      </c>
      <c r="I44" t="str">
        <f t="shared" si="2"/>
        <v>"Plume d’écriture": {
 "Name" : "Plume d’écriture",
 "OV" : "Ink pen",
 "Category": "VARIOUS",
 "Weight" : 0,
 "Price" : 2
  }</v>
      </c>
    </row>
    <row r="45" spans="1:14">
      <c r="A45" s="82" t="s">
        <v>634</v>
      </c>
      <c r="B45" s="82" t="s">
        <v>635</v>
      </c>
      <c r="C45" s="83" t="s">
        <v>46</v>
      </c>
      <c r="D45" s="83" t="s">
        <v>60</v>
      </c>
      <c r="E45" s="41" t="s">
        <v>705</v>
      </c>
      <c r="F45" s="76">
        <f t="shared" si="0"/>
        <v>100</v>
      </c>
      <c r="G45" s="76">
        <f t="shared" si="1"/>
        <v>2500</v>
      </c>
      <c r="H45" s="90"/>
      <c r="I45" t="str">
        <f t="shared" si="2"/>
        <v>"Pointes en fer (10)": {
 "Name" : "Pointes en fer (10)",
 "OV" : "Spikes, iron",
 "Category": "VARIOUS",
 "Weight" : 2500,
 "Price" : 100
  }</v>
      </c>
    </row>
    <row r="46" spans="1:14">
      <c r="A46" s="80" t="s">
        <v>636</v>
      </c>
      <c r="B46" s="80" t="s">
        <v>637</v>
      </c>
      <c r="C46" s="81" t="s">
        <v>590</v>
      </c>
      <c r="D46" s="93" t="s">
        <v>298</v>
      </c>
      <c r="E46" s="41" t="s">
        <v>705</v>
      </c>
      <c r="F46" s="76">
        <f t="shared" si="0"/>
        <v>10000</v>
      </c>
      <c r="G46" s="76" t="str">
        <f t="shared" si="1"/>
        <v>0</v>
      </c>
      <c r="H46" s="90"/>
      <c r="I46" t="str">
        <f t="shared" si="2"/>
        <v>"Poison (fiole)": {
 "Name" : "Poison (fiole)",
 "OV" : "Poison",
 "Category": "VARIOUS",
 "Weight" : 0,
 "Price" : 10000
  }</v>
      </c>
    </row>
    <row r="47" spans="1:14">
      <c r="A47" s="82" t="s">
        <v>638</v>
      </c>
      <c r="B47" s="82" t="s">
        <v>639</v>
      </c>
      <c r="C47" s="83" t="s">
        <v>29</v>
      </c>
      <c r="D47" s="83" t="s">
        <v>53</v>
      </c>
      <c r="E47" s="41" t="s">
        <v>705</v>
      </c>
      <c r="F47" s="76">
        <f t="shared" si="0"/>
        <v>200</v>
      </c>
      <c r="G47" s="76">
        <f t="shared" si="1"/>
        <v>5000</v>
      </c>
      <c r="H47" s="90"/>
      <c r="I47" t="str">
        <f t="shared" si="2"/>
        <v>"Pot en fer": {
 "Name" : "Pot en fer",
 "OV" : "Pot, iron",
 "Category": "VARIOUS",
 "Weight" : 5000,
 "Price" : 200
  }</v>
      </c>
    </row>
    <row r="48" spans="1:14">
      <c r="A48" s="91" t="s">
        <v>640</v>
      </c>
      <c r="B48" s="80" t="s">
        <v>641</v>
      </c>
      <c r="C48" s="81" t="s">
        <v>81</v>
      </c>
      <c r="D48" s="81" t="s">
        <v>421</v>
      </c>
      <c r="E48" s="41" t="s">
        <v>705</v>
      </c>
      <c r="F48" s="76">
        <f t="shared" si="0"/>
        <v>5000</v>
      </c>
      <c r="G48" s="76" t="str">
        <f t="shared" si="1"/>
        <v>250</v>
      </c>
      <c r="H48" s="90"/>
      <c r="I48" t="str">
        <f t="shared" si="2"/>
        <v>"Potion de soins": {
 "Name" : "Potion de soins",
 "OV" : "Potion of Healing",
 "Category": "VARIOUS",
 "Weight" : 250,
 "Price" : 5000
  }</v>
      </c>
    </row>
    <row r="49" spans="1:9" s="90" customFormat="1">
      <c r="A49" s="82" t="s">
        <v>642</v>
      </c>
      <c r="B49" s="82" t="s">
        <v>643</v>
      </c>
      <c r="C49" s="83" t="s">
        <v>42</v>
      </c>
      <c r="D49" s="83" t="s">
        <v>33</v>
      </c>
      <c r="E49" s="41" t="s">
        <v>705</v>
      </c>
      <c r="F49" s="76">
        <f t="shared" si="0"/>
        <v>50</v>
      </c>
      <c r="G49" s="76">
        <f t="shared" si="1"/>
        <v>1000</v>
      </c>
      <c r="I49" t="str">
        <f t="shared" si="2"/>
        <v>"Rations (1 jour)": {
 "Name" : "Rations (1 jour)",
 "OV" : "Rations",
 "Category": "VARIOUS",
 "Weight" : 1000,
 "Price" : 50
  }</v>
      </c>
    </row>
    <row r="50" spans="1:9">
      <c r="A50" s="80" t="s">
        <v>644</v>
      </c>
      <c r="B50" s="80" t="s">
        <v>644</v>
      </c>
      <c r="C50" s="81" t="s">
        <v>46</v>
      </c>
      <c r="D50" s="81" t="s">
        <v>23</v>
      </c>
      <c r="E50" s="41" t="s">
        <v>705</v>
      </c>
      <c r="F50" s="76">
        <f t="shared" si="0"/>
        <v>100</v>
      </c>
      <c r="G50" s="76">
        <f t="shared" si="1"/>
        <v>2000</v>
      </c>
      <c r="H50" s="90"/>
      <c r="I50" t="str">
        <f t="shared" si="2"/>
        <v>"Robes": {
 "Name" : "Robes",
 "OV" : "Robes",
 "Category": "VARIOUS",
 "Weight" : 2000,
 "Price" : 100
  }</v>
      </c>
    </row>
    <row r="51" spans="1:9">
      <c r="A51" s="82" t="s">
        <v>645</v>
      </c>
      <c r="B51" s="82" t="s">
        <v>646</v>
      </c>
      <c r="C51" s="83" t="s">
        <v>61</v>
      </c>
      <c r="D51" s="83" t="s">
        <v>28</v>
      </c>
      <c r="E51" s="41" t="s">
        <v>705</v>
      </c>
      <c r="F51" s="76">
        <f t="shared" si="0"/>
        <v>2500</v>
      </c>
      <c r="G51" s="76" t="str">
        <f t="shared" si="1"/>
        <v>500</v>
      </c>
      <c r="H51" s="90"/>
      <c r="I51" t="str">
        <f t="shared" si="2"/>
        <v>"Sablier": {
 "Name" : "Sablier",
 "OV" : "Hourglass",
 "Category": "VARIOUS",
 "Weight" : 500,
 "Price" : 2500
  }</v>
      </c>
    </row>
    <row r="52" spans="1:9">
      <c r="A52" s="80" t="s">
        <v>647</v>
      </c>
      <c r="B52" s="80" t="s">
        <v>648</v>
      </c>
      <c r="C52" s="81" t="s">
        <v>505</v>
      </c>
      <c r="D52" s="81" t="s">
        <v>421</v>
      </c>
      <c r="E52" s="41" t="s">
        <v>705</v>
      </c>
      <c r="F52" s="76">
        <f t="shared" si="0"/>
        <v>1</v>
      </c>
      <c r="G52" s="76" t="str">
        <f t="shared" si="1"/>
        <v>250</v>
      </c>
      <c r="H52" s="90"/>
      <c r="I52" t="str">
        <f t="shared" si="2"/>
        <v>"Sac": {
 "Name" : "Sac",
 "OV" : "Sack",
 "Category": "VARIOUS",
 "Weight" : 250,
 "Price" : 1
  }</v>
      </c>
    </row>
    <row r="53" spans="1:9" s="90" customFormat="1">
      <c r="A53" s="82" t="s">
        <v>649</v>
      </c>
      <c r="B53" s="82" t="s">
        <v>650</v>
      </c>
      <c r="C53" s="83" t="s">
        <v>29</v>
      </c>
      <c r="D53" s="83" t="s">
        <v>60</v>
      </c>
      <c r="E53" s="41" t="s">
        <v>705</v>
      </c>
      <c r="F53" s="76">
        <f t="shared" si="0"/>
        <v>200</v>
      </c>
      <c r="G53" s="76">
        <f t="shared" si="1"/>
        <v>2500</v>
      </c>
      <c r="I53" t="str">
        <f t="shared" si="2"/>
        <v>"Sac à dos": {
 "Name" : "Sac à dos",
 "OV" : "Backpack",
 "Category": "VARIOUS",
 "Weight" : 2500,
 "Price" : 200
  }</v>
      </c>
    </row>
    <row r="54" spans="1:9">
      <c r="A54" s="80" t="s">
        <v>651</v>
      </c>
      <c r="B54" s="80" t="s">
        <v>652</v>
      </c>
      <c r="C54" s="81" t="s">
        <v>46</v>
      </c>
      <c r="D54" s="81" t="s">
        <v>23</v>
      </c>
      <c r="E54" s="41" t="s">
        <v>705</v>
      </c>
      <c r="F54" s="76">
        <f t="shared" si="0"/>
        <v>100</v>
      </c>
      <c r="G54" s="76">
        <f t="shared" si="1"/>
        <v>2000</v>
      </c>
      <c r="H54" s="90"/>
      <c r="I54" t="str">
        <f t="shared" si="2"/>
        <v>"Sac de couchage": {
 "Name" : "Sac de couchage",
 "OV" : "Bedroll",
 "Category": "VARIOUS",
 "Weight" : 2000,
 "Price" : 100
  }</v>
      </c>
    </row>
    <row r="55" spans="1:9">
      <c r="A55" s="82" t="s">
        <v>653</v>
      </c>
      <c r="B55" s="82" t="s">
        <v>654</v>
      </c>
      <c r="C55" s="83" t="s">
        <v>42</v>
      </c>
      <c r="D55" s="83" t="s">
        <v>28</v>
      </c>
      <c r="E55" s="41" t="s">
        <v>705</v>
      </c>
      <c r="F55" s="76">
        <f t="shared" si="0"/>
        <v>50</v>
      </c>
      <c r="G55" s="76" t="str">
        <f t="shared" si="1"/>
        <v>500</v>
      </c>
      <c r="H55" s="90"/>
      <c r="I55" t="str">
        <f t="shared" si="2"/>
        <v>"Sacoche": {
 "Name" : "Sacoche",
 "OV" : "Pouch",
 "Category": "VARIOUS",
 "Weight" : 500,
 "Price" : 50
  }</v>
      </c>
    </row>
    <row r="56" spans="1:9">
      <c r="A56" s="80" t="s">
        <v>655</v>
      </c>
      <c r="B56" s="80" t="s">
        <v>656</v>
      </c>
      <c r="C56" s="81" t="s">
        <v>61</v>
      </c>
      <c r="D56" s="81" t="s">
        <v>33</v>
      </c>
      <c r="E56" s="41" t="s">
        <v>705</v>
      </c>
      <c r="F56" s="76">
        <f t="shared" si="0"/>
        <v>2500</v>
      </c>
      <c r="G56" s="76">
        <f t="shared" si="1"/>
        <v>1000</v>
      </c>
      <c r="H56" s="90"/>
      <c r="I56" t="str">
        <f t="shared" si="2"/>
        <v>"Sacoche à composantes": {
 "Name" : "Sacoche à composantes",
 "OV" : "Component Pouch",
 "Category": "VARIOUS",
 "Weight" : 1000,
 "Price" : 2500
  }</v>
      </c>
    </row>
    <row r="57" spans="1:9">
      <c r="A57" s="82" t="s">
        <v>657</v>
      </c>
      <c r="B57" s="82" t="s">
        <v>658</v>
      </c>
      <c r="C57" s="83" t="s">
        <v>537</v>
      </c>
      <c r="D57" s="92" t="s">
        <v>298</v>
      </c>
      <c r="E57" s="41" t="s">
        <v>705</v>
      </c>
      <c r="F57" s="76">
        <f t="shared" si="0"/>
        <v>2</v>
      </c>
      <c r="G57" s="76" t="str">
        <f t="shared" si="1"/>
        <v>0</v>
      </c>
      <c r="H57" s="90"/>
      <c r="I57" t="str">
        <f t="shared" si="2"/>
        <v>"Savon": {
 "Name" : "Savon",
 "OV" : "Soap",
 "Category": "VARIOUS",
 "Weight" : 0,
 "Price" : 2
  }</v>
      </c>
    </row>
    <row r="58" spans="1:9">
      <c r="A58" s="80" t="s">
        <v>659</v>
      </c>
      <c r="B58" s="80" t="s">
        <v>660</v>
      </c>
      <c r="C58" s="81" t="s">
        <v>67</v>
      </c>
      <c r="D58" s="81" t="s">
        <v>33</v>
      </c>
      <c r="E58" s="41" t="s">
        <v>705</v>
      </c>
      <c r="F58" s="76">
        <f t="shared" si="0"/>
        <v>5</v>
      </c>
      <c r="G58" s="76">
        <f t="shared" si="1"/>
        <v>1000</v>
      </c>
      <c r="H58" s="90"/>
      <c r="I58" t="str">
        <f t="shared" si="2"/>
        <v>"Seau": {
 "Name" : "Seau",
 "OV" : "Bucket",
 "Category": "VARIOUS",
 "Weight" : 1000,
 "Price" : 5
  }</v>
      </c>
    </row>
    <row r="59" spans="1:9">
      <c r="A59" s="82" t="s">
        <v>661</v>
      </c>
      <c r="B59" s="82" t="s">
        <v>662</v>
      </c>
      <c r="C59" s="83" t="s">
        <v>67</v>
      </c>
      <c r="D59" s="92" t="s">
        <v>298</v>
      </c>
      <c r="E59" s="41" t="s">
        <v>705</v>
      </c>
      <c r="F59" s="76">
        <f t="shared" si="0"/>
        <v>5</v>
      </c>
      <c r="G59" s="76" t="str">
        <f t="shared" si="1"/>
        <v>0</v>
      </c>
      <c r="H59" s="90"/>
      <c r="I59" t="str">
        <f t="shared" si="2"/>
        <v>"Sifflet": {
 "Name" : "Sifflet",
 "OV" : "Signal whistle",
 "Category": "VARIOUS",
 "Weight" : 0,
 "Price" : 5
  }</v>
      </c>
    </row>
    <row r="60" spans="1:9">
      <c r="A60" s="82" t="s">
        <v>567</v>
      </c>
      <c r="B60" s="82" t="s">
        <v>568</v>
      </c>
      <c r="C60" s="83" t="s">
        <v>24</v>
      </c>
      <c r="D60" s="83" t="s">
        <v>28</v>
      </c>
      <c r="E60" s="41" t="s">
        <v>705</v>
      </c>
      <c r="F60" s="76">
        <f t="shared" si="0"/>
        <v>20</v>
      </c>
      <c r="G60" s="76" t="str">
        <f t="shared" si="1"/>
        <v>500</v>
      </c>
      <c r="H60" s="90"/>
      <c r="I60" t="str">
        <f t="shared" si="2"/>
        <v>"Gamelle": {
 "Name" : "Gamelle",
 "OV" : "Mess Kit",
 "Category": "VARIOUS",
 "Weight" : 500,
 "Price" : 20
  }</v>
      </c>
    </row>
    <row r="61" spans="1:9">
      <c r="A61" s="80" t="s">
        <v>569</v>
      </c>
      <c r="B61" s="80" t="s">
        <v>570</v>
      </c>
      <c r="C61" s="81" t="s">
        <v>24</v>
      </c>
      <c r="D61" s="81" t="s">
        <v>60</v>
      </c>
      <c r="E61" s="41" t="s">
        <v>705</v>
      </c>
      <c r="F61" s="76">
        <f t="shared" si="0"/>
        <v>20</v>
      </c>
      <c r="G61" s="76">
        <f t="shared" si="1"/>
        <v>2500</v>
      </c>
      <c r="H61" s="90"/>
      <c r="I61" t="str">
        <f t="shared" si="2"/>
        <v>"Gourde (pleine)": {
 "Name" : "Gourde (pleine)",
 "OV" : "Waterskin",
 "Category": "VARIOUS",
 "Weight" : 2500,
 "Price" : 20
  }</v>
      </c>
    </row>
    <row r="62" spans="1:9">
      <c r="A62" s="82" t="s">
        <v>571</v>
      </c>
      <c r="B62" s="82" t="s">
        <v>572</v>
      </c>
      <c r="C62" s="83" t="s">
        <v>29</v>
      </c>
      <c r="D62" s="83" t="s">
        <v>23</v>
      </c>
      <c r="E62" s="41" t="s">
        <v>705</v>
      </c>
      <c r="F62" s="76">
        <f t="shared" si="0"/>
        <v>200</v>
      </c>
      <c r="G62" s="76">
        <f t="shared" si="1"/>
        <v>2000</v>
      </c>
      <c r="H62" s="90"/>
      <c r="I62" t="str">
        <f t="shared" si="2"/>
        <v>"Grappin": {
 "Name" : "Grappin",
 "OV" : "Grappling hook",
 "Category": "VARIOUS",
 "Weight" : 2000,
 "Price" : 200
  }</v>
      </c>
    </row>
    <row r="63" spans="1:9">
      <c r="A63" s="80" t="s">
        <v>573</v>
      </c>
      <c r="B63" s="80" t="s">
        <v>574</v>
      </c>
      <c r="C63" s="81" t="s">
        <v>81</v>
      </c>
      <c r="D63" s="81" t="s">
        <v>45</v>
      </c>
      <c r="E63" s="41" t="s">
        <v>705</v>
      </c>
      <c r="F63" s="76">
        <f t="shared" si="0"/>
        <v>5000</v>
      </c>
      <c r="G63" s="76">
        <f t="shared" si="1"/>
        <v>1500</v>
      </c>
      <c r="H63" s="90"/>
      <c r="I63" t="str">
        <f t="shared" si="2"/>
        <v>"Grimoire": {
 "Name" : "Grimoire",
 "OV" : "Spellbook",
 "Category": "VARIOUS",
 "Weight" : 1500,
 "Price" : 5000
  }</v>
      </c>
    </row>
    <row r="64" spans="1:9">
      <c r="A64" s="82" t="s">
        <v>575</v>
      </c>
      <c r="B64" s="82" t="s">
        <v>576</v>
      </c>
      <c r="C64" s="83" t="s">
        <v>34</v>
      </c>
      <c r="D64" s="83" t="s">
        <v>28</v>
      </c>
      <c r="E64" s="41" t="s">
        <v>705</v>
      </c>
      <c r="F64" s="76">
        <f t="shared" si="0"/>
        <v>10</v>
      </c>
      <c r="G64" s="76" t="str">
        <f t="shared" si="1"/>
        <v>500</v>
      </c>
      <c r="H64" s="90"/>
      <c r="I64" t="str">
        <f t="shared" si="2"/>
        <v>"Huile (flasque)": {
 "Name" : "Huile (flasque)",
 "OV" : "Oil",
 "Category": "VARIOUS",
 "Weight" : 500,
 "Price" : 10
  }</v>
      </c>
    </row>
    <row r="65" spans="1:9">
      <c r="A65" s="80" t="s">
        <v>577</v>
      </c>
      <c r="B65" s="80" t="s">
        <v>578</v>
      </c>
      <c r="C65" s="81" t="s">
        <v>42</v>
      </c>
      <c r="D65" s="81" t="s">
        <v>28</v>
      </c>
      <c r="E65" s="41" t="s">
        <v>705</v>
      </c>
      <c r="F65" s="76">
        <f t="shared" si="0"/>
        <v>50</v>
      </c>
      <c r="G65" s="76" t="str">
        <f t="shared" si="1"/>
        <v>500</v>
      </c>
      <c r="H65" s="90"/>
      <c r="I65" t="str">
        <f t="shared" si="2"/>
        <v>"Lampe": {
 "Name" : "Lampe",
 "OV" : "Lamp",
 "Category": "VARIOUS",
 "Weight" : 500,
 "Price" : 50
  }</v>
      </c>
    </row>
    <row r="66" spans="1:9">
      <c r="A66" s="82" t="s">
        <v>579</v>
      </c>
      <c r="B66" s="82" t="s">
        <v>580</v>
      </c>
      <c r="C66" s="83" t="s">
        <v>38</v>
      </c>
      <c r="D66" s="83" t="s">
        <v>33</v>
      </c>
      <c r="E66" s="41" t="s">
        <v>705</v>
      </c>
      <c r="F66" s="76">
        <f t="shared" si="0"/>
        <v>500</v>
      </c>
      <c r="G66" s="76">
        <f t="shared" si="1"/>
        <v>1000</v>
      </c>
      <c r="H66" s="90"/>
      <c r="I66" t="str">
        <f t="shared" si="2"/>
        <v>"Lanterne à capote": {
 "Name" : "Lanterne à capote",
 "OV" : "Lantern, hooded",
 "Category": "VARIOUS",
 "Weight" : 1000,
 "Price" : 500
  }</v>
      </c>
    </row>
    <row r="67" spans="1:9">
      <c r="A67" s="80" t="s">
        <v>581</v>
      </c>
      <c r="B67" s="80" t="s">
        <v>582</v>
      </c>
      <c r="C67" s="81" t="s">
        <v>84</v>
      </c>
      <c r="D67" s="81" t="s">
        <v>33</v>
      </c>
      <c r="E67" s="41" t="s">
        <v>705</v>
      </c>
      <c r="F67" s="76">
        <f t="shared" si="0"/>
        <v>1000</v>
      </c>
      <c r="G67" s="76">
        <f t="shared" si="1"/>
        <v>1000</v>
      </c>
      <c r="H67" s="90"/>
      <c r="I67" t="str">
        <f t="shared" si="2"/>
        <v>"Lanterne sourde": {
 "Name" : "Lanterne sourde",
 "OV" : "Lantern, bullseye",
 "Category": "VARIOUS",
 "Weight" : 1000,
 "Price" : 1000
  }</v>
      </c>
    </row>
    <row r="68" spans="1:9">
      <c r="A68" s="82" t="s">
        <v>583</v>
      </c>
      <c r="B68" s="82" t="s">
        <v>584</v>
      </c>
      <c r="C68" s="83" t="s">
        <v>61</v>
      </c>
      <c r="D68" s="83" t="s">
        <v>60</v>
      </c>
      <c r="E68" s="41" t="s">
        <v>705</v>
      </c>
      <c r="F68" s="76">
        <f t="shared" ref="F68:F106" si="3">LEFT(C68,LEN(C68)-3)*IF(RIGHT(C68,2)="po",100,IF(RIGHT(C68,2)="pa",10,1))</f>
        <v>2500</v>
      </c>
      <c r="G68" s="76">
        <f t="shared" ref="G68:G106" si="4">IF(RIGHT(D68,2)="kg",LEFT(D68,LEN(D68)-3)*1000,LEFT(D68,LEN(D68)-2))</f>
        <v>2500</v>
      </c>
      <c r="H68" s="90"/>
      <c r="I68" t="str">
        <f t="shared" si="2"/>
        <v>"Livre": {
 "Name" : "Livre",
 "OV" : "Book",
 "Category": "VARIOUS",
 "Weight" : 2500,
 "Price" : 2500
  }</v>
      </c>
    </row>
    <row r="69" spans="1:9">
      <c r="A69" s="80" t="s">
        <v>585</v>
      </c>
      <c r="B69" s="80" t="s">
        <v>586</v>
      </c>
      <c r="C69" s="81" t="s">
        <v>587</v>
      </c>
      <c r="D69" s="81" t="s">
        <v>28</v>
      </c>
      <c r="E69" s="41" t="s">
        <v>705</v>
      </c>
      <c r="F69" s="76">
        <f t="shared" si="3"/>
        <v>100000</v>
      </c>
      <c r="G69" s="76" t="str">
        <f t="shared" si="4"/>
        <v>500</v>
      </c>
      <c r="H69" s="90"/>
      <c r="I69" t="str">
        <f t="shared" si="2"/>
        <v>"Longue-vue": {
 "Name" : "Longue-vue",
 "OV" : "Spyglass",
 "Category": "VARIOUS",
 "Weight" : 500,
 "Price" : 100000
  }</v>
      </c>
    </row>
    <row r="70" spans="1:9">
      <c r="A70" s="82" t="s">
        <v>588</v>
      </c>
      <c r="B70" s="82" t="s">
        <v>589</v>
      </c>
      <c r="C70" s="83" t="s">
        <v>590</v>
      </c>
      <c r="D70" s="92" t="s">
        <v>298</v>
      </c>
      <c r="E70" s="41" t="s">
        <v>705</v>
      </c>
      <c r="F70" s="76">
        <f t="shared" si="3"/>
        <v>10000</v>
      </c>
      <c r="G70" s="76" t="str">
        <f t="shared" si="4"/>
        <v>0</v>
      </c>
      <c r="H70" s="90"/>
      <c r="I70" t="str">
        <f t="shared" si="2"/>
        <v>"Loupe": {
 "Name" : "Loupe",
 "OV" : "Magnifying Glass",
 "Category": "VARIOUS",
 "Weight" : 0,
 "Price" : 10000
  }</v>
      </c>
    </row>
    <row r="71" spans="1:9">
      <c r="A71" s="80" t="s">
        <v>591</v>
      </c>
      <c r="B71" s="80" t="s">
        <v>592</v>
      </c>
      <c r="C71" s="81" t="s">
        <v>46</v>
      </c>
      <c r="D71" s="81" t="s">
        <v>45</v>
      </c>
      <c r="E71" s="41" t="s">
        <v>705</v>
      </c>
      <c r="F71" s="76">
        <f t="shared" si="3"/>
        <v>100</v>
      </c>
      <c r="G71" s="76">
        <f t="shared" si="4"/>
        <v>1500</v>
      </c>
      <c r="H71" s="90"/>
      <c r="I71" t="str">
        <f t="shared" si="2"/>
        <v>"Marteau": {
 "Name" : "Marteau",
 "OV" : "Hammer",
 "Category": "VARIOUS",
 "Weight" : 1500,
 "Price" : 100
  }</v>
      </c>
    </row>
    <row r="72" spans="1:9">
      <c r="A72" s="82" t="s">
        <v>593</v>
      </c>
      <c r="B72" s="82" t="s">
        <v>594</v>
      </c>
      <c r="C72" s="83" t="s">
        <v>29</v>
      </c>
      <c r="D72" s="83" t="s">
        <v>53</v>
      </c>
      <c r="E72" s="41" t="s">
        <v>705</v>
      </c>
      <c r="F72" s="76">
        <f t="shared" si="3"/>
        <v>200</v>
      </c>
      <c r="G72" s="76">
        <f t="shared" si="4"/>
        <v>5000</v>
      </c>
      <c r="H72" s="90"/>
      <c r="I72" t="str">
        <f t="shared" si="2"/>
        <v>"Marteau de forgeron": {
 "Name" : "Marteau de forgeron",
 "OV" : "Hammer, sledge",
 "Category": "VARIOUS",
 "Weight" : 5000,
 "Price" : 200
  }</v>
      </c>
    </row>
    <row r="73" spans="1:9">
      <c r="A73" s="80" t="s">
        <v>595</v>
      </c>
      <c r="B73" s="80" t="s">
        <v>596</v>
      </c>
      <c r="C73" s="81" t="s">
        <v>46</v>
      </c>
      <c r="D73" s="81" t="s">
        <v>23</v>
      </c>
      <c r="E73" s="41" t="s">
        <v>705</v>
      </c>
      <c r="F73" s="76">
        <f t="shared" si="3"/>
        <v>100</v>
      </c>
      <c r="G73" s="76">
        <f t="shared" si="4"/>
        <v>2000</v>
      </c>
      <c r="H73" s="90"/>
      <c r="I73" t="str">
        <f t="shared" si="2"/>
        <v>"Matériel de pêche": {
 "Name" : "Matériel de pêche",
 "OV" : "Fishing Tackle",
 "Category": "VARIOUS",
 "Weight" : 2000,
 "Price" : 100
  }</v>
      </c>
    </row>
    <row r="74" spans="1:9">
      <c r="A74" s="82" t="s">
        <v>597</v>
      </c>
      <c r="B74" s="82" t="s">
        <v>598</v>
      </c>
      <c r="C74" s="83" t="s">
        <v>29</v>
      </c>
      <c r="D74" s="83" t="s">
        <v>76</v>
      </c>
      <c r="E74" s="41" t="s">
        <v>705</v>
      </c>
      <c r="F74" s="76">
        <f t="shared" si="3"/>
        <v>200</v>
      </c>
      <c r="G74" s="76">
        <f t="shared" si="4"/>
        <v>3000</v>
      </c>
      <c r="H74" s="90"/>
      <c r="I74" t="str">
        <f t="shared" si="2"/>
        <v>"Menottes": {
 "Name" : "Menottes",
 "OV" : "Manacles",
 "Category": "VARIOUS",
 "Weight" : 3000,
 "Price" : 200
  }</v>
      </c>
    </row>
    <row r="75" spans="1:9">
      <c r="A75" s="80" t="s">
        <v>599</v>
      </c>
      <c r="B75" s="80" t="s">
        <v>600</v>
      </c>
      <c r="C75" s="81" t="s">
        <v>38</v>
      </c>
      <c r="D75" s="81" t="s">
        <v>421</v>
      </c>
      <c r="E75" s="41" t="s">
        <v>705</v>
      </c>
      <c r="F75" s="76">
        <f t="shared" si="3"/>
        <v>500</v>
      </c>
      <c r="G75" s="76" t="str">
        <f t="shared" si="4"/>
        <v>250</v>
      </c>
      <c r="H75" s="90"/>
      <c r="I75" t="str">
        <f t="shared" si="2"/>
        <v>"Miroir en acier": {
 "Name" : "Miroir en acier",
 "OV" : "Mirror, steel",
 "Category": "VARIOUS",
 "Weight" : 250,
 "Price" : 500
  }</v>
      </c>
    </row>
    <row r="76" spans="1:9">
      <c r="A76" s="82" t="s">
        <v>489</v>
      </c>
      <c r="B76" s="82" t="s">
        <v>490</v>
      </c>
      <c r="C76" s="83" t="s">
        <v>61</v>
      </c>
      <c r="D76" s="83" t="s">
        <v>28</v>
      </c>
      <c r="E76" s="41" t="s">
        <v>705</v>
      </c>
      <c r="F76" s="76">
        <f t="shared" si="3"/>
        <v>2500</v>
      </c>
      <c r="G76" s="76" t="str">
        <f t="shared" si="4"/>
        <v>500</v>
      </c>
      <c r="H76" s="90"/>
      <c r="I76" t="str">
        <f t="shared" si="2"/>
        <v>"Acide (fiole)": {
 "Name" : "Acide (fiole)",
 "OV" : "Acid",
 "Category": "VARIOUS",
 "Weight" : 500,
 "Price" : 2500
  }</v>
      </c>
    </row>
    <row r="77" spans="1:9">
      <c r="A77" s="80" t="s">
        <v>491</v>
      </c>
      <c r="B77" s="80" t="s">
        <v>492</v>
      </c>
      <c r="C77" s="81" t="s">
        <v>81</v>
      </c>
      <c r="D77" s="93" t="s">
        <v>298</v>
      </c>
      <c r="E77" s="41" t="s">
        <v>705</v>
      </c>
      <c r="F77" s="76">
        <f t="shared" si="3"/>
        <v>5000</v>
      </c>
      <c r="G77" s="76" t="str">
        <f t="shared" si="4"/>
        <v>0</v>
      </c>
      <c r="H77" s="90"/>
      <c r="I77" t="str">
        <f t="shared" si="2"/>
        <v>"Antidote (fiole)": {
 "Name" : "Antidote (fiole)",
 "OV" : "Antitoxin",
 "Category": "VARIOUS",
 "Weight" : 0,
 "Price" : 5000
  }</v>
      </c>
    </row>
    <row r="78" spans="1:9">
      <c r="A78" s="82" t="s">
        <v>493</v>
      </c>
      <c r="B78" s="82" t="s">
        <v>494</v>
      </c>
      <c r="C78" s="83" t="s">
        <v>38</v>
      </c>
      <c r="D78" s="83" t="s">
        <v>45</v>
      </c>
      <c r="E78" s="41" t="s">
        <v>705</v>
      </c>
      <c r="F78" s="76">
        <f t="shared" si="3"/>
        <v>500</v>
      </c>
      <c r="G78" s="76">
        <f t="shared" si="4"/>
        <v>1500</v>
      </c>
      <c r="H78" s="90"/>
      <c r="I78" t="str">
        <f t="shared" si="2"/>
        <v>"Balance de marchand": {
 "Name" : "Balance de marchand",
 "OV" : "Scale, Merchant’s",
 "Category": "VARIOUS",
 "Weight" : 1500,
 "Price" : 500
  }</v>
      </c>
    </row>
    <row r="79" spans="1:9">
      <c r="A79" s="80" t="s">
        <v>495</v>
      </c>
      <c r="B79" s="80" t="s">
        <v>496</v>
      </c>
      <c r="C79" s="81" t="s">
        <v>497</v>
      </c>
      <c r="D79" s="81" t="s">
        <v>498</v>
      </c>
      <c r="E79" s="41" t="s">
        <v>705</v>
      </c>
      <c r="F79" s="76">
        <f t="shared" si="3"/>
        <v>400</v>
      </c>
      <c r="G79" s="76">
        <f t="shared" si="4"/>
        <v>17500</v>
      </c>
      <c r="H79" s="90"/>
      <c r="I79" t="str">
        <f t="shared" si="2"/>
        <v>"Bélier portatif": {
 "Name" : "Bélier portatif",
 "OV" : "Ram, Portable",
 "Category": "VARIOUS",
 "Weight" : 17500,
 "Price" : 400
  }</v>
      </c>
    </row>
    <row r="80" spans="1:9">
      <c r="A80" s="82" t="s">
        <v>499</v>
      </c>
      <c r="B80" s="82" t="s">
        <v>500</v>
      </c>
      <c r="C80" s="83" t="s">
        <v>46</v>
      </c>
      <c r="D80" s="83" t="s">
        <v>33</v>
      </c>
      <c r="E80" s="41" t="s">
        <v>705</v>
      </c>
      <c r="F80" s="76">
        <f t="shared" si="3"/>
        <v>100</v>
      </c>
      <c r="G80" s="76">
        <f t="shared" si="4"/>
        <v>1000</v>
      </c>
      <c r="H80" s="90"/>
      <c r="I80" t="str">
        <f t="shared" si="2"/>
        <v>"Billes (sac de 1000)": {
 "Name" : "Billes (sac de 1000)",
 "OV" : "Ball Bearings",
 "Category": "VARIOUS",
 "Weight" : 1000,
 "Price" : 100
  }</v>
      </c>
    </row>
    <row r="81" spans="1:9">
      <c r="A81" s="80" t="s">
        <v>501</v>
      </c>
      <c r="B81" s="80" t="s">
        <v>502</v>
      </c>
      <c r="C81" s="81" t="s">
        <v>42</v>
      </c>
      <c r="D81" s="81" t="s">
        <v>28</v>
      </c>
      <c r="E81" s="41" t="s">
        <v>705</v>
      </c>
      <c r="F81" s="76">
        <f t="shared" si="3"/>
        <v>50</v>
      </c>
      <c r="G81" s="76" t="str">
        <f t="shared" si="4"/>
        <v>500</v>
      </c>
      <c r="H81" s="90"/>
      <c r="I81" t="str">
        <f t="shared" si="2"/>
        <v>"Boite d'allume-feu": {
 "Name" : "Boite d'allume-feu",
 "OV" : "Tinderbox",
 "Category": "VARIOUS",
 "Weight" : 500,
 "Price" : 50
  }</v>
      </c>
    </row>
    <row r="82" spans="1:9">
      <c r="A82" s="82" t="s">
        <v>503</v>
      </c>
      <c r="B82" s="82" t="s">
        <v>504</v>
      </c>
      <c r="C82" s="83" t="s">
        <v>505</v>
      </c>
      <c r="D82" s="92" t="s">
        <v>298</v>
      </c>
      <c r="E82" s="41" t="s">
        <v>705</v>
      </c>
      <c r="F82" s="76">
        <f t="shared" si="3"/>
        <v>1</v>
      </c>
      <c r="G82" s="76" t="str">
        <f t="shared" si="4"/>
        <v>0</v>
      </c>
      <c r="H82" s="90"/>
      <c r="I82" t="str">
        <f t="shared" si="2"/>
        <v>"Bougie": {
 "Name" : "Bougie",
 "OV" : "Candle",
 "Category": "VARIOUS",
 "Weight" : 0,
 "Price" : 1
  }</v>
      </c>
    </row>
    <row r="83" spans="1:9">
      <c r="A83" s="80" t="s">
        <v>506</v>
      </c>
      <c r="B83" s="80" t="s">
        <v>507</v>
      </c>
      <c r="C83" s="81" t="s">
        <v>29</v>
      </c>
      <c r="D83" s="81" t="s">
        <v>33</v>
      </c>
      <c r="E83" s="41" t="s">
        <v>705</v>
      </c>
      <c r="F83" s="76">
        <f t="shared" si="3"/>
        <v>200</v>
      </c>
      <c r="G83" s="76">
        <f t="shared" si="4"/>
        <v>1000</v>
      </c>
      <c r="H83" s="90"/>
      <c r="I83" t="str">
        <f t="shared" si="2"/>
        <v>"Boulier": {
 "Name" : "Boulier",
 "OV" : "Abacus",
 "Category": "VARIOUS",
 "Weight" : 1000,
 "Price" : 200
  }</v>
      </c>
    </row>
    <row r="84" spans="1:9">
      <c r="A84" s="82" t="s">
        <v>508</v>
      </c>
      <c r="B84" s="82" t="s">
        <v>509</v>
      </c>
      <c r="C84" s="83" t="s">
        <v>29</v>
      </c>
      <c r="D84" s="83" t="s">
        <v>33</v>
      </c>
      <c r="E84" s="41" t="s">
        <v>705</v>
      </c>
      <c r="F84" s="76">
        <f t="shared" si="3"/>
        <v>200</v>
      </c>
      <c r="G84" s="76">
        <f t="shared" si="4"/>
        <v>1000</v>
      </c>
      <c r="H84" s="90"/>
      <c r="I84" t="str">
        <f t="shared" si="2"/>
        <v>"Bouteille en verre": {
 "Name" : "Bouteille en verre",
 "OV" : "Bottle, glass",
 "Category": "VARIOUS",
 "Weight" : 1000,
 "Price" : 200
  }</v>
      </c>
    </row>
    <row r="85" spans="1:9">
      <c r="A85" s="80" t="s">
        <v>510</v>
      </c>
      <c r="B85" s="80" t="s">
        <v>511</v>
      </c>
      <c r="C85" s="81" t="s">
        <v>84</v>
      </c>
      <c r="D85" s="81" t="s">
        <v>28</v>
      </c>
      <c r="E85" s="41" t="s">
        <v>705</v>
      </c>
      <c r="F85" s="76">
        <f t="shared" si="3"/>
        <v>1000</v>
      </c>
      <c r="G85" s="76" t="str">
        <f t="shared" si="4"/>
        <v>500</v>
      </c>
      <c r="H85" s="90"/>
      <c r="I85" t="str">
        <f t="shared" si="2"/>
        <v>"Cadenas": {
 "Name" : "Cadenas",
 "OV" : "Lock",
 "Category": "VARIOUS",
 "Weight" : 500,
 "Price" : 1000
  }</v>
      </c>
    </row>
    <row r="86" spans="1:9">
      <c r="A86" s="82" t="s">
        <v>512</v>
      </c>
      <c r="B86" s="82" t="s">
        <v>513</v>
      </c>
      <c r="C86" s="83" t="s">
        <v>46</v>
      </c>
      <c r="D86" s="83" t="s">
        <v>28</v>
      </c>
      <c r="E86" s="41" t="s">
        <v>705</v>
      </c>
      <c r="F86" s="76">
        <f t="shared" si="3"/>
        <v>100</v>
      </c>
      <c r="G86" s="76" t="str">
        <f t="shared" si="4"/>
        <v>500</v>
      </c>
      <c r="H86" s="90"/>
      <c r="I86" t="str">
        <f t="shared" si="2"/>
        <v>"Carquois": {
 "Name" : "Carquois",
 "OV" : "Quiver",
 "Category": "VARIOUS",
 "Weight" : 500,
 "Price" : 100
  }</v>
      </c>
    </row>
    <row r="87" spans="1:9">
      <c r="A87" s="80" t="s">
        <v>514</v>
      </c>
      <c r="B87" s="80" t="s">
        <v>515</v>
      </c>
      <c r="C87" s="81" t="s">
        <v>38</v>
      </c>
      <c r="D87" s="81" t="s">
        <v>53</v>
      </c>
      <c r="E87" s="41" t="s">
        <v>705</v>
      </c>
      <c r="F87" s="76">
        <f t="shared" si="3"/>
        <v>500</v>
      </c>
      <c r="G87" s="76">
        <f t="shared" si="4"/>
        <v>5000</v>
      </c>
      <c r="H87" s="90"/>
      <c r="I87" t="str">
        <f t="shared" si="2"/>
        <v>"Chaîne (3 m)": {
 "Name" : "Chaîne (3 m)",
 "OV" : "Chain",
 "Category": "VARIOUS",
 "Weight" : 5000,
 "Price" : 500
  }</v>
      </c>
    </row>
    <row r="88" spans="1:9">
      <c r="A88" s="82" t="s">
        <v>516</v>
      </c>
      <c r="B88" s="82" t="s">
        <v>517</v>
      </c>
      <c r="C88" s="83" t="s">
        <v>38</v>
      </c>
      <c r="D88" s="92" t="s">
        <v>298</v>
      </c>
      <c r="E88" s="41" t="s">
        <v>705</v>
      </c>
      <c r="F88" s="76">
        <f t="shared" si="3"/>
        <v>500</v>
      </c>
      <c r="G88" s="76" t="str">
        <f t="shared" si="4"/>
        <v>0</v>
      </c>
      <c r="H88" s="90"/>
      <c r="I88" t="str">
        <f t="shared" si="2"/>
        <v>"Chevalière": {
 "Name" : "Chevalière",
 "OV" : "Signet ring",
 "Category": "VARIOUS",
 "Weight" : 0,
 "Price" : 500
  }</v>
      </c>
    </row>
    <row r="89" spans="1:9">
      <c r="A89" s="80" t="s">
        <v>518</v>
      </c>
      <c r="B89" s="80" t="s">
        <v>519</v>
      </c>
      <c r="C89" s="81" t="s">
        <v>46</v>
      </c>
      <c r="D89" s="81" t="s">
        <v>33</v>
      </c>
      <c r="E89" s="41" t="s">
        <v>705</v>
      </c>
      <c r="F89" s="76">
        <f t="shared" si="3"/>
        <v>100</v>
      </c>
      <c r="G89" s="76">
        <f t="shared" si="4"/>
        <v>1000</v>
      </c>
      <c r="H89" s="90"/>
      <c r="I89" t="str">
        <f t="shared" si="2"/>
        <v>"Chausse-trappes (sac de 20)": {
 "Name" : "Chausse-trappes (sac de 20)",
 "OV" : "Caltrops",
 "Category": "VARIOUS",
 "Weight" : 1000,
 "Price" : 100
  }</v>
      </c>
    </row>
    <row r="90" spans="1:9">
      <c r="A90" s="82" t="s">
        <v>520</v>
      </c>
      <c r="B90" s="82" t="s">
        <v>521</v>
      </c>
      <c r="C90" s="83" t="s">
        <v>42</v>
      </c>
      <c r="D90" s="92" t="s">
        <v>298</v>
      </c>
      <c r="E90" s="41" t="s">
        <v>705</v>
      </c>
      <c r="F90" s="76">
        <f t="shared" si="3"/>
        <v>50</v>
      </c>
      <c r="G90" s="76" t="str">
        <f t="shared" si="4"/>
        <v>0</v>
      </c>
      <c r="H90" s="90"/>
      <c r="I90" t="str">
        <f t="shared" si="2"/>
        <v>"Cire à cacheter": {
 "Name" : "Cire à cacheter",
 "OV" : "Sealing wax",
 "Category": "VARIOUS",
 "Weight" : 0,
 "Price" : 50
  }</v>
      </c>
    </row>
    <row r="91" spans="1:9">
      <c r="A91" s="80" t="s">
        <v>522</v>
      </c>
      <c r="B91" s="80" t="s">
        <v>523</v>
      </c>
      <c r="C91" s="81" t="s">
        <v>46</v>
      </c>
      <c r="D91" s="93" t="s">
        <v>298</v>
      </c>
      <c r="E91" s="41" t="s">
        <v>705</v>
      </c>
      <c r="F91" s="76">
        <f t="shared" si="3"/>
        <v>100</v>
      </c>
      <c r="G91" s="76" t="str">
        <f t="shared" si="4"/>
        <v>0</v>
      </c>
      <c r="H91" s="90"/>
      <c r="I91" t="str">
        <f t="shared" si="2"/>
        <v>"Cloche": {
 "Name" : "Cloche",
 "OV" : "Bell",
 "Category": "VARIOUS",
 "Weight" : 0,
 "Price" : 100
  }</v>
      </c>
    </row>
    <row r="92" spans="1:9">
      <c r="A92" s="82" t="s">
        <v>524</v>
      </c>
      <c r="B92" s="82" t="s">
        <v>525</v>
      </c>
      <c r="C92" s="83" t="s">
        <v>38</v>
      </c>
      <c r="D92" s="83" t="s">
        <v>526</v>
      </c>
      <c r="E92" s="41" t="s">
        <v>705</v>
      </c>
      <c r="F92" s="76">
        <f t="shared" si="3"/>
        <v>500</v>
      </c>
      <c r="G92" s="76">
        <f t="shared" si="4"/>
        <v>12500</v>
      </c>
      <c r="H92" s="90"/>
      <c r="I92" t="str">
        <f t="shared" si="2"/>
        <v>"Coffre": {
 "Name" : "Coffre",
 "OV" : "Chest",
 "Category": "VARIOUS",
 "Weight" : 12500,
 "Price" : 500
  }</v>
      </c>
    </row>
    <row r="93" spans="1:9">
      <c r="A93" s="80" t="s">
        <v>527</v>
      </c>
      <c r="B93" s="80" t="s">
        <v>528</v>
      </c>
      <c r="C93" s="81" t="s">
        <v>46</v>
      </c>
      <c r="D93" s="81" t="s">
        <v>53</v>
      </c>
      <c r="E93" s="41" t="s">
        <v>705</v>
      </c>
      <c r="F93" s="76">
        <f t="shared" si="3"/>
        <v>100</v>
      </c>
      <c r="G93" s="76">
        <f t="shared" si="4"/>
        <v>5000</v>
      </c>
      <c r="H93" s="90"/>
      <c r="I93" t="str">
        <f t="shared" ref="I93:I106" si="5">""""&amp;A93&amp;""": {
 ""Name"" : """&amp;A93&amp;""",
 ""OV"" : """&amp;B93&amp;""",
 ""Category"": """&amp;E93&amp;""",
 ""Weight"" : "&amp;G93&amp;",
 ""Price"" : "&amp;F93&amp;"
  }"</f>
        <v>"Corde en chanvre (15 m)": {
 "Name" : "Corde en chanvre (15 m)",
 "OV" : "Rope, hempen",
 "Category": "VARIOUS",
 "Weight" : 5000,
 "Price" : 100
  }</v>
      </c>
    </row>
    <row r="94" spans="1:9">
      <c r="A94" s="82" t="s">
        <v>529</v>
      </c>
      <c r="B94" s="82" t="s">
        <v>530</v>
      </c>
      <c r="C94" s="83" t="s">
        <v>84</v>
      </c>
      <c r="D94" s="83" t="s">
        <v>60</v>
      </c>
      <c r="E94" s="41" t="s">
        <v>705</v>
      </c>
      <c r="F94" s="76">
        <f t="shared" si="3"/>
        <v>1000</v>
      </c>
      <c r="G94" s="76">
        <f t="shared" si="4"/>
        <v>2500</v>
      </c>
      <c r="H94" s="90"/>
      <c r="I94" t="str">
        <f t="shared" si="5"/>
        <v>"Corde en soie (15 m)": {
 "Name" : "Corde en soie (15 m)",
 "OV" : "Rope, silk",
 "Category": "VARIOUS",
 "Weight" : 2500,
 "Price" : 1000
  }</v>
      </c>
    </row>
    <row r="95" spans="1:9">
      <c r="A95" s="80" t="s">
        <v>531</v>
      </c>
      <c r="B95" s="80" t="s">
        <v>532</v>
      </c>
      <c r="C95" s="81" t="s">
        <v>42</v>
      </c>
      <c r="D95" s="81" t="s">
        <v>45</v>
      </c>
      <c r="E95" s="41" t="s">
        <v>705</v>
      </c>
      <c r="F95" s="76">
        <f t="shared" si="3"/>
        <v>50</v>
      </c>
      <c r="G95" s="76">
        <f t="shared" si="4"/>
        <v>1500</v>
      </c>
      <c r="H95" s="90"/>
      <c r="I95" t="str">
        <f t="shared" si="5"/>
        <v>"Couverture": {
 "Name" : "Couverture",
 "OV" : "Blanket",
 "Category": "VARIOUS",
 "Weight" : 1500,
 "Price" : 50
  }</v>
      </c>
    </row>
    <row r="96" spans="1:9">
      <c r="A96" s="82" t="s">
        <v>533</v>
      </c>
      <c r="B96" s="82" t="s">
        <v>534</v>
      </c>
      <c r="C96" s="83" t="s">
        <v>505</v>
      </c>
      <c r="D96" s="92" t="s">
        <v>298</v>
      </c>
      <c r="E96" s="41" t="s">
        <v>705</v>
      </c>
      <c r="F96" s="76">
        <f t="shared" si="3"/>
        <v>1</v>
      </c>
      <c r="G96" s="76" t="str">
        <f t="shared" si="4"/>
        <v>0</v>
      </c>
      <c r="H96" s="90"/>
      <c r="I96" t="str">
        <f t="shared" si="5"/>
        <v>"Craie (un morceau)": {
 "Name" : "Craie (un morceau)",
 "OV" : "Chalk",
 "Category": "VARIOUS",
 "Weight" : 0,
 "Price" : 1
  }</v>
      </c>
    </row>
    <row r="97" spans="1:9">
      <c r="A97" s="80" t="s">
        <v>535</v>
      </c>
      <c r="B97" s="80" t="s">
        <v>536</v>
      </c>
      <c r="C97" s="81" t="s">
        <v>537</v>
      </c>
      <c r="D97" s="81" t="s">
        <v>23</v>
      </c>
      <c r="E97" s="41" t="s">
        <v>705</v>
      </c>
      <c r="F97" s="76">
        <f t="shared" si="3"/>
        <v>2</v>
      </c>
      <c r="G97" s="76">
        <f t="shared" si="4"/>
        <v>2000</v>
      </c>
      <c r="H97" s="90"/>
      <c r="I97" t="str">
        <f t="shared" si="5"/>
        <v>"Cruche ou pichet": {
 "Name" : "Cruche ou pichet",
 "OV" : "Jug or pitcher",
 "Category": "VARIOUS",
 "Weight" : 2000,
 "Price" : 2
  }</v>
      </c>
    </row>
    <row r="98" spans="1:9">
      <c r="A98" s="82" t="s">
        <v>538</v>
      </c>
      <c r="B98" s="82" t="s">
        <v>539</v>
      </c>
      <c r="C98" s="83" t="s">
        <v>61</v>
      </c>
      <c r="D98" s="83" t="s">
        <v>28</v>
      </c>
      <c r="E98" s="41" t="s">
        <v>705</v>
      </c>
      <c r="F98" s="76">
        <f t="shared" si="3"/>
        <v>2500</v>
      </c>
      <c r="G98" s="76" t="str">
        <f t="shared" si="4"/>
        <v>500</v>
      </c>
      <c r="H98" s="90"/>
      <c r="I98" t="str">
        <f t="shared" si="5"/>
        <v>"Eau bénite (flasque)": {
 "Name" : "Eau bénite (flasque)",
 "OV" : "Holy Water",
 "Category": "VARIOUS",
 "Weight" : 500,
 "Price" : 2500
  }</v>
      </c>
    </row>
    <row r="99" spans="1:9">
      <c r="A99" s="80" t="s">
        <v>540</v>
      </c>
      <c r="B99" s="80" t="s">
        <v>541</v>
      </c>
      <c r="C99" s="81" t="s">
        <v>34</v>
      </c>
      <c r="D99" s="81" t="s">
        <v>526</v>
      </c>
      <c r="E99" s="41" t="s">
        <v>705</v>
      </c>
      <c r="F99" s="76">
        <f t="shared" si="3"/>
        <v>10</v>
      </c>
      <c r="G99" s="76">
        <f t="shared" si="4"/>
        <v>12500</v>
      </c>
      <c r="H99" s="90"/>
      <c r="I99" t="str">
        <f t="shared" si="5"/>
        <v>"Échelle (3 m)": {
 "Name" : "Échelle (3 m)",
 "OV" : "Ladder",
 "Category": "VARIOUS",
 "Weight" : 12500,
 "Price" : 10
  }</v>
      </c>
    </row>
    <row r="100" spans="1:9">
      <c r="A100" s="82" t="s">
        <v>542</v>
      </c>
      <c r="B100" s="82" t="s">
        <v>543</v>
      </c>
      <c r="C100" s="83" t="s">
        <v>84</v>
      </c>
      <c r="D100" s="92" t="s">
        <v>298</v>
      </c>
      <c r="E100" s="41" t="s">
        <v>705</v>
      </c>
      <c r="F100" s="76">
        <f t="shared" si="3"/>
        <v>1000</v>
      </c>
      <c r="G100" s="76" t="str">
        <f t="shared" si="4"/>
        <v>0</v>
      </c>
      <c r="H100" s="90"/>
      <c r="I100" t="str">
        <f t="shared" si="5"/>
        <v>"Encre (bouteille de 30 ml)": {
 "Name" : "Encre (bouteille de 30 ml)",
 "OV" : "Ink",
 "Category": "VARIOUS",
 "Weight" : 0,
 "Price" : 1000
  }</v>
      </c>
    </row>
    <row r="101" spans="1:9">
      <c r="A101" s="80" t="s">
        <v>544</v>
      </c>
      <c r="B101" s="80" t="s">
        <v>545</v>
      </c>
      <c r="C101" s="81" t="s">
        <v>61</v>
      </c>
      <c r="D101" s="81" t="s">
        <v>358</v>
      </c>
      <c r="E101" s="41" t="s">
        <v>705</v>
      </c>
      <c r="F101" s="76">
        <f t="shared" si="3"/>
        <v>2500</v>
      </c>
      <c r="G101" s="76">
        <f t="shared" si="4"/>
        <v>6000</v>
      </c>
      <c r="H101" s="90"/>
      <c r="I101" t="str">
        <f t="shared" si="5"/>
        <v>"Équipement d’escalade": {
 "Name" : "Équipement d’escalade",
 "OV" : "Climber’s Kit",
 "Category": "VARIOUS",
 "Weight" : 6000,
 "Price" : 2500
  }</v>
      </c>
    </row>
    <row r="102" spans="1:9">
      <c r="A102" s="82" t="s">
        <v>546</v>
      </c>
      <c r="B102" s="82" t="s">
        <v>547</v>
      </c>
      <c r="C102" s="83" t="s">
        <v>46</v>
      </c>
      <c r="D102" s="83" t="s">
        <v>28</v>
      </c>
      <c r="E102" s="41" t="s">
        <v>705</v>
      </c>
      <c r="F102" s="76">
        <f t="shared" si="3"/>
        <v>100</v>
      </c>
      <c r="G102" s="76" t="str">
        <f t="shared" si="4"/>
        <v>500</v>
      </c>
      <c r="H102" s="90"/>
      <c r="I102" t="str">
        <f t="shared" si="5"/>
        <v>"Étui à carreaux": {
 "Name" : "Étui à carreaux",
 "OV" : "Case, Crossbow Bolt",
 "Category": "VARIOUS",
 "Weight" : 500,
 "Price" : 100
  }</v>
      </c>
    </row>
    <row r="103" spans="1:9">
      <c r="A103" s="80" t="s">
        <v>548</v>
      </c>
      <c r="B103" s="80" t="s">
        <v>549</v>
      </c>
      <c r="C103" s="81" t="s">
        <v>46</v>
      </c>
      <c r="D103" s="81" t="s">
        <v>28</v>
      </c>
      <c r="E103" s="41" t="s">
        <v>705</v>
      </c>
      <c r="F103" s="76">
        <f t="shared" si="3"/>
        <v>100</v>
      </c>
      <c r="G103" s="76" t="str">
        <f t="shared" si="4"/>
        <v>500</v>
      </c>
      <c r="H103" s="90"/>
      <c r="I103" t="str">
        <f t="shared" si="5"/>
        <v>"Étui à cartes ou parchemins": {
 "Name" : "Étui à cartes ou parchemins",
 "OV" : "Case, Map or Scroll",
 "Category": "VARIOUS",
 "Weight" : 500,
 "Price" : 100
  }</v>
      </c>
    </row>
    <row r="104" spans="1:9">
      <c r="A104" s="82" t="s">
        <v>550</v>
      </c>
      <c r="B104" s="82" t="s">
        <v>551</v>
      </c>
      <c r="C104" s="83" t="s">
        <v>81</v>
      </c>
      <c r="D104" s="83" t="s">
        <v>28</v>
      </c>
      <c r="E104" s="41" t="s">
        <v>705</v>
      </c>
      <c r="F104" s="76">
        <f t="shared" si="3"/>
        <v>5000</v>
      </c>
      <c r="G104" s="76" t="str">
        <f t="shared" si="4"/>
        <v>500</v>
      </c>
      <c r="H104" s="90"/>
      <c r="I104" t="str">
        <f t="shared" si="5"/>
        <v>"Feu grégeois (flasque)": {
 "Name" : "Feu grégeois (flasque)",
 "OV" : "Alchemist’s Fire",
 "Category": "VARIOUS",
 "Weight" : 500,
 "Price" : 5000
  }</v>
      </c>
    </row>
    <row r="105" spans="1:9">
      <c r="A105" s="80" t="s">
        <v>552</v>
      </c>
      <c r="B105" s="80" t="s">
        <v>553</v>
      </c>
      <c r="C105" s="81" t="s">
        <v>46</v>
      </c>
      <c r="D105" s="93" t="s">
        <v>298</v>
      </c>
      <c r="E105" s="41" t="s">
        <v>705</v>
      </c>
      <c r="F105" s="76">
        <f t="shared" si="3"/>
        <v>100</v>
      </c>
      <c r="G105" s="76" t="str">
        <f t="shared" si="4"/>
        <v>0</v>
      </c>
      <c r="H105" s="90"/>
      <c r="I105" t="str">
        <f t="shared" si="5"/>
        <v>"Fiole (10 cl)": {
 "Name" : "Fiole (10 cl)",
 "OV" : "Vial",
 "Category": "VARIOUS",
 "Weight" : 0,
 "Price" : 100
  }</v>
      </c>
    </row>
    <row r="106" spans="1:9">
      <c r="A106" s="82" t="s">
        <v>554</v>
      </c>
      <c r="B106" s="82" t="s">
        <v>555</v>
      </c>
      <c r="C106" s="83" t="s">
        <v>537</v>
      </c>
      <c r="D106" s="83" t="s">
        <v>28</v>
      </c>
      <c r="E106" s="41" t="s">
        <v>705</v>
      </c>
      <c r="F106" s="76">
        <f t="shared" si="3"/>
        <v>2</v>
      </c>
      <c r="G106" s="76" t="str">
        <f t="shared" si="4"/>
        <v>500</v>
      </c>
      <c r="H106" s="90"/>
      <c r="I106" t="str">
        <f t="shared" si="5"/>
        <v>"Flasque ou chope (50 cl)": {
 "Name" : "Flasque ou chope (50 cl)",
 "OV" : "Flask",
 "Category": "VARIOUS",
 "Weight" : 500,
 "Price" : 2
  }</v>
      </c>
    </row>
    <row r="108" spans="1:9">
      <c r="H108" t="str">
        <f>CONCATENATE(H2,",
",H8,",
",H13,",
",H18,",
",H22,",
",H27)</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I108" t="str">
        <f>CONCATENATE(I3,",
",I4,",
",I5,",
",I6,",
",I7,",
",I9,",
",I10,",
",I11,",
",I12,",
",I14,",
",I15,",
",I16,",
",I17,",
",I19,",
",I20,",
",I21,",
",I23,",
",I24,",
",I25,",
",I26,",
",I28,",
",I29,",
",I30,",
",I31,",
",I32,",
",I33,",
",I34,",
",I35,",
",I36,",
",I37,",
",I38,",
",I39,",
",I40,",
",I41,",
",I42,",
",I43,",
",I44,",
",I45,",
",I46,",
",I47,",
",I48,",
",I49,",
",I50,",
",I51,",
",I52,",
",I53,",
",I54,",
",I55,",
",I56,",
",I57,",
",I58,",
",I59,",
",I60,",
",I61,",
",I62,",
",I63,",
",I64,",
",I65,",
",I66,",
",I67,",
",I68,",
",I69,",
",I70,",
",I71,",
",I72,",
",I73,",
",I74,",
",I75,",
",I76,",
",I77,",
",I78,",
",I79,",
",I80,",
",I81,",
",I82,",
",I83,",
",I84,",
",I85,",
",I86,",
",I87,",
",I88,",
",I89,",
",I90,",
",I91,",
",I92,",
",I93,",
",I94,",
",I95,",
",I96,",
",I97,",
",I98,",
",I99,",
",I100,",
",I101,",
",I102,",
",I103,",
",I104,",
",I105,",
",I106)</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470"/>
  <sheetViews>
    <sheetView workbookViewId="0">
      <pane xSplit="4" ySplit="1" topLeftCell="E32" activePane="bottomRight" state="frozenSplit"/>
      <selection pane="topRight" activeCell="E1" sqref="E1"/>
      <selection pane="bottomLeft" activeCell="A12" sqref="A12"/>
      <selection pane="bottomRight" activeCell="B36" sqref="B36"/>
    </sheetView>
  </sheetViews>
  <sheetFormatPr baseColWidth="10" defaultRowHeight="15"/>
  <cols>
    <col min="2" max="2" width="30.85546875" customWidth="1"/>
    <col min="3" max="3" width="30.28515625" hidden="1" customWidth="1"/>
    <col min="4" max="4" width="19" hidden="1" customWidth="1"/>
    <col min="5" max="5" width="16.42578125" customWidth="1"/>
    <col min="6" max="6" width="16.85546875" customWidth="1"/>
    <col min="7" max="7" width="17.140625" customWidth="1"/>
    <col min="8" max="8" width="8.85546875" customWidth="1"/>
    <col min="9" max="9" width="68.85546875" customWidth="1"/>
    <col min="10" max="10" width="26.7109375" customWidth="1"/>
    <col min="11" max="11" width="26.7109375" style="228" customWidth="1"/>
    <col min="12" max="12" width="8.140625" customWidth="1"/>
  </cols>
  <sheetData>
    <row r="1" spans="1:13">
      <c r="A1" s="157" t="s">
        <v>1071</v>
      </c>
      <c r="B1" s="157" t="s">
        <v>1069</v>
      </c>
      <c r="C1" s="157" t="s">
        <v>1070</v>
      </c>
      <c r="D1" s="157" t="s">
        <v>15</v>
      </c>
      <c r="E1" s="157" t="s">
        <v>1072</v>
      </c>
      <c r="F1" s="157" t="s">
        <v>1073</v>
      </c>
      <c r="G1" s="157" t="s">
        <v>1074</v>
      </c>
      <c r="H1" s="157" t="s">
        <v>1075</v>
      </c>
      <c r="I1" s="157" t="s">
        <v>1076</v>
      </c>
      <c r="J1" s="157" t="s">
        <v>1077</v>
      </c>
      <c r="K1" s="227" t="s">
        <v>13</v>
      </c>
      <c r="M1" s="156"/>
    </row>
    <row r="2" spans="1:13">
      <c r="A2">
        <v>0</v>
      </c>
      <c r="B2" t="s">
        <v>1108</v>
      </c>
      <c r="D2" t="s">
        <v>1109</v>
      </c>
      <c r="E2" t="s">
        <v>2886</v>
      </c>
      <c r="F2" t="s">
        <v>1087</v>
      </c>
      <c r="G2" t="s">
        <v>1074</v>
      </c>
      <c r="I2" t="s">
        <v>1111</v>
      </c>
      <c r="J2" t="s">
        <v>1112</v>
      </c>
      <c r="K2" s="228" t="s">
        <v>3924</v>
      </c>
      <c r="M2" t="str">
        <f>""""&amp;B2&amp;""": {
  ""Name"" : """&amp;B2&amp;""",
  ""OV"" : """&amp;D2&amp;""",
  ""Level"" : "&amp;A2&amp;",
  ""BBE"" : """&amp;C2&amp;""",
  ""School"" : """&amp;PROPER(E2)&amp;""",
  ""Incantation"" : """&amp;F2&amp;""",
  ""Type"" : """&amp;TRIM(G2&amp;" "&amp;H2)&amp;""",
  ""Description"" : """&amp;I2&amp;""",
  ""Classes"" :["&amp;K2&amp;"]
   }"</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v>
      </c>
    </row>
    <row r="3" spans="1:13">
      <c r="A3">
        <v>0</v>
      </c>
      <c r="B3" t="s">
        <v>1171</v>
      </c>
      <c r="C3" t="s">
        <v>1172</v>
      </c>
      <c r="D3" t="s">
        <v>1173</v>
      </c>
      <c r="E3" t="s">
        <v>2889</v>
      </c>
      <c r="F3" t="s">
        <v>1087</v>
      </c>
      <c r="I3" t="s">
        <v>1174</v>
      </c>
      <c r="J3" t="s">
        <v>1089</v>
      </c>
      <c r="K3" s="228" t="s">
        <v>3925</v>
      </c>
      <c r="M3" t="str">
        <f t="shared" ref="M3:M66" si="0">""""&amp;B3&amp;""": {
  ""Name"" : """&amp;B3&amp;""",
  ""OV"" : """&amp;D3&amp;""",
  ""Level"" : "&amp;A3&amp;",
  ""BBE"" : """&amp;C3&amp;""",
  ""School"" : """&amp;PROPER(E3)&amp;""",
  ""Incantation"" : """&amp;F3&amp;""",
  ""Type"" : """&amp;TRIM(G3&amp;" "&amp;H3)&amp;""",
  ""Description"" : """&amp;I3&amp;""",
  ""Classes"" :["&amp;K3&amp;"]
   }"</f>
        <v>"Aspersion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v>
      </c>
    </row>
    <row r="4" spans="1:13">
      <c r="A4">
        <v>0</v>
      </c>
      <c r="B4" t="s">
        <v>1178</v>
      </c>
      <c r="D4" t="s">
        <v>1179</v>
      </c>
      <c r="E4" t="s">
        <v>1180</v>
      </c>
      <c r="F4" t="s">
        <v>1087</v>
      </c>
      <c r="G4" t="s">
        <v>1074</v>
      </c>
      <c r="I4" t="s">
        <v>1181</v>
      </c>
      <c r="J4" t="s">
        <v>1089</v>
      </c>
      <c r="K4" s="228" t="s">
        <v>2929</v>
      </c>
      <c r="M4" t="str">
        <f t="shared" si="0"/>
        <v>"Assistance": {
  "Name" : "Assistance",
  "OV" : "Guidance",
  "Level" : 0,
  "BBE" : "",
  "School" : "Divination",
  "Incantation" : "1 action",
  "Type" : "Concentration",
  "Description" : "La cible peut ajouter 1d4 à un jet de caractéristique de son choix.",
  "Classes" :["CLERK", "DRUID"]
   }</v>
      </c>
    </row>
    <row r="5" spans="1:13">
      <c r="A5">
        <v>0</v>
      </c>
      <c r="B5" t="s">
        <v>1378</v>
      </c>
      <c r="D5" t="s">
        <v>1379</v>
      </c>
      <c r="E5" t="s">
        <v>1122</v>
      </c>
      <c r="F5" t="s">
        <v>1087</v>
      </c>
      <c r="I5" t="s">
        <v>1380</v>
      </c>
      <c r="J5" t="s">
        <v>1089</v>
      </c>
      <c r="K5" s="228" t="s">
        <v>3926</v>
      </c>
      <c r="M5" t="str">
        <f t="shared" si="0"/>
        <v>"Contact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v>
      </c>
    </row>
    <row r="6" spans="1:13">
      <c r="A6">
        <v>0</v>
      </c>
      <c r="B6" t="s">
        <v>1396</v>
      </c>
      <c r="D6" t="s">
        <v>1397</v>
      </c>
      <c r="E6" t="s">
        <v>1086</v>
      </c>
      <c r="F6" t="s">
        <v>1087</v>
      </c>
      <c r="I6" t="s">
        <v>1398</v>
      </c>
      <c r="J6" t="s">
        <v>1083</v>
      </c>
      <c r="K6" s="228" t="s">
        <v>3927</v>
      </c>
      <c r="M6" t="str">
        <f t="shared" si="0"/>
        <v>"Contrôle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v>
      </c>
    </row>
    <row r="7" spans="1:13">
      <c r="A7">
        <v>0</v>
      </c>
      <c r="B7" t="s">
        <v>1420</v>
      </c>
      <c r="C7" t="s">
        <v>1421</v>
      </c>
      <c r="D7" t="s">
        <v>1422</v>
      </c>
      <c r="E7" t="s">
        <v>1180</v>
      </c>
      <c r="F7" t="s">
        <v>1087</v>
      </c>
      <c r="G7" t="s">
        <v>1074</v>
      </c>
      <c r="I7" t="s">
        <v>1423</v>
      </c>
      <c r="J7" t="s">
        <v>1089</v>
      </c>
      <c r="K7" s="228" t="s">
        <v>3924</v>
      </c>
      <c r="M7" t="str">
        <f t="shared" si="0"/>
        <v>"Coup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v>
      </c>
    </row>
    <row r="8" spans="1:13">
      <c r="A8">
        <v>0</v>
      </c>
      <c r="B8" t="s">
        <v>1424</v>
      </c>
      <c r="D8" t="s">
        <v>1425</v>
      </c>
      <c r="E8" t="s">
        <v>1156</v>
      </c>
      <c r="F8" t="s">
        <v>1087</v>
      </c>
      <c r="I8" t="s">
        <v>1426</v>
      </c>
      <c r="J8" t="s">
        <v>1083</v>
      </c>
      <c r="K8" s="228" t="s">
        <v>3928</v>
      </c>
      <c r="M8" t="str">
        <f t="shared" si="0"/>
        <v>"Coup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v>
      </c>
    </row>
    <row r="9" spans="1:13">
      <c r="A9">
        <v>0</v>
      </c>
      <c r="B9" t="s">
        <v>1466</v>
      </c>
      <c r="C9" t="s">
        <v>1467</v>
      </c>
      <c r="D9" t="s">
        <v>1468</v>
      </c>
      <c r="E9" t="s">
        <v>1156</v>
      </c>
      <c r="F9" t="s">
        <v>1087</v>
      </c>
      <c r="I9" t="s">
        <v>1469</v>
      </c>
      <c r="J9" t="s">
        <v>1089</v>
      </c>
      <c r="K9" s="228" t="s">
        <v>2956</v>
      </c>
      <c r="M9" t="str">
        <f t="shared" si="0"/>
        <v>"Décharge occulte": {
  "Name" : "Décharge occulte",
  "OV" : "Eldritch Blast",
  "Level" : 0,
  "BBE" : "Explosion occulte",
  "School" : "Évocation",
  "Incantation" : "1 action",
  "Type" : "",
  "Description" : "Si l'attaque avec un sort touche, inflige 1d10 dégâts de force (nbre de rayons/niv).",
  "Classes" :["WIZARD"]
   }</v>
      </c>
    </row>
    <row r="10" spans="1:13">
      <c r="A10">
        <v>0</v>
      </c>
      <c r="B10" t="s">
        <v>1538</v>
      </c>
      <c r="D10" t="s">
        <v>1539</v>
      </c>
      <c r="E10" t="s">
        <v>1086</v>
      </c>
      <c r="F10" t="s">
        <v>1087</v>
      </c>
      <c r="I10" t="s">
        <v>1540</v>
      </c>
      <c r="J10" t="s">
        <v>1089</v>
      </c>
      <c r="K10" s="228" t="s">
        <v>2930</v>
      </c>
      <c r="M10" t="str">
        <f t="shared" si="0"/>
        <v>"Druidisme": {
  "Name" : "Druidisme",
  "OV" : "Druidcraft",
  "Level" : 0,
  "BBE" : "",
  "School" : "Transmutation",
  "Incantation" : "1 action",
  "Type" : "",
  "Description" : "Permet d'obtenir divers effets mineurs en rapport avec la nature (prévision météo, floraison, effet sensoriel, etc).",
  "Classes" :["DRUID"]
   }</v>
      </c>
    </row>
    <row r="11" spans="1:13">
      <c r="A11">
        <v>0</v>
      </c>
      <c r="B11" t="s">
        <v>1564</v>
      </c>
      <c r="D11" t="s">
        <v>1565</v>
      </c>
      <c r="E11" t="s">
        <v>1099</v>
      </c>
      <c r="F11" t="s">
        <v>1087</v>
      </c>
      <c r="G11" t="s">
        <v>1074</v>
      </c>
      <c r="I11" t="s">
        <v>1566</v>
      </c>
      <c r="J11" t="s">
        <v>1083</v>
      </c>
      <c r="K11" s="228" t="s">
        <v>3929</v>
      </c>
      <c r="M11" t="str">
        <f t="shared" si="0"/>
        <v>"Embrasement":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v>
      </c>
    </row>
    <row r="12" spans="1:13">
      <c r="A12">
        <v>0</v>
      </c>
      <c r="B12" t="s">
        <v>1610</v>
      </c>
      <c r="D12" t="s">
        <v>1611</v>
      </c>
      <c r="E12" t="s">
        <v>1099</v>
      </c>
      <c r="F12" t="s">
        <v>1087</v>
      </c>
      <c r="I12" t="s">
        <v>1612</v>
      </c>
      <c r="J12" t="s">
        <v>1613</v>
      </c>
      <c r="K12" s="228" t="s">
        <v>3926</v>
      </c>
      <c r="M12" t="str">
        <f t="shared" si="0"/>
        <v>"Explosion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v>
      </c>
    </row>
    <row r="13" spans="1:13">
      <c r="A13">
        <v>0</v>
      </c>
      <c r="B13" t="s">
        <v>1624</v>
      </c>
      <c r="C13" t="s">
        <v>1625</v>
      </c>
      <c r="D13" t="s">
        <v>1626</v>
      </c>
      <c r="E13" t="s">
        <v>1086</v>
      </c>
      <c r="F13" t="s">
        <v>1087</v>
      </c>
      <c r="I13" t="s">
        <v>1627</v>
      </c>
      <c r="J13" t="s">
        <v>1083</v>
      </c>
      <c r="K13" s="228" t="s">
        <v>3927</v>
      </c>
      <c r="M13" t="str">
        <f t="shared" si="0"/>
        <v>"Façonnage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v>
      </c>
    </row>
    <row r="14" spans="1:13">
      <c r="A14">
        <v>0</v>
      </c>
      <c r="B14" t="s">
        <v>1617</v>
      </c>
      <c r="C14" t="s">
        <v>1618</v>
      </c>
      <c r="D14" t="s">
        <v>1619</v>
      </c>
      <c r="E14" t="s">
        <v>1086</v>
      </c>
      <c r="F14" t="s">
        <v>1087</v>
      </c>
      <c r="I14" t="s">
        <v>1620</v>
      </c>
      <c r="J14" t="s">
        <v>1083</v>
      </c>
      <c r="K14" s="228" t="s">
        <v>3927</v>
      </c>
      <c r="M14" t="str">
        <f t="shared" si="0"/>
        <v>"Façonnage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v>
      </c>
    </row>
    <row r="15" spans="1:13">
      <c r="A15">
        <v>0</v>
      </c>
      <c r="B15" t="s">
        <v>1648</v>
      </c>
      <c r="D15" t="s">
        <v>1649</v>
      </c>
      <c r="E15" t="s">
        <v>1156</v>
      </c>
      <c r="F15" t="s">
        <v>1087</v>
      </c>
      <c r="I15" t="s">
        <v>1650</v>
      </c>
      <c r="J15" t="s">
        <v>1089</v>
      </c>
      <c r="K15" s="228" t="s">
        <v>2925</v>
      </c>
      <c r="M15" t="str">
        <f t="shared" si="0"/>
        <v>"Flamme sacrée": {
  "Name" : "Flamme sacrée",
  "OV" : "Sacred Flame",
  "Level" : 0,
  "BBE" : "",
  "School" : "Évocation",
  "Incantation" : "1 action",
  "Type" : "",
  "Description" : "La cible doit réussir un JdS de Dex. ou subir 1d8 dégâts radiant (dégâts/niv).",
  "Classes" :["CLERK"]
   }</v>
      </c>
    </row>
    <row r="16" spans="1:13">
      <c r="A16">
        <v>0</v>
      </c>
      <c r="B16" t="s">
        <v>1697</v>
      </c>
      <c r="D16" t="s">
        <v>1698</v>
      </c>
      <c r="E16" t="s">
        <v>1086</v>
      </c>
      <c r="F16" t="s">
        <v>1087</v>
      </c>
      <c r="I16" t="s">
        <v>1699</v>
      </c>
      <c r="J16" t="s">
        <v>1112</v>
      </c>
      <c r="K16" s="228" t="s">
        <v>2930</v>
      </c>
      <c r="M16" t="str">
        <f t="shared" si="0"/>
        <v>"Fouet épineux": {
  "Name" : "Fouet épineux",
  "OV" : "Thorn Whip",
  "Level" : 0,
  "BBE" : "",
  "School" : "Transmutation",
  "Incantation" : "1 action",
  "Type" : "",
  "Description" : "Si l'attaque touche, inflige 1d6 dégâts perforant et tire la cible (taille G max) sur 3 m (dégâts/niv).",
  "Classes" :["DRUID"]
   }</v>
      </c>
    </row>
    <row r="17" spans="1:13">
      <c r="A17">
        <v>0</v>
      </c>
      <c r="B17" t="s">
        <v>1700</v>
      </c>
      <c r="C17" t="s">
        <v>1701</v>
      </c>
      <c r="D17" t="s">
        <v>1702</v>
      </c>
      <c r="E17" t="s">
        <v>1156</v>
      </c>
      <c r="F17" t="s">
        <v>1087</v>
      </c>
      <c r="I17" t="s">
        <v>1703</v>
      </c>
      <c r="J17" t="s">
        <v>1613</v>
      </c>
      <c r="K17" s="228" t="s">
        <v>3926</v>
      </c>
      <c r="M17" t="str">
        <f t="shared" si="0"/>
        <v>"Fouet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v>
      </c>
    </row>
    <row r="18" spans="1:13">
      <c r="A18">
        <v>0</v>
      </c>
      <c r="B18" t="s">
        <v>1733</v>
      </c>
      <c r="D18" t="s">
        <v>1734</v>
      </c>
      <c r="E18" t="s">
        <v>1156</v>
      </c>
      <c r="F18" t="s">
        <v>1087</v>
      </c>
      <c r="I18" t="s">
        <v>1735</v>
      </c>
      <c r="J18" t="s">
        <v>1083</v>
      </c>
      <c r="K18" s="228" t="s">
        <v>3930</v>
      </c>
      <c r="M18" t="str">
        <f t="shared" si="0"/>
        <v>"Gelure":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v>
      </c>
    </row>
    <row r="19" spans="1:13">
      <c r="A19">
        <v>0</v>
      </c>
      <c r="B19" t="s">
        <v>1736</v>
      </c>
      <c r="C19" t="s">
        <v>1737</v>
      </c>
      <c r="D19" t="s">
        <v>1738</v>
      </c>
      <c r="E19" t="s">
        <v>1122</v>
      </c>
      <c r="F19" t="s">
        <v>1087</v>
      </c>
      <c r="I19" t="s">
        <v>1739</v>
      </c>
      <c r="J19" t="s">
        <v>1083</v>
      </c>
      <c r="K19" s="228" t="s">
        <v>3931</v>
      </c>
      <c r="M19" t="str">
        <f t="shared" si="0"/>
        <v>"Glas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v>
      </c>
    </row>
    <row r="20" spans="1:13">
      <c r="A20">
        <v>0</v>
      </c>
      <c r="B20" t="s">
        <v>1746</v>
      </c>
      <c r="D20" t="s">
        <v>1747</v>
      </c>
      <c r="E20" t="s">
        <v>1086</v>
      </c>
      <c r="F20" t="s">
        <v>1152</v>
      </c>
      <c r="I20" t="s">
        <v>1748</v>
      </c>
      <c r="J20" t="s">
        <v>1089</v>
      </c>
      <c r="K20" s="228" t="s">
        <v>2930</v>
      </c>
      <c r="M20" t="str">
        <f t="shared" si="0"/>
        <v>"Gourdin magique": {
  "Name" : "Gourdin magique",
  "OV" : "Shillelagh",
  "Level" : 0,
  "BBE" : "",
  "School" : "Transmutation",
  "Incantation" : "1 action bonus",
  "Type" : "",
  "Description" : "Rend magique une arme en bois. Ses dégâts sont des d8 et le lanceur peut utiliser sa carac d'incantation au lieu de la Force.",
  "Classes" :["DRUID"]
   }</v>
      </c>
    </row>
    <row r="21" spans="1:13">
      <c r="A21">
        <v>0</v>
      </c>
      <c r="B21" t="s">
        <v>1776</v>
      </c>
      <c r="D21" t="s">
        <v>1777</v>
      </c>
      <c r="E21" t="s">
        <v>1129</v>
      </c>
      <c r="F21" t="s">
        <v>1087</v>
      </c>
      <c r="I21" t="s">
        <v>1778</v>
      </c>
      <c r="J21" t="s">
        <v>1089</v>
      </c>
      <c r="K21" s="228" t="s">
        <v>3924</v>
      </c>
      <c r="M21" t="str">
        <f t="shared" si="0"/>
        <v>"Illusion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v>
      </c>
    </row>
    <row r="22" spans="1:13">
      <c r="A22">
        <v>0</v>
      </c>
      <c r="B22" t="s">
        <v>1800</v>
      </c>
      <c r="D22" t="s">
        <v>1800</v>
      </c>
      <c r="E22" t="s">
        <v>1099</v>
      </c>
      <c r="F22" t="s">
        <v>1087</v>
      </c>
      <c r="I22" t="s">
        <v>1801</v>
      </c>
      <c r="J22" t="s">
        <v>1083</v>
      </c>
      <c r="K22" s="228" t="s">
        <v>3929</v>
      </c>
      <c r="M22" t="str">
        <f t="shared" si="0"/>
        <v>"Infestation":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v>
      </c>
    </row>
    <row r="23" spans="1:13">
      <c r="A23">
        <v>0</v>
      </c>
      <c r="B23" t="s">
        <v>1867</v>
      </c>
      <c r="D23" t="s">
        <v>1868</v>
      </c>
      <c r="E23" t="s">
        <v>1156</v>
      </c>
      <c r="F23" t="s">
        <v>1087</v>
      </c>
      <c r="I23" t="s">
        <v>1869</v>
      </c>
      <c r="J23" t="s">
        <v>1613</v>
      </c>
      <c r="K23" s="228" t="s">
        <v>3926</v>
      </c>
      <c r="M23" t="str">
        <f t="shared" si="0"/>
        <v>"Lame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v>
      </c>
    </row>
    <row r="24" spans="1:13">
      <c r="A24">
        <v>0</v>
      </c>
      <c r="B24" t="s">
        <v>1876</v>
      </c>
      <c r="D24" t="s">
        <v>1877</v>
      </c>
      <c r="E24" t="s">
        <v>1156</v>
      </c>
      <c r="F24" t="s">
        <v>1087</v>
      </c>
      <c r="I24" t="s">
        <v>1878</v>
      </c>
      <c r="J24" t="s">
        <v>1613</v>
      </c>
      <c r="K24" s="228" t="s">
        <v>3926</v>
      </c>
      <c r="M24" t="str">
        <f t="shared" si="0"/>
        <v>"Lame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v>
      </c>
    </row>
    <row r="25" spans="1:13">
      <c r="A25">
        <v>0</v>
      </c>
      <c r="B25" t="s">
        <v>1925</v>
      </c>
      <c r="D25" t="s">
        <v>1926</v>
      </c>
      <c r="E25" t="s">
        <v>1156</v>
      </c>
      <c r="F25" t="s">
        <v>1087</v>
      </c>
      <c r="I25" t="s">
        <v>1927</v>
      </c>
      <c r="J25" t="s">
        <v>1089</v>
      </c>
      <c r="K25" s="228" t="s">
        <v>3932</v>
      </c>
      <c r="M25" t="str">
        <f t="shared" si="0"/>
        <v>"Lumière": {
  "Name" : "Lumière",
  "OV" : "Light",
  "Level" : 0,
  "BBE" : "",
  "School" : "Évocation",
  "Incantation" : "1 action",
  "Type" : "",
  "Description" : "Fait qu'un objet émette une lumière vive sur 6 m et une lumière faible sur 6 m supplémentaires.",
  "Classes" :["BARD", "CLERK", "SORCERER", "MAGICIAN", "OCCULT_KNIGHT", "ARCANE_SWINDLER"]
   }</v>
      </c>
    </row>
    <row r="26" spans="1:13">
      <c r="A26">
        <v>0</v>
      </c>
      <c r="B26" t="s">
        <v>1931</v>
      </c>
      <c r="D26" t="s">
        <v>1932</v>
      </c>
      <c r="E26" t="s">
        <v>1156</v>
      </c>
      <c r="F26" t="s">
        <v>1087</v>
      </c>
      <c r="G26" t="s">
        <v>1074</v>
      </c>
      <c r="I26" t="s">
        <v>1933</v>
      </c>
      <c r="J26" t="s">
        <v>1089</v>
      </c>
      <c r="K26" s="228" t="s">
        <v>3933</v>
      </c>
      <c r="M26" t="str">
        <f t="shared" si="0"/>
        <v>"Lumières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v>
      </c>
    </row>
    <row r="27" spans="1:13">
      <c r="A27">
        <v>0</v>
      </c>
      <c r="B27" t="s">
        <v>1940</v>
      </c>
      <c r="C27" t="s">
        <v>1941</v>
      </c>
      <c r="D27" t="s">
        <v>1942</v>
      </c>
      <c r="E27" t="s">
        <v>1099</v>
      </c>
      <c r="F27" t="s">
        <v>1087</v>
      </c>
      <c r="I27" t="s">
        <v>1943</v>
      </c>
      <c r="J27" t="s">
        <v>1089</v>
      </c>
      <c r="K27" s="228" t="s">
        <v>3924</v>
      </c>
      <c r="M27" t="str">
        <f t="shared" si="0"/>
        <v>"Main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v>
      </c>
    </row>
    <row r="28" spans="1:13">
      <c r="A28">
        <v>0</v>
      </c>
      <c r="B28" t="s">
        <v>1969</v>
      </c>
      <c r="D28" t="s">
        <v>1969</v>
      </c>
      <c r="E28" t="s">
        <v>1086</v>
      </c>
      <c r="F28" t="s">
        <v>1087</v>
      </c>
      <c r="I28" t="s">
        <v>1970</v>
      </c>
      <c r="J28" t="s">
        <v>1089</v>
      </c>
      <c r="K28" s="228" t="s">
        <v>3933</v>
      </c>
      <c r="M28" t="str">
        <f t="shared" si="0"/>
        <v>"Message":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v>
      </c>
    </row>
    <row r="29" spans="1:13">
      <c r="A29">
        <v>0</v>
      </c>
      <c r="B29" t="s">
        <v>2008</v>
      </c>
      <c r="D29" t="s">
        <v>2009</v>
      </c>
      <c r="E29" t="s">
        <v>1110</v>
      </c>
      <c r="F29" t="s">
        <v>1087</v>
      </c>
      <c r="I29" t="s">
        <v>2010</v>
      </c>
      <c r="J29" t="s">
        <v>1089</v>
      </c>
      <c r="K29" s="228" t="s">
        <v>2924</v>
      </c>
      <c r="M29" t="str">
        <f t="shared" si="0"/>
        <v>"Moquerie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v>
      </c>
    </row>
    <row r="30" spans="1:13">
      <c r="A30">
        <v>0</v>
      </c>
      <c r="B30" t="s">
        <v>2033</v>
      </c>
      <c r="D30" t="s">
        <v>2034</v>
      </c>
      <c r="E30" t="s">
        <v>1156</v>
      </c>
      <c r="F30" t="s">
        <v>1087</v>
      </c>
      <c r="I30" t="s">
        <v>2035</v>
      </c>
      <c r="J30" t="s">
        <v>1083</v>
      </c>
      <c r="K30" s="228" t="s">
        <v>2925</v>
      </c>
      <c r="M30" t="str">
        <f t="shared" si="0"/>
        <v>"Mot de radiance": {
  "Name" : "Mot de radiance",
  "OV" : "Word of Radiance",
  "Level" : 0,
  "BBE" : "",
  "School" : "Évocation",
  "Incantation" : "1 action",
  "Type" : "",
  "Description" : "Les créatures dans un rayon de 1,50 m doivent réussir un JdS de Con. ou subir 1d6 dégâts radiants (dégâts/niv).",
  "Classes" :["CLERK"]
   }</v>
      </c>
    </row>
    <row r="31" spans="1:13">
      <c r="A31">
        <v>0</v>
      </c>
      <c r="B31" t="s">
        <v>2158</v>
      </c>
      <c r="D31" t="s">
        <v>2159</v>
      </c>
      <c r="E31" t="s">
        <v>1086</v>
      </c>
      <c r="F31" t="s">
        <v>1152</v>
      </c>
      <c r="I31" t="s">
        <v>2160</v>
      </c>
      <c r="J31" t="s">
        <v>1083</v>
      </c>
      <c r="K31" s="228" t="s">
        <v>2957</v>
      </c>
      <c r="M31" t="str">
        <f t="shared" si="0"/>
        <v>"Pierre magique": {
  "Name" : "Pierre magique",
  "OV" : "Magic Stone",
  "Level" : 0,
  "BBE" : "",
  "School" : "Transmutation",
  "Incantation" : "1 action bonus",
  "Type" : "",
  "Description" : "Jusqu'à 3 cailloux infligent 1d6 + Mod.Carac.Inc dégâts contondant si l'attaque avec un sort touche.",
  "Classes" :["DRUID", "WIZARD"]
   }</v>
      </c>
    </row>
    <row r="32" spans="1:13">
      <c r="A32">
        <v>0</v>
      </c>
      <c r="B32" t="s">
        <v>2161</v>
      </c>
      <c r="D32" t="s">
        <v>2162</v>
      </c>
      <c r="E32" t="s">
        <v>1156</v>
      </c>
      <c r="F32" t="s">
        <v>1087</v>
      </c>
      <c r="I32" t="s">
        <v>2163</v>
      </c>
      <c r="J32" t="s">
        <v>1089</v>
      </c>
      <c r="K32" s="228" t="s">
        <v>3925</v>
      </c>
      <c r="M32" t="str">
        <f t="shared" si="0"/>
        <v>"Poigne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v>
      </c>
    </row>
    <row r="33" spans="1:13">
      <c r="A33">
        <v>0</v>
      </c>
      <c r="B33" t="s">
        <v>2183</v>
      </c>
      <c r="D33" t="s">
        <v>2183</v>
      </c>
      <c r="E33" t="s">
        <v>1086</v>
      </c>
      <c r="F33" t="s">
        <v>1087</v>
      </c>
      <c r="I33" t="s">
        <v>2184</v>
      </c>
      <c r="J33" t="s">
        <v>1089</v>
      </c>
      <c r="K33" s="228" t="s">
        <v>3924</v>
      </c>
      <c r="M33" t="str">
        <f t="shared" si="0"/>
        <v>"Prestidigitation":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v>
      </c>
    </row>
    <row r="34" spans="1:13">
      <c r="A34">
        <v>0</v>
      </c>
      <c r="B34" t="s">
        <v>2196</v>
      </c>
      <c r="C34" t="s">
        <v>2197</v>
      </c>
      <c r="D34" t="s">
        <v>2198</v>
      </c>
      <c r="E34" t="s">
        <v>1099</v>
      </c>
      <c r="F34" t="s">
        <v>1087</v>
      </c>
      <c r="I34" t="s">
        <v>2199</v>
      </c>
      <c r="J34" t="s">
        <v>1089</v>
      </c>
      <c r="K34" s="228" t="s">
        <v>2930</v>
      </c>
      <c r="M34" t="str">
        <f t="shared" si="0"/>
        <v>"Production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v>
      </c>
    </row>
    <row r="35" spans="1:13">
      <c r="A35">
        <v>0</v>
      </c>
      <c r="B35" t="s">
        <v>2219</v>
      </c>
      <c r="D35" t="s">
        <v>2220</v>
      </c>
      <c r="E35" t="s">
        <v>1080</v>
      </c>
      <c r="F35" t="s">
        <v>1087</v>
      </c>
      <c r="I35" t="s">
        <v>2221</v>
      </c>
      <c r="J35" t="s">
        <v>1112</v>
      </c>
      <c r="K35" s="228" t="s">
        <v>3924</v>
      </c>
      <c r="M35" t="str">
        <f t="shared" si="0"/>
        <v>"Protection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v>
      </c>
    </row>
    <row r="36" spans="1:13">
      <c r="A36">
        <v>0</v>
      </c>
      <c r="B36" t="s">
        <v>2239</v>
      </c>
      <c r="D36" t="s">
        <v>2240</v>
      </c>
      <c r="E36" t="s">
        <v>1086</v>
      </c>
      <c r="F36" t="s">
        <v>1087</v>
      </c>
      <c r="I36" t="s">
        <v>2241</v>
      </c>
      <c r="J36" t="s">
        <v>1083</v>
      </c>
      <c r="K36" s="228" t="s">
        <v>3927</v>
      </c>
      <c r="M36" t="str">
        <f t="shared" si="0"/>
        <v>"Rafale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v>
      </c>
    </row>
    <row r="37" spans="1:13">
      <c r="A37">
        <v>0</v>
      </c>
      <c r="B37" t="s">
        <v>2252</v>
      </c>
      <c r="D37" t="s">
        <v>2253</v>
      </c>
      <c r="E37" t="s">
        <v>1156</v>
      </c>
      <c r="F37" t="s">
        <v>1087</v>
      </c>
      <c r="I37" t="s">
        <v>2254</v>
      </c>
      <c r="J37" t="s">
        <v>1089</v>
      </c>
      <c r="K37" s="228" t="s">
        <v>3925</v>
      </c>
      <c r="M37" t="str">
        <f t="shared" si="0"/>
        <v>"Rayon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v>
      </c>
    </row>
    <row r="38" spans="1:13">
      <c r="A38">
        <v>0</v>
      </c>
      <c r="B38" t="s">
        <v>2284</v>
      </c>
      <c r="D38" t="s">
        <v>2285</v>
      </c>
      <c r="E38" t="s">
        <v>1086</v>
      </c>
      <c r="F38" t="s">
        <v>1095</v>
      </c>
      <c r="I38" t="s">
        <v>2286</v>
      </c>
      <c r="J38" t="s">
        <v>1089</v>
      </c>
      <c r="K38" s="228" t="s">
        <v>3934</v>
      </c>
      <c r="M38" t="str">
        <f t="shared" si="0"/>
        <v>"Réparation":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v>
      </c>
    </row>
    <row r="39" spans="1:13">
      <c r="A39">
        <v>0</v>
      </c>
      <c r="B39" t="s">
        <v>2295</v>
      </c>
      <c r="D39" t="s">
        <v>2296</v>
      </c>
      <c r="E39" t="s">
        <v>1080</v>
      </c>
      <c r="F39" t="s">
        <v>1087</v>
      </c>
      <c r="G39" t="s">
        <v>1074</v>
      </c>
      <c r="I39" t="s">
        <v>2297</v>
      </c>
      <c r="J39" t="s">
        <v>1089</v>
      </c>
      <c r="K39" s="228" t="s">
        <v>2929</v>
      </c>
      <c r="M39" t="str">
        <f t="shared" si="0"/>
        <v>"Résistance": {
  "Name" : "Résistance",
  "OV" : "Resistance",
  "Level" : 0,
  "BBE" : "",
  "School" : "Abjuration",
  "Incantation" : "1 action",
  "Type" : "Concentration",
  "Description" : "La cible peut ajouter 1d4 à un jet de sauvegarde de son choix.",
  "Classes" :["CLERK", "DRUID"]
   }</v>
      </c>
    </row>
    <row r="40" spans="1:13">
      <c r="A40">
        <v>0</v>
      </c>
      <c r="B40" t="s">
        <v>2342</v>
      </c>
      <c r="D40" t="s">
        <v>2343</v>
      </c>
      <c r="E40" t="s">
        <v>1086</v>
      </c>
      <c r="F40" t="s">
        <v>1087</v>
      </c>
      <c r="I40" t="s">
        <v>2344</v>
      </c>
      <c r="J40" t="s">
        <v>1083</v>
      </c>
      <c r="K40" s="228" t="s">
        <v>2930</v>
      </c>
      <c r="M40" t="str">
        <f t="shared" si="0"/>
        <v>"Sauvagerie primitive": {
  "Name" : "Sauvagerie primitive",
  "OV" : "Primal Savagery",
  "Level" : 0,
  "BBE" : "",
  "School" : "Transmutation",
  "Incantation" : "1 action",
  "Type" : "",
  "Description" : "Si l'attaque au corps à corps avec un sort touche, inflige 1d10 dégâts d'acide (dégâts/niv).",
  "Classes" :["DRUID"]
   }</v>
      </c>
    </row>
    <row r="41" spans="1:13">
      <c r="A41">
        <v>0</v>
      </c>
      <c r="B41" t="s">
        <v>2416</v>
      </c>
      <c r="C41" t="s">
        <v>2417</v>
      </c>
      <c r="D41" t="s">
        <v>2418</v>
      </c>
      <c r="E41" t="s">
        <v>1122</v>
      </c>
      <c r="F41" t="s">
        <v>1087</v>
      </c>
      <c r="I41" t="s">
        <v>2419</v>
      </c>
      <c r="J41" t="s">
        <v>1089</v>
      </c>
      <c r="K41" s="228" t="s">
        <v>2925</v>
      </c>
      <c r="M41" t="str">
        <f t="shared" si="0"/>
        <v>"Stabilisation": {
  "Name" : "Stabilisation",
  "OV" : "Spare the Dying",
  "Level" : 0,
  "BBE" : "Épargner les mourants",
  "School" : "Nécromancie",
  "Incantation" : "1 action",
  "Type" : "",
  "Description" : "1 créature vivante à 0 point de vie est immédiatement stabilisée.",
  "Classes" :["CLERK"]
   }</v>
      </c>
    </row>
    <row r="42" spans="1:13">
      <c r="A42">
        <v>0</v>
      </c>
      <c r="B42" t="s">
        <v>2475</v>
      </c>
      <c r="D42" t="s">
        <v>2476</v>
      </c>
      <c r="E42" t="s">
        <v>1086</v>
      </c>
      <c r="F42" t="s">
        <v>1087</v>
      </c>
      <c r="I42" t="s">
        <v>2477</v>
      </c>
      <c r="J42" t="s">
        <v>1089</v>
      </c>
      <c r="K42" s="228" t="s">
        <v>2925</v>
      </c>
      <c r="M42" t="str">
        <f t="shared" si="0"/>
        <v>"Thaumaturgie": {
  "Name" : "Thaumaturgie",
  "OV" : "Thaumaturgy",
  "Level" : 0,
  "BBE" : "",
  "School" : "Transmutation",
  "Incantation" : "1 action",
  "Type" : "",
  "Description" : "Crée divers effets mineurs visant à impressionner ou distraire des créatures.",
  "Classes" :["CLERK"]
   }</v>
      </c>
    </row>
    <row r="43" spans="1:13">
      <c r="A43">
        <v>0</v>
      </c>
      <c r="B43" t="s">
        <v>2491</v>
      </c>
      <c r="D43" t="s">
        <v>2492</v>
      </c>
      <c r="E43" t="s">
        <v>1156</v>
      </c>
      <c r="F43" t="s">
        <v>1087</v>
      </c>
      <c r="I43" t="s">
        <v>2493</v>
      </c>
      <c r="J43" t="s">
        <v>1089</v>
      </c>
      <c r="K43" s="228" t="s">
        <v>3925</v>
      </c>
      <c r="M43" t="str">
        <f t="shared" si="0"/>
        <v>"Trait de feu": {
  "Name" : "Trait de feu",
  "OV" : "Fire Bolt",
  "Level" : 0,
  "BBE" : "",
  "School" : "Évocation",
  "Incantation" : "1 action",
  "Type" : "",
  "Description" : "Si l'attaque avec un sort touche, inflige 1d10 dégâts de feu (dégâts/niv). Un objet peut prendre feu.",
  "Classes" :["SORCERER", "MAGICIAN", "OCCULT_KNIGHT", "ARCANE_SWINDLER"]
   }</v>
      </c>
    </row>
    <row r="44" spans="1:13">
      <c r="A44">
        <v>0</v>
      </c>
      <c r="B44" t="s">
        <v>2519</v>
      </c>
      <c r="C44" t="s">
        <v>2520</v>
      </c>
      <c r="D44" t="s">
        <v>2521</v>
      </c>
      <c r="E44" t="s">
        <v>1099</v>
      </c>
      <c r="F44" t="s">
        <v>1087</v>
      </c>
      <c r="I44" t="s">
        <v>2522</v>
      </c>
      <c r="J44" t="s">
        <v>1089</v>
      </c>
      <c r="K44" s="228" t="s">
        <v>3929</v>
      </c>
      <c r="M44" t="str">
        <f t="shared" si="0"/>
        <v>"Vaporisation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v>
      </c>
    </row>
    <row r="45" spans="1:13">
      <c r="A45">
        <v>1</v>
      </c>
      <c r="B45" t="s">
        <v>1078</v>
      </c>
      <c r="D45" t="s">
        <v>1079</v>
      </c>
      <c r="E45" t="s">
        <v>1080</v>
      </c>
      <c r="F45" t="s">
        <v>1081</v>
      </c>
      <c r="I45" t="s">
        <v>1082</v>
      </c>
      <c r="J45" t="s">
        <v>1083</v>
      </c>
      <c r="K45" s="228" t="s">
        <v>3935</v>
      </c>
      <c r="M45" t="str">
        <f t="shared" si="0"/>
        <v>"Absorption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v>
      </c>
    </row>
    <row r="46" spans="1:13">
      <c r="A46">
        <v>1</v>
      </c>
      <c r="B46" t="s">
        <v>1093</v>
      </c>
      <c r="D46" t="s">
        <v>1094</v>
      </c>
      <c r="E46" t="s">
        <v>1080</v>
      </c>
      <c r="F46" t="s">
        <v>1095</v>
      </c>
      <c r="H46" t="s">
        <v>1075</v>
      </c>
      <c r="I46" t="s">
        <v>1096</v>
      </c>
      <c r="J46" t="s">
        <v>1089</v>
      </c>
      <c r="K46" s="228" t="s">
        <v>3935</v>
      </c>
      <c r="M46" t="str">
        <f t="shared" si="0"/>
        <v>"Alarme":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v>
      </c>
    </row>
    <row r="47" spans="1:13">
      <c r="A47">
        <v>1</v>
      </c>
      <c r="B47" t="s">
        <v>1113</v>
      </c>
      <c r="D47" t="s">
        <v>1114</v>
      </c>
      <c r="E47" t="s">
        <v>1110</v>
      </c>
      <c r="F47" t="s">
        <v>1087</v>
      </c>
      <c r="I47" t="s">
        <v>1115</v>
      </c>
      <c r="J47" t="s">
        <v>1089</v>
      </c>
      <c r="K47" s="228" t="s">
        <v>2944</v>
      </c>
      <c r="M47" t="str">
        <f t="shared" si="0"/>
        <v>"Amitié avec les animaux": {
  "Name" : "Amitié avec les animaux",
  "OV" : "Animal Friendship",
  "Level" : 1,
  "BBE" : "",
  "School" : "Enchantement",
  "Incantation" : "1 action",
  "Type" : "",
  "Description" : "Une bête d'Intelligence 3 ou moins doit réussir un JdS de Sag. ou être charmée (+1 bête/niv).",
  "Classes" :["BARD", "DRUID", "PROWLER"]
   }</v>
      </c>
    </row>
    <row r="48" spans="1:13">
      <c r="A48">
        <v>1</v>
      </c>
      <c r="B48" t="s">
        <v>1131</v>
      </c>
      <c r="D48" t="s">
        <v>1132</v>
      </c>
      <c r="E48" t="s">
        <v>1099</v>
      </c>
      <c r="F48" t="s">
        <v>1133</v>
      </c>
      <c r="H48" t="s">
        <v>1075</v>
      </c>
      <c r="I48" t="s">
        <v>1134</v>
      </c>
      <c r="J48" t="s">
        <v>1089</v>
      </c>
      <c r="K48" s="228" t="s">
        <v>3936</v>
      </c>
      <c r="M48" t="str">
        <f t="shared" si="0"/>
        <v>"Appel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v>
      </c>
    </row>
    <row r="49" spans="1:13">
      <c r="A49">
        <v>1</v>
      </c>
      <c r="B49" t="s">
        <v>1161</v>
      </c>
      <c r="D49" t="s">
        <v>1162</v>
      </c>
      <c r="E49" t="s">
        <v>1080</v>
      </c>
      <c r="F49" t="s">
        <v>1087</v>
      </c>
      <c r="I49" t="s">
        <v>1163</v>
      </c>
      <c r="J49" t="s">
        <v>1112</v>
      </c>
      <c r="K49" s="228" t="s">
        <v>2956</v>
      </c>
      <c r="M49" t="str">
        <f t="shared" si="0"/>
        <v>"Armure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v>
      </c>
    </row>
    <row r="50" spans="1:13">
      <c r="A50">
        <v>1</v>
      </c>
      <c r="B50" t="s">
        <v>1164</v>
      </c>
      <c r="C50" t="s">
        <v>1165</v>
      </c>
      <c r="D50" t="s">
        <v>1166</v>
      </c>
      <c r="E50" t="s">
        <v>1080</v>
      </c>
      <c r="F50" t="s">
        <v>1087</v>
      </c>
      <c r="I50" t="s">
        <v>1167</v>
      </c>
      <c r="J50" t="s">
        <v>1089</v>
      </c>
      <c r="K50" s="228" t="s">
        <v>3925</v>
      </c>
      <c r="M50" t="str">
        <f t="shared" si="0"/>
        <v>"Armure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v>
      </c>
    </row>
    <row r="51" spans="1:13">
      <c r="A51">
        <v>1</v>
      </c>
      <c r="B51" t="s">
        <v>1212</v>
      </c>
      <c r="D51" t="s">
        <v>1213</v>
      </c>
      <c r="E51" t="s">
        <v>1086</v>
      </c>
      <c r="F51" t="s">
        <v>1087</v>
      </c>
      <c r="I51" t="s">
        <v>1214</v>
      </c>
      <c r="J51" t="s">
        <v>1089</v>
      </c>
      <c r="K51" s="228" t="s">
        <v>2945</v>
      </c>
      <c r="M51" t="str">
        <f t="shared" si="0"/>
        <v>"Baies nourricières": {
  "Name" : "Baies nourricières",
  "OV" : "Goodberry",
  "Level" : 1,
  "BBE" : "",
  "School" : "Transmutation",
  "Incantation" : "1 action",
  "Type" : "",
  "Description" : "Crée jusqu'à 10 baies qui redonnent 1 pv chacune et gardent leur pouvoir durant 24 heures.",
  "Classes" :["DRUID", "PROWLER"]
   }</v>
      </c>
    </row>
    <row r="52" spans="1:13">
      <c r="A52">
        <v>1</v>
      </c>
      <c r="B52" t="s">
        <v>1221</v>
      </c>
      <c r="D52" t="s">
        <v>1222</v>
      </c>
      <c r="E52" t="s">
        <v>1110</v>
      </c>
      <c r="F52" t="s">
        <v>1087</v>
      </c>
      <c r="G52" t="s">
        <v>1074</v>
      </c>
      <c r="I52" t="s">
        <v>1223</v>
      </c>
      <c r="J52" t="s">
        <v>1089</v>
      </c>
      <c r="K52" s="228" t="s">
        <v>2938</v>
      </c>
      <c r="M52" t="str">
        <f t="shared" si="0"/>
        <v>"Bénédiction": {
  "Name" : "Bénédiction",
  "OV" : "Bless",
  "Level" : 1,
  "BBE" : "",
  "School" : "Enchantement",
  "Incantation" : "1 action",
  "Type" : "Concentration",
  "Description" : "Jusqu'à 3 cibles peuvent ajouter 1d4 à leur jet d'attaque ou de sauvegarde (+1 créature/niv).",
  "Classes" :["CLERK", "PALADIN"]
   }</v>
      </c>
    </row>
    <row r="53" spans="1:13">
      <c r="A53">
        <v>1</v>
      </c>
      <c r="B53" t="s">
        <v>1224</v>
      </c>
      <c r="D53" t="s">
        <v>1225</v>
      </c>
      <c r="E53" t="s">
        <v>1122</v>
      </c>
      <c r="F53" t="s">
        <v>1087</v>
      </c>
      <c r="I53" t="s">
        <v>1226</v>
      </c>
      <c r="J53" t="s">
        <v>1089</v>
      </c>
      <c r="K53" s="228" t="s">
        <v>2925</v>
      </c>
      <c r="M53" t="str">
        <f t="shared" si="0"/>
        <v>"Blessure": {
  "Name" : "Blessure",
  "OV" : "Inflict Wounds",
  "Level" : 1,
  "BBE" : "",
  "School" : "Nécromancie",
  "Incantation" : "1 action",
  "Type" : "",
  "Description" : "Si l'attaque touche, inflige subit 3d10 dégâts nécrotiques (dégâts/niv).",
  "Classes" :["CLERK"]
   }</v>
      </c>
    </row>
    <row r="54" spans="1:13">
      <c r="A54">
        <v>1</v>
      </c>
      <c r="B54" t="s">
        <v>386</v>
      </c>
      <c r="D54" t="s">
        <v>388</v>
      </c>
      <c r="E54" t="s">
        <v>1080</v>
      </c>
      <c r="F54" t="s">
        <v>1081</v>
      </c>
      <c r="I54" t="s">
        <v>1233</v>
      </c>
      <c r="J54" t="s">
        <v>1089</v>
      </c>
      <c r="K54" s="228" t="s">
        <v>3925</v>
      </c>
      <c r="M54" t="str">
        <f t="shared" si="0"/>
        <v>"Bouclier": {
  "Name" : "Bouclier",
  "OV" : "Shield",
  "Level" : 1,
  "BBE" : "",
  "School" : "Abjuration",
  "Incantation" : "1 réaction",
  "Type" : "",
  "Description" : "En réaction, la lanceur gagne un bonus de +5 à la CA et ne prend aucun dégât du sort projectile magique.",
  "Classes" :["SORCERER", "MAGICIAN", "OCCULT_KNIGHT", "ARCANE_SWINDLER"]
   }</v>
      </c>
    </row>
    <row r="55" spans="1:13">
      <c r="A55">
        <v>1</v>
      </c>
      <c r="B55" t="s">
        <v>1237</v>
      </c>
      <c r="D55" t="s">
        <v>1238</v>
      </c>
      <c r="E55" t="s">
        <v>1080</v>
      </c>
      <c r="F55" t="s">
        <v>1152</v>
      </c>
      <c r="G55" t="s">
        <v>1074</v>
      </c>
      <c r="I55" t="s">
        <v>1239</v>
      </c>
      <c r="J55" t="s">
        <v>1089</v>
      </c>
      <c r="K55" s="228" t="s">
        <v>2938</v>
      </c>
      <c r="M55" t="str">
        <f t="shared" si="0"/>
        <v>"Bouclier de la foi": {
  "Name" : "Bouclier de la foi",
  "OV" : "Shield of Faith",
  "Level" : 1,
  "BBE" : "",
  "School" : "Abjuration",
  "Incantation" : "1 action bonus",
  "Type" : "Concentration",
  "Description" : "La cible obtient un bonus de +2 de CA.",
  "Classes" :["CLERK", "PALADIN"]
   }</v>
      </c>
    </row>
    <row r="56" spans="1:13">
      <c r="A56">
        <v>1</v>
      </c>
      <c r="B56" t="s">
        <v>1260</v>
      </c>
      <c r="D56" t="s">
        <v>1261</v>
      </c>
      <c r="E56" t="s">
        <v>1086</v>
      </c>
      <c r="F56" t="s">
        <v>1087</v>
      </c>
      <c r="I56" t="s">
        <v>1262</v>
      </c>
      <c r="J56" t="s">
        <v>1083</v>
      </c>
      <c r="K56" s="228" t="s">
        <v>3925</v>
      </c>
      <c r="M56" t="str">
        <f t="shared" si="0"/>
        <v>"Catapulte":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v>
      </c>
    </row>
    <row r="57" spans="1:13">
      <c r="A57">
        <v>1</v>
      </c>
      <c r="B57" t="s">
        <v>1277</v>
      </c>
      <c r="D57" t="s">
        <v>1278</v>
      </c>
      <c r="E57" t="s">
        <v>1080</v>
      </c>
      <c r="F57" t="s">
        <v>1133</v>
      </c>
      <c r="H57" t="s">
        <v>1075</v>
      </c>
      <c r="I57" t="s">
        <v>1279</v>
      </c>
      <c r="J57" t="s">
        <v>1083</v>
      </c>
      <c r="K57" s="228" t="s">
        <v>2938</v>
      </c>
      <c r="M57" t="str">
        <f t="shared" si="0"/>
        <v>"Cérémonie": {
  "Name" : "Cérémonie",
  "OV" : "Ceremony",
  "Level" : 1,
  "BBE" : "",
  "School" : "Abjuration",
  "Incantation" : "1 heure",
  "Type" : "Rituel",
  "Description" : "Célèbre un rite religieux (bénir de l'eau, octroyer un bonus à la CA, aux JdS, au jets de carac, etc).",
  "Classes" :["CLERK", "PALADIN"]
   }</v>
      </c>
    </row>
    <row r="58" spans="1:13">
      <c r="A58">
        <v>1</v>
      </c>
      <c r="B58" t="s">
        <v>1295</v>
      </c>
      <c r="D58" t="s">
        <v>1296</v>
      </c>
      <c r="E58" t="s">
        <v>1110</v>
      </c>
      <c r="F58" t="s">
        <v>1087</v>
      </c>
      <c r="I58" t="s">
        <v>1297</v>
      </c>
      <c r="J58" t="s">
        <v>1089</v>
      </c>
      <c r="K58" s="228" t="s">
        <v>3928</v>
      </c>
      <c r="M58" t="str">
        <f t="shared" si="0"/>
        <v>"Charme-personne":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v>
      </c>
    </row>
    <row r="59" spans="1:13">
      <c r="A59">
        <v>1</v>
      </c>
      <c r="B59" t="s">
        <v>1298</v>
      </c>
      <c r="C59" t="s">
        <v>1299</v>
      </c>
      <c r="D59" t="s">
        <v>1300</v>
      </c>
      <c r="E59" t="s">
        <v>1156</v>
      </c>
      <c r="F59" t="s">
        <v>1152</v>
      </c>
      <c r="G59" t="s">
        <v>1074</v>
      </c>
      <c r="I59" t="s">
        <v>1301</v>
      </c>
      <c r="J59" t="s">
        <v>1149</v>
      </c>
      <c r="K59" s="228" t="s">
        <v>2939</v>
      </c>
      <c r="M59" t="str">
        <f t="shared" si="0"/>
        <v>"Châtiment ardent": {
  "Name" : "Châtiment ardent",
  "OV" : "Searing Smite",
  "Level" : 1,
  "BBE" : "Frappe ardente",
  "School" : "Évocation",
  "Incantation" : "1 action bonus",
  "Type" : "Concentration",
  "Description" : "Si l'attaque touche, inflige 1d6 dégâts de feu extra et enflamme la cible (dégâts/niv).",
  "Classes" :["PALADIN"]
   }</v>
      </c>
    </row>
    <row r="60" spans="1:13">
      <c r="A60">
        <v>1</v>
      </c>
      <c r="B60" t="s">
        <v>1310</v>
      </c>
      <c r="C60" t="s">
        <v>1311</v>
      </c>
      <c r="D60" t="s">
        <v>1312</v>
      </c>
      <c r="E60" t="s">
        <v>1156</v>
      </c>
      <c r="F60" t="s">
        <v>1152</v>
      </c>
      <c r="G60" t="s">
        <v>1074</v>
      </c>
      <c r="I60" t="s">
        <v>1313</v>
      </c>
      <c r="J60" t="s">
        <v>1149</v>
      </c>
      <c r="K60" s="228" t="s">
        <v>2939</v>
      </c>
      <c r="M60" t="str">
        <f t="shared" si="0"/>
        <v>"Châtiment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v>
      </c>
    </row>
    <row r="61" spans="1:13">
      <c r="A61">
        <v>1</v>
      </c>
      <c r="B61" t="s">
        <v>1322</v>
      </c>
      <c r="C61" t="s">
        <v>1323</v>
      </c>
      <c r="D61" t="s">
        <v>1324</v>
      </c>
      <c r="E61" t="s">
        <v>1156</v>
      </c>
      <c r="F61" t="s">
        <v>1152</v>
      </c>
      <c r="G61" t="s">
        <v>1074</v>
      </c>
      <c r="I61" t="s">
        <v>1325</v>
      </c>
      <c r="J61" t="s">
        <v>1149</v>
      </c>
      <c r="K61" s="228" t="s">
        <v>2939</v>
      </c>
      <c r="M61" t="str">
        <f t="shared" si="0"/>
        <v>"Châtiment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v>
      </c>
    </row>
    <row r="62" spans="1:13">
      <c r="A62">
        <v>1</v>
      </c>
      <c r="B62" t="s">
        <v>1339</v>
      </c>
      <c r="D62" t="s">
        <v>1340</v>
      </c>
      <c r="E62" t="s">
        <v>1080</v>
      </c>
      <c r="F62" t="s">
        <v>1095</v>
      </c>
      <c r="I62" t="s">
        <v>1341</v>
      </c>
      <c r="J62" t="s">
        <v>1083</v>
      </c>
      <c r="K62" s="228" t="s">
        <v>3937</v>
      </c>
      <c r="M62" t="str">
        <f t="shared" si="0"/>
        <v>"Collet": {
  "Name" : "Collet",
  "OV" : "Snare",
  "Level" : 1,
  "BBE" : "",
  "School" : "Abjuration",
  "Incantation" : "1 minute",
  "Type" : "",
  "Description" : "Crée un piège magique (JdS de Dex. ou la créature de taille P à G est hissée en l'air).",
  "Classes" :["DRUID", "MAGICIAN", "OCCULT_KNIGHT", "ARCANE_SWINDLER", "PROWLER"]
   }</v>
      </c>
    </row>
    <row r="63" spans="1:13">
      <c r="A63">
        <v>1</v>
      </c>
      <c r="B63" t="s">
        <v>1349</v>
      </c>
      <c r="D63" t="s">
        <v>1350</v>
      </c>
      <c r="E63" t="s">
        <v>1180</v>
      </c>
      <c r="F63" t="s">
        <v>1087</v>
      </c>
      <c r="H63" t="s">
        <v>1075</v>
      </c>
      <c r="I63" t="s">
        <v>1351</v>
      </c>
      <c r="J63" t="s">
        <v>1089</v>
      </c>
      <c r="K63" s="228" t="s">
        <v>2944</v>
      </c>
      <c r="M63" t="str">
        <f t="shared" si="0"/>
        <v>"Communication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v>
      </c>
    </row>
    <row r="64" spans="1:13">
      <c r="A64">
        <v>1</v>
      </c>
      <c r="B64" t="s">
        <v>1364</v>
      </c>
      <c r="D64" t="s">
        <v>1365</v>
      </c>
      <c r="E64" t="s">
        <v>1180</v>
      </c>
      <c r="F64" t="s">
        <v>1087</v>
      </c>
      <c r="H64" t="s">
        <v>1075</v>
      </c>
      <c r="I64" t="s">
        <v>1366</v>
      </c>
      <c r="J64" t="s">
        <v>1089</v>
      </c>
      <c r="K64" s="228" t="s">
        <v>3924</v>
      </c>
      <c r="M64" t="str">
        <f t="shared" si="0"/>
        <v>"Compréhension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v>
      </c>
    </row>
    <row r="65" spans="1:13">
      <c r="A65">
        <v>1</v>
      </c>
      <c r="B65" t="s">
        <v>1417</v>
      </c>
      <c r="D65" t="s">
        <v>1418</v>
      </c>
      <c r="E65" t="s">
        <v>1129</v>
      </c>
      <c r="F65" t="s">
        <v>1087</v>
      </c>
      <c r="I65" t="s">
        <v>1419</v>
      </c>
      <c r="J65" t="s">
        <v>1089</v>
      </c>
      <c r="K65" s="228" t="s">
        <v>3925</v>
      </c>
      <c r="M65" t="str">
        <f t="shared" si="0"/>
        <v>"Couleurs dansantes": {
  "Name" : "Couleurs dansantes",
  "OV" : "Color Spray",
  "Level" : 1,
  "BBE" : "",
  "School" : "Illusion",
  "Incantation" : "1 action",
  "Type" : "",
  "Description" : "6d10 pv de créatures sont éblouies par ordre croissant de leurs pv actuels (+2d10 pv/niv).",
  "Classes" :["SORCERER", "MAGICIAN", "OCCULT_KNIGHT", "ARCANE_SWINDLER"]
   }</v>
      </c>
    </row>
    <row r="66" spans="1:13">
      <c r="A66">
        <v>1</v>
      </c>
      <c r="B66" t="s">
        <v>1433</v>
      </c>
      <c r="D66" t="s">
        <v>1434</v>
      </c>
      <c r="E66" t="s">
        <v>1099</v>
      </c>
      <c r="F66" t="s">
        <v>1087</v>
      </c>
      <c r="I66" t="s">
        <v>1435</v>
      </c>
      <c r="J66" t="s">
        <v>1083</v>
      </c>
      <c r="K66" s="228" t="s">
        <v>3927</v>
      </c>
      <c r="M66" t="str">
        <f t="shared" si="0"/>
        <v>"Couteau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v>
      </c>
    </row>
    <row r="67" spans="1:13">
      <c r="A67">
        <v>1</v>
      </c>
      <c r="B67" t="s">
        <v>1448</v>
      </c>
      <c r="D67" t="s">
        <v>1449</v>
      </c>
      <c r="E67" t="s">
        <v>1086</v>
      </c>
      <c r="F67" t="s">
        <v>1087</v>
      </c>
      <c r="I67" t="s">
        <v>1450</v>
      </c>
      <c r="J67" t="s">
        <v>1089</v>
      </c>
      <c r="K67" s="228" t="s">
        <v>2929</v>
      </c>
      <c r="M67" t="str">
        <f t="shared" ref="M67:M130" si="1">""""&amp;B67&amp;""": {
  ""Name"" : """&amp;B67&amp;""",
  ""OV"" : """&amp;D67&amp;""",
  ""Level"" : "&amp;A67&amp;",
  ""BBE"" : """&amp;C67&amp;""",
  ""School"" : """&amp;PROPER(E67)&amp;""",
  ""Incantation"" : """&amp;F67&amp;""",
  ""Type"" : """&amp;TRIM(G67&amp;" "&amp;H67)&amp;""",
  ""Description"" : """&amp;I67&amp;""",
  ""Classes"" :["&amp;K67&amp;"]
   }"</f>
        <v>"Création ou destruction d'eau": {
  "Name" : "Création ou destruction d'eau",
  "OV" : "Create or Destroy Water",
  "Level" : 1,
  "BBE" : "",
  "School" : "Transmutation",
  "Incantation" : "1 action",
  "Type" : "",
  "Description" : "Crée ou détruit jusqu'à 40 litres d'eau (+40 litres/niv).",
  "Classes" :["CLERK", "DRUID"]
   }</v>
      </c>
    </row>
    <row r="68" spans="1:13">
      <c r="A68">
        <v>1</v>
      </c>
      <c r="B68" t="s">
        <v>1470</v>
      </c>
      <c r="D68" t="s">
        <v>1471</v>
      </c>
      <c r="E68" t="s">
        <v>1129</v>
      </c>
      <c r="F68" t="s">
        <v>1087</v>
      </c>
      <c r="I68" t="s">
        <v>1472</v>
      </c>
      <c r="J68" t="s">
        <v>1089</v>
      </c>
      <c r="K68" s="228" t="s">
        <v>3933</v>
      </c>
      <c r="M68" t="str">
        <f t="shared" si="1"/>
        <v>"Déguisement": {
  "Name" : "Déguisement",
  "OV" : "Disguise Self",
  "Level" : 1,
  "BBE" : "",
  "School" : "Illusion",
  "Incantation" : "1 action",
  "Type" : "",
  "Description" : "Modifie l'apparence du lanceur (son physique et son équipement) grâce à une illusion.",
  "Classes" :["BARD", "SORCERER", "MAGICIAN", "OCCULT_KNIGHT", "ARCANE_SWINDLER"]
   }</v>
      </c>
    </row>
    <row r="69" spans="1:13">
      <c r="A69">
        <v>1</v>
      </c>
      <c r="B69" t="s">
        <v>1486</v>
      </c>
      <c r="D69" t="s">
        <v>1487</v>
      </c>
      <c r="E69" t="s">
        <v>1180</v>
      </c>
      <c r="F69" t="s">
        <v>1087</v>
      </c>
      <c r="G69" t="s">
        <v>1074</v>
      </c>
      <c r="H69" t="s">
        <v>1075</v>
      </c>
      <c r="I69" t="s">
        <v>1488</v>
      </c>
      <c r="J69" t="s">
        <v>1089</v>
      </c>
      <c r="K69" s="228" t="s">
        <v>3938</v>
      </c>
      <c r="M69" t="str">
        <f t="shared" si="1"/>
        <v>"Détection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v>
      </c>
    </row>
    <row r="70" spans="1:13">
      <c r="A70">
        <v>1</v>
      </c>
      <c r="B70" t="s">
        <v>1492</v>
      </c>
      <c r="D70" t="s">
        <v>1493</v>
      </c>
      <c r="E70" t="s">
        <v>1180</v>
      </c>
      <c r="F70" t="s">
        <v>1087</v>
      </c>
      <c r="G70" t="s">
        <v>1074</v>
      </c>
      <c r="I70" t="s">
        <v>1494</v>
      </c>
      <c r="J70" t="s">
        <v>1089</v>
      </c>
      <c r="K70" s="228" t="s">
        <v>2938</v>
      </c>
      <c r="M70" t="str">
        <f t="shared" si="1"/>
        <v>"Détection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v>
      </c>
    </row>
    <row r="71" spans="1:13">
      <c r="A71">
        <v>1</v>
      </c>
      <c r="B71" t="s">
        <v>1495</v>
      </c>
      <c r="D71" t="s">
        <v>1496</v>
      </c>
      <c r="E71" t="s">
        <v>1180</v>
      </c>
      <c r="F71" t="s">
        <v>1087</v>
      </c>
      <c r="G71" t="s">
        <v>1074</v>
      </c>
      <c r="H71" t="s">
        <v>1075</v>
      </c>
      <c r="I71" t="s">
        <v>1497</v>
      </c>
      <c r="J71" t="s">
        <v>1089</v>
      </c>
      <c r="K71" s="228" t="s">
        <v>2946</v>
      </c>
      <c r="M71" t="str">
        <f t="shared" si="1"/>
        <v>"Détection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v>
      </c>
    </row>
    <row r="72" spans="1:13">
      <c r="A72">
        <v>1</v>
      </c>
      <c r="B72" t="s">
        <v>1498</v>
      </c>
      <c r="D72" t="s">
        <v>1499</v>
      </c>
      <c r="E72" t="s">
        <v>1099</v>
      </c>
      <c r="F72" t="s">
        <v>1087</v>
      </c>
      <c r="H72" t="s">
        <v>1075</v>
      </c>
      <c r="I72" t="s">
        <v>1500</v>
      </c>
      <c r="J72" t="s">
        <v>1089</v>
      </c>
      <c r="K72" s="228" t="s">
        <v>3936</v>
      </c>
      <c r="M72" t="str">
        <f t="shared" si="1"/>
        <v>"Disque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v>
      </c>
    </row>
    <row r="73" spans="1:13">
      <c r="A73">
        <v>1</v>
      </c>
      <c r="B73" t="s">
        <v>1541</v>
      </c>
      <c r="D73" t="s">
        <v>1542</v>
      </c>
      <c r="E73" t="s">
        <v>1110</v>
      </c>
      <c r="F73" t="s">
        <v>1152</v>
      </c>
      <c r="G73" t="s">
        <v>1074</v>
      </c>
      <c r="I73" t="s">
        <v>1543</v>
      </c>
      <c r="J73" t="s">
        <v>1149</v>
      </c>
      <c r="K73" s="228" t="s">
        <v>2939</v>
      </c>
      <c r="M73" t="str">
        <f t="shared" si="1"/>
        <v>"Duel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v>
      </c>
    </row>
    <row r="74" spans="1:13">
      <c r="A74">
        <v>1</v>
      </c>
      <c r="B74" t="s">
        <v>1547</v>
      </c>
      <c r="D74" t="s">
        <v>1548</v>
      </c>
      <c r="E74" t="s">
        <v>1156</v>
      </c>
      <c r="F74" t="s">
        <v>1087</v>
      </c>
      <c r="I74" t="s">
        <v>1549</v>
      </c>
      <c r="J74" t="s">
        <v>1083</v>
      </c>
      <c r="K74" s="228" t="s">
        <v>2935</v>
      </c>
      <c r="M74" t="str">
        <f t="shared" si="1"/>
        <v>"Éclair de chaos": {
  "Name" : "Éclair de chaos",
  "OV" : "Chaos Bolt",
  "Level" : 1,
  "BBE" : "",
  "School" : "Évocation",
  "Incantation" : "1 action",
  "Type" : "",
  "Description" : "Si l'attaque touche, inflige 2d8 + 1d6 dégâts de type variable (dégâts/niv). Rebond si double 8.",
  "Classes" :["SORCERER"]
   }</v>
      </c>
    </row>
    <row r="75" spans="1:13">
      <c r="A75">
        <v>1</v>
      </c>
      <c r="B75" t="s">
        <v>1550</v>
      </c>
      <c r="C75" t="s">
        <v>1551</v>
      </c>
      <c r="D75" t="s">
        <v>1552</v>
      </c>
      <c r="E75" t="s">
        <v>1156</v>
      </c>
      <c r="F75" t="s">
        <v>1087</v>
      </c>
      <c r="G75" t="s">
        <v>1074</v>
      </c>
      <c r="I75" t="s">
        <v>1553</v>
      </c>
      <c r="J75" t="s">
        <v>1112</v>
      </c>
      <c r="K75" s="228" t="s">
        <v>3926</v>
      </c>
      <c r="M75" t="str">
        <f t="shared" si="1"/>
        <v>"Éclair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v>
      </c>
    </row>
    <row r="76" spans="1:13">
      <c r="A76">
        <v>1</v>
      </c>
      <c r="B76" t="s">
        <v>1554</v>
      </c>
      <c r="C76" t="s">
        <v>1555</v>
      </c>
      <c r="D76" t="s">
        <v>1556</v>
      </c>
      <c r="E76" t="s">
        <v>1156</v>
      </c>
      <c r="F76" t="s">
        <v>1087</v>
      </c>
      <c r="I76" t="s">
        <v>1557</v>
      </c>
      <c r="J76" t="s">
        <v>1089</v>
      </c>
      <c r="K76" s="228" t="s">
        <v>2925</v>
      </c>
      <c r="M76" t="str">
        <f t="shared" si="1"/>
        <v>"Éclair traçant": {
  "Name" : "Éclair traçant",
  "OV" : "Guiding Bolt",
  "Level" : 1,
  "BBE" : "Balisage",
  "School" : "Évocation",
  "Incantation" : "1 action",
  "Type" : "",
  "Description" : "Si l'attaque avec un sort touche, inflige 4d6 dégâts radiants (dégâts/niv) et le prochain jet d'attaque aura l'avantage.",
  "Classes" :["CLERK"]
   }</v>
      </c>
    </row>
    <row r="77" spans="1:13">
      <c r="A77">
        <v>1</v>
      </c>
      <c r="B77" t="s">
        <v>1570</v>
      </c>
      <c r="D77" t="s">
        <v>1571</v>
      </c>
      <c r="E77" t="s">
        <v>1099</v>
      </c>
      <c r="F77" t="s">
        <v>1087</v>
      </c>
      <c r="G77" t="s">
        <v>1074</v>
      </c>
      <c r="I77" t="s">
        <v>1572</v>
      </c>
      <c r="J77" t="s">
        <v>1089</v>
      </c>
      <c r="K77" s="228" t="s">
        <v>2930</v>
      </c>
      <c r="M77" t="str">
        <f t="shared" si="1"/>
        <v>"Enchevêtrement": {
  "Name" : "Enchevêtrement",
  "OV" : "Entangle",
  "Level" : 1,
  "BBE" : "",
  "School" : "Invocation",
  "Incantation" : "1 action",
  "Type" : "Concentration",
  "Description" : "Les créatures dans un carré de 6 m (terrain difficile) doivent réussir un JdS de For. ou être entravées.",
  "Classes" :["DRUID"]
   }</v>
      </c>
    </row>
    <row r="78" spans="1:13">
      <c r="A78">
        <v>1</v>
      </c>
      <c r="B78" t="s">
        <v>1632</v>
      </c>
      <c r="D78" t="s">
        <v>1633</v>
      </c>
      <c r="E78" t="s">
        <v>1156</v>
      </c>
      <c r="F78" t="s">
        <v>1152</v>
      </c>
      <c r="G78" t="s">
        <v>1074</v>
      </c>
      <c r="I78" t="s">
        <v>1634</v>
      </c>
      <c r="J78" t="s">
        <v>1089</v>
      </c>
      <c r="K78" s="228" t="s">
        <v>2939</v>
      </c>
      <c r="M78" t="str">
        <f t="shared" si="1"/>
        <v>"Faveur divine": {
  "Name" : "Faveur divine",
  "OV" : "Divine Favor",
  "Level" : 1,
  "BBE" : "",
  "School" : "Évocation",
  "Incantation" : "1 action bonus",
  "Type" : "Concentration",
  "Description" : "Si une attaque avec une arme touche, inflige 1d4 dégâts radiants extra.",
  "Classes" :["PALADIN"]
   }</v>
      </c>
    </row>
    <row r="79" spans="1:13">
      <c r="A79">
        <v>1</v>
      </c>
      <c r="B79" t="s">
        <v>1638</v>
      </c>
      <c r="C79" t="s">
        <v>1639</v>
      </c>
      <c r="D79" t="s">
        <v>1640</v>
      </c>
      <c r="E79" t="s">
        <v>1086</v>
      </c>
      <c r="F79" t="s">
        <v>1081</v>
      </c>
      <c r="I79" t="s">
        <v>1641</v>
      </c>
      <c r="J79" t="s">
        <v>1089</v>
      </c>
      <c r="K79" s="228" t="s">
        <v>3933</v>
      </c>
      <c r="M79" t="str">
        <f t="shared" si="1"/>
        <v>"Feuille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v>
      </c>
    </row>
    <row r="80" spans="1:13">
      <c r="A80">
        <v>1</v>
      </c>
      <c r="B80" t="s">
        <v>1651</v>
      </c>
      <c r="D80" t="s">
        <v>1652</v>
      </c>
      <c r="E80" t="s">
        <v>1110</v>
      </c>
      <c r="F80" t="s">
        <v>1087</v>
      </c>
      <c r="G80" t="s">
        <v>1074</v>
      </c>
      <c r="I80" t="s">
        <v>1653</v>
      </c>
      <c r="J80" t="s">
        <v>1089</v>
      </c>
      <c r="K80" s="228" t="s">
        <v>2926</v>
      </c>
      <c r="M80" t="str">
        <f t="shared" si="1"/>
        <v>"Fléau": {
  "Name" : "Fléau",
  "OV" : "Bane",
  "Level" : 1,
  "BBE" : "",
  "School" : "Enchantement",
  "Incantation" : "1 action",
  "Type" : "Concentration",
  "Description" : "Jusqu'à 3 cibles doivent réussir un JdS de Cha. ou soustraire 1d4 à l'attaque ou à la sauvegarde (+1 créature/niv).",
  "Classes" :["BARD", "CLERK"]
   }</v>
      </c>
    </row>
    <row r="81" spans="1:13">
      <c r="A81">
        <v>1</v>
      </c>
      <c r="B81" t="s">
        <v>1694</v>
      </c>
      <c r="D81" t="s">
        <v>1695</v>
      </c>
      <c r="E81" t="s">
        <v>1110</v>
      </c>
      <c r="F81" t="s">
        <v>1087</v>
      </c>
      <c r="G81" t="s">
        <v>1074</v>
      </c>
      <c r="I81" t="s">
        <v>1696</v>
      </c>
      <c r="J81" t="s">
        <v>1089</v>
      </c>
      <c r="K81" s="228" t="s">
        <v>5670</v>
      </c>
      <c r="M81" t="str">
        <f t="shared" si="1"/>
        <v>"Fou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v>
      </c>
    </row>
    <row r="82" spans="1:13">
      <c r="A82">
        <v>1</v>
      </c>
      <c r="B82" t="s">
        <v>1711</v>
      </c>
      <c r="D82" t="s">
        <v>1712</v>
      </c>
      <c r="E82" t="s">
        <v>1086</v>
      </c>
      <c r="F82" t="s">
        <v>1152</v>
      </c>
      <c r="G82" t="s">
        <v>1074</v>
      </c>
      <c r="I82" t="s">
        <v>1713</v>
      </c>
      <c r="J82" t="s">
        <v>1083</v>
      </c>
      <c r="K82" s="228" t="s">
        <v>2947</v>
      </c>
      <c r="M82" t="str">
        <f t="shared" si="1"/>
        <v>"Frappe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v>
      </c>
    </row>
    <row r="83" spans="1:13">
      <c r="A83">
        <v>1</v>
      </c>
      <c r="B83" t="s">
        <v>1714</v>
      </c>
      <c r="C83" t="s">
        <v>1715</v>
      </c>
      <c r="D83" t="s">
        <v>1716</v>
      </c>
      <c r="E83" t="s">
        <v>1099</v>
      </c>
      <c r="F83" t="s">
        <v>1152</v>
      </c>
      <c r="G83" t="s">
        <v>1074</v>
      </c>
      <c r="I83" t="s">
        <v>1717</v>
      </c>
      <c r="J83" t="s">
        <v>1149</v>
      </c>
      <c r="K83" s="228" t="s">
        <v>2947</v>
      </c>
      <c r="M83" t="str">
        <f t="shared" si="1"/>
        <v>"Frappe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v>
      </c>
    </row>
    <row r="84" spans="1:13">
      <c r="A84">
        <v>1</v>
      </c>
      <c r="B84" t="s">
        <v>1718</v>
      </c>
      <c r="D84" t="s">
        <v>1719</v>
      </c>
      <c r="E84" t="s">
        <v>1122</v>
      </c>
      <c r="F84" t="s">
        <v>1087</v>
      </c>
      <c r="G84" t="s">
        <v>1074</v>
      </c>
      <c r="I84" t="s">
        <v>1720</v>
      </c>
      <c r="J84" t="s">
        <v>1083</v>
      </c>
      <c r="K84" s="228" t="s">
        <v>3940</v>
      </c>
      <c r="M84" t="str">
        <f t="shared" si="1"/>
        <v>"Frayeur": {
  "Name" : "Frayeur",
  "OV" : "Cause Fear",
  "Level" : 1,
  "BBE" : "",
  "School" : "Nécromancie",
  "Incantation" : "1 action",
  "Type" : "Concentration",
  "Description" : "La cible doit réussir un JdS de Sag. ou être effrayée (nbre de cibles/niv).",
  "Classes" :[ "MAGICIAN", "OCCULT_KNIGHT", "ARCANE_SWINDLER", "WIZARD"]
   }</v>
      </c>
    </row>
    <row r="85" spans="1:13">
      <c r="A85">
        <v>1</v>
      </c>
      <c r="B85" t="s">
        <v>1749</v>
      </c>
      <c r="D85" t="s">
        <v>1750</v>
      </c>
      <c r="E85" t="s">
        <v>1099</v>
      </c>
      <c r="F85" t="s">
        <v>1087</v>
      </c>
      <c r="I85" t="s">
        <v>1751</v>
      </c>
      <c r="J85" t="s">
        <v>1089</v>
      </c>
      <c r="K85" s="228" t="s">
        <v>3936</v>
      </c>
      <c r="M85" t="str">
        <f t="shared" si="1"/>
        <v>"Graisse": {
  "Name" : "Graisse",
  "OV" : "Grease",
  "Level" : 1,
  "BBE" : "",
  "School" : "Invocation",
  "Incantation" : "1 action",
  "Type" : "",
  "Description" : "Les créatures dans un carré de 3 m (terrain difficile) doivent réussir un JdS de Dex. pour ne pas tomber.",
  "Classes" :["MAGICIAN", "OCCULT_KNIGHT", "ARCANE_SWINDLER"]
   }</v>
      </c>
    </row>
    <row r="86" spans="1:13">
      <c r="A86">
        <v>1</v>
      </c>
      <c r="B86" t="s">
        <v>1752</v>
      </c>
      <c r="D86" t="s">
        <v>1753</v>
      </c>
      <c r="E86" t="s">
        <v>1086</v>
      </c>
      <c r="F86" t="s">
        <v>1087</v>
      </c>
      <c r="I86" t="s">
        <v>1754</v>
      </c>
      <c r="J86" t="s">
        <v>1089</v>
      </c>
      <c r="K86" s="228" t="s">
        <v>3941</v>
      </c>
      <c r="M86" t="str">
        <f t="shared" si="1"/>
        <v>"Grande foulée": {
  "Name" : "Grande foulée",
  "OV" : "Longstrider",
  "Level" : 1,
  "BBE" : "",
  "School" : "Transmutation",
  "Incantation" : "1 action",
  "Type" : "",
  "Description" : "La cible obtient une vitesse augmentée de 3 m (+1 créature/niv).",
  "Classes" :["BARD", "DRUID", "MAGICIAN", "OCCULT_KNIGHT", "ARCANE_SWINDLER", "PROWLER"]
   }</v>
      </c>
    </row>
    <row r="87" spans="1:13">
      <c r="A87">
        <v>1</v>
      </c>
      <c r="B87" t="s">
        <v>1755</v>
      </c>
      <c r="D87" t="s">
        <v>1756</v>
      </c>
      <c r="E87" t="s">
        <v>1099</v>
      </c>
      <c r="F87" t="s">
        <v>1152</v>
      </c>
      <c r="G87" t="s">
        <v>1074</v>
      </c>
      <c r="I87" t="s">
        <v>1757</v>
      </c>
      <c r="J87" t="s">
        <v>1149</v>
      </c>
      <c r="K87" s="228" t="s">
        <v>2947</v>
      </c>
      <c r="M87" t="str">
        <f t="shared" si="1"/>
        <v>"Grêle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v>
      </c>
    </row>
    <row r="88" spans="1:13">
      <c r="A88">
        <v>1</v>
      </c>
      <c r="B88" t="s">
        <v>1767</v>
      </c>
      <c r="D88" t="s">
        <v>1768</v>
      </c>
      <c r="E88" t="s">
        <v>1110</v>
      </c>
      <c r="F88" t="s">
        <v>1087</v>
      </c>
      <c r="G88" t="s">
        <v>1074</v>
      </c>
      <c r="I88" t="s">
        <v>1769</v>
      </c>
      <c r="J88" t="s">
        <v>1089</v>
      </c>
      <c r="K88" s="228" t="s">
        <v>2941</v>
      </c>
      <c r="M88" t="str">
        <f t="shared" si="1"/>
        <v>"Héroïsme": {
  "Name" : "Héroïsme",
  "OV" : "Heroism",
  "Level" : 1,
  "BBE" : "",
  "School" : "Enchantement",
  "Incantation" : "1 action",
  "Type" : "Concentration",
  "Description" : "La cible est immunisée contre la condition effrayé et gagne Mod.Carac.Inc pv temporaires/round (+1 créatures/niv).",
  "Classes" :["BARD", "PALADIN"]
   }</v>
      </c>
    </row>
    <row r="89" spans="1:13">
      <c r="A89">
        <v>1</v>
      </c>
      <c r="B89" t="s">
        <v>1773</v>
      </c>
      <c r="D89" t="s">
        <v>1774</v>
      </c>
      <c r="E89" t="s">
        <v>1180</v>
      </c>
      <c r="F89" t="s">
        <v>1095</v>
      </c>
      <c r="H89" t="s">
        <v>1075</v>
      </c>
      <c r="I89" t="s">
        <v>1775</v>
      </c>
      <c r="J89" t="s">
        <v>1089</v>
      </c>
      <c r="K89" s="228" t="s">
        <v>3939</v>
      </c>
      <c r="M89" t="str">
        <f t="shared" si="1"/>
        <v>"Identification":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v>
      </c>
    </row>
    <row r="90" spans="1:13">
      <c r="A90">
        <v>1</v>
      </c>
      <c r="B90" t="s">
        <v>1788</v>
      </c>
      <c r="D90" t="s">
        <v>1789</v>
      </c>
      <c r="E90" t="s">
        <v>1129</v>
      </c>
      <c r="F90" t="s">
        <v>1087</v>
      </c>
      <c r="G90" t="s">
        <v>1074</v>
      </c>
      <c r="I90" t="s">
        <v>1790</v>
      </c>
      <c r="J90" t="s">
        <v>1089</v>
      </c>
      <c r="K90" s="228" t="s">
        <v>3933</v>
      </c>
      <c r="M90" t="str">
        <f t="shared" si="1"/>
        <v>"Image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v>
      </c>
    </row>
    <row r="91" spans="1:13">
      <c r="A91">
        <v>1</v>
      </c>
      <c r="B91" t="s">
        <v>1802</v>
      </c>
      <c r="D91" t="s">
        <v>1803</v>
      </c>
      <c r="E91" t="s">
        <v>1110</v>
      </c>
      <c r="F91" t="s">
        <v>1087</v>
      </c>
      <c r="I91" t="s">
        <v>1804</v>
      </c>
      <c r="J91" t="s">
        <v>1089</v>
      </c>
      <c r="K91" s="228" t="s">
        <v>5663</v>
      </c>
      <c r="M91" t="str">
        <f t="shared" si="1"/>
        <v>"Injonction": {
  "Name" : "Injonction",
  "OV" : "Command",
  "Level" : 1,
  "BBE" : "",
  "School" : "Enchantement",
  "Incantation" : "1 action",
  "Type" : "",
  "Description" : "La cible doit réussir un JdS de Sag. ou suivre votre ordre comme Approche, Lâche, Fuis, Tombe, Halte, etc (+1 créature/niv).",
  "Classes" :["CLERK", "PALADIN", "FIENDISH"]
   }</v>
      </c>
    </row>
    <row r="92" spans="1:13">
      <c r="A92">
        <v>1</v>
      </c>
      <c r="B92" t="s">
        <v>1897</v>
      </c>
      <c r="C92" t="s">
        <v>1898</v>
      </c>
      <c r="D92" t="s">
        <v>1899</v>
      </c>
      <c r="E92" t="s">
        <v>1180</v>
      </c>
      <c r="F92" t="s">
        <v>1087</v>
      </c>
      <c r="G92" t="s">
        <v>1074</v>
      </c>
      <c r="I92" t="s">
        <v>1900</v>
      </c>
      <c r="J92" t="s">
        <v>1083</v>
      </c>
      <c r="K92" s="228" t="s">
        <v>2945</v>
      </c>
      <c r="M92" t="str">
        <f t="shared" si="1"/>
        <v>"Lien avec une bête": {
  "Name" : "Lien avec une bête",
  "OV" : "Beast Bond",
  "Level" : 1,
  "BBE" : "Lien avec les bêtes",
  "School" : "Divination",
  "Incantation" : "1 action",
  "Type" : "Concentration",
  "Description" : "Crée un lien télépathique avec une bête pour pouvoir communiquer avec elle.",
  "Classes" :["DRUID", "PROWLER"]
   }</v>
      </c>
    </row>
    <row r="93" spans="1:13">
      <c r="A93">
        <v>1</v>
      </c>
      <c r="B93" t="s">
        <v>1922</v>
      </c>
      <c r="D93" t="s">
        <v>1923</v>
      </c>
      <c r="E93" t="s">
        <v>1156</v>
      </c>
      <c r="F93" t="s">
        <v>1087</v>
      </c>
      <c r="G93" t="s">
        <v>1074</v>
      </c>
      <c r="I93" t="s">
        <v>1924</v>
      </c>
      <c r="J93" t="s">
        <v>1089</v>
      </c>
      <c r="K93" s="228" t="s">
        <v>5658</v>
      </c>
      <c r="M93" t="str">
        <f t="shared" si="1"/>
        <v>"Lueurs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"ARCHFAIRY"]
   }</v>
      </c>
    </row>
    <row r="94" spans="1:13">
      <c r="A94">
        <v>1</v>
      </c>
      <c r="B94" t="s">
        <v>1944</v>
      </c>
      <c r="D94" t="s">
        <v>1945</v>
      </c>
      <c r="E94" t="s">
        <v>1156</v>
      </c>
      <c r="F94" t="s">
        <v>1087</v>
      </c>
      <c r="I94" t="s">
        <v>1946</v>
      </c>
      <c r="J94" t="s">
        <v>1089</v>
      </c>
      <c r="K94" s="228" t="s">
        <v>5664</v>
      </c>
      <c r="M94" t="str">
        <f t="shared" si="1"/>
        <v>"Mains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"FIENDISH"]
   }</v>
      </c>
    </row>
    <row r="95" spans="1:13">
      <c r="A95">
        <v>1</v>
      </c>
      <c r="B95" t="s">
        <v>1951</v>
      </c>
      <c r="D95" t="s">
        <v>1952</v>
      </c>
      <c r="E95" t="s">
        <v>1110</v>
      </c>
      <c r="F95" t="s">
        <v>1152</v>
      </c>
      <c r="G95" t="s">
        <v>1074</v>
      </c>
      <c r="I95" t="s">
        <v>1953</v>
      </c>
      <c r="J95" t="s">
        <v>1112</v>
      </c>
      <c r="K95" s="228" t="s">
        <v>2956</v>
      </c>
      <c r="M95" t="str">
        <f t="shared" si="1"/>
        <v>"Maléfice": {
  "Name" : "Maléfice",
  "OV" : "Hex",
  "Level" : 1,
  "BBE" : "",
  "School" : "Enchantement",
  "Incantation" : "1 action bonus",
  "Type" : "Concentration",
  "Description" : "Si une attaque touche, inflige 1d6 dégâts nécrotiques extra. Désavantage à un jet de carac choisi (durée/niv).",
  "Classes" :["WIZARD"]
   }</v>
      </c>
    </row>
    <row r="96" spans="1:13">
      <c r="A96">
        <v>1</v>
      </c>
      <c r="B96" t="s">
        <v>1963</v>
      </c>
      <c r="D96" t="s">
        <v>1964</v>
      </c>
      <c r="E96" t="s">
        <v>1180</v>
      </c>
      <c r="F96" t="s">
        <v>1152</v>
      </c>
      <c r="G96" t="s">
        <v>1074</v>
      </c>
      <c r="I96" t="s">
        <v>1965</v>
      </c>
      <c r="J96" t="s">
        <v>1089</v>
      </c>
      <c r="K96" s="228" t="s">
        <v>2947</v>
      </c>
      <c r="M96" t="str">
        <f t="shared" si="1"/>
        <v>"Marque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v>
      </c>
    </row>
    <row r="97" spans="1:13">
      <c r="A97">
        <v>1</v>
      </c>
      <c r="B97" t="s">
        <v>2015</v>
      </c>
      <c r="D97" t="s">
        <v>2016</v>
      </c>
      <c r="E97" t="s">
        <v>1156</v>
      </c>
      <c r="F97" t="s">
        <v>1152</v>
      </c>
      <c r="I97" t="s">
        <v>2017</v>
      </c>
      <c r="J97" t="s">
        <v>1089</v>
      </c>
      <c r="K97" s="228" t="s">
        <v>2932</v>
      </c>
      <c r="M97" t="str">
        <f t="shared" si="1"/>
        <v>"Mot de guérison": {
  "Name" : "Mot de guérison",
  "OV" : "Healing Word",
  "Level" : 1,
  "BBE" : "",
  "School" : "Évocation",
  "Incantation" : "1 action bonus",
  "Type" : "",
  "Description" : "1 créature récupère 1d4+Mod.Carac pv (+1d4 pv/niv).",
  "Classes" :["BARD", "CLERK", "DRUID"]
   }</v>
      </c>
    </row>
    <row r="98" spans="1:13">
      <c r="A98">
        <v>1</v>
      </c>
      <c r="B98" t="s">
        <v>2073</v>
      </c>
      <c r="D98" t="s">
        <v>2074</v>
      </c>
      <c r="E98" t="s">
        <v>1110</v>
      </c>
      <c r="F98" t="s">
        <v>1087</v>
      </c>
      <c r="I98" t="s">
        <v>2075</v>
      </c>
      <c r="J98" t="s">
        <v>1112</v>
      </c>
      <c r="K98" s="228" t="s">
        <v>5671</v>
      </c>
      <c r="M98" t="str">
        <f t="shared" si="1"/>
        <v>"Murmures dissonants": {
  "Name" : "Murmures dissonants",
  "OV" : "Dissonant Whispers",
  "Level" : 1,
  "BBE" : "",
  "School" : "Enchantement",
  "Incantation" : "1 action",
  "Type" : "",
  "Description" : "La cible doit réussir un JdS de Sag. ou subir 3d6 dégâts psychiques et s'éloigner (dégâts/niv).",
  "Classes" :["BARD", "GREAT_OLD"]
   }</v>
      </c>
    </row>
    <row r="99" spans="1:13">
      <c r="A99">
        <v>1</v>
      </c>
      <c r="B99" t="s">
        <v>2076</v>
      </c>
      <c r="D99" t="s">
        <v>2077</v>
      </c>
      <c r="E99" t="s">
        <v>1099</v>
      </c>
      <c r="F99" t="s">
        <v>1087</v>
      </c>
      <c r="G99" t="s">
        <v>1074</v>
      </c>
      <c r="I99" t="s">
        <v>2078</v>
      </c>
      <c r="J99" t="s">
        <v>1089</v>
      </c>
      <c r="K99" s="228" t="s">
        <v>3942</v>
      </c>
      <c r="M99" t="str">
        <f t="shared" si="1"/>
        <v>"Nappe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v>
      </c>
    </row>
    <row r="100" spans="1:13">
      <c r="A100">
        <v>1</v>
      </c>
      <c r="B100" t="s">
        <v>2106</v>
      </c>
      <c r="C100" t="s">
        <v>2107</v>
      </c>
      <c r="D100" t="s">
        <v>2108</v>
      </c>
      <c r="E100" t="s">
        <v>1156</v>
      </c>
      <c r="F100" t="s">
        <v>1087</v>
      </c>
      <c r="I100" t="s">
        <v>2109</v>
      </c>
      <c r="J100" t="s">
        <v>1089</v>
      </c>
      <c r="K100" s="228" t="s">
        <v>3943</v>
      </c>
      <c r="M100" t="str">
        <f t="shared" si="1"/>
        <v>"Onde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v>
      </c>
    </row>
    <row r="101" spans="1:13">
      <c r="A101">
        <v>1</v>
      </c>
      <c r="B101" t="s">
        <v>2110</v>
      </c>
      <c r="D101" t="s">
        <v>2111</v>
      </c>
      <c r="E101" t="s">
        <v>1156</v>
      </c>
      <c r="F101" t="s">
        <v>1087</v>
      </c>
      <c r="I101" t="s">
        <v>2112</v>
      </c>
      <c r="J101" t="s">
        <v>1112</v>
      </c>
      <c r="K101" s="228" t="s">
        <v>3925</v>
      </c>
      <c r="M101" t="str">
        <f t="shared" si="1"/>
        <v>"Orbe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v>
      </c>
    </row>
    <row r="102" spans="1:13">
      <c r="A102">
        <v>1</v>
      </c>
      <c r="B102" t="s">
        <v>2200</v>
      </c>
      <c r="D102" t="s">
        <v>2201</v>
      </c>
      <c r="E102" t="s">
        <v>1156</v>
      </c>
      <c r="F102" t="s">
        <v>1087</v>
      </c>
      <c r="I102" t="s">
        <v>2202</v>
      </c>
      <c r="J102" t="s">
        <v>1089</v>
      </c>
      <c r="K102" s="228" t="s">
        <v>3925</v>
      </c>
      <c r="M102" t="str">
        <f t="shared" si="1"/>
        <v>"Projectile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v>
      </c>
    </row>
    <row r="103" spans="1:13">
      <c r="A103">
        <v>1</v>
      </c>
      <c r="B103" t="s">
        <v>2213</v>
      </c>
      <c r="D103" t="s">
        <v>2214</v>
      </c>
      <c r="E103" t="s">
        <v>1080</v>
      </c>
      <c r="F103" t="s">
        <v>1087</v>
      </c>
      <c r="G103" t="s">
        <v>1074</v>
      </c>
      <c r="I103" t="s">
        <v>2215</v>
      </c>
      <c r="J103" t="s">
        <v>1089</v>
      </c>
      <c r="K103" s="228" t="s">
        <v>3944</v>
      </c>
      <c r="M103" t="str">
        <f t="shared" si="1"/>
        <v>"Protection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v>
      </c>
    </row>
    <row r="104" spans="1:13">
      <c r="A104">
        <v>1</v>
      </c>
      <c r="B104" t="s">
        <v>2232</v>
      </c>
      <c r="C104" t="s">
        <v>2233</v>
      </c>
      <c r="D104" t="s">
        <v>2234</v>
      </c>
      <c r="E104" t="s">
        <v>1086</v>
      </c>
      <c r="F104" t="s">
        <v>1087</v>
      </c>
      <c r="H104" t="s">
        <v>1075</v>
      </c>
      <c r="I104" t="s">
        <v>2235</v>
      </c>
      <c r="J104" t="s">
        <v>1089</v>
      </c>
      <c r="K104" s="228" t="s">
        <v>2940</v>
      </c>
      <c r="M104" t="str">
        <f t="shared" si="1"/>
        <v>"Purification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v>
      </c>
    </row>
    <row r="105" spans="1:13">
      <c r="A105">
        <v>1</v>
      </c>
      <c r="B105" t="s">
        <v>2261</v>
      </c>
      <c r="D105" t="s">
        <v>2262</v>
      </c>
      <c r="E105" t="s">
        <v>1122</v>
      </c>
      <c r="F105" t="s">
        <v>1087</v>
      </c>
      <c r="I105" t="s">
        <v>2263</v>
      </c>
      <c r="J105" t="s">
        <v>1149</v>
      </c>
      <c r="K105" s="228" t="s">
        <v>3925</v>
      </c>
      <c r="M105" t="str">
        <f t="shared" si="1"/>
        <v>"Rayon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v>
      </c>
    </row>
    <row r="106" spans="1:13">
      <c r="A106">
        <v>1</v>
      </c>
      <c r="B106" t="s">
        <v>2287</v>
      </c>
      <c r="D106" t="s">
        <v>2288</v>
      </c>
      <c r="E106" t="s">
        <v>1086</v>
      </c>
      <c r="F106" t="s">
        <v>1152</v>
      </c>
      <c r="G106" t="s">
        <v>1074</v>
      </c>
      <c r="I106" t="s">
        <v>2289</v>
      </c>
      <c r="J106" t="s">
        <v>1089</v>
      </c>
      <c r="K106" s="228" t="s">
        <v>3926</v>
      </c>
      <c r="M106" t="str">
        <f t="shared" si="1"/>
        <v>"Repli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v>
      </c>
    </row>
    <row r="107" spans="1:13">
      <c r="A107">
        <v>1</v>
      </c>
      <c r="B107" t="s">
        <v>2290</v>
      </c>
      <c r="D107" t="s">
        <v>2291</v>
      </c>
      <c r="E107" t="s">
        <v>1156</v>
      </c>
      <c r="F107" t="s">
        <v>1081</v>
      </c>
      <c r="I107" t="s">
        <v>2292</v>
      </c>
      <c r="J107" t="s">
        <v>1089</v>
      </c>
      <c r="K107" s="228" t="s">
        <v>2956</v>
      </c>
      <c r="M107" t="str">
        <f t="shared" si="1"/>
        <v>"Représailles infernales": {
  "Name" : "Représailles infernales",
  "OV" : "Hellish Rebuke",
  "Level" : 1,
  "BBE" : "",
  "School" : "Évocation",
  "Incantation" : "1 réaction",
  "Type" : "",
  "Description" : "La cible doit réussir un JdS de Dex. ou subir 2d10 dégâts de feu (dégâts/niv).",
  "Classes" :["WIZARD"]
   }</v>
      </c>
    </row>
    <row r="108" spans="1:13">
      <c r="A108">
        <v>1</v>
      </c>
      <c r="B108" t="s">
        <v>2333</v>
      </c>
      <c r="D108" t="s">
        <v>2334</v>
      </c>
      <c r="E108" t="s">
        <v>1080</v>
      </c>
      <c r="F108" t="s">
        <v>1152</v>
      </c>
      <c r="I108" t="s">
        <v>2335</v>
      </c>
      <c r="J108" t="s">
        <v>1089</v>
      </c>
      <c r="K108" s="228" t="s">
        <v>2925</v>
      </c>
      <c r="M108" t="str">
        <f t="shared" si="1"/>
        <v>"Sanctuaire": {
  "Name" : "Sanctuaire",
  "OV" : "Sanctuary",
  "Level" : 1,
  "BBE" : "",
  "School" : "Abjuration",
  "Incantation" : "1 action bonus",
  "Type" : "",
  "Description" : "La cible a droit à un JdS de Sag. pour éviter les attaques ou les sorts ofensifs qui la visent en particulier.",
  "Classes" :["CLERK"]
   }</v>
      </c>
    </row>
    <row r="109" spans="1:13">
      <c r="A109">
        <v>1</v>
      </c>
      <c r="B109" t="s">
        <v>2339</v>
      </c>
      <c r="D109" t="s">
        <v>2340</v>
      </c>
      <c r="E109" t="s">
        <v>1086</v>
      </c>
      <c r="F109" t="s">
        <v>1087</v>
      </c>
      <c r="I109" t="s">
        <v>2341</v>
      </c>
      <c r="J109" t="s">
        <v>1089</v>
      </c>
      <c r="K109" s="228" t="s">
        <v>3942</v>
      </c>
      <c r="M109" t="str">
        <f t="shared" si="1"/>
        <v>"Saut": {
  "Name" : "Saut",
  "OV" : "Jump",
  "Level" : 1,
  "BBE" : "",
  "School" : "Transmutation",
  "Incantation" : "1 action",
  "Type" : "",
  "Description" : "La cible obtient une distance de saut multipliée par 3.",
  "Classes" :["DRUID", "SORCERER", "MAGICIAN", "OCCULT_KNIGHT", "ARCANE_SWINDLER", "PROWLER"]
   }</v>
      </c>
    </row>
    <row r="110" spans="1:13">
      <c r="A110">
        <v>1</v>
      </c>
      <c r="B110" t="s">
        <v>2348</v>
      </c>
      <c r="D110" t="s">
        <v>2349</v>
      </c>
      <c r="E110" t="s">
        <v>1156</v>
      </c>
      <c r="F110" t="s">
        <v>1087</v>
      </c>
      <c r="I110" t="s">
        <v>2350</v>
      </c>
      <c r="J110" t="s">
        <v>1083</v>
      </c>
      <c r="K110" s="228" t="s">
        <v>3943</v>
      </c>
      <c r="M110" t="str">
        <f t="shared" si="1"/>
        <v>"Secousse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v>
      </c>
    </row>
    <row r="111" spans="1:13">
      <c r="A111">
        <v>1</v>
      </c>
      <c r="B111" t="s">
        <v>2362</v>
      </c>
      <c r="D111" t="s">
        <v>2363</v>
      </c>
      <c r="E111" t="s">
        <v>1099</v>
      </c>
      <c r="F111" t="s">
        <v>1087</v>
      </c>
      <c r="H111" t="s">
        <v>1075</v>
      </c>
      <c r="I111" t="s">
        <v>2364</v>
      </c>
      <c r="J111" t="s">
        <v>1089</v>
      </c>
      <c r="K111" s="228" t="s">
        <v>3945</v>
      </c>
      <c r="M111" t="str">
        <f t="shared" si="1"/>
        <v>"Serviteur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v>
      </c>
    </row>
    <row r="112" spans="1:13">
      <c r="A112">
        <v>1</v>
      </c>
      <c r="B112" t="s">
        <v>2377</v>
      </c>
      <c r="D112" t="s">
        <v>2378</v>
      </c>
      <c r="E112" t="s">
        <v>1122</v>
      </c>
      <c r="F112" t="s">
        <v>1087</v>
      </c>
      <c r="I112" t="s">
        <v>2379</v>
      </c>
      <c r="J112" t="s">
        <v>1089</v>
      </c>
      <c r="K112" s="228" t="s">
        <v>3925</v>
      </c>
      <c r="M112" t="str">
        <f t="shared" si="1"/>
        <v>"Simulacre de vie": {
  "Name" : "Simulacre de vie",
  "OV" : "False Life",
  "Level" : 1,
  "BBE" : "",
  "School" : "Nécromancie",
  "Incantation" : "1 action",
  "Type" : "",
  "Description" : "Le lanceur gagne 1d4+4 pv temporaires (+5 pv/niv).",
  "Classes" :["SORCERER", "MAGICIAN", "OCCULT_KNIGHT", "ARCANE_SWINDLER"]
   }</v>
      </c>
    </row>
    <row r="113" spans="1:13">
      <c r="A113">
        <v>1</v>
      </c>
      <c r="B113" t="s">
        <v>2380</v>
      </c>
      <c r="C113" t="s">
        <v>2381</v>
      </c>
      <c r="D113" t="s">
        <v>2382</v>
      </c>
      <c r="E113" t="s">
        <v>1156</v>
      </c>
      <c r="F113" t="s">
        <v>1087</v>
      </c>
      <c r="I113" t="s">
        <v>2383</v>
      </c>
      <c r="J113" t="s">
        <v>1089</v>
      </c>
      <c r="K113" s="228" t="s">
        <v>2948</v>
      </c>
      <c r="M113" t="str">
        <f t="shared" si="1"/>
        <v>"Soins": {
  "Name" : "Soins",
  "OV" : "Cure Wounds",
  "Level" : 1,
  "BBE" : "Soin des blessures",
  "School" : "Évocation",
  "Incantation" : "1 action",
  "Type" : "",
  "Description" : "1 créature récupère 1d8+Mod.Carac pv (+1d8 pv/niv).",
  "Classes" :["BARD", "CLERK", "DRUID", "PALADIN", "PROWLER"]
   }</v>
      </c>
    </row>
    <row r="114" spans="1:13">
      <c r="A114">
        <v>1</v>
      </c>
      <c r="B114" t="s">
        <v>2388</v>
      </c>
      <c r="D114" t="s">
        <v>2389</v>
      </c>
      <c r="E114" t="s">
        <v>1110</v>
      </c>
      <c r="F114" t="s">
        <v>1087</v>
      </c>
      <c r="I114" t="s">
        <v>2390</v>
      </c>
      <c r="J114" t="s">
        <v>1089</v>
      </c>
      <c r="K114" s="228" t="s">
        <v>5659</v>
      </c>
      <c r="M114" t="str">
        <f t="shared" si="1"/>
        <v>"Sommeil": {
  "Name" : "Sommeil",
  "OV" : "Sleep",
  "Level" : 1,
  "BBE" : "",
  "School" : "Enchantement",
  "Incantation" : "1 action",
  "Type" : "",
  "Description" : "5d8 pv de créatures s'endorment, par ordre croissant de leurs pv actuels (+2d8 pv/niv).",
  "Classes" :["BARD", "SORCERER", "MAGICIAN", "OCCULT_KNIGHT", "ARCANE_SWINDLER", "ARCHFAIRY"]
   }</v>
      </c>
    </row>
    <row r="115" spans="1:13">
      <c r="A115">
        <v>1</v>
      </c>
      <c r="B115" t="s">
        <v>2458</v>
      </c>
      <c r="C115" t="s">
        <v>2459</v>
      </c>
      <c r="D115" t="s">
        <v>2460</v>
      </c>
      <c r="E115" t="s">
        <v>1099</v>
      </c>
      <c r="F115" t="s">
        <v>1087</v>
      </c>
      <c r="I115" t="s">
        <v>2461</v>
      </c>
      <c r="J115" t="s">
        <v>1149</v>
      </c>
      <c r="K115" s="228" t="s">
        <v>2956</v>
      </c>
      <c r="M115" t="str">
        <f t="shared" si="1"/>
        <v>"Tentacules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v>
      </c>
    </row>
    <row r="116" spans="1:13">
      <c r="A116">
        <v>1</v>
      </c>
      <c r="B116" t="s">
        <v>2472</v>
      </c>
      <c r="D116" t="s">
        <v>2473</v>
      </c>
      <c r="E116" t="s">
        <v>1129</v>
      </c>
      <c r="F116" t="s">
        <v>1095</v>
      </c>
      <c r="H116" t="s">
        <v>1075</v>
      </c>
      <c r="I116" t="s">
        <v>2474</v>
      </c>
      <c r="J116" t="s">
        <v>1089</v>
      </c>
      <c r="K116" s="228" t="s">
        <v>3945</v>
      </c>
      <c r="M116" t="str">
        <f t="shared" si="1"/>
        <v>"Texte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v>
      </c>
    </row>
    <row r="117" spans="1:13">
      <c r="A117">
        <v>2</v>
      </c>
      <c r="B117" s="90" t="s">
        <v>2960</v>
      </c>
      <c r="C117" t="s">
        <v>1084</v>
      </c>
      <c r="D117" t="s">
        <v>1085</v>
      </c>
      <c r="E117" t="s">
        <v>1086</v>
      </c>
      <c r="F117" t="s">
        <v>1087</v>
      </c>
      <c r="G117" t="s">
        <v>1074</v>
      </c>
      <c r="I117" t="s">
        <v>1088</v>
      </c>
      <c r="J117" t="s">
        <v>1089</v>
      </c>
      <c r="K117" s="228" t="s">
        <v>3925</v>
      </c>
      <c r="M117" t="str">
        <f t="shared" si="1"/>
        <v>"Agrandissement-Rapetissement":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v>
      </c>
    </row>
    <row r="118" spans="1:13">
      <c r="A118">
        <v>2</v>
      </c>
      <c r="B118" t="s">
        <v>1090</v>
      </c>
      <c r="D118" t="s">
        <v>1091</v>
      </c>
      <c r="E118" t="s">
        <v>1080</v>
      </c>
      <c r="F118" t="s">
        <v>1087</v>
      </c>
      <c r="I118" t="s">
        <v>1092</v>
      </c>
      <c r="J118" t="s">
        <v>1089</v>
      </c>
      <c r="K118" s="228" t="s">
        <v>2938</v>
      </c>
      <c r="M118" t="str">
        <f t="shared" si="1"/>
        <v>"Aide": {
  "Name" : "Aide",
  "OV" : "Aid",
  "Level" : 2,
  "BBE" : "",
  "School" : "Abjuration",
  "Incantation" : "1 action",
  "Type" : "",
  "Description" : "Jusqu'à 3 créatures augmentent leurs pv actuels et pv max de 5 (+5 pv/niv).",
  "Classes" :["CLERK", "PALADIN"]
   }</v>
      </c>
    </row>
    <row r="119" spans="1:13">
      <c r="A119">
        <v>2</v>
      </c>
      <c r="B119" t="s">
        <v>1102</v>
      </c>
      <c r="D119" t="s">
        <v>1103</v>
      </c>
      <c r="E119" t="s">
        <v>1086</v>
      </c>
      <c r="F119" t="s">
        <v>1087</v>
      </c>
      <c r="G119" t="s">
        <v>1074</v>
      </c>
      <c r="I119" t="s">
        <v>1104</v>
      </c>
      <c r="J119" t="s">
        <v>1089</v>
      </c>
      <c r="K119" s="228" t="s">
        <v>2936</v>
      </c>
      <c r="M119" t="str">
        <f t="shared" si="1"/>
        <v>"Amélioration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v>
      </c>
    </row>
    <row r="120" spans="1:13">
      <c r="A120">
        <v>2</v>
      </c>
      <c r="B120" t="s">
        <v>1124</v>
      </c>
      <c r="D120" t="s">
        <v>1125</v>
      </c>
      <c r="E120" t="s">
        <v>1110</v>
      </c>
      <c r="F120" t="s">
        <v>1087</v>
      </c>
      <c r="G120" t="s">
        <v>1074</v>
      </c>
      <c r="I120" t="s">
        <v>1126</v>
      </c>
      <c r="J120" t="s">
        <v>1089</v>
      </c>
      <c r="K120" s="228" t="s">
        <v>5660</v>
      </c>
      <c r="M120" t="str">
        <f t="shared" si="1"/>
        <v>"Apaisement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"ARCHFAIRY"]
   }</v>
      </c>
    </row>
    <row r="121" spans="1:13">
      <c r="A121">
        <v>2</v>
      </c>
      <c r="B121" t="s">
        <v>1138</v>
      </c>
      <c r="C121" t="s">
        <v>1139</v>
      </c>
      <c r="D121" t="s">
        <v>1140</v>
      </c>
      <c r="E121" t="s">
        <v>1099</v>
      </c>
      <c r="F121" t="s">
        <v>1100</v>
      </c>
      <c r="I121" t="s">
        <v>1141</v>
      </c>
      <c r="J121" t="s">
        <v>1089</v>
      </c>
      <c r="K121" s="228" t="s">
        <v>2939</v>
      </c>
      <c r="M121" t="str">
        <f t="shared" si="1"/>
        <v>"Appel de monture": {
  "Name" : "Appel de monture",
  "OV" : "Find Steed",
  "Level" : 2,
  "BBE" : "Trouver une monture",
  "School" : "Invocation",
  "Incantation" : "10 minutes",
  "Type" : "",
  "Description" : "Invoque un esprit sous la forme d'un destrier (cheval, élan, etc) lié par télépathie au lanceur.",
  "Classes" :["PALADIN"]
   }</v>
      </c>
    </row>
    <row r="122" spans="1:13">
      <c r="A122">
        <v>2</v>
      </c>
      <c r="B122" t="s">
        <v>1150</v>
      </c>
      <c r="D122" t="s">
        <v>1151</v>
      </c>
      <c r="E122" t="s">
        <v>1086</v>
      </c>
      <c r="F122" t="s">
        <v>1152</v>
      </c>
      <c r="G122" t="s">
        <v>1074</v>
      </c>
      <c r="I122" t="s">
        <v>1153</v>
      </c>
      <c r="J122" t="s">
        <v>1089</v>
      </c>
      <c r="K122" s="228" t="s">
        <v>3946</v>
      </c>
      <c r="M122" t="str">
        <f t="shared" si="1"/>
        <v>"Arme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v>
      </c>
    </row>
    <row r="123" spans="1:13">
      <c r="A123">
        <v>2</v>
      </c>
      <c r="B123" t="s">
        <v>1158</v>
      </c>
      <c r="D123" t="s">
        <v>1159</v>
      </c>
      <c r="E123" t="s">
        <v>1156</v>
      </c>
      <c r="F123" t="s">
        <v>1152</v>
      </c>
      <c r="I123" t="s">
        <v>1160</v>
      </c>
      <c r="J123" t="s">
        <v>1089</v>
      </c>
      <c r="K123" s="228" t="s">
        <v>2925</v>
      </c>
      <c r="M123" t="str">
        <f t="shared" si="1"/>
        <v>"Arme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v>
      </c>
    </row>
    <row r="124" spans="1:13">
      <c r="A124">
        <v>2</v>
      </c>
      <c r="B124" t="s">
        <v>1182</v>
      </c>
      <c r="D124" t="s">
        <v>1183</v>
      </c>
      <c r="E124" t="s">
        <v>1086</v>
      </c>
      <c r="F124" t="s">
        <v>1087</v>
      </c>
      <c r="G124" t="s">
        <v>1074</v>
      </c>
      <c r="I124" t="s">
        <v>1184</v>
      </c>
      <c r="J124" t="s">
        <v>1083</v>
      </c>
      <c r="K124" s="228" t="s">
        <v>2958</v>
      </c>
      <c r="M124" t="str">
        <f t="shared" si="1"/>
        <v>"Attraction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v>
      </c>
    </row>
    <row r="125" spans="1:13">
      <c r="A125">
        <v>2</v>
      </c>
      <c r="B125" t="s">
        <v>1188</v>
      </c>
      <c r="D125" t="s">
        <v>1189</v>
      </c>
      <c r="E125" t="s">
        <v>1180</v>
      </c>
      <c r="F125" t="s">
        <v>1095</v>
      </c>
      <c r="H125" t="s">
        <v>1075</v>
      </c>
      <c r="I125" t="s">
        <v>1190</v>
      </c>
      <c r="J125" t="s">
        <v>1089</v>
      </c>
      <c r="K125" s="228" t="s">
        <v>2925</v>
      </c>
      <c r="M125" t="str">
        <f t="shared" si="1"/>
        <v>"Augure": {
  "Name" : "Augure",
  "OV" : "Augury",
  "Level" : 2,
  "BBE" : "",
  "School" : "Divination",
  "Incantation" : "1 minute",
  "Type" : "Rituel",
  "Description" : "Le lanceur obtient un présage concernant le résultat d'une action dans les 30 prochaines min (fortune, péril, les deux ou rien).",
  "Classes" :["CLERK"]
   }</v>
      </c>
    </row>
    <row r="126" spans="1:13">
      <c r="A126">
        <v>2</v>
      </c>
      <c r="B126" t="s">
        <v>1203</v>
      </c>
      <c r="D126" t="s">
        <v>1204</v>
      </c>
      <c r="E126" t="s">
        <v>1129</v>
      </c>
      <c r="F126" t="s">
        <v>1087</v>
      </c>
      <c r="I126" t="s">
        <v>1205</v>
      </c>
      <c r="J126" t="s">
        <v>1089</v>
      </c>
      <c r="K126" s="228" t="s">
        <v>3936</v>
      </c>
      <c r="M126" t="str">
        <f t="shared" si="1"/>
        <v>"Aura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v>
      </c>
    </row>
    <row r="127" spans="1:13">
      <c r="A127">
        <v>2</v>
      </c>
      <c r="B127" t="s">
        <v>1230</v>
      </c>
      <c r="D127" t="s">
        <v>1231</v>
      </c>
      <c r="E127" t="s">
        <v>1129</v>
      </c>
      <c r="F127" t="s">
        <v>1095</v>
      </c>
      <c r="H127" t="s">
        <v>1075</v>
      </c>
      <c r="I127" t="s">
        <v>1232</v>
      </c>
      <c r="J127" t="s">
        <v>1089</v>
      </c>
      <c r="K127" s="228" t="s">
        <v>3939</v>
      </c>
      <c r="M127" t="str">
        <f t="shared" si="1"/>
        <v>"Bouche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v>
      </c>
    </row>
    <row r="128" spans="1:13">
      <c r="A128">
        <v>2</v>
      </c>
      <c r="B128" t="s">
        <v>1247</v>
      </c>
      <c r="D128" t="s">
        <v>1248</v>
      </c>
      <c r="E128" t="s">
        <v>1156</v>
      </c>
      <c r="F128" t="s">
        <v>1087</v>
      </c>
      <c r="G128" t="s">
        <v>1074</v>
      </c>
      <c r="I128" t="s">
        <v>1249</v>
      </c>
      <c r="J128" t="s">
        <v>1089</v>
      </c>
      <c r="K128" s="228" t="s">
        <v>3927</v>
      </c>
      <c r="M128" t="str">
        <f t="shared" si="1"/>
        <v>"Bourrasque":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v>
      </c>
    </row>
    <row r="129" spans="1:13">
      <c r="A129">
        <v>2</v>
      </c>
      <c r="B129" s="90" t="s">
        <v>2961</v>
      </c>
      <c r="D129" t="s">
        <v>1263</v>
      </c>
      <c r="E129" t="s">
        <v>1122</v>
      </c>
      <c r="F129" t="s">
        <v>1087</v>
      </c>
      <c r="I129" t="s">
        <v>1264</v>
      </c>
      <c r="J129" t="s">
        <v>1089</v>
      </c>
      <c r="K129" s="228" t="s">
        <v>5665</v>
      </c>
      <c r="M129" t="str">
        <f t="shared" si="1"/>
        <v>"Cécité-Surdité":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"FIENDISH"]
   }</v>
      </c>
    </row>
    <row r="130" spans="1:13">
      <c r="A130">
        <v>2</v>
      </c>
      <c r="B130" t="s">
        <v>1318</v>
      </c>
      <c r="C130" t="s">
        <v>1319</v>
      </c>
      <c r="D130" t="s">
        <v>1320</v>
      </c>
      <c r="E130" t="s">
        <v>1156</v>
      </c>
      <c r="F130" t="s">
        <v>1152</v>
      </c>
      <c r="G130" t="s">
        <v>1074</v>
      </c>
      <c r="I130" t="s">
        <v>1321</v>
      </c>
      <c r="J130" t="s">
        <v>1089</v>
      </c>
      <c r="K130" s="228" t="s">
        <v>2939</v>
      </c>
      <c r="M130" t="str">
        <f t="shared" si="1"/>
        <v>"Châtiment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v>
      </c>
    </row>
    <row r="131" spans="1:13">
      <c r="A131">
        <v>2</v>
      </c>
      <c r="B131" t="s">
        <v>1411</v>
      </c>
      <c r="D131" t="s">
        <v>1412</v>
      </c>
      <c r="E131" t="s">
        <v>1086</v>
      </c>
      <c r="F131" t="s">
        <v>1087</v>
      </c>
      <c r="I131" t="s">
        <v>1413</v>
      </c>
      <c r="J131" t="s">
        <v>1089</v>
      </c>
      <c r="K131" s="228" t="s">
        <v>3936</v>
      </c>
      <c r="M131" t="str">
        <f t="shared" ref="M131:M194" si="2">""""&amp;B131&amp;""": {
  ""Name"" : """&amp;B131&amp;""",
  ""OV"" : """&amp;D131&amp;""",
  ""Level"" : "&amp;A131&amp;",
  ""BBE"" : """&amp;C131&amp;""",
  ""School"" : """&amp;PROPER(E131)&amp;""",
  ""Incantation"" : """&amp;F131&amp;""",
  ""Type"" : """&amp;TRIM(G131&amp;" "&amp;H131)&amp;""",
  ""Description"" : """&amp;I131&amp;""",
  ""Classes"" :["&amp;K131&amp;"]
   }"</f>
        <v>"Corde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v>
      </c>
    </row>
    <row r="132" spans="1:13">
      <c r="A132">
        <v>2</v>
      </c>
      <c r="B132" t="s">
        <v>1414</v>
      </c>
      <c r="D132" t="s">
        <v>1415</v>
      </c>
      <c r="E132" t="s">
        <v>1086</v>
      </c>
      <c r="F132" t="s">
        <v>1087</v>
      </c>
      <c r="I132" t="s">
        <v>1416</v>
      </c>
      <c r="J132" t="s">
        <v>1149</v>
      </c>
      <c r="K132" s="228" t="s">
        <v>2947</v>
      </c>
      <c r="M132" t="str">
        <f t="shared" si="2"/>
        <v>"Cordon de flèches": {
  "Name" : "Cordon de flèches",
  "OV" : "Cordon of Arrows",
  "Level" : 2,
  "BBE" : "",
  "School" : "Transmutation",
  "Incantation" : "1 action",
  "Type" : "",
  "Description" : "4 munitions infligent 1d6 dégâts perforants si la cible rate un JdS de Dex. (nbre de munitions/niv).",
  "Classes" :["PROWLER"]
   }</v>
      </c>
    </row>
    <row r="133" spans="1:13">
      <c r="A133">
        <v>2</v>
      </c>
      <c r="B133" t="s">
        <v>1430</v>
      </c>
      <c r="D133" t="s">
        <v>1431</v>
      </c>
      <c r="E133" t="s">
        <v>1110</v>
      </c>
      <c r="F133" t="s">
        <v>1087</v>
      </c>
      <c r="G133" t="s">
        <v>1074</v>
      </c>
      <c r="I133" t="s">
        <v>1432</v>
      </c>
      <c r="J133" t="s">
        <v>1149</v>
      </c>
      <c r="K133" s="228" t="s">
        <v>3924</v>
      </c>
      <c r="M133" t="str">
        <f t="shared" si="2"/>
        <v>"Couronne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v>
      </c>
    </row>
    <row r="134" spans="1:13">
      <c r="A134">
        <v>2</v>
      </c>
      <c r="B134" t="s">
        <v>1451</v>
      </c>
      <c r="D134" t="s">
        <v>1452</v>
      </c>
      <c r="E134" t="s">
        <v>1086</v>
      </c>
      <c r="F134" t="s">
        <v>1087</v>
      </c>
      <c r="G134" t="s">
        <v>1074</v>
      </c>
      <c r="I134" t="s">
        <v>1453</v>
      </c>
      <c r="J134" t="s">
        <v>1089</v>
      </c>
      <c r="K134" s="228" t="s">
        <v>2945</v>
      </c>
      <c r="M134" t="str">
        <f t="shared" si="2"/>
        <v>"Croissance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v>
      </c>
    </row>
    <row r="135" spans="1:13">
      <c r="A135">
        <v>2</v>
      </c>
      <c r="B135" t="s">
        <v>1463</v>
      </c>
      <c r="D135" t="s">
        <v>1464</v>
      </c>
      <c r="E135" t="s">
        <v>1086</v>
      </c>
      <c r="F135" t="s">
        <v>1087</v>
      </c>
      <c r="I135" t="s">
        <v>1465</v>
      </c>
      <c r="J135" t="s">
        <v>1089</v>
      </c>
      <c r="K135" s="228" t="s">
        <v>3933</v>
      </c>
      <c r="M135" t="str">
        <f t="shared" si="2"/>
        <v>"Déblocage":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v>
      </c>
    </row>
    <row r="136" spans="1:13">
      <c r="A136">
        <v>2</v>
      </c>
      <c r="B136" t="s">
        <v>1489</v>
      </c>
      <c r="D136" t="s">
        <v>1490</v>
      </c>
      <c r="E136" t="s">
        <v>1180</v>
      </c>
      <c r="F136" t="s">
        <v>1087</v>
      </c>
      <c r="G136" t="s">
        <v>1074</v>
      </c>
      <c r="I136" t="s">
        <v>1491</v>
      </c>
      <c r="J136" t="s">
        <v>1089</v>
      </c>
      <c r="K136" s="228" t="s">
        <v>5672</v>
      </c>
      <c r="M136" t="str">
        <f t="shared" si="2"/>
        <v>"Détection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"GREAT_OLD"]
   }</v>
      </c>
    </row>
    <row r="137" spans="1:13">
      <c r="A137">
        <v>2</v>
      </c>
      <c r="B137" t="s">
        <v>1561</v>
      </c>
      <c r="D137" t="s">
        <v>1562</v>
      </c>
      <c r="E137" t="s">
        <v>1086</v>
      </c>
      <c r="F137" t="s">
        <v>1087</v>
      </c>
      <c r="G137" t="s">
        <v>1074</v>
      </c>
      <c r="H137" t="s">
        <v>1075</v>
      </c>
      <c r="I137" t="s">
        <v>1563</v>
      </c>
      <c r="J137" t="s">
        <v>1083</v>
      </c>
      <c r="K137" s="228" t="s">
        <v>3947</v>
      </c>
      <c r="M137" t="str">
        <f t="shared" si="2"/>
        <v>"Écrire dans le ciel": {
  "Name" : "Écrire dans le ciel",
  "OV" : "Skywrite",
  "Level" : 2,
  "BBE" : "",
  "School" : "Transmutation",
  "Incantation" : "1 action",
  "Type" : "Concentration Rituel",
  "Description" : "Crée jusqu'à 10 mots dans les nuages.",
  "Classes" :["BARD", "DRUID", "MAGICIAN", "OCCULT_KNIGHT", "ARCANE_SWINDLER"]
   }</v>
      </c>
    </row>
    <row r="138" spans="1:13">
      <c r="A138">
        <v>2</v>
      </c>
      <c r="B138" t="s">
        <v>1583</v>
      </c>
      <c r="D138" t="s">
        <v>1584</v>
      </c>
      <c r="E138" t="s">
        <v>1110</v>
      </c>
      <c r="F138" t="s">
        <v>1087</v>
      </c>
      <c r="I138" t="s">
        <v>1585</v>
      </c>
      <c r="J138" t="s">
        <v>1089</v>
      </c>
      <c r="K138" s="228" t="s">
        <v>2959</v>
      </c>
      <c r="M138" t="str">
        <f t="shared" si="2"/>
        <v>"Envoûtement": {
  "Name" : "Envoûtement",
  "OV" : "Enthrall",
  "Level" : 2,
  "BBE" : "",
  "School" : "Enchantement",
  "Incantation" : "1 action",
  "Type" : "",
  "Description" : "Les cibles doivent réussir un JdS de Sag. ou avoir un désavantage aux jets de Sagesse (Perception) contre d'autres créatures.",
  "Classes" :["BARD", "WIZARD"]
   }</v>
      </c>
    </row>
    <row r="139" spans="1:13">
      <c r="A139">
        <v>2</v>
      </c>
      <c r="B139" t="s">
        <v>1589</v>
      </c>
      <c r="D139" t="s">
        <v>1590</v>
      </c>
      <c r="E139" t="s">
        <v>1180</v>
      </c>
      <c r="F139" t="s">
        <v>1087</v>
      </c>
      <c r="G139" t="s">
        <v>1074</v>
      </c>
      <c r="I139" t="s">
        <v>1591</v>
      </c>
      <c r="J139" t="s">
        <v>1083</v>
      </c>
      <c r="K139" s="228" t="s">
        <v>3926</v>
      </c>
      <c r="M139" t="str">
        <f t="shared" si="2"/>
        <v>"Épine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v>
      </c>
    </row>
    <row r="140" spans="1:13">
      <c r="A140">
        <v>2</v>
      </c>
      <c r="B140" t="s">
        <v>1598</v>
      </c>
      <c r="D140" t="s">
        <v>1599</v>
      </c>
      <c r="E140" t="s">
        <v>1099</v>
      </c>
      <c r="F140" t="s">
        <v>1152</v>
      </c>
      <c r="G140" t="s">
        <v>1074</v>
      </c>
      <c r="I140" t="s">
        <v>1600</v>
      </c>
      <c r="J140" t="s">
        <v>1083</v>
      </c>
      <c r="K140" s="228" t="s">
        <v>2945</v>
      </c>
      <c r="M140" t="str">
        <f t="shared" si="2"/>
        <v>"Esprit guérisseur": {
  "Name" : "Esprit guérisseur",
  "OV" : "Healing Spirit",
  "Level" : 2,
  "BBE" : "",
  "School" : "Invocation",
  "Incantation" : "1 action bonus",
  "Type" : "Concentration",
  "Description" : "Les créatures au contact de l'esprit créé récupèrent 1d6 pv (+1d6 pv/niv).",
  "Classes" :["DRUID", "PROWLER"]
   }</v>
      </c>
    </row>
    <row r="141" spans="1:13">
      <c r="A141">
        <v>2</v>
      </c>
      <c r="B141" t="s">
        <v>1642</v>
      </c>
      <c r="D141" t="s">
        <v>1643</v>
      </c>
      <c r="E141" t="s">
        <v>1156</v>
      </c>
      <c r="F141" t="s">
        <v>1087</v>
      </c>
      <c r="I141" t="s">
        <v>1644</v>
      </c>
      <c r="J141" t="s">
        <v>1083</v>
      </c>
      <c r="K141" s="228" t="s">
        <v>3925</v>
      </c>
      <c r="M141" t="str">
        <f t="shared" si="2"/>
        <v>"Flambée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v>
      </c>
    </row>
    <row r="142" spans="1:13">
      <c r="A142">
        <v>2</v>
      </c>
      <c r="B142" t="s">
        <v>1645</v>
      </c>
      <c r="D142" t="s">
        <v>1646</v>
      </c>
      <c r="E142" t="s">
        <v>1156</v>
      </c>
      <c r="F142" t="s">
        <v>1087</v>
      </c>
      <c r="I142" t="s">
        <v>1647</v>
      </c>
      <c r="J142" t="s">
        <v>1089</v>
      </c>
      <c r="K142" s="228" t="s">
        <v>3948</v>
      </c>
      <c r="M142" t="str">
        <f t="shared" si="2"/>
        <v>"Flamme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v>
      </c>
    </row>
    <row r="143" spans="1:13">
      <c r="A143">
        <v>2</v>
      </c>
      <c r="B143" t="s">
        <v>1660</v>
      </c>
      <c r="D143" t="s">
        <v>1661</v>
      </c>
      <c r="E143" t="s">
        <v>1156</v>
      </c>
      <c r="F143" t="s">
        <v>1087</v>
      </c>
      <c r="I143" t="s">
        <v>1662</v>
      </c>
      <c r="J143" t="s">
        <v>1089</v>
      </c>
      <c r="K143" s="228" t="s">
        <v>3936</v>
      </c>
      <c r="M143" t="str">
        <f t="shared" si="2"/>
        <v>"Flèche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v>
      </c>
    </row>
    <row r="144" spans="1:13">
      <c r="A144">
        <v>2</v>
      </c>
      <c r="B144" t="s">
        <v>1676</v>
      </c>
      <c r="D144" t="s">
        <v>1677</v>
      </c>
      <c r="E144" t="s">
        <v>1129</v>
      </c>
      <c r="F144" t="s">
        <v>1087</v>
      </c>
      <c r="G144" t="s">
        <v>1074</v>
      </c>
      <c r="I144" t="s">
        <v>1678</v>
      </c>
      <c r="J144" t="s">
        <v>1089</v>
      </c>
      <c r="K144" s="228" t="s">
        <v>3925</v>
      </c>
      <c r="M144" t="str">
        <f t="shared" si="2"/>
        <v>"Flou":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v>
      </c>
    </row>
    <row r="145" spans="1:13">
      <c r="A145">
        <v>2</v>
      </c>
      <c r="B145" t="s">
        <v>1679</v>
      </c>
      <c r="D145" t="s">
        <v>1680</v>
      </c>
      <c r="E145" t="s">
        <v>1129</v>
      </c>
      <c r="F145" t="s">
        <v>1087</v>
      </c>
      <c r="G145" t="s">
        <v>1074</v>
      </c>
      <c r="I145" t="s">
        <v>1681</v>
      </c>
      <c r="J145" t="s">
        <v>1112</v>
      </c>
      <c r="K145" s="228" t="s">
        <v>5673</v>
      </c>
      <c r="M145" t="str">
        <f t="shared" si="2"/>
        <v>"Force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"ARCHFAIRY", "GREAT_OLD"]
   }</v>
      </c>
    </row>
    <row r="146" spans="1:13">
      <c r="A146">
        <v>2</v>
      </c>
      <c r="B146" t="s">
        <v>1704</v>
      </c>
      <c r="C146" t="s">
        <v>1705</v>
      </c>
      <c r="D146" t="s">
        <v>1706</v>
      </c>
      <c r="E146" t="s">
        <v>1156</v>
      </c>
      <c r="F146" t="s">
        <v>1087</v>
      </c>
      <c r="I146" t="s">
        <v>1707</v>
      </c>
      <c r="J146" t="s">
        <v>1089</v>
      </c>
      <c r="K146" s="228" t="s">
        <v>3924</v>
      </c>
      <c r="M146" t="str">
        <f t="shared" si="2"/>
        <v>"Fracassement":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v>
      </c>
    </row>
    <row r="147" spans="1:13">
      <c r="A147">
        <v>2</v>
      </c>
      <c r="B147" t="s">
        <v>1785</v>
      </c>
      <c r="D147" t="s">
        <v>1786</v>
      </c>
      <c r="E147" t="s">
        <v>1129</v>
      </c>
      <c r="F147" t="s">
        <v>1087</v>
      </c>
      <c r="I147" t="s">
        <v>1787</v>
      </c>
      <c r="J147" t="s">
        <v>1089</v>
      </c>
      <c r="K147" s="228" t="s">
        <v>3926</v>
      </c>
      <c r="M147" t="str">
        <f t="shared" si="2"/>
        <v>"Image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v>
      </c>
    </row>
    <row r="148" spans="1:13">
      <c r="A148">
        <v>2</v>
      </c>
      <c r="B148" t="s">
        <v>1795</v>
      </c>
      <c r="C148" t="s">
        <v>1796</v>
      </c>
      <c r="D148" t="s">
        <v>1797</v>
      </c>
      <c r="E148" t="s">
        <v>1110</v>
      </c>
      <c r="F148" t="s">
        <v>1087</v>
      </c>
      <c r="G148" t="s">
        <v>1074</v>
      </c>
      <c r="I148" t="s">
        <v>1794</v>
      </c>
      <c r="J148" t="s">
        <v>1089</v>
      </c>
      <c r="K148" s="228" t="s">
        <v>3949</v>
      </c>
      <c r="M148" t="str">
        <f t="shared" si="2"/>
        <v>"Immobilisation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v>
      </c>
    </row>
    <row r="149" spans="1:13">
      <c r="A149">
        <v>2</v>
      </c>
      <c r="B149" t="s">
        <v>1814</v>
      </c>
      <c r="D149" t="s">
        <v>1815</v>
      </c>
      <c r="E149" t="s">
        <v>1129</v>
      </c>
      <c r="F149" t="s">
        <v>1087</v>
      </c>
      <c r="G149" t="s">
        <v>1074</v>
      </c>
      <c r="I149" t="s">
        <v>1816</v>
      </c>
      <c r="J149" t="s">
        <v>1089</v>
      </c>
      <c r="K149" s="228" t="s">
        <v>3924</v>
      </c>
      <c r="M149" t="str">
        <f t="shared" si="2"/>
        <v>"Invisibilité":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v>
      </c>
    </row>
    <row r="150" spans="1:13">
      <c r="A150">
        <v>2</v>
      </c>
      <c r="B150" t="s">
        <v>1873</v>
      </c>
      <c r="D150" t="s">
        <v>1874</v>
      </c>
      <c r="E150" t="s">
        <v>1156</v>
      </c>
      <c r="F150" t="s">
        <v>1152</v>
      </c>
      <c r="G150" t="s">
        <v>1074</v>
      </c>
      <c r="I150" t="s">
        <v>1875</v>
      </c>
      <c r="J150" t="s">
        <v>1089</v>
      </c>
      <c r="K150" s="228" t="s">
        <v>2930</v>
      </c>
      <c r="M150" t="str">
        <f t="shared" si="2"/>
        <v>"Lame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v>
      </c>
    </row>
    <row r="151" spans="1:13">
      <c r="A151">
        <v>2</v>
      </c>
      <c r="B151" t="s">
        <v>1870</v>
      </c>
      <c r="D151" t="s">
        <v>1871</v>
      </c>
      <c r="E151" t="s">
        <v>1129</v>
      </c>
      <c r="F151" t="s">
        <v>1152</v>
      </c>
      <c r="G151" t="s">
        <v>1074</v>
      </c>
      <c r="I151" t="s">
        <v>1872</v>
      </c>
      <c r="J151" t="s">
        <v>1083</v>
      </c>
      <c r="K151" s="228" t="s">
        <v>3926</v>
      </c>
      <c r="M151" t="str">
        <f t="shared" si="2"/>
        <v>"Lame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v>
      </c>
    </row>
    <row r="152" spans="1:13">
      <c r="A152">
        <v>2</v>
      </c>
      <c r="B152" t="s">
        <v>1888</v>
      </c>
      <c r="D152" t="s">
        <v>1889</v>
      </c>
      <c r="E152" t="s">
        <v>1086</v>
      </c>
      <c r="F152" t="s">
        <v>1087</v>
      </c>
      <c r="G152" t="s">
        <v>1074</v>
      </c>
      <c r="I152" t="s">
        <v>1890</v>
      </c>
      <c r="J152" t="s">
        <v>1089</v>
      </c>
      <c r="K152" s="228" t="s">
        <v>3925</v>
      </c>
      <c r="M152" t="str">
        <f t="shared" si="2"/>
        <v>"Lévitation":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v>
      </c>
    </row>
    <row r="153" spans="1:13">
      <c r="A153">
        <v>2</v>
      </c>
      <c r="B153" t="s">
        <v>1901</v>
      </c>
      <c r="D153" t="s">
        <v>1902</v>
      </c>
      <c r="E153" t="s">
        <v>1080</v>
      </c>
      <c r="F153" t="s">
        <v>1087</v>
      </c>
      <c r="I153" t="s">
        <v>1903</v>
      </c>
      <c r="J153" t="s">
        <v>1089</v>
      </c>
      <c r="K153" s="228" t="s">
        <v>2927</v>
      </c>
      <c r="M153" t="str">
        <f t="shared" si="2"/>
        <v>"Lien de protection": {
  "Name" : "Lien de protection",
  "OV" : "Warding Bond",
  "Level" : 2,
  "BBE" : "",
  "School" : "Abjuration",
  "Incantation" : "1 action",
  "Type" : "",
  "Description" : "La cible gagne +1 à la CA, +1 aux JdS et la résistance à tous les dégâts, mais le lanceur partage ses dégâts.",
  "Classes" :[ "CLERK"]
   }</v>
      </c>
    </row>
    <row r="154" spans="1:13">
      <c r="A154">
        <v>2</v>
      </c>
      <c r="B154" t="s">
        <v>1907</v>
      </c>
      <c r="C154" t="s">
        <v>1908</v>
      </c>
      <c r="D154" t="s">
        <v>1909</v>
      </c>
      <c r="E154" t="s">
        <v>1180</v>
      </c>
      <c r="F154" t="s">
        <v>1087</v>
      </c>
      <c r="H154" t="s">
        <v>1075</v>
      </c>
      <c r="I154" t="s">
        <v>1910</v>
      </c>
      <c r="J154" t="s">
        <v>1089</v>
      </c>
      <c r="K154" s="228" t="s">
        <v>2944</v>
      </c>
      <c r="M154" t="str">
        <f t="shared" si="2"/>
        <v>"Localisation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v>
      </c>
    </row>
    <row r="155" spans="1:13">
      <c r="A155">
        <v>2</v>
      </c>
      <c r="B155" t="s">
        <v>1911</v>
      </c>
      <c r="C155" t="s">
        <v>1912</v>
      </c>
      <c r="D155" t="s">
        <v>1913</v>
      </c>
      <c r="E155" t="s">
        <v>1180</v>
      </c>
      <c r="F155" t="s">
        <v>1087</v>
      </c>
      <c r="G155" t="s">
        <v>1074</v>
      </c>
      <c r="I155" t="s">
        <v>1914</v>
      </c>
      <c r="J155" t="s">
        <v>1089</v>
      </c>
      <c r="K155" s="228" t="s">
        <v>3950</v>
      </c>
      <c r="M155" t="str">
        <f t="shared" si="2"/>
        <v>"Localisation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v>
      </c>
    </row>
    <row r="156" spans="1:13">
      <c r="A156">
        <v>2</v>
      </c>
      <c r="B156" t="s">
        <v>1971</v>
      </c>
      <c r="D156" t="s">
        <v>1972</v>
      </c>
      <c r="E156" t="s">
        <v>1110</v>
      </c>
      <c r="F156" t="s">
        <v>1087</v>
      </c>
      <c r="H156" t="s">
        <v>1075</v>
      </c>
      <c r="I156" t="s">
        <v>1973</v>
      </c>
      <c r="J156" t="s">
        <v>1089</v>
      </c>
      <c r="K156" s="228" t="s">
        <v>2944</v>
      </c>
      <c r="M156" t="str">
        <f t="shared" si="2"/>
        <v>"Messager animal": {
  "Name" : "Messager animal",
  "OV" : "Animal Messenger",
  "Level" : 2,
  "BBE" : "",
  "School" : "Enchantement",
  "Incantation" : "1 action",
  "Type" : "Rituel",
  "Description" : "Une bête de taille TP va livrer un message de 25 mots à une cible (+48 h/niv).",
  "Classes" :["BARD", "DRUID", "PROWLER"]
   }</v>
      </c>
    </row>
    <row r="157" spans="1:13">
      <c r="A157">
        <v>2</v>
      </c>
      <c r="B157" t="s">
        <v>1974</v>
      </c>
      <c r="C157" t="s">
        <v>1975</v>
      </c>
      <c r="D157" t="s">
        <v>1976</v>
      </c>
      <c r="E157" t="s">
        <v>1086</v>
      </c>
      <c r="F157" t="s">
        <v>1087</v>
      </c>
      <c r="G157" t="s">
        <v>1074</v>
      </c>
      <c r="I157" t="s">
        <v>1977</v>
      </c>
      <c r="J157" t="s">
        <v>1089</v>
      </c>
      <c r="K157" s="228" t="s">
        <v>2931</v>
      </c>
      <c r="M157" t="str">
        <f t="shared" si="2"/>
        <v>"Métal brûlant": {
  "Name" : "Métal brûlant",
  "OV" : "Heat Metal",
  "Level" : 2,
  "BBE" : "Chauffer le métal",
  "School" : "Transmutation",
  "Incantation" : "1 action",
  "Type" : "Concentration",
  "Description" : "Les créatures en contact avec l'objet en métal subissent 2d8 dégâts de feu (dégâts/niv).",
  "Classes" :["BARD", "DRUID"]
   }</v>
      </c>
    </row>
    <row r="158" spans="1:13">
      <c r="A158">
        <v>2</v>
      </c>
      <c r="B158" t="s">
        <v>1998</v>
      </c>
      <c r="C158" t="s">
        <v>1999</v>
      </c>
      <c r="D158" t="s">
        <v>2000</v>
      </c>
      <c r="E158" t="s">
        <v>1086</v>
      </c>
      <c r="F158" t="s">
        <v>1087</v>
      </c>
      <c r="G158" t="s">
        <v>1074</v>
      </c>
      <c r="I158" t="s">
        <v>2001</v>
      </c>
      <c r="J158" t="s">
        <v>1089</v>
      </c>
      <c r="K158" s="228" t="s">
        <v>3925</v>
      </c>
      <c r="M158" t="str">
        <f t="shared" si="2"/>
        <v>"Modification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v>
      </c>
    </row>
    <row r="159" spans="1:13">
      <c r="A159">
        <v>2</v>
      </c>
      <c r="B159" t="s">
        <v>2091</v>
      </c>
      <c r="D159" t="s">
        <v>2092</v>
      </c>
      <c r="E159" t="s">
        <v>1156</v>
      </c>
      <c r="F159" t="s">
        <v>1087</v>
      </c>
      <c r="I159" t="s">
        <v>2093</v>
      </c>
      <c r="J159" t="s">
        <v>1083</v>
      </c>
      <c r="K159" s="228" t="s">
        <v>3925</v>
      </c>
      <c r="M159" t="str">
        <f t="shared" si="2"/>
        <v>"Nuée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v>
      </c>
    </row>
    <row r="160" spans="1:13">
      <c r="A160">
        <v>2</v>
      </c>
      <c r="B160" t="s">
        <v>2094</v>
      </c>
      <c r="D160" t="s">
        <v>2095</v>
      </c>
      <c r="E160" t="s">
        <v>1099</v>
      </c>
      <c r="F160" t="s">
        <v>1087</v>
      </c>
      <c r="G160" t="s">
        <v>1074</v>
      </c>
      <c r="I160" t="s">
        <v>2096</v>
      </c>
      <c r="J160" t="s">
        <v>1112</v>
      </c>
      <c r="K160" s="228" t="s">
        <v>3924</v>
      </c>
      <c r="M160" t="str">
        <f t="shared" si="2"/>
        <v>"Nuée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v>
      </c>
    </row>
    <row r="161" spans="1:13">
      <c r="A161">
        <v>2</v>
      </c>
      <c r="B161" t="s">
        <v>2119</v>
      </c>
      <c r="D161" t="s">
        <v>2120</v>
      </c>
      <c r="E161" t="s">
        <v>1099</v>
      </c>
      <c r="F161" t="s">
        <v>1152</v>
      </c>
      <c r="I161" t="s">
        <v>2121</v>
      </c>
      <c r="J161" t="s">
        <v>1089</v>
      </c>
      <c r="K161" s="228" t="s">
        <v>3926</v>
      </c>
      <c r="M161" t="str">
        <f t="shared" si="2"/>
        <v>"Pas brumeux": {
  "Name" : "Pas brumeux",
  "OV" : "Misty Step",
  "Level" : 2,
  "BBE" : "",
  "School" : "Invocation",
  "Incantation" : "1 action bonus",
  "Type" : "",
  "Description" : "Le lanceur est téléporté jusqu'à 9 mètres.",
  "Classes" :["SORCERER", "MAGICIAN", "OCCULT_KNIGHT", "ARCANE_SWINDLER", "WIZARD"]
   }</v>
      </c>
    </row>
    <row r="162" spans="1:13">
      <c r="A162">
        <v>2</v>
      </c>
      <c r="B162" t="s">
        <v>2131</v>
      </c>
      <c r="D162" t="s">
        <v>2132</v>
      </c>
      <c r="E162" t="s">
        <v>1080</v>
      </c>
      <c r="F162" t="s">
        <v>1087</v>
      </c>
      <c r="G162" t="s">
        <v>1074</v>
      </c>
      <c r="I162" t="s">
        <v>2133</v>
      </c>
      <c r="J162" t="s">
        <v>1089</v>
      </c>
      <c r="K162" s="228" t="s">
        <v>2945</v>
      </c>
      <c r="M162" t="str">
        <f t="shared" si="2"/>
        <v>"Passage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v>
      </c>
    </row>
    <row r="163" spans="1:13">
      <c r="A163">
        <v>2</v>
      </c>
      <c r="B163" t="s">
        <v>2137</v>
      </c>
      <c r="D163" t="s">
        <v>2138</v>
      </c>
      <c r="E163" t="s">
        <v>1086</v>
      </c>
      <c r="F163" t="s">
        <v>1087</v>
      </c>
      <c r="G163" t="s">
        <v>1074</v>
      </c>
      <c r="I163" t="s">
        <v>2139</v>
      </c>
      <c r="J163" t="s">
        <v>1089</v>
      </c>
      <c r="K163" s="228" t="s">
        <v>3926</v>
      </c>
      <c r="M163" t="str">
        <f t="shared" si="2"/>
        <v>"Pattes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v>
      </c>
    </row>
    <row r="164" spans="1:13">
      <c r="A164">
        <v>2</v>
      </c>
      <c r="B164" t="s">
        <v>2140</v>
      </c>
      <c r="D164" t="s">
        <v>2141</v>
      </c>
      <c r="E164" t="s">
        <v>1086</v>
      </c>
      <c r="F164" t="s">
        <v>1087</v>
      </c>
      <c r="G164" t="s">
        <v>1074</v>
      </c>
      <c r="I164" t="s">
        <v>2142</v>
      </c>
      <c r="J164" t="s">
        <v>1089</v>
      </c>
      <c r="K164" s="228" t="s">
        <v>2945</v>
      </c>
      <c r="M164" t="str">
        <f t="shared" si="2"/>
        <v>"Peau d'écorce": {
  "Name" : "Peau d'écorce",
  "OV" : "Barkskin",
  "Level" : 2,
  "BBE" : "",
  "School" : "Transmutation",
  "Incantation" : "1 action",
  "Type" : "Concentration",
  "Description" : "La cible obtient une CA de 16 minimum.",
  "Classes" :["DRUID", "PROWLER"]
   }</v>
      </c>
    </row>
    <row r="165" spans="1:13">
      <c r="A165">
        <v>2</v>
      </c>
      <c r="B165" t="s">
        <v>2164</v>
      </c>
      <c r="D165" t="s">
        <v>2165</v>
      </c>
      <c r="E165" t="s">
        <v>1086</v>
      </c>
      <c r="F165" t="s">
        <v>1087</v>
      </c>
      <c r="G165" t="s">
        <v>1074</v>
      </c>
      <c r="I165" t="s">
        <v>2166</v>
      </c>
      <c r="J165" t="s">
        <v>1083</v>
      </c>
      <c r="K165" s="228" t="s">
        <v>3925</v>
      </c>
      <c r="M165" t="str">
        <f t="shared" si="2"/>
        <v>"Poigne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v>
      </c>
    </row>
    <row r="166" spans="1:13">
      <c r="A166">
        <v>2</v>
      </c>
      <c r="B166" t="s">
        <v>2179</v>
      </c>
      <c r="C166" t="s">
        <v>2180</v>
      </c>
      <c r="D166" t="s">
        <v>2181</v>
      </c>
      <c r="E166" t="s">
        <v>1122</v>
      </c>
      <c r="F166" t="s">
        <v>1087</v>
      </c>
      <c r="H166" t="s">
        <v>1075</v>
      </c>
      <c r="I166" t="s">
        <v>2182</v>
      </c>
      <c r="J166" t="s">
        <v>1089</v>
      </c>
      <c r="K166" s="228" t="s">
        <v>3948</v>
      </c>
      <c r="M166" t="str">
        <f t="shared" si="2"/>
        <v>"Préservation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v>
      </c>
    </row>
    <row r="167" spans="1:13">
      <c r="A167">
        <v>2</v>
      </c>
      <c r="B167" t="s">
        <v>2189</v>
      </c>
      <c r="C167" t="s">
        <v>2190</v>
      </c>
      <c r="D167" t="s">
        <v>2191</v>
      </c>
      <c r="E167" t="s">
        <v>1156</v>
      </c>
      <c r="F167" t="s">
        <v>1100</v>
      </c>
      <c r="I167" t="s">
        <v>2192</v>
      </c>
      <c r="J167" t="s">
        <v>1089</v>
      </c>
      <c r="K167" s="228" t="s">
        <v>2927</v>
      </c>
      <c r="M167" t="str">
        <f t="shared" si="2"/>
        <v>"Prière de guérison": {
  "Name" : "Prière de guérison",
  "OV" : "Prayer of Healing",
  "Level" : 2,
  "BBE" : "Prière de soins",
  "School" : "Évocation",
  "Incantation" : "10 minutes",
  "Type" : "",
  "Description" : "Jusqu'à 6 créatures récupèrent 2d8+Mod.Carac pv (+1d8 pv/niv).",
  "Classes" :[ "CLERK"]
   }</v>
      </c>
    </row>
    <row r="168" spans="1:13">
      <c r="A168">
        <v>2</v>
      </c>
      <c r="B168" t="s">
        <v>2216</v>
      </c>
      <c r="D168" t="s">
        <v>2217</v>
      </c>
      <c r="E168" t="s">
        <v>1080</v>
      </c>
      <c r="F168" t="s">
        <v>1087</v>
      </c>
      <c r="I168" t="s">
        <v>2218</v>
      </c>
      <c r="J168" t="s">
        <v>1089</v>
      </c>
      <c r="K168" s="228" t="s">
        <v>2949</v>
      </c>
      <c r="M168" t="str">
        <f t="shared" si="2"/>
        <v>"Protection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v>
      </c>
    </row>
    <row r="169" spans="1:13">
      <c r="A169">
        <v>2</v>
      </c>
      <c r="B169" t="s">
        <v>2236</v>
      </c>
      <c r="D169" t="s">
        <v>2237</v>
      </c>
      <c r="E169" t="s">
        <v>1086</v>
      </c>
      <c r="F169" t="s">
        <v>1087</v>
      </c>
      <c r="I169" t="s">
        <v>2238</v>
      </c>
      <c r="J169" t="s">
        <v>1083</v>
      </c>
      <c r="K169" s="228" t="s">
        <v>3933</v>
      </c>
      <c r="M169" t="str">
        <f t="shared" si="2"/>
        <v>"Pyrotechnie":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v>
      </c>
    </row>
    <row r="170" spans="1:13">
      <c r="A170">
        <v>2</v>
      </c>
      <c r="B170" t="s">
        <v>2246</v>
      </c>
      <c r="D170" t="s">
        <v>2247</v>
      </c>
      <c r="E170" t="s">
        <v>1122</v>
      </c>
      <c r="F170" t="s">
        <v>1087</v>
      </c>
      <c r="G170" t="s">
        <v>1074</v>
      </c>
      <c r="I170" t="s">
        <v>2248</v>
      </c>
      <c r="J170" t="s">
        <v>1089</v>
      </c>
      <c r="K170" s="228" t="s">
        <v>3931</v>
      </c>
      <c r="M170" t="str">
        <f t="shared" si="2"/>
        <v>"Rayon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171" spans="1:13">
      <c r="A171">
        <v>2</v>
      </c>
      <c r="B171" t="s">
        <v>2249</v>
      </c>
      <c r="D171" t="s">
        <v>2250</v>
      </c>
      <c r="E171" t="s">
        <v>1156</v>
      </c>
      <c r="F171" t="s">
        <v>1087</v>
      </c>
      <c r="I171" t="s">
        <v>2251</v>
      </c>
      <c r="J171" t="s">
        <v>1089</v>
      </c>
      <c r="K171" s="228" t="s">
        <v>5664</v>
      </c>
      <c r="M171" t="str">
        <f t="shared" si="2"/>
        <v>"Rayon ardent": {
  "Name" : "Rayon ardent",
  "OV" : "Scorching Ray",
  "Level" : 2,
  "BBE" : "",
  "School" : "Évocation",
  "Incantation" : "1 action",
  "Type" : "",
  "Description" : "Si les attaques touchent, 3 rayons infligent chacun 2d6 dégâts de feu (+1 rayon/niv).",
  "Classes" :["SORCERER", "MAGICIAN", "OCCULT_KNIGHT", "ARCANE_SWINDLER", "FIENDISH"]
   }</v>
      </c>
    </row>
    <row r="172" spans="1:13">
      <c r="A172">
        <v>2</v>
      </c>
      <c r="B172" t="s">
        <v>2255</v>
      </c>
      <c r="D172" t="s">
        <v>2256</v>
      </c>
      <c r="E172" t="s">
        <v>1156</v>
      </c>
      <c r="F172" t="s">
        <v>1087</v>
      </c>
      <c r="G172" t="s">
        <v>1074</v>
      </c>
      <c r="I172" t="s">
        <v>2257</v>
      </c>
      <c r="J172" t="s">
        <v>1089</v>
      </c>
      <c r="K172" s="228" t="s">
        <v>2930</v>
      </c>
      <c r="M172" t="str">
        <f t="shared" si="2"/>
        <v>"Rayon de lune": {
  "Name" : "Rayon de lune",
  "OV" : "Moonbeam",
  "Level" : 2,
  "BBE" : "",
  "School" : "Évocation",
  "Incantation" : "1 action",
  "Type" : "Concentration",
  "Description" : "Les créatures dans un cylindre de 3 x 12 m doivent réussir un JdS de Con. ou subir 2d10 dégâts radiants (dégâts/niv).",
  "Classes" :["DRUID"]
   }</v>
      </c>
    </row>
    <row r="173" spans="1:13">
      <c r="A173">
        <v>2</v>
      </c>
      <c r="B173" t="s">
        <v>2301</v>
      </c>
      <c r="C173" t="s">
        <v>2302</v>
      </c>
      <c r="D173" t="s">
        <v>2303</v>
      </c>
      <c r="E173" t="s">
        <v>1080</v>
      </c>
      <c r="F173" t="s">
        <v>1087</v>
      </c>
      <c r="I173" t="s">
        <v>2304</v>
      </c>
      <c r="J173" t="s">
        <v>1089</v>
      </c>
      <c r="K173" s="228" t="s">
        <v>2950</v>
      </c>
      <c r="M173" t="str">
        <f t="shared" si="2"/>
        <v>"Restauration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v>
      </c>
    </row>
    <row r="174" spans="1:13">
      <c r="A174">
        <v>2</v>
      </c>
      <c r="B174" t="s">
        <v>2351</v>
      </c>
      <c r="D174" t="s">
        <v>2352</v>
      </c>
      <c r="E174" t="s">
        <v>1180</v>
      </c>
      <c r="F174" t="s">
        <v>1087</v>
      </c>
      <c r="G174" t="s">
        <v>1074</v>
      </c>
      <c r="H174" t="s">
        <v>1075</v>
      </c>
      <c r="I174" t="s">
        <v>2353</v>
      </c>
      <c r="J174" t="s">
        <v>1112</v>
      </c>
      <c r="K174" s="228" t="s">
        <v>2945</v>
      </c>
      <c r="M174" t="str">
        <f t="shared" si="2"/>
        <v>"Sens animal": {
  "Name" : "Sens animal",
  "OV" : "Beast Sense",
  "Level" : 2,
  "BBE" : "",
  "School" : "Divination",
  "Incantation" : "1 action",
  "Type" : "Concentration Rituel",
  "Description" : "Le lanceur peut voir/entendre/sentir à travers les sens d'une bête consentante.",
  "Classes" :["DRUID", "PROWLER"]
   }</v>
      </c>
    </row>
    <row r="175" spans="1:13">
      <c r="A175">
        <v>2</v>
      </c>
      <c r="B175" t="s">
        <v>2358</v>
      </c>
      <c r="C175" t="s">
        <v>2359</v>
      </c>
      <c r="D175" t="s">
        <v>2360</v>
      </c>
      <c r="E175" t="s">
        <v>1180</v>
      </c>
      <c r="F175" t="s">
        <v>1087</v>
      </c>
      <c r="I175" t="s">
        <v>2361</v>
      </c>
      <c r="J175" t="s">
        <v>1089</v>
      </c>
      <c r="K175" s="228" t="s">
        <v>2951</v>
      </c>
      <c r="M175" t="str">
        <f t="shared" si="2"/>
        <v>"Sens des pièges": {
  "Name" : "Sens des pièges",
  "OV" : "Find Traps",
  "Level" : 2,
  "BBE" : "Trouver les pièges",
  "School" : "Divination",
  "Incantation" : "1 action",
  "Type" : "",
  "Description" : "Le lanceur sent tous pièges dans un rayon de 36 m, mais le sort donne pas leur localisation.",
  "Classes" :[ "CLERK", "DRUID", "PROWLER"]
   }</v>
      </c>
    </row>
    <row r="176" spans="1:13">
      <c r="A176">
        <v>2</v>
      </c>
      <c r="B176" t="s">
        <v>2371</v>
      </c>
      <c r="D176" t="s">
        <v>2371</v>
      </c>
      <c r="E176" t="s">
        <v>1129</v>
      </c>
      <c r="F176" t="s">
        <v>1087</v>
      </c>
      <c r="G176" t="s">
        <v>1074</v>
      </c>
      <c r="H176" t="s">
        <v>1075</v>
      </c>
      <c r="I176" t="s">
        <v>2372</v>
      </c>
      <c r="J176" t="s">
        <v>1089</v>
      </c>
      <c r="K176" s="228" t="s">
        <v>2952</v>
      </c>
      <c r="M176" t="str">
        <f t="shared" si="2"/>
        <v>"Silence": {
  "Name" : "Silence",
  "OV" : "Silence",
  "Level" : 2,
  "BBE" : "",
  "School" : "Illusion",
  "Incantation" : "1 action",
  "Type" : "Concentration Rituel",
  "Description" : "Bloque tous les sons dans une sphère de 6m de rayon.",
  "Classes" :["BARD",  "CLERK", "PROWLER"]
   }</v>
      </c>
    </row>
    <row r="177" spans="1:13">
      <c r="A177">
        <v>2</v>
      </c>
      <c r="B177" t="s">
        <v>2391</v>
      </c>
      <c r="D177" t="s">
        <v>2392</v>
      </c>
      <c r="E177" t="s">
        <v>1086</v>
      </c>
      <c r="F177" t="s">
        <v>1152</v>
      </c>
      <c r="G177" t="s">
        <v>1074</v>
      </c>
      <c r="I177" t="s">
        <v>2393</v>
      </c>
      <c r="J177" t="s">
        <v>1083</v>
      </c>
      <c r="K177" s="228" t="s">
        <v>3925</v>
      </c>
      <c r="M177" t="str">
        <f t="shared" si="2"/>
        <v>"Souffle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v>
      </c>
    </row>
    <row r="178" spans="1:13">
      <c r="A178">
        <v>2</v>
      </c>
      <c r="B178" t="s">
        <v>2400</v>
      </c>
      <c r="D178" t="s">
        <v>2401</v>
      </c>
      <c r="E178" t="s">
        <v>1099</v>
      </c>
      <c r="F178" t="s">
        <v>1087</v>
      </c>
      <c r="G178" t="s">
        <v>1074</v>
      </c>
      <c r="I178" t="s">
        <v>2402</v>
      </c>
      <c r="J178" t="s">
        <v>1089</v>
      </c>
      <c r="K178" s="228" t="s">
        <v>3951</v>
      </c>
      <c r="M178" t="str">
        <f t="shared" si="2"/>
        <v>"Sphère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v>
      </c>
    </row>
    <row r="179" spans="1:13">
      <c r="A179">
        <v>2</v>
      </c>
      <c r="B179" t="s">
        <v>2420</v>
      </c>
      <c r="D179" t="s">
        <v>2420</v>
      </c>
      <c r="E179" t="s">
        <v>1110</v>
      </c>
      <c r="F179" t="s">
        <v>1087</v>
      </c>
      <c r="G179" t="s">
        <v>1074</v>
      </c>
      <c r="I179" t="s">
        <v>2421</v>
      </c>
      <c r="J179" t="s">
        <v>1089</v>
      </c>
      <c r="K179" s="228" t="s">
        <v>3924</v>
      </c>
      <c r="M179" t="str">
        <f t="shared" si="2"/>
        <v>"Suggestion":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v>
      </c>
    </row>
    <row r="180" spans="1:13">
      <c r="A180">
        <v>2</v>
      </c>
      <c r="B180" t="s">
        <v>2452</v>
      </c>
      <c r="D180" t="s">
        <v>2453</v>
      </c>
      <c r="E180" t="s">
        <v>1156</v>
      </c>
      <c r="F180" t="s">
        <v>1087</v>
      </c>
      <c r="G180" t="s">
        <v>1074</v>
      </c>
      <c r="I180" t="s">
        <v>2454</v>
      </c>
      <c r="J180" t="s">
        <v>1089</v>
      </c>
      <c r="K180" s="228" t="s">
        <v>3926</v>
      </c>
      <c r="M180" t="str">
        <f t="shared" si="2"/>
        <v>"Ténèbres": {
  "Name" : "Ténèbres",
  "OV" : "Darkness",
  "Level" : 2,
  "BBE" : "",
  "School" : "Évocation",
  "Incantation" : "1 action",
  "Type" : "Concentration",
  "Description" : "Remplit une sphère de 4,50 m de rayon de ténèbres magiques.",
  "Classes" :["SORCERER", "MAGICIAN", "OCCULT_KNIGHT", "ARCANE_SWINDLER", "WIZARD"]
   }</v>
      </c>
    </row>
    <row r="181" spans="1:13">
      <c r="A181">
        <v>2</v>
      </c>
      <c r="B181" t="s">
        <v>2478</v>
      </c>
      <c r="D181" t="s">
        <v>2479</v>
      </c>
      <c r="E181" t="s">
        <v>1099</v>
      </c>
      <c r="F181" t="s">
        <v>1087</v>
      </c>
      <c r="G181" t="s">
        <v>1074</v>
      </c>
      <c r="I181" t="s">
        <v>2480</v>
      </c>
      <c r="J181" t="s">
        <v>1089</v>
      </c>
      <c r="K181" s="228" t="s">
        <v>3925</v>
      </c>
      <c r="M181" t="str">
        <f t="shared" si="2"/>
        <v>"Toile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v>
      </c>
    </row>
    <row r="182" spans="1:13">
      <c r="A182">
        <v>2</v>
      </c>
      <c r="B182" t="s">
        <v>2488</v>
      </c>
      <c r="D182" t="s">
        <v>2489</v>
      </c>
      <c r="E182" t="s">
        <v>1099</v>
      </c>
      <c r="F182" t="s">
        <v>1087</v>
      </c>
      <c r="G182" t="s">
        <v>1074</v>
      </c>
      <c r="I182" t="s">
        <v>2490</v>
      </c>
      <c r="J182" t="s">
        <v>1083</v>
      </c>
      <c r="K182" s="228" t="s">
        <v>3927</v>
      </c>
      <c r="M182" t="str">
        <f t="shared" si="2"/>
        <v>"Tourbillon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v>
      </c>
    </row>
    <row r="183" spans="1:13">
      <c r="A183">
        <v>2</v>
      </c>
      <c r="B183" t="s">
        <v>2523</v>
      </c>
      <c r="D183" t="s">
        <v>2524</v>
      </c>
      <c r="E183" t="s">
        <v>1156</v>
      </c>
      <c r="F183" t="s">
        <v>1087</v>
      </c>
      <c r="G183" t="s">
        <v>1074</v>
      </c>
      <c r="I183" t="s">
        <v>2525</v>
      </c>
      <c r="J183" t="s">
        <v>1083</v>
      </c>
      <c r="K183" s="228" t="s">
        <v>3943</v>
      </c>
      <c r="M183" t="str">
        <f t="shared" si="2"/>
        <v>"Vent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v>
      </c>
    </row>
    <row r="184" spans="1:13">
      <c r="A184">
        <v>2</v>
      </c>
      <c r="B184" t="s">
        <v>2526</v>
      </c>
      <c r="D184" t="s">
        <v>2527</v>
      </c>
      <c r="E184" t="s">
        <v>1080</v>
      </c>
      <c r="F184" t="s">
        <v>1087</v>
      </c>
      <c r="I184" t="s">
        <v>2528</v>
      </c>
      <c r="J184" t="s">
        <v>1089</v>
      </c>
      <c r="K184" s="228" t="s">
        <v>3936</v>
      </c>
      <c r="M184" t="str">
        <f t="shared" si="2"/>
        <v>"Verrou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v>
      </c>
    </row>
    <row r="185" spans="1:13">
      <c r="A185">
        <v>2</v>
      </c>
      <c r="B185" t="s">
        <v>2529</v>
      </c>
      <c r="D185" t="s">
        <v>2530</v>
      </c>
      <c r="E185" t="s">
        <v>1086</v>
      </c>
      <c r="F185" t="s">
        <v>1087</v>
      </c>
      <c r="I185" t="s">
        <v>2531</v>
      </c>
      <c r="J185" t="s">
        <v>1089</v>
      </c>
      <c r="K185" s="228" t="s">
        <v>3942</v>
      </c>
      <c r="M185" t="str">
        <f t="shared" si="2"/>
        <v>"Vision dans le noir": {
  "Name" : "Vision dans le noir",
  "OV" : "Darkvision",
  "Level" : 2,
  "BBE" : "",
  "School" : "Transmutation",
  "Incantation" : "1 action",
  "Type" : "",
  "Description" : "La cible peut voir dans le noir à 18 mètres.",
  "Classes" :["DRUID", "SORCERER", "MAGICIAN", "OCCULT_KNIGHT", "ARCANE_SWINDLER", "PROWLER"]
   }</v>
      </c>
    </row>
    <row r="186" spans="1:13">
      <c r="A186">
        <v>2</v>
      </c>
      <c r="B186" t="s">
        <v>2535</v>
      </c>
      <c r="D186" t="s">
        <v>2536</v>
      </c>
      <c r="E186" t="s">
        <v>1180</v>
      </c>
      <c r="F186" t="s">
        <v>1087</v>
      </c>
      <c r="I186" t="s">
        <v>2537</v>
      </c>
      <c r="J186" t="s">
        <v>1089</v>
      </c>
      <c r="K186" s="228" t="s">
        <v>3933</v>
      </c>
      <c r="M186" t="str">
        <f t="shared" si="2"/>
        <v>"Voir l'invisible": {
  "Name" : "Voir l'invisible",
  "OV" : "See Invisibility",
  "Level" : 2,
  "BBE" : "",
  "School" : "Divination",
  "Incantation" : "1 action",
  "Type" : "",
  "Description" : "Le lanceur voit les créatures ou objets invisibles, et dans le plan éthéré.",
  "Classes" :["BARD", "SORCERER", "MAGICIAN", "OCCULT_KNIGHT", "ARCANE_SWINDLER"]
   }</v>
      </c>
    </row>
    <row r="187" spans="1:13">
      <c r="A187">
        <v>2</v>
      </c>
      <c r="B187" t="s">
        <v>2541</v>
      </c>
      <c r="D187" t="s">
        <v>2542</v>
      </c>
      <c r="E187" t="s">
        <v>1110</v>
      </c>
      <c r="F187" t="s">
        <v>1087</v>
      </c>
      <c r="I187" t="s">
        <v>2543</v>
      </c>
      <c r="J187" t="s">
        <v>1089</v>
      </c>
      <c r="K187" s="228" t="s">
        <v>2942</v>
      </c>
      <c r="M187" t="str">
        <f t="shared" si="2"/>
        <v>"Zone de vérité": {
  "Name" : "Zone de vérité",
  "OV" : "Zone of Truth",
  "Level" : 2,
  "BBE" : "",
  "School" : "Enchantement",
  "Incantation" : "1 action",
  "Type" : "",
  "Description" : "Les créatures dans une sphère de 4,50 m de rayon doivent réussir un JdS de Cha. ou ne pas pouvoir mentir.",
  "Classes" :["BARD",  "CLERK", "PALADIN"]
   }</v>
      </c>
    </row>
    <row r="188" spans="1:13">
      <c r="A188">
        <v>3</v>
      </c>
      <c r="B188" t="s">
        <v>1120</v>
      </c>
      <c r="D188" t="s">
        <v>1121</v>
      </c>
      <c r="E188" t="s">
        <v>1122</v>
      </c>
      <c r="F188" t="s">
        <v>1095</v>
      </c>
      <c r="I188" t="s">
        <v>1123</v>
      </c>
      <c r="J188" t="s">
        <v>1089</v>
      </c>
      <c r="K188" s="228" t="s">
        <v>3948</v>
      </c>
      <c r="M188" t="str">
        <f t="shared" si="2"/>
        <v>"Animation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v>
      </c>
    </row>
    <row r="189" spans="1:13">
      <c r="A189">
        <v>3</v>
      </c>
      <c r="B189" t="s">
        <v>1135</v>
      </c>
      <c r="D189" t="s">
        <v>1136</v>
      </c>
      <c r="E189" t="s">
        <v>1099</v>
      </c>
      <c r="F189" t="s">
        <v>1087</v>
      </c>
      <c r="G189" t="s">
        <v>1074</v>
      </c>
      <c r="I189" t="s">
        <v>1137</v>
      </c>
      <c r="J189" t="s">
        <v>1089</v>
      </c>
      <c r="K189" s="228" t="s">
        <v>2930</v>
      </c>
      <c r="M189" t="str">
        <f t="shared" si="2"/>
        <v>"Appel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v>
      </c>
    </row>
    <row r="190" spans="1:13">
      <c r="A190">
        <v>3</v>
      </c>
      <c r="B190" t="s">
        <v>1146</v>
      </c>
      <c r="D190" t="s">
        <v>1147</v>
      </c>
      <c r="E190" t="s">
        <v>1086</v>
      </c>
      <c r="F190" t="s">
        <v>1087</v>
      </c>
      <c r="G190" t="s">
        <v>1074</v>
      </c>
      <c r="I190" t="s">
        <v>1148</v>
      </c>
      <c r="J190" t="s">
        <v>1149</v>
      </c>
      <c r="K190" s="228" t="s">
        <v>2939</v>
      </c>
      <c r="M190" t="str">
        <f t="shared" si="2"/>
        <v>"Arme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v>
      </c>
    </row>
    <row r="191" spans="1:13">
      <c r="A191">
        <v>3</v>
      </c>
      <c r="B191" t="s">
        <v>1197</v>
      </c>
      <c r="D191" t="s">
        <v>1198</v>
      </c>
      <c r="E191" t="s">
        <v>1156</v>
      </c>
      <c r="F191" t="s">
        <v>1087</v>
      </c>
      <c r="G191" t="s">
        <v>1074</v>
      </c>
      <c r="I191" t="s">
        <v>1199</v>
      </c>
      <c r="J191" t="s">
        <v>1149</v>
      </c>
      <c r="K191" s="228" t="s">
        <v>2939</v>
      </c>
      <c r="M191" t="str">
        <f t="shared" si="2"/>
        <v>"Aura de vitalité": {
  "Name" : "Aura de vitalité",
  "OV" : "Aura of Vitality",
  "Level" : 3,
  "BBE" : "",
  "School" : "Évocation",
  "Incantation" : "1 action",
  "Type" : "Concentration",
  "Description" : "La cible dans un rayon de 9 m récupère 2d6 pv.",
  "Classes" :["PALADIN"]
   }</v>
      </c>
    </row>
    <row r="192" spans="1:13">
      <c r="A192">
        <v>3</v>
      </c>
      <c r="B192" t="s">
        <v>1200</v>
      </c>
      <c r="D192" t="s">
        <v>1201</v>
      </c>
      <c r="E192" t="s">
        <v>1156</v>
      </c>
      <c r="F192" t="s">
        <v>1087</v>
      </c>
      <c r="G192" t="s">
        <v>1074</v>
      </c>
      <c r="I192" t="s">
        <v>1202</v>
      </c>
      <c r="J192" t="s">
        <v>1149</v>
      </c>
      <c r="K192" s="228" t="s">
        <v>2939</v>
      </c>
      <c r="M192" t="str">
        <f t="shared" si="2"/>
        <v>"Aura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v>
      </c>
    </row>
    <row r="193" spans="1:13">
      <c r="A193">
        <v>3</v>
      </c>
      <c r="B193" t="s">
        <v>1240</v>
      </c>
      <c r="D193" t="s">
        <v>1241</v>
      </c>
      <c r="E193" t="s">
        <v>1156</v>
      </c>
      <c r="F193" t="s">
        <v>1087</v>
      </c>
      <c r="I193" t="s">
        <v>1242</v>
      </c>
      <c r="J193" t="s">
        <v>1089</v>
      </c>
      <c r="K193" s="228" t="s">
        <v>5664</v>
      </c>
      <c r="M193" t="str">
        <f t="shared" si="2"/>
        <v>"Boule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"FIENDISH"]
   }</v>
      </c>
    </row>
    <row r="194" spans="1:13">
      <c r="A194">
        <v>3</v>
      </c>
      <c r="B194" t="s">
        <v>1274</v>
      </c>
      <c r="D194" t="s">
        <v>1275</v>
      </c>
      <c r="E194" t="s">
        <v>1080</v>
      </c>
      <c r="F194" t="s">
        <v>1095</v>
      </c>
      <c r="I194" t="s">
        <v>1276</v>
      </c>
      <c r="J194" t="s">
        <v>1089</v>
      </c>
      <c r="K194" s="228" t="s">
        <v>3952</v>
      </c>
      <c r="M194" t="str">
        <f t="shared" si="2"/>
        <v>"Cercle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v>
      </c>
    </row>
    <row r="195" spans="1:13">
      <c r="A195">
        <v>3</v>
      </c>
      <c r="B195" t="s">
        <v>1306</v>
      </c>
      <c r="C195" t="s">
        <v>1307</v>
      </c>
      <c r="D195" t="s">
        <v>1308</v>
      </c>
      <c r="E195" t="s">
        <v>1156</v>
      </c>
      <c r="F195" t="s">
        <v>1152</v>
      </c>
      <c r="G195" t="s">
        <v>1074</v>
      </c>
      <c r="I195" t="s">
        <v>1309</v>
      </c>
      <c r="J195" t="s">
        <v>1149</v>
      </c>
      <c r="K195" s="228" t="s">
        <v>2939</v>
      </c>
      <c r="M195" t="str">
        <f t="shared" ref="M195:M258" si="3">""""&amp;B195&amp;""": {
  ""Name"" : """&amp;B195&amp;""",
  ""OV"" : """&amp;D195&amp;""",
  ""Level"" : "&amp;A195&amp;",
  ""BBE"" : """&amp;C195&amp;""",
  ""School"" : """&amp;PROPER(E195)&amp;""",
  ""Incantation"" : """&amp;F195&amp;""",
  ""Type"" : """&amp;TRIM(G195&amp;" "&amp;H195)&amp;""",
  ""Description"" : """&amp;I195&amp;""",
  ""Classes"" :["&amp;K195&amp;"]
   }"</f>
        <v>"Châtiment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v>
      </c>
    </row>
    <row r="196" spans="1:13">
      <c r="A196">
        <v>3</v>
      </c>
      <c r="B196" t="s">
        <v>1329</v>
      </c>
      <c r="D196" t="s">
        <v>1329</v>
      </c>
      <c r="E196" t="s">
        <v>1180</v>
      </c>
      <c r="F196" t="s">
        <v>1100</v>
      </c>
      <c r="G196" t="s">
        <v>1074</v>
      </c>
      <c r="I196" t="s">
        <v>1330</v>
      </c>
      <c r="J196" t="s">
        <v>1089</v>
      </c>
      <c r="K196" s="228" t="s">
        <v>5674</v>
      </c>
      <c r="M196" t="str">
        <f t="shared" si="3"/>
        <v>"Clairvoyance":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"GREAT_OLD"]
   }</v>
      </c>
    </row>
    <row r="197" spans="1:13">
      <c r="A197">
        <v>3</v>
      </c>
      <c r="B197" t="s">
        <v>1331</v>
      </c>
      <c r="D197" t="s">
        <v>1332</v>
      </c>
      <c r="E197" t="s">
        <v>1086</v>
      </c>
      <c r="F197" t="s">
        <v>1087</v>
      </c>
      <c r="I197" t="s">
        <v>1333</v>
      </c>
      <c r="J197" t="s">
        <v>1089</v>
      </c>
      <c r="K197" s="228" t="s">
        <v>5661</v>
      </c>
      <c r="M197" t="str">
        <f t="shared" si="3"/>
        <v>"Clignotement":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"ARCHFAIRY"]
   }</v>
      </c>
    </row>
    <row r="198" spans="1:13">
      <c r="A198">
        <v>3</v>
      </c>
      <c r="B198" t="s">
        <v>1345</v>
      </c>
      <c r="C198" t="s">
        <v>1346</v>
      </c>
      <c r="D198" t="s">
        <v>1347</v>
      </c>
      <c r="E198" t="s">
        <v>1156</v>
      </c>
      <c r="F198" t="s">
        <v>1087</v>
      </c>
      <c r="I198" t="s">
        <v>1348</v>
      </c>
      <c r="J198" t="s">
        <v>1089</v>
      </c>
      <c r="K198" s="228" t="s">
        <v>5675</v>
      </c>
      <c r="M198" t="str">
        <f t="shared" si="3"/>
        <v>"Communication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"GREAT_OLD"]
   }</v>
      </c>
    </row>
    <row r="199" spans="1:13">
      <c r="A199">
        <v>3</v>
      </c>
      <c r="B199" t="s">
        <v>1352</v>
      </c>
      <c r="D199" t="s">
        <v>1353</v>
      </c>
      <c r="E199" t="s">
        <v>1122</v>
      </c>
      <c r="F199" t="s">
        <v>1087</v>
      </c>
      <c r="I199" t="s">
        <v>1354</v>
      </c>
      <c r="J199" t="s">
        <v>1089</v>
      </c>
      <c r="K199" s="228" t="s">
        <v>2928</v>
      </c>
      <c r="M199" t="str">
        <f t="shared" si="3"/>
        <v>"Communication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v>
      </c>
    </row>
    <row r="200" spans="1:13">
      <c r="A200">
        <v>3</v>
      </c>
      <c r="B200" t="s">
        <v>1355</v>
      </c>
      <c r="D200" t="s">
        <v>1356</v>
      </c>
      <c r="E200" t="s">
        <v>1086</v>
      </c>
      <c r="F200" t="s">
        <v>1087</v>
      </c>
      <c r="I200" t="s">
        <v>1357</v>
      </c>
      <c r="J200" t="s">
        <v>1089</v>
      </c>
      <c r="K200" s="228" t="s">
        <v>2944</v>
      </c>
      <c r="M200" t="str">
        <f t="shared" si="3"/>
        <v>"Communication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v>
      </c>
    </row>
    <row r="201" spans="1:13">
      <c r="A201">
        <v>3</v>
      </c>
      <c r="B201" t="s">
        <v>1390</v>
      </c>
      <c r="D201" t="s">
        <v>1391</v>
      </c>
      <c r="E201" t="s">
        <v>1080</v>
      </c>
      <c r="F201" t="s">
        <v>1081</v>
      </c>
      <c r="I201" t="s">
        <v>1392</v>
      </c>
      <c r="J201" t="s">
        <v>1089</v>
      </c>
      <c r="K201" s="228" t="s">
        <v>3926</v>
      </c>
      <c r="M201" t="str">
        <f t="shared" si="3"/>
        <v>"Contresort":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v>
      </c>
    </row>
    <row r="202" spans="1:13">
      <c r="A202">
        <v>3</v>
      </c>
      <c r="B202" t="s">
        <v>1445</v>
      </c>
      <c r="D202" t="s">
        <v>1446</v>
      </c>
      <c r="E202" t="s">
        <v>1099</v>
      </c>
      <c r="F202" t="s">
        <v>1087</v>
      </c>
      <c r="I202" t="s">
        <v>1447</v>
      </c>
      <c r="J202" t="s">
        <v>1089</v>
      </c>
      <c r="K202" s="228" t="s">
        <v>2943</v>
      </c>
      <c r="M202" t="str">
        <f t="shared" si="3"/>
        <v>"Création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v>
      </c>
    </row>
    <row r="203" spans="1:13">
      <c r="A203">
        <v>3</v>
      </c>
      <c r="B203" t="s">
        <v>1454</v>
      </c>
      <c r="D203" t="s">
        <v>1455</v>
      </c>
      <c r="E203" t="s">
        <v>1086</v>
      </c>
      <c r="F203" t="s">
        <v>1456</v>
      </c>
      <c r="I203" t="s">
        <v>1457</v>
      </c>
      <c r="J203" t="s">
        <v>1089</v>
      </c>
      <c r="K203" s="228" t="s">
        <v>5662</v>
      </c>
      <c r="M203" t="str">
        <f t="shared" si="3"/>
        <v>"Croissance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"ARCHFAIRY"]
   }</v>
      </c>
    </row>
    <row r="204" spans="1:13">
      <c r="A204">
        <v>3</v>
      </c>
      <c r="B204" t="s">
        <v>1473</v>
      </c>
      <c r="C204" t="s">
        <v>1474</v>
      </c>
      <c r="D204" t="s">
        <v>1475</v>
      </c>
      <c r="E204" t="s">
        <v>1080</v>
      </c>
      <c r="F204" t="s">
        <v>1087</v>
      </c>
      <c r="I204" t="s">
        <v>1476</v>
      </c>
      <c r="J204" t="s">
        <v>1089</v>
      </c>
      <c r="K204" s="228" t="s">
        <v>3952</v>
      </c>
      <c r="M204" t="str">
        <f t="shared" si="3"/>
        <v>"Délivrance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v>
      </c>
    </row>
    <row r="205" spans="1:13">
      <c r="A205">
        <v>3</v>
      </c>
      <c r="B205" t="s">
        <v>1505</v>
      </c>
      <c r="D205" t="s">
        <v>1506</v>
      </c>
      <c r="E205" t="s">
        <v>1080</v>
      </c>
      <c r="F205" t="s">
        <v>1087</v>
      </c>
      <c r="I205" t="s">
        <v>1507</v>
      </c>
      <c r="J205" t="s">
        <v>1089</v>
      </c>
      <c r="K205" s="228" t="s">
        <v>3954</v>
      </c>
      <c r="M205" t="str">
        <f t="shared" si="3"/>
        <v>"Dissipation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v>
      </c>
    </row>
    <row r="206" spans="1:13">
      <c r="A206">
        <v>3</v>
      </c>
      <c r="B206" t="s">
        <v>1544</v>
      </c>
      <c r="D206" t="s">
        <v>1545</v>
      </c>
      <c r="E206" t="s">
        <v>1156</v>
      </c>
      <c r="F206" t="s">
        <v>1087</v>
      </c>
      <c r="I206" t="s">
        <v>1546</v>
      </c>
      <c r="J206" t="s">
        <v>1089</v>
      </c>
      <c r="K206" s="228" t="s">
        <v>3925</v>
      </c>
      <c r="M206" t="str">
        <f t="shared" si="3"/>
        <v>"Éclair":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v>
      </c>
    </row>
    <row r="207" spans="1:13">
      <c r="A207">
        <v>3</v>
      </c>
      <c r="B207" t="s">
        <v>1580</v>
      </c>
      <c r="D207" t="s">
        <v>1581</v>
      </c>
      <c r="E207" t="s">
        <v>1110</v>
      </c>
      <c r="F207" t="s">
        <v>1087</v>
      </c>
      <c r="G207" t="s">
        <v>1074</v>
      </c>
      <c r="I207" t="s">
        <v>1582</v>
      </c>
      <c r="K207" s="228" t="s">
        <v>3924</v>
      </c>
      <c r="M207" t="str">
        <f t="shared" si="3"/>
        <v>"Ennemis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v>
      </c>
    </row>
    <row r="208" spans="1:13">
      <c r="A208">
        <v>3</v>
      </c>
      <c r="B208" t="s">
        <v>1592</v>
      </c>
      <c r="D208" t="s">
        <v>1593</v>
      </c>
      <c r="E208" t="s">
        <v>1086</v>
      </c>
      <c r="F208" t="s">
        <v>1087</v>
      </c>
      <c r="I208" t="s">
        <v>1594</v>
      </c>
      <c r="J208" t="s">
        <v>1083</v>
      </c>
      <c r="K208" s="228" t="s">
        <v>3927</v>
      </c>
      <c r="M208" t="str">
        <f t="shared" si="3"/>
        <v>"Éruption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v>
      </c>
    </row>
    <row r="209" spans="1:13">
      <c r="A209">
        <v>3</v>
      </c>
      <c r="B209" t="s">
        <v>1603</v>
      </c>
      <c r="D209" t="s">
        <v>1604</v>
      </c>
      <c r="E209" t="s">
        <v>1099</v>
      </c>
      <c r="F209" t="s">
        <v>1087</v>
      </c>
      <c r="G209" t="s">
        <v>1074</v>
      </c>
      <c r="I209" t="s">
        <v>1605</v>
      </c>
      <c r="J209" t="s">
        <v>1089</v>
      </c>
      <c r="K209" s="228" t="s">
        <v>2927</v>
      </c>
      <c r="M209" t="str">
        <f t="shared" si="3"/>
        <v>"Esprits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v>
      </c>
    </row>
    <row r="210" spans="1:13">
      <c r="A210">
        <v>3</v>
      </c>
      <c r="B210" t="s">
        <v>1628</v>
      </c>
      <c r="C210" t="s">
        <v>1629</v>
      </c>
      <c r="D210" t="s">
        <v>1630</v>
      </c>
      <c r="E210" t="s">
        <v>1099</v>
      </c>
      <c r="F210" t="s">
        <v>1087</v>
      </c>
      <c r="G210" t="s">
        <v>1074</v>
      </c>
      <c r="I210" t="s">
        <v>1631</v>
      </c>
      <c r="J210" t="s">
        <v>1149</v>
      </c>
      <c r="K210" s="228" t="s">
        <v>2956</v>
      </c>
      <c r="M210" t="str">
        <f t="shared" si="3"/>
        <v>"Faim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v>
      </c>
    </row>
    <row r="211" spans="1:13">
      <c r="A211">
        <v>3</v>
      </c>
      <c r="B211" t="s">
        <v>1663</v>
      </c>
      <c r="D211" t="s">
        <v>1664</v>
      </c>
      <c r="E211" t="s">
        <v>1086</v>
      </c>
      <c r="F211" t="s">
        <v>1152</v>
      </c>
      <c r="G211" t="s">
        <v>1074</v>
      </c>
      <c r="I211" t="s">
        <v>1665</v>
      </c>
      <c r="J211" t="s">
        <v>1149</v>
      </c>
      <c r="K211" s="228" t="s">
        <v>2947</v>
      </c>
      <c r="M211" t="str">
        <f t="shared" si="3"/>
        <v>"Flèche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v>
      </c>
    </row>
    <row r="212" spans="1:13">
      <c r="A212">
        <v>3</v>
      </c>
      <c r="B212" t="s">
        <v>1666</v>
      </c>
      <c r="D212" t="s">
        <v>1667</v>
      </c>
      <c r="E212" t="s">
        <v>1086</v>
      </c>
      <c r="F212" t="s">
        <v>1087</v>
      </c>
      <c r="G212" t="s">
        <v>1074</v>
      </c>
      <c r="I212" t="s">
        <v>1668</v>
      </c>
      <c r="J212" t="s">
        <v>1083</v>
      </c>
      <c r="K212" s="228" t="s">
        <v>3942</v>
      </c>
      <c r="M212" t="str">
        <f t="shared" si="3"/>
        <v>"Flèches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v>
      </c>
    </row>
    <row r="213" spans="1:13">
      <c r="A213">
        <v>3</v>
      </c>
      <c r="B213" t="s">
        <v>1685</v>
      </c>
      <c r="D213" t="s">
        <v>1686</v>
      </c>
      <c r="E213" t="s">
        <v>1086</v>
      </c>
      <c r="F213" t="s">
        <v>1087</v>
      </c>
      <c r="G213" t="s">
        <v>1074</v>
      </c>
      <c r="I213" t="s">
        <v>1687</v>
      </c>
      <c r="J213" t="s">
        <v>1089</v>
      </c>
      <c r="K213" s="228" t="s">
        <v>3926</v>
      </c>
      <c r="M213" t="str">
        <f t="shared" si="3"/>
        <v>"Forme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v>
      </c>
    </row>
    <row r="214" spans="1:13">
      <c r="A214">
        <v>3</v>
      </c>
      <c r="B214" t="s">
        <v>1724</v>
      </c>
      <c r="D214" t="s">
        <v>1725</v>
      </c>
      <c r="E214" t="s">
        <v>1086</v>
      </c>
      <c r="F214" t="s">
        <v>1087</v>
      </c>
      <c r="H214" t="s">
        <v>1075</v>
      </c>
      <c r="I214" t="s">
        <v>1726</v>
      </c>
      <c r="J214" t="s">
        <v>1089</v>
      </c>
      <c r="K214" s="228" t="s">
        <v>2934</v>
      </c>
      <c r="M214" t="str">
        <f t="shared" si="3"/>
        <v>"Fusion dans la pierre": {
  "Name" : "Fusion dans la pierre",
  "OV" : "Meld into Stone",
  "Level" : 3,
  "BBE" : "",
  "School" : "Transmutation",
  "Incantation" : "1 action",
  "Type" : "Rituel",
  "Description" : "Le lanceur peut pénétrer dans la pierre.",
  "Classes" :[ "CLERK", "DRUID"]
   }</v>
      </c>
    </row>
    <row r="215" spans="1:13">
      <c r="A215">
        <v>3</v>
      </c>
      <c r="B215" t="s">
        <v>1743</v>
      </c>
      <c r="D215" t="s">
        <v>1744</v>
      </c>
      <c r="E215" t="s">
        <v>1080</v>
      </c>
      <c r="F215" t="s">
        <v>1133</v>
      </c>
      <c r="I215" t="s">
        <v>1745</v>
      </c>
      <c r="J215" t="s">
        <v>1089</v>
      </c>
      <c r="K215" s="228" t="s">
        <v>3953</v>
      </c>
      <c r="M215" t="str">
        <f t="shared" si="3"/>
        <v>"Glyphe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v>
      </c>
    </row>
    <row r="216" spans="1:13">
      <c r="A216">
        <v>3</v>
      </c>
      <c r="B216" t="s">
        <v>1764</v>
      </c>
      <c r="D216" t="s">
        <v>1765</v>
      </c>
      <c r="E216" t="s">
        <v>1086</v>
      </c>
      <c r="F216" t="s">
        <v>1087</v>
      </c>
      <c r="G216" t="s">
        <v>1074</v>
      </c>
      <c r="I216" t="s">
        <v>1766</v>
      </c>
      <c r="J216" t="s">
        <v>1089</v>
      </c>
      <c r="K216" s="228" t="s">
        <v>3925</v>
      </c>
      <c r="M216" t="str">
        <f t="shared" si="3"/>
        <v>"Hâte":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v>
      </c>
    </row>
    <row r="217" spans="1:13">
      <c r="A217">
        <v>3</v>
      </c>
      <c r="B217" t="s">
        <v>1782</v>
      </c>
      <c r="D217" t="s">
        <v>1783</v>
      </c>
      <c r="E217" t="s">
        <v>1129</v>
      </c>
      <c r="F217" t="s">
        <v>1087</v>
      </c>
      <c r="G217" t="s">
        <v>1074</v>
      </c>
      <c r="I217" t="s">
        <v>1784</v>
      </c>
      <c r="J217" t="s">
        <v>1089</v>
      </c>
      <c r="K217" s="228" t="s">
        <v>3924</v>
      </c>
      <c r="M217" t="str">
        <f t="shared" si="3"/>
        <v>"Image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v>
      </c>
    </row>
    <row r="218" spans="1:13">
      <c r="A218">
        <v>3</v>
      </c>
      <c r="B218" t="s">
        <v>1820</v>
      </c>
      <c r="C218" t="s">
        <v>1821</v>
      </c>
      <c r="D218" t="s">
        <v>1822</v>
      </c>
      <c r="E218" t="s">
        <v>1099</v>
      </c>
      <c r="F218" t="s">
        <v>1087</v>
      </c>
      <c r="G218" t="s">
        <v>1074</v>
      </c>
      <c r="I218" t="s">
        <v>1823</v>
      </c>
      <c r="J218" t="s">
        <v>1089</v>
      </c>
      <c r="K218" s="228" t="s">
        <v>2945</v>
      </c>
      <c r="M218" t="str">
        <f t="shared" si="3"/>
        <v>"Invocation d'animaux": {
  "Name" : "Invocation d'animaux",
  "OV" : "Conjure Animals",
  "Level" : 3,
  "BBE" : "Invoquer des animaux",
  "School" : "Invocation",
  "Incantation" : "1 action",
  "Type" : "Concentration",
  "Description" : "Invoque de 1 bête FP 2 à 8 bêtes FP 1/4 amicales (nbre de créatures/niv).",
  "Classes" :["DRUID", "PROWLER"]
   }</v>
      </c>
    </row>
    <row r="219" spans="1:13">
      <c r="A219">
        <v>3</v>
      </c>
      <c r="B219" t="s">
        <v>1843</v>
      </c>
      <c r="D219" t="s">
        <v>1844</v>
      </c>
      <c r="E219" t="s">
        <v>1099</v>
      </c>
      <c r="F219" t="s">
        <v>1087</v>
      </c>
      <c r="G219" t="s">
        <v>1074</v>
      </c>
      <c r="I219" t="s">
        <v>1845</v>
      </c>
      <c r="J219" t="s">
        <v>1083</v>
      </c>
      <c r="K219" s="228" t="s">
        <v>3931</v>
      </c>
      <c r="M219" t="str">
        <f t="shared" si="3"/>
        <v>"Invocation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v>
      </c>
    </row>
    <row r="220" spans="1:13">
      <c r="A220">
        <v>3</v>
      </c>
      <c r="B220" t="s">
        <v>1850</v>
      </c>
      <c r="C220" t="s">
        <v>1851</v>
      </c>
      <c r="D220" t="s">
        <v>1852</v>
      </c>
      <c r="E220" t="s">
        <v>1099</v>
      </c>
      <c r="F220" t="s">
        <v>1087</v>
      </c>
      <c r="I220" t="s">
        <v>1853</v>
      </c>
      <c r="J220" t="s">
        <v>1149</v>
      </c>
      <c r="K220" s="228" t="s">
        <v>2947</v>
      </c>
      <c r="M220" t="str">
        <f t="shared" si="3"/>
        <v>"Invocation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v>
      </c>
    </row>
    <row r="221" spans="1:13">
      <c r="A221">
        <v>3</v>
      </c>
      <c r="B221" t="s">
        <v>1879</v>
      </c>
      <c r="D221" t="s">
        <v>1880</v>
      </c>
      <c r="E221" t="s">
        <v>1180</v>
      </c>
      <c r="F221" t="s">
        <v>1087</v>
      </c>
      <c r="I221" t="s">
        <v>1881</v>
      </c>
      <c r="J221" t="s">
        <v>1089</v>
      </c>
      <c r="K221" s="228" t="s">
        <v>3955</v>
      </c>
      <c r="M221" t="str">
        <f t="shared" si="3"/>
        <v>"Langues": {
  "Name" : "Langues",
  "OV" : "Tongues",
  "Level" : 3,
  "BBE" : "",
  "School" : "Divination",
  "Incantation" : "1 action",
  "Type" : "",
  "Description" : "La cible comprend et parle toutes les langues parlées qu'elle entend.",
  "Classes" :["BARD",  "CLERK", "SORCERER", "MAGICIAN", "OCCULT_KNIGHT", "ARCANE_SWINDLER", "WIZARD"]
   }</v>
      </c>
    </row>
    <row r="222" spans="1:13">
      <c r="A222">
        <v>3</v>
      </c>
      <c r="B222" t="s">
        <v>1885</v>
      </c>
      <c r="D222" t="s">
        <v>1886</v>
      </c>
      <c r="E222" t="s">
        <v>1086</v>
      </c>
      <c r="F222" t="s">
        <v>1087</v>
      </c>
      <c r="G222" t="s">
        <v>1074</v>
      </c>
      <c r="I222" t="s">
        <v>1887</v>
      </c>
      <c r="J222" t="s">
        <v>1089</v>
      </c>
      <c r="K222" s="228" t="s">
        <v>3925</v>
      </c>
      <c r="M222" t="str">
        <f t="shared" si="3"/>
        <v>"Lenteur":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v>
      </c>
    </row>
    <row r="223" spans="1:13">
      <c r="A223">
        <v>3</v>
      </c>
      <c r="B223" t="s">
        <v>1919</v>
      </c>
      <c r="D223" t="s">
        <v>1920</v>
      </c>
      <c r="E223" t="s">
        <v>1080</v>
      </c>
      <c r="F223" t="s">
        <v>1087</v>
      </c>
      <c r="G223" t="s">
        <v>1074</v>
      </c>
      <c r="I223" t="s">
        <v>1921</v>
      </c>
      <c r="J223" t="s">
        <v>1089</v>
      </c>
      <c r="K223" s="228" t="s">
        <v>2927</v>
      </c>
      <c r="M223" t="str">
        <f t="shared" si="3"/>
        <v>"Lueur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v>
      </c>
    </row>
    <row r="224" spans="1:13">
      <c r="A224">
        <v>3</v>
      </c>
      <c r="B224" t="s">
        <v>1928</v>
      </c>
      <c r="D224" t="s">
        <v>1929</v>
      </c>
      <c r="E224" t="s">
        <v>1156</v>
      </c>
      <c r="F224" t="s">
        <v>1087</v>
      </c>
      <c r="I224" t="s">
        <v>1930</v>
      </c>
      <c r="J224" t="s">
        <v>1089</v>
      </c>
      <c r="K224" s="228" t="s">
        <v>2953</v>
      </c>
      <c r="M224" t="str">
        <f t="shared" si="3"/>
        <v>"Lumière du jour": {
  "Name" : "Lumière du jour",
  "OV" : "Daylight",
  "Level" : 3,
  "BBE" : "",
  "School" : "Évocation",
  "Incantation" : "1 action",
  "Type" : "",
  "Description" : "Crée une sphère qui emet une lumière vive sur 18 m et une lumière faible sur 18 m supplémentaires.",
  "Classes" :[ "CLERK", "DRUID", "SORCERER", "PALADIN", "PROWLER"]
   }</v>
      </c>
    </row>
    <row r="225" spans="1:13">
      <c r="A225">
        <v>3</v>
      </c>
      <c r="B225" t="s">
        <v>1947</v>
      </c>
      <c r="C225" t="s">
        <v>1948</v>
      </c>
      <c r="D225" t="s">
        <v>1949</v>
      </c>
      <c r="E225" t="s">
        <v>1122</v>
      </c>
      <c r="F225" t="s">
        <v>1087</v>
      </c>
      <c r="G225" t="s">
        <v>1074</v>
      </c>
      <c r="I225" t="s">
        <v>1950</v>
      </c>
      <c r="J225" t="s">
        <v>1089</v>
      </c>
      <c r="K225" s="228" t="s">
        <v>3953</v>
      </c>
      <c r="M225" t="str">
        <f t="shared" si="3"/>
        <v>"Malédiction":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v>
      </c>
    </row>
    <row r="226" spans="1:13">
      <c r="A226">
        <v>3</v>
      </c>
      <c r="B226" t="s">
        <v>1957</v>
      </c>
      <c r="D226" t="s">
        <v>1958</v>
      </c>
      <c r="E226" t="s">
        <v>1086</v>
      </c>
      <c r="F226" t="s">
        <v>1087</v>
      </c>
      <c r="H226" t="s">
        <v>1075</v>
      </c>
      <c r="I226" t="s">
        <v>1959</v>
      </c>
      <c r="J226" t="s">
        <v>1089</v>
      </c>
      <c r="K226" s="228" t="s">
        <v>2954</v>
      </c>
      <c r="M226" t="str">
        <f t="shared" si="3"/>
        <v>"Marche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v>
      </c>
    </row>
    <row r="227" spans="1:13">
      <c r="A227">
        <v>3</v>
      </c>
      <c r="B227" t="s">
        <v>1988</v>
      </c>
      <c r="D227" t="s">
        <v>1989</v>
      </c>
      <c r="E227" t="s">
        <v>1156</v>
      </c>
      <c r="F227" t="s">
        <v>1087</v>
      </c>
      <c r="G227" t="s">
        <v>1074</v>
      </c>
      <c r="I227" t="s">
        <v>1990</v>
      </c>
      <c r="J227" t="s">
        <v>1083</v>
      </c>
      <c r="K227" s="228" t="s">
        <v>3925</v>
      </c>
      <c r="M227" t="str">
        <f t="shared" si="3"/>
        <v>"Minuscules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v>
      </c>
    </row>
    <row r="228" spans="1:13">
      <c r="A228">
        <v>3</v>
      </c>
      <c r="B228" t="s">
        <v>2005</v>
      </c>
      <c r="D228" t="s">
        <v>2006</v>
      </c>
      <c r="E228" t="s">
        <v>1129</v>
      </c>
      <c r="F228" t="s">
        <v>1095</v>
      </c>
      <c r="H228" t="s">
        <v>1075</v>
      </c>
      <c r="I228" t="s">
        <v>2007</v>
      </c>
      <c r="J228" t="s">
        <v>1089</v>
      </c>
      <c r="K228" s="228" t="s">
        <v>3936</v>
      </c>
      <c r="M228" t="str">
        <f t="shared" si="3"/>
        <v>"Monture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v>
      </c>
    </row>
    <row r="229" spans="1:13">
      <c r="A229">
        <v>3</v>
      </c>
      <c r="B229" t="s">
        <v>2011</v>
      </c>
      <c r="C229" t="s">
        <v>2012</v>
      </c>
      <c r="D229" t="s">
        <v>2013</v>
      </c>
      <c r="E229" t="s">
        <v>1122</v>
      </c>
      <c r="F229" t="s">
        <v>1087</v>
      </c>
      <c r="H229" t="s">
        <v>1075</v>
      </c>
      <c r="I229" t="s">
        <v>2014</v>
      </c>
      <c r="J229" t="s">
        <v>1149</v>
      </c>
      <c r="K229" s="228" t="s">
        <v>3956</v>
      </c>
      <c r="M229" t="str">
        <f t="shared" si="3"/>
        <v>"Mort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v>
      </c>
    </row>
    <row r="230" spans="1:13">
      <c r="A230">
        <v>3</v>
      </c>
      <c r="B230" t="s">
        <v>2018</v>
      </c>
      <c r="D230" t="s">
        <v>2019</v>
      </c>
      <c r="E230" t="s">
        <v>1156</v>
      </c>
      <c r="F230" t="s">
        <v>1152</v>
      </c>
      <c r="I230" t="s">
        <v>2020</v>
      </c>
      <c r="J230" t="s">
        <v>1089</v>
      </c>
      <c r="K230" s="228" t="s">
        <v>2927</v>
      </c>
      <c r="M230" t="str">
        <f t="shared" si="3"/>
        <v>"Mot de guérison de groupe": {
  "Name" : "Mot de guérison de groupe",
  "OV" : "Mass Healing Word",
  "Level" : 3,
  "BBE" : "",
  "School" : "Évocation",
  "Incantation" : "1 action bonus",
  "Type" : "",
  "Description" : "Jusqu'à 6 créatures récupèrent 1d4+Mod.Carac pv (+1d4 pv/niv).",
  "Classes" :[ "CLERK"]
   }</v>
      </c>
    </row>
    <row r="231" spans="1:13">
      <c r="A231">
        <v>3</v>
      </c>
      <c r="B231" t="s">
        <v>2040</v>
      </c>
      <c r="D231" t="s">
        <v>2041</v>
      </c>
      <c r="E231" t="s">
        <v>1129</v>
      </c>
      <c r="F231" t="s">
        <v>1087</v>
      </c>
      <c r="G231" t="s">
        <v>1074</v>
      </c>
      <c r="I231" t="s">
        <v>2042</v>
      </c>
      <c r="J231" t="s">
        <v>1089</v>
      </c>
      <c r="K231" s="228" t="s">
        <v>3924</v>
      </c>
      <c r="M231" t="str">
        <f t="shared" si="3"/>
        <v>"Motif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v>
      </c>
    </row>
    <row r="232" spans="1:13">
      <c r="A232">
        <v>3</v>
      </c>
      <c r="B232" t="s">
        <v>2064</v>
      </c>
      <c r="D232" t="s">
        <v>2065</v>
      </c>
      <c r="E232" t="s">
        <v>1156</v>
      </c>
      <c r="F232" t="s">
        <v>1087</v>
      </c>
      <c r="G232" t="s">
        <v>1074</v>
      </c>
      <c r="I232" t="s">
        <v>2066</v>
      </c>
      <c r="J232" t="s">
        <v>1083</v>
      </c>
      <c r="K232" s="228" t="s">
        <v>3936</v>
      </c>
      <c r="M232" t="str">
        <f t="shared" si="3"/>
        <v>"Mur de sable": {
  "Name" : "Mur de sable",
  "OV" : "Wall of Sand",
  "Level" : 3,
  "BBE" : "",
  "School" : "Évocation",
  "Incantation" : "1 action",
  "Type" : "Concentration",
  "Description" : "Crée un mur de sable de 9 x 3 x 3 m qui bloque la vue (aveuglé) mais pas les mouvements.",
  "Classes" :["MAGICIAN", "OCCULT_KNIGHT", "ARCANE_SWINDLER"]
   }</v>
      </c>
    </row>
    <row r="233" spans="1:13">
      <c r="A233">
        <v>3</v>
      </c>
      <c r="B233" t="s">
        <v>2067</v>
      </c>
      <c r="D233" t="s">
        <v>2068</v>
      </c>
      <c r="E233" t="s">
        <v>1156</v>
      </c>
      <c r="F233" t="s">
        <v>1087</v>
      </c>
      <c r="G233" t="s">
        <v>1074</v>
      </c>
      <c r="I233" t="s">
        <v>2069</v>
      </c>
      <c r="J233" t="s">
        <v>1089</v>
      </c>
      <c r="K233" s="228" t="s">
        <v>2945</v>
      </c>
      <c r="M233" t="str">
        <f t="shared" si="3"/>
        <v>"Mur de vent": {
  "Name" : "Mur de vent",
  "OV" : "Wind Wall",
  "Level" : 3,
  "BBE" : "",
  "School" : "Évocation",
  "Incantation" : "1 action",
  "Type" : "Concentration",
  "Description" : "Crée un mur de vent de 15 m x 4,50 m x 30 cm. Flèches et carreaux sont détournés.",
  "Classes" :["DRUID", "PROWLER"]
   }</v>
      </c>
    </row>
    <row r="234" spans="1:13">
      <c r="A234">
        <v>3</v>
      </c>
      <c r="B234" t="s">
        <v>2043</v>
      </c>
      <c r="D234" t="s">
        <v>2044</v>
      </c>
      <c r="E234" t="s">
        <v>1156</v>
      </c>
      <c r="F234" t="s">
        <v>1087</v>
      </c>
      <c r="G234" t="s">
        <v>1074</v>
      </c>
      <c r="I234" t="s">
        <v>2045</v>
      </c>
      <c r="J234" t="s">
        <v>1083</v>
      </c>
      <c r="K234" s="228" t="s">
        <v>3927</v>
      </c>
      <c r="M234" t="str">
        <f t="shared" si="3"/>
        <v>"Mur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v>
      </c>
    </row>
    <row r="235" spans="1:13">
      <c r="A235">
        <v>3</v>
      </c>
      <c r="B235" t="s">
        <v>2079</v>
      </c>
      <c r="D235" t="s">
        <v>2080</v>
      </c>
      <c r="E235" t="s">
        <v>1080</v>
      </c>
      <c r="F235" t="s">
        <v>1087</v>
      </c>
      <c r="I235" t="s">
        <v>2081</v>
      </c>
      <c r="J235" t="s">
        <v>1089</v>
      </c>
      <c r="K235" s="228" t="s">
        <v>3957</v>
      </c>
      <c r="M235" t="str">
        <f t="shared" si="3"/>
        <v>"Non-détection": {
  "Name" : "Non-détection",
  "OV" : "Nondetection",
  "Level" : 3,
  "BBE" : "",
  "School" : "Abjuration",
  "Incantation" : "1 action",
  "Type" : "",
  "Description" : "Protège une créature ou un objet de toute divination ou détection magique.",
  "Classes" :["BARD", "MAGICIAN", "OCCULT_KNIGHT", "ARCANE_SWINDLER", "PROWLER"]
   }</v>
      </c>
    </row>
    <row r="236" spans="1:13">
      <c r="A236">
        <v>3</v>
      </c>
      <c r="B236" t="s">
        <v>2088</v>
      </c>
      <c r="D236" t="s">
        <v>2089</v>
      </c>
      <c r="E236" t="s">
        <v>1099</v>
      </c>
      <c r="F236" t="s">
        <v>1087</v>
      </c>
      <c r="G236" t="s">
        <v>1074</v>
      </c>
      <c r="I236" t="s">
        <v>2090</v>
      </c>
      <c r="J236" t="s">
        <v>1089</v>
      </c>
      <c r="K236" s="228" t="s">
        <v>5666</v>
      </c>
      <c r="M236" t="str">
        <f t="shared" si="3"/>
        <v>"Nuage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"FIENDISH"]
   }</v>
      </c>
    </row>
    <row r="237" spans="1:13">
      <c r="A237">
        <v>3</v>
      </c>
      <c r="B237" t="s">
        <v>2122</v>
      </c>
      <c r="D237" t="s">
        <v>2123</v>
      </c>
      <c r="E237" t="s">
        <v>1099</v>
      </c>
      <c r="F237" t="s">
        <v>1087</v>
      </c>
      <c r="I237" t="s">
        <v>2124</v>
      </c>
      <c r="J237" t="s">
        <v>1083</v>
      </c>
      <c r="K237" s="228" t="s">
        <v>3926</v>
      </c>
      <c r="M237" t="str">
        <f t="shared" si="3"/>
        <v>"Pas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v>
      </c>
    </row>
    <row r="238" spans="1:13">
      <c r="A238">
        <v>3</v>
      </c>
      <c r="B238" t="s">
        <v>2149</v>
      </c>
      <c r="D238" t="s">
        <v>2150</v>
      </c>
      <c r="E238" t="s">
        <v>1156</v>
      </c>
      <c r="F238" t="s">
        <v>1095</v>
      </c>
      <c r="H238" t="s">
        <v>1075</v>
      </c>
      <c r="I238" t="s">
        <v>2151</v>
      </c>
      <c r="J238" t="s">
        <v>1089</v>
      </c>
      <c r="K238" s="228" t="s">
        <v>3939</v>
      </c>
      <c r="M238" t="str">
        <f t="shared" si="3"/>
        <v>"Petite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v>
      </c>
    </row>
    <row r="239" spans="1:13">
      <c r="A239">
        <v>3</v>
      </c>
      <c r="B239" t="s">
        <v>2155</v>
      </c>
      <c r="D239" t="s">
        <v>2156</v>
      </c>
      <c r="E239" t="s">
        <v>1129</v>
      </c>
      <c r="F239" t="s">
        <v>1087</v>
      </c>
      <c r="G239" t="s">
        <v>1074</v>
      </c>
      <c r="I239" t="s">
        <v>2157</v>
      </c>
      <c r="J239" t="s">
        <v>1089</v>
      </c>
      <c r="K239" s="228" t="s">
        <v>3924</v>
      </c>
      <c r="M239" t="str">
        <f t="shared" si="3"/>
        <v>"Peur":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v>
      </c>
    </row>
    <row r="240" spans="1:13">
      <c r="A240">
        <v>3</v>
      </c>
      <c r="B240" t="s">
        <v>2222</v>
      </c>
      <c r="C240" t="s">
        <v>2223</v>
      </c>
      <c r="D240" t="s">
        <v>2224</v>
      </c>
      <c r="E240" t="s">
        <v>1080</v>
      </c>
      <c r="F240" t="s">
        <v>1087</v>
      </c>
      <c r="G240" t="s">
        <v>1074</v>
      </c>
      <c r="I240" t="s">
        <v>2225</v>
      </c>
      <c r="J240" t="s">
        <v>1089</v>
      </c>
      <c r="K240" s="228" t="s">
        <v>3958</v>
      </c>
      <c r="M240" t="str">
        <f t="shared" si="3"/>
        <v>"Protection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v>
      </c>
    </row>
    <row r="241" spans="1:13">
      <c r="A241">
        <v>3</v>
      </c>
      <c r="B241" t="s">
        <v>2271</v>
      </c>
      <c r="D241" t="s">
        <v>2272</v>
      </c>
      <c r="E241" t="s">
        <v>1099</v>
      </c>
      <c r="F241" t="s">
        <v>1087</v>
      </c>
      <c r="I241" t="s">
        <v>2273</v>
      </c>
      <c r="J241" t="s">
        <v>1083</v>
      </c>
      <c r="K241" s="228" t="s">
        <v>3927</v>
      </c>
      <c r="M241" t="str">
        <f t="shared" si="3"/>
        <v>"Raz-de-marée":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v>
      </c>
    </row>
    <row r="242" spans="1:13">
      <c r="A242">
        <v>3</v>
      </c>
      <c r="B242" t="s">
        <v>2274</v>
      </c>
      <c r="C242" t="s">
        <v>2275</v>
      </c>
      <c r="D242" t="s">
        <v>2276</v>
      </c>
      <c r="E242" t="s">
        <v>1122</v>
      </c>
      <c r="F242" t="s">
        <v>1087</v>
      </c>
      <c r="I242" t="s">
        <v>2277</v>
      </c>
      <c r="J242" t="s">
        <v>1089</v>
      </c>
      <c r="K242" s="228" t="s">
        <v>2943</v>
      </c>
      <c r="M242" t="str">
        <f t="shared" si="3"/>
        <v>"Réanimation": {
  "Name" : "Réanimation",
  "OV" : "Revivify",
  "Level" : 3,
  "BBE" : "Revigorer",
  "School" : "Nécromancie",
  "Incantation" : "1 action",
  "Type" : "",
  "Description" : "Ramène à 1 pv une créature morte depuis 1 minute ou moins (sauf vieillesse).",
  "Classes" :[ "CLERK", "PALADIN"]
   }</v>
      </c>
    </row>
    <row r="243" spans="1:13">
      <c r="A243">
        <v>3</v>
      </c>
      <c r="B243" t="s">
        <v>2298</v>
      </c>
      <c r="D243" t="s">
        <v>2299</v>
      </c>
      <c r="E243" t="s">
        <v>1086</v>
      </c>
      <c r="F243" t="s">
        <v>1087</v>
      </c>
      <c r="H243" t="s">
        <v>1075</v>
      </c>
      <c r="I243" t="s">
        <v>2300</v>
      </c>
      <c r="J243" t="s">
        <v>1089</v>
      </c>
      <c r="K243" s="228" t="s">
        <v>3942</v>
      </c>
      <c r="M243" t="str">
        <f t="shared" si="3"/>
        <v>"Respiration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v>
      </c>
    </row>
    <row r="244" spans="1:13">
      <c r="A244">
        <v>3</v>
      </c>
      <c r="B244" t="s">
        <v>2365</v>
      </c>
      <c r="D244" t="s">
        <v>2366</v>
      </c>
      <c r="E244" t="s">
        <v>1086</v>
      </c>
      <c r="F244" t="s">
        <v>1095</v>
      </c>
      <c r="I244" t="s">
        <v>2367</v>
      </c>
      <c r="J244" t="s">
        <v>1083</v>
      </c>
      <c r="K244" s="228" t="s">
        <v>3936</v>
      </c>
      <c r="M244" t="str">
        <f t="shared" si="3"/>
        <v>"Serviteur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v>
      </c>
    </row>
    <row r="245" spans="1:13">
      <c r="A245">
        <v>3</v>
      </c>
      <c r="B245" t="s">
        <v>2368</v>
      </c>
      <c r="D245" t="s">
        <v>2369</v>
      </c>
      <c r="E245" t="s">
        <v>1110</v>
      </c>
      <c r="F245" t="s">
        <v>1087</v>
      </c>
      <c r="I245" t="s">
        <v>2370</v>
      </c>
      <c r="J245" t="s">
        <v>1083</v>
      </c>
      <c r="K245" s="228" t="s">
        <v>3933</v>
      </c>
      <c r="M245" t="str">
        <f t="shared" si="3"/>
        <v>"Sieste": {
  "Name" : "Sieste",
  "OV" : "Catnap",
  "Level" : 3,
  "BBE" : "",
  "School" : "Enchantement",
  "Incantation" : "1 action",
  "Type" : "",
  "Description" : "3 créatures consentantes tombent inconcientes et bénéficient d'un repos court (+1 créature/niv).",
  "Classes" :["BARD", "SORCERER", "MAGICIAN", "OCCULT_KNIGHT", "ARCANE_SWINDLER"]
   }</v>
      </c>
    </row>
    <row r="246" spans="1:13">
      <c r="A246">
        <v>3</v>
      </c>
      <c r="B246" t="s">
        <v>2443</v>
      </c>
      <c r="D246" t="s">
        <v>2444</v>
      </c>
      <c r="E246" t="s">
        <v>1099</v>
      </c>
      <c r="F246" t="s">
        <v>1087</v>
      </c>
      <c r="G246" t="s">
        <v>1074</v>
      </c>
      <c r="I246" t="s">
        <v>2445</v>
      </c>
      <c r="J246" t="s">
        <v>1089</v>
      </c>
      <c r="K246" s="228" t="s">
        <v>3927</v>
      </c>
      <c r="M246" t="str">
        <f t="shared" si="3"/>
        <v>"Tempête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v>
      </c>
    </row>
    <row r="247" spans="1:13">
      <c r="A247">
        <v>3</v>
      </c>
      <c r="B247" t="s">
        <v>2481</v>
      </c>
      <c r="C247" t="s">
        <v>2482</v>
      </c>
      <c r="D247" t="s">
        <v>2483</v>
      </c>
      <c r="E247" t="s">
        <v>1122</v>
      </c>
      <c r="F247" t="s">
        <v>1087</v>
      </c>
      <c r="G247" t="s">
        <v>1074</v>
      </c>
      <c r="I247" t="s">
        <v>2484</v>
      </c>
      <c r="J247" t="s">
        <v>1089</v>
      </c>
      <c r="K247" s="228" t="s">
        <v>3931</v>
      </c>
      <c r="M247" t="str">
        <f t="shared" si="3"/>
        <v>"Toucher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v>
      </c>
    </row>
    <row r="248" spans="1:13">
      <c r="A248">
        <v>3</v>
      </c>
      <c r="B248" t="s">
        <v>2494</v>
      </c>
      <c r="D248" t="s">
        <v>2495</v>
      </c>
      <c r="E248" t="s">
        <v>1122</v>
      </c>
      <c r="F248" t="s">
        <v>1087</v>
      </c>
      <c r="I248" t="s">
        <v>2496</v>
      </c>
      <c r="J248" t="s">
        <v>1083</v>
      </c>
      <c r="K248" s="228" t="s">
        <v>3948</v>
      </c>
      <c r="M248" t="str">
        <f t="shared" si="3"/>
        <v>"Transfert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v>
      </c>
    </row>
    <row r="249" spans="1:13">
      <c r="A249">
        <v>3</v>
      </c>
      <c r="B249" t="s">
        <v>2538</v>
      </c>
      <c r="D249" t="s">
        <v>2539</v>
      </c>
      <c r="E249" t="s">
        <v>1086</v>
      </c>
      <c r="F249" t="s">
        <v>1087</v>
      </c>
      <c r="G249" t="s">
        <v>1074</v>
      </c>
      <c r="I249" t="s">
        <v>2540</v>
      </c>
      <c r="J249" t="s">
        <v>1089</v>
      </c>
      <c r="K249" s="228" t="s">
        <v>3926</v>
      </c>
      <c r="M249" t="str">
        <f t="shared" si="3"/>
        <v>"Vol": {
  "Name" : "Vol",
  "OV" : "Fly",
  "Level" : 3,
  "BBE" : "",
  "School" : "Transmutation",
  "Incantation" : "1 action",
  "Type" : "Concentration",
  "Description" : "La cible obtient une vitesse de vol de 18 mètres (+1 créature/niv).",
  "Classes" :["SORCERER", "MAGICIAN", "OCCULT_KNIGHT", "ARCANE_SWINDLER", "WIZARD"]
   }</v>
      </c>
    </row>
    <row r="250" spans="1:13">
      <c r="A250">
        <v>4</v>
      </c>
      <c r="B250" t="s">
        <v>1142</v>
      </c>
      <c r="C250" t="s">
        <v>1143</v>
      </c>
      <c r="D250" t="s">
        <v>1144</v>
      </c>
      <c r="E250" t="s">
        <v>1099</v>
      </c>
      <c r="F250" t="s">
        <v>1100</v>
      </c>
      <c r="I250" t="s">
        <v>1145</v>
      </c>
      <c r="J250" t="s">
        <v>1083</v>
      </c>
      <c r="K250" s="228" t="s">
        <v>2939</v>
      </c>
      <c r="M250" t="str">
        <f t="shared" si="3"/>
        <v>"Appel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v>
      </c>
    </row>
    <row r="251" spans="1:13">
      <c r="A251">
        <v>4</v>
      </c>
      <c r="B251" t="s">
        <v>1175</v>
      </c>
      <c r="D251" t="s">
        <v>1176</v>
      </c>
      <c r="E251" t="s">
        <v>1129</v>
      </c>
      <c r="F251" t="s">
        <v>1087</v>
      </c>
      <c r="G251" t="s">
        <v>1074</v>
      </c>
      <c r="I251" t="s">
        <v>1177</v>
      </c>
      <c r="J251" t="s">
        <v>1089</v>
      </c>
      <c r="K251" s="228" t="s">
        <v>3936</v>
      </c>
      <c r="M251" t="str">
        <f t="shared" si="3"/>
        <v>"Assassin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v>
      </c>
    </row>
    <row r="252" spans="1:13">
      <c r="A252">
        <v>4</v>
      </c>
      <c r="B252" t="s">
        <v>1191</v>
      </c>
      <c r="D252" t="s">
        <v>1192</v>
      </c>
      <c r="E252" t="s">
        <v>1080</v>
      </c>
      <c r="F252" t="s">
        <v>1087</v>
      </c>
      <c r="G252" t="s">
        <v>1074</v>
      </c>
      <c r="I252" t="s">
        <v>1193</v>
      </c>
      <c r="J252" t="s">
        <v>1149</v>
      </c>
      <c r="K252" s="228" t="s">
        <v>2939</v>
      </c>
      <c r="M252" t="str">
        <f t="shared" si="3"/>
        <v>"Aura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v>
      </c>
    </row>
    <row r="253" spans="1:13">
      <c r="A253">
        <v>4</v>
      </c>
      <c r="B253" t="s">
        <v>1194</v>
      </c>
      <c r="D253" t="s">
        <v>1195</v>
      </c>
      <c r="E253" t="s">
        <v>1080</v>
      </c>
      <c r="F253" t="s">
        <v>1087</v>
      </c>
      <c r="G253" t="s">
        <v>1074</v>
      </c>
      <c r="I253" t="s">
        <v>1196</v>
      </c>
      <c r="J253" t="s">
        <v>1149</v>
      </c>
      <c r="K253" s="228" t="s">
        <v>2939</v>
      </c>
      <c r="M253" t="str">
        <f t="shared" si="3"/>
        <v>"Aura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v>
      </c>
    </row>
    <row r="254" spans="1:13">
      <c r="A254">
        <v>4</v>
      </c>
      <c r="B254" t="s">
        <v>1215</v>
      </c>
      <c r="D254" t="s">
        <v>1216</v>
      </c>
      <c r="E254" t="s">
        <v>1080</v>
      </c>
      <c r="F254" t="s">
        <v>1087</v>
      </c>
      <c r="G254" t="s">
        <v>1074</v>
      </c>
      <c r="I254" t="s">
        <v>1217</v>
      </c>
      <c r="J254" t="s">
        <v>1089</v>
      </c>
      <c r="K254" s="228" t="s">
        <v>3959</v>
      </c>
      <c r="M254" t="str">
        <f t="shared" si="3"/>
        <v>"Bannissement":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255" spans="1:13">
      <c r="A255">
        <v>4</v>
      </c>
      <c r="B255" t="s">
        <v>1234</v>
      </c>
      <c r="D255" t="s">
        <v>1235</v>
      </c>
      <c r="E255" t="s">
        <v>1156</v>
      </c>
      <c r="F255" t="s">
        <v>1087</v>
      </c>
      <c r="I255" t="s">
        <v>1236</v>
      </c>
      <c r="J255" t="s">
        <v>1089</v>
      </c>
      <c r="K255" s="228" t="s">
        <v>5667</v>
      </c>
      <c r="M255" t="str">
        <f t="shared" si="3"/>
        <v>"Bouclier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"FIENDISH"]
   }</v>
      </c>
    </row>
    <row r="256" spans="1:13">
      <c r="A256">
        <v>4</v>
      </c>
      <c r="B256" t="s">
        <v>1292</v>
      </c>
      <c r="D256" t="s">
        <v>1293</v>
      </c>
      <c r="E256" t="s">
        <v>1110</v>
      </c>
      <c r="F256" t="s">
        <v>1087</v>
      </c>
      <c r="I256" t="s">
        <v>1294</v>
      </c>
      <c r="J256" t="s">
        <v>1083</v>
      </c>
      <c r="K256" s="228" t="s">
        <v>3928</v>
      </c>
      <c r="M256" t="str">
        <f t="shared" si="3"/>
        <v>"Charme-monstre":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v>
      </c>
    </row>
    <row r="257" spans="1:13">
      <c r="A257">
        <v>4</v>
      </c>
      <c r="B257" t="s">
        <v>1302</v>
      </c>
      <c r="C257" t="s">
        <v>1303</v>
      </c>
      <c r="D257" t="s">
        <v>1304</v>
      </c>
      <c r="E257" t="s">
        <v>1156</v>
      </c>
      <c r="F257" t="s">
        <v>1152</v>
      </c>
      <c r="G257" t="s">
        <v>1074</v>
      </c>
      <c r="I257" t="s">
        <v>1305</v>
      </c>
      <c r="J257" t="s">
        <v>1149</v>
      </c>
      <c r="K257" s="228" t="s">
        <v>2939</v>
      </c>
      <c r="M257" t="str">
        <f t="shared" si="3"/>
        <v>"Châtiment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v>
      </c>
    </row>
    <row r="258" spans="1:13">
      <c r="A258">
        <v>4</v>
      </c>
      <c r="B258" t="s">
        <v>1326</v>
      </c>
      <c r="D258" t="s">
        <v>1327</v>
      </c>
      <c r="E258" t="s">
        <v>1099</v>
      </c>
      <c r="F258" t="s">
        <v>1087</v>
      </c>
      <c r="I258" t="s">
        <v>1328</v>
      </c>
      <c r="J258" t="s">
        <v>1089</v>
      </c>
      <c r="K258" s="228" t="s">
        <v>3936</v>
      </c>
      <c r="M258" t="str">
        <f t="shared" si="3"/>
        <v>"Chien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v>
      </c>
    </row>
    <row r="259" spans="1:13">
      <c r="A259">
        <v>4</v>
      </c>
      <c r="B259" t="s">
        <v>1336</v>
      </c>
      <c r="D259" t="s">
        <v>1337</v>
      </c>
      <c r="E259" t="s">
        <v>1099</v>
      </c>
      <c r="F259" t="s">
        <v>1087</v>
      </c>
      <c r="I259" t="s">
        <v>1338</v>
      </c>
      <c r="J259" t="s">
        <v>1089</v>
      </c>
      <c r="K259" s="228" t="s">
        <v>3936</v>
      </c>
      <c r="M259" t="str">
        <f t="shared" ref="M259:M322" si="4">""""&amp;B259&amp;""": {
  ""Name"" : """&amp;B259&amp;""",
  ""OV"" : """&amp;D259&amp;""",
  ""Level"" : "&amp;A259&amp;",
  ""BBE"" : """&amp;C259&amp;""",
  ""School"" : """&amp;PROPER(E259)&amp;""",
  ""Incantation"" : """&amp;F259&amp;""",
  ""Type"" : """&amp;TRIM(G259&amp;" "&amp;H259)&amp;""",
  ""Description"" : """&amp;I259&amp;""",
  ""Classes"" :["&amp;K259&amp;"]
   }"</f>
        <v>"Coffre secret de Léomund": {
  "Name" : "Coffre secret de Léomund",
  "OV" : "Leomund's Secret Chest",
  "Level" : 4,
  "BBE" : "",
  "School" : "Invocation",
  "Incantation" : "1 action",
  "Type" : "",
  "Description" : "Cache un coffre (90 x 60 x 60 cm) et son contenu dans le plan éthéré.",
  "Classes" :["MAGICIAN", "OCCULT_KNIGHT", "ARCANE_SWINDLER"]
   }</v>
      </c>
    </row>
    <row r="260" spans="1:13">
      <c r="A260">
        <v>4</v>
      </c>
      <c r="B260" t="s">
        <v>1367</v>
      </c>
      <c r="D260" t="s">
        <v>1367</v>
      </c>
      <c r="E260" t="s">
        <v>1110</v>
      </c>
      <c r="F260" t="s">
        <v>1087</v>
      </c>
      <c r="G260" t="s">
        <v>1074</v>
      </c>
      <c r="I260" t="s">
        <v>1368</v>
      </c>
      <c r="J260" t="s">
        <v>1089</v>
      </c>
      <c r="K260" s="228" t="s">
        <v>2924</v>
      </c>
      <c r="M260" t="str">
        <f t="shared" si="4"/>
        <v>"Compulsion": {
  "Name" : "Compulsion",
  "OV" : "Compulsion",
  "Level" : 4,
  "BBE" : "",
  "School" : "Enchantement",
  "Incantation" : "1 action",
  "Type" : "Concentration",
  "Description" : "Les cibles à 9 m doivent réussir un JdS de Sag. ou se déplacer dans une direction indiquée.",
  "Classes" :["BARD"]
   }</v>
      </c>
    </row>
    <row r="261" spans="1:13">
      <c r="A261">
        <v>4</v>
      </c>
      <c r="B261" t="s">
        <v>1372</v>
      </c>
      <c r="D261" t="s">
        <v>1372</v>
      </c>
      <c r="E261" t="s">
        <v>1110</v>
      </c>
      <c r="F261" t="s">
        <v>1087</v>
      </c>
      <c r="G261" t="s">
        <v>1074</v>
      </c>
      <c r="I261" t="s">
        <v>1373</v>
      </c>
      <c r="J261" t="s">
        <v>1089</v>
      </c>
      <c r="K261" s="228" t="s">
        <v>3943</v>
      </c>
      <c r="M261" t="str">
        <f t="shared" si="4"/>
        <v>"Confusion":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v>
      </c>
    </row>
    <row r="262" spans="1:13">
      <c r="A262">
        <v>4</v>
      </c>
      <c r="B262" t="s">
        <v>1393</v>
      </c>
      <c r="D262" t="s">
        <v>1394</v>
      </c>
      <c r="E262" t="s">
        <v>1086</v>
      </c>
      <c r="F262" t="s">
        <v>1087</v>
      </c>
      <c r="G262" t="s">
        <v>1074</v>
      </c>
      <c r="I262" t="s">
        <v>1395</v>
      </c>
      <c r="J262" t="s">
        <v>1089</v>
      </c>
      <c r="K262" s="228" t="s">
        <v>3960</v>
      </c>
      <c r="M262" t="str">
        <f t="shared" si="4"/>
        <v>"Contrôle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v>
      </c>
    </row>
    <row r="263" spans="1:13">
      <c r="A263">
        <v>4</v>
      </c>
      <c r="B263" t="s">
        <v>1514</v>
      </c>
      <c r="D263" t="s">
        <v>1514</v>
      </c>
      <c r="E263" t="s">
        <v>1180</v>
      </c>
      <c r="F263" t="s">
        <v>1087</v>
      </c>
      <c r="H263" t="s">
        <v>1075</v>
      </c>
      <c r="I263" t="s">
        <v>1515</v>
      </c>
      <c r="J263" t="s">
        <v>1089</v>
      </c>
      <c r="K263" s="228" t="s">
        <v>2927</v>
      </c>
      <c r="M263" t="str">
        <f t="shared" si="4"/>
        <v>"Divination": {
  "Name" : "Divination",
  "OV" : "Divination",
  "Level" : 4,
  "BBE" : "",
  "School" : "Divination",
  "Incantation" : "1 action",
  "Type" : "Rituel",
  "Description" : "Le lanceur obtient une réponse fiable à 1 question au sujet d'un évènement à venir dans les 7 prochains jours.",
  "Classes" :[ "CLERK"]
   }</v>
      </c>
    </row>
    <row r="264" spans="1:13">
      <c r="A264">
        <v>4</v>
      </c>
      <c r="B264" t="s">
        <v>1523</v>
      </c>
      <c r="C264" t="s">
        <v>1524</v>
      </c>
      <c r="D264" t="s">
        <v>1525</v>
      </c>
      <c r="E264" t="s">
        <v>1110</v>
      </c>
      <c r="F264" t="s">
        <v>1087</v>
      </c>
      <c r="G264" t="s">
        <v>1074</v>
      </c>
      <c r="I264" t="s">
        <v>1526</v>
      </c>
      <c r="J264" t="s">
        <v>1089</v>
      </c>
      <c r="K264" s="228" t="s">
        <v>5676</v>
      </c>
      <c r="M264" t="str">
        <f t="shared" si="4"/>
        <v>"Domination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"ARCHFAIRY", "GREAT_OLD"]
   }</v>
      </c>
    </row>
    <row r="265" spans="1:13">
      <c r="A265">
        <v>4</v>
      </c>
      <c r="B265" t="s">
        <v>1614</v>
      </c>
      <c r="D265" t="s">
        <v>1615</v>
      </c>
      <c r="E265" t="s">
        <v>1086</v>
      </c>
      <c r="F265" t="s">
        <v>1100</v>
      </c>
      <c r="I265" t="s">
        <v>1616</v>
      </c>
      <c r="J265" t="s">
        <v>1089</v>
      </c>
      <c r="K265" s="228" t="s">
        <v>3936</v>
      </c>
      <c r="M265" t="str">
        <f t="shared" si="4"/>
        <v>"Fabrication": {
  "Name" : "Fabrication",
  "OV" : "Fabricate",
  "Level" : 4,
  "BBE" : "",
  "School" : "Transmutation",
  "Incantation" : "10 minutes",
  "Type" : "",
  "Description" : "Convertit des matériaux bruts en objets simples de taille G ou inférieure de la même matière.",
  "Classes" :["MAGICIAN", "OCCULT_KNIGHT", "ARCANE_SWINDLER"]
   }</v>
      </c>
    </row>
    <row r="266" spans="1:13">
      <c r="A266">
        <v>4</v>
      </c>
      <c r="B266" t="s">
        <v>1621</v>
      </c>
      <c r="D266" t="s">
        <v>1622</v>
      </c>
      <c r="E266" t="s">
        <v>1086</v>
      </c>
      <c r="F266" t="s">
        <v>1087</v>
      </c>
      <c r="I266" t="s">
        <v>1623</v>
      </c>
      <c r="J266" t="s">
        <v>1089</v>
      </c>
      <c r="K266" s="228" t="s">
        <v>3960</v>
      </c>
      <c r="M266" t="str">
        <f t="shared" si="4"/>
        <v>"Façonnage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v>
      </c>
    </row>
    <row r="267" spans="1:13">
      <c r="A267">
        <v>4</v>
      </c>
      <c r="B267" t="s">
        <v>1657</v>
      </c>
      <c r="D267" t="s">
        <v>1658</v>
      </c>
      <c r="E267" t="s">
        <v>1086</v>
      </c>
      <c r="F267" t="s">
        <v>1087</v>
      </c>
      <c r="G267" t="s">
        <v>1074</v>
      </c>
      <c r="I267" t="s">
        <v>1659</v>
      </c>
      <c r="J267" t="s">
        <v>1083</v>
      </c>
      <c r="K267" s="228" t="s">
        <v>3961</v>
      </c>
      <c r="M267" t="str">
        <f t="shared" si="4"/>
        <v>"Fléau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v>
      </c>
    </row>
    <row r="268" spans="1:13">
      <c r="A268">
        <v>4</v>
      </c>
      <c r="B268" t="s">
        <v>1669</v>
      </c>
      <c r="D268" t="s">
        <v>1670</v>
      </c>
      <c r="E268" t="s">
        <v>1122</v>
      </c>
      <c r="F268" t="s">
        <v>1087</v>
      </c>
      <c r="I268" t="s">
        <v>1671</v>
      </c>
      <c r="J268" t="s">
        <v>1089</v>
      </c>
      <c r="K268" s="228" t="s">
        <v>3929</v>
      </c>
      <c r="M268" t="str">
        <f t="shared" si="4"/>
        <v>"Flétrissement": {
  "Name" : "Flétrissement",
  "OV" : "Blight",
  "Level" : 4,
  "BBE" : "",
  "School" : "Nécromancie",
  "Incantation" : "1 action",
  "Type" : "",
  "Description" : "La cible doit réussir un JdS de Con. ou subir 8d8 dégâts nécrotiques (dégâts/niv).",
  "Classes" :["DRUID", "SORCERER", "MAGICIAN", "OCCULT_KNIGHT", "ARCANE_SWINDLER", "WIZARD"]
   }</v>
      </c>
    </row>
    <row r="269" spans="1:13">
      <c r="A269">
        <v>4</v>
      </c>
      <c r="B269" t="s">
        <v>1727</v>
      </c>
      <c r="D269" t="s">
        <v>1728</v>
      </c>
      <c r="E269" t="s">
        <v>1099</v>
      </c>
      <c r="F269" t="s">
        <v>1087</v>
      </c>
      <c r="I269" t="s">
        <v>1729</v>
      </c>
      <c r="J269" t="s">
        <v>1089</v>
      </c>
      <c r="K269" s="228" t="s">
        <v>2927</v>
      </c>
      <c r="M269" t="str">
        <f t="shared" si="4"/>
        <v>"Gardien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v>
      </c>
    </row>
    <row r="270" spans="1:13">
      <c r="A270">
        <v>4</v>
      </c>
      <c r="B270" t="s">
        <v>1730</v>
      </c>
      <c r="D270" t="s">
        <v>1731</v>
      </c>
      <c r="E270" t="s">
        <v>1086</v>
      </c>
      <c r="F270" t="s">
        <v>1152</v>
      </c>
      <c r="G270" t="s">
        <v>1074</v>
      </c>
      <c r="I270" t="s">
        <v>1732</v>
      </c>
      <c r="J270" t="s">
        <v>1083</v>
      </c>
      <c r="K270" s="228" t="s">
        <v>2945</v>
      </c>
      <c r="M270" t="str">
        <f t="shared" si="4"/>
        <v>"Gardien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v>
      </c>
    </row>
    <row r="271" spans="1:13">
      <c r="A271">
        <v>4</v>
      </c>
      <c r="B271" t="s">
        <v>1805</v>
      </c>
      <c r="D271" t="s">
        <v>1806</v>
      </c>
      <c r="E271" t="s">
        <v>1086</v>
      </c>
      <c r="F271" t="s">
        <v>1087</v>
      </c>
      <c r="G271" t="s">
        <v>1074</v>
      </c>
      <c r="I271" t="s">
        <v>1807</v>
      </c>
      <c r="J271" t="s">
        <v>1089</v>
      </c>
      <c r="K271" s="228" t="s">
        <v>2930</v>
      </c>
      <c r="M271" t="str">
        <f t="shared" si="4"/>
        <v>"Insecte géant": {
  "Name" : "Insecte géant",
  "OV" : "Giant Insect",
  "Level" : 4,
  "BBE" : "",
  "School" : "Transmutation",
  "Incantation" : "1 action",
  "Type" : "Concentration",
  "Description" : "Transforme des insectes (de 10 mille-pattes à 1 scorpion) en créatures géantes qui obéissent aux ordres du lanceur.",
  "Classes" :["DRUID"]
   }</v>
      </c>
    </row>
    <row r="272" spans="1:13">
      <c r="A272">
        <v>4</v>
      </c>
      <c r="B272" t="s">
        <v>1817</v>
      </c>
      <c r="D272" t="s">
        <v>1818</v>
      </c>
      <c r="E272" t="s">
        <v>1129</v>
      </c>
      <c r="F272" t="s">
        <v>1087</v>
      </c>
      <c r="G272" t="s">
        <v>1074</v>
      </c>
      <c r="I272" t="s">
        <v>1819</v>
      </c>
      <c r="J272" t="s">
        <v>1089</v>
      </c>
      <c r="K272" s="228" t="s">
        <v>5659</v>
      </c>
      <c r="M272" t="str">
        <f t="shared" si="4"/>
        <v>"Invisibilité supérieure": {
  "Name" : "Invisibilité supérieure",
  "OV" : "Greater Invisibility",
  "Level" : 4,
  "BBE" : "",
  "School" : "Illusion",
  "Incantation" : "1 action",
  "Type" : "Concentration",
  "Description" : "La cible devient invisible durant 1 minute.",
  "Classes" :["BARD", "SORCERER", "MAGICIAN", "OCCULT_KNIGHT", "ARCANE_SWINDLER", "ARCHFAIRY"]
   }</v>
      </c>
    </row>
    <row r="273" spans="1:13">
      <c r="A273">
        <v>4</v>
      </c>
      <c r="B273" t="s">
        <v>1840</v>
      </c>
      <c r="D273" t="s">
        <v>1841</v>
      </c>
      <c r="E273" t="s">
        <v>1099</v>
      </c>
      <c r="F273" t="s">
        <v>1087</v>
      </c>
      <c r="G273" t="s">
        <v>1074</v>
      </c>
      <c r="I273" t="s">
        <v>1842</v>
      </c>
      <c r="J273" t="s">
        <v>1083</v>
      </c>
      <c r="K273" s="228" t="s">
        <v>3931</v>
      </c>
      <c r="M273" t="str">
        <f t="shared" si="4"/>
        <v>"Invocation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v>
      </c>
    </row>
    <row r="274" spans="1:13">
      <c r="A274">
        <v>4</v>
      </c>
      <c r="B274" t="s">
        <v>1828</v>
      </c>
      <c r="C274" t="s">
        <v>1829</v>
      </c>
      <c r="D274" t="s">
        <v>1830</v>
      </c>
      <c r="E274" t="s">
        <v>1099</v>
      </c>
      <c r="F274" t="s">
        <v>1095</v>
      </c>
      <c r="G274" t="s">
        <v>1074</v>
      </c>
      <c r="I274" t="s">
        <v>1831</v>
      </c>
      <c r="J274" t="s">
        <v>1089</v>
      </c>
      <c r="K274" s="228" t="s">
        <v>3951</v>
      </c>
      <c r="M274" t="str">
        <f t="shared" si="4"/>
        <v>"Invocation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v>
      </c>
    </row>
    <row r="275" spans="1:13">
      <c r="A275">
        <v>4</v>
      </c>
      <c r="B275" t="s">
        <v>1832</v>
      </c>
      <c r="C275" t="s">
        <v>1833</v>
      </c>
      <c r="D275" t="s">
        <v>1834</v>
      </c>
      <c r="E275" t="s">
        <v>1099</v>
      </c>
      <c r="F275" t="s">
        <v>1087</v>
      </c>
      <c r="G275" t="s">
        <v>1074</v>
      </c>
      <c r="I275" t="s">
        <v>1835</v>
      </c>
      <c r="J275" t="s">
        <v>1089</v>
      </c>
      <c r="K275" s="228" t="s">
        <v>2945</v>
      </c>
      <c r="M275" t="str">
        <f t="shared" si="4"/>
        <v>"Invocation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v>
      </c>
    </row>
    <row r="276" spans="1:13">
      <c r="A276">
        <v>4</v>
      </c>
      <c r="B276" t="s">
        <v>1891</v>
      </c>
      <c r="D276" t="s">
        <v>1892</v>
      </c>
      <c r="E276" t="s">
        <v>1099</v>
      </c>
      <c r="F276" t="s">
        <v>1152</v>
      </c>
      <c r="G276" t="s">
        <v>1074</v>
      </c>
      <c r="I276" t="s">
        <v>1893</v>
      </c>
      <c r="J276" t="s">
        <v>1149</v>
      </c>
      <c r="K276" s="228" t="s">
        <v>2945</v>
      </c>
      <c r="M276" t="str">
        <f t="shared" si="4"/>
        <v>"Liane agrippeuse": {
  "Name" : "Liane agrippeuse",
  "OV" : "Grasping Vine",
  "Level" : 4,
  "BBE" : "",
  "School" : "Invocation",
  "Incantation" : "1 action bonus",
  "Type" : "Concentration",
  "Description" : "La cible doit réussir un JdS de Dex. ou être tirée sur 6 m par la liane.",
  "Classes" :["DRUID", "PROWLER"]
   }</v>
      </c>
    </row>
    <row r="277" spans="1:13">
      <c r="A277">
        <v>4</v>
      </c>
      <c r="B277" t="s">
        <v>1894</v>
      </c>
      <c r="D277" t="s">
        <v>1895</v>
      </c>
      <c r="E277" t="s">
        <v>1080</v>
      </c>
      <c r="F277" t="s">
        <v>1087</v>
      </c>
      <c r="I277" t="s">
        <v>1896</v>
      </c>
      <c r="J277" t="s">
        <v>1089</v>
      </c>
      <c r="K277" s="228" t="s">
        <v>2955</v>
      </c>
      <c r="M277" t="str">
        <f t="shared" si="4"/>
        <v>"Liberté de mouvement": {
  "Name" : "Liberté de mouvement",
  "OV" : "Freedom of Movement",
  "Level" : 4,
  "BBE" : "",
  "School" : "Abjuration",
  "Incantation" : "1 action",
  "Type" : "",
  "Description" : "La cible n'est pas affectée dans ses mouvements par un terrain difficile, un sort ou de l'eau.",
  "Classes" :["BARD",  "CLERK", "DRUID", "PROWLER"]
   }</v>
      </c>
    </row>
    <row r="278" spans="1:13">
      <c r="A278">
        <v>4</v>
      </c>
      <c r="B278" t="s">
        <v>1915</v>
      </c>
      <c r="C278" t="s">
        <v>1916</v>
      </c>
      <c r="D278" t="s">
        <v>1917</v>
      </c>
      <c r="E278" t="s">
        <v>1180</v>
      </c>
      <c r="F278" t="s">
        <v>1087</v>
      </c>
      <c r="G278" t="s">
        <v>1074</v>
      </c>
      <c r="I278" t="s">
        <v>1918</v>
      </c>
      <c r="J278" t="s">
        <v>1089</v>
      </c>
      <c r="K278" s="228" t="s">
        <v>3950</v>
      </c>
      <c r="M278" t="str">
        <f t="shared" si="4"/>
        <v>"Localisation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v>
      </c>
    </row>
    <row r="279" spans="1:13">
      <c r="A279">
        <v>4</v>
      </c>
      <c r="B279" t="s">
        <v>1978</v>
      </c>
      <c r="D279" t="s">
        <v>1979</v>
      </c>
      <c r="E279" t="s">
        <v>1086</v>
      </c>
      <c r="F279" t="s">
        <v>1087</v>
      </c>
      <c r="G279" t="s">
        <v>1074</v>
      </c>
      <c r="I279" t="s">
        <v>1980</v>
      </c>
      <c r="J279" t="s">
        <v>1089</v>
      </c>
      <c r="K279" s="228" t="s">
        <v>3943</v>
      </c>
      <c r="M279" t="str">
        <f t="shared" si="4"/>
        <v>"Métamorphose":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v>
      </c>
    </row>
    <row r="280" spans="1:13">
      <c r="A280">
        <v>4</v>
      </c>
      <c r="B280" t="s">
        <v>2049</v>
      </c>
      <c r="D280" t="s">
        <v>2050</v>
      </c>
      <c r="E280" t="s">
        <v>1156</v>
      </c>
      <c r="F280" t="s">
        <v>1087</v>
      </c>
      <c r="G280" t="s">
        <v>1074</v>
      </c>
      <c r="I280" t="s">
        <v>2051</v>
      </c>
      <c r="J280" t="s">
        <v>1089</v>
      </c>
      <c r="K280" s="228" t="s">
        <v>5668</v>
      </c>
      <c r="M280" t="str">
        <f t="shared" si="4"/>
        <v>"Mur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"FIENDISH"]
   }</v>
      </c>
    </row>
    <row r="281" spans="1:13">
      <c r="A281">
        <v>4</v>
      </c>
      <c r="B281" t="s">
        <v>2100</v>
      </c>
      <c r="D281" t="s">
        <v>2101</v>
      </c>
      <c r="E281" t="s">
        <v>1180</v>
      </c>
      <c r="F281" t="s">
        <v>1087</v>
      </c>
      <c r="G281" t="s">
        <v>1074</v>
      </c>
      <c r="I281" t="s">
        <v>2102</v>
      </c>
      <c r="J281" t="s">
        <v>1089</v>
      </c>
      <c r="K281" s="228" t="s">
        <v>3936</v>
      </c>
      <c r="M281" t="str">
        <f t="shared" si="4"/>
        <v>"Oeil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v>
      </c>
    </row>
    <row r="282" spans="1:13">
      <c r="A282">
        <v>4</v>
      </c>
      <c r="B282" t="s">
        <v>2103</v>
      </c>
      <c r="D282" t="s">
        <v>2104</v>
      </c>
      <c r="E282" t="s">
        <v>1122</v>
      </c>
      <c r="F282" t="s">
        <v>1087</v>
      </c>
      <c r="G282" t="s">
        <v>1074</v>
      </c>
      <c r="I282" t="s">
        <v>2105</v>
      </c>
      <c r="J282" t="s">
        <v>1083</v>
      </c>
      <c r="K282" s="228" t="s">
        <v>2956</v>
      </c>
      <c r="M282" t="str">
        <f t="shared" si="4"/>
        <v>"Ombre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v>
      </c>
    </row>
    <row r="283" spans="1:13">
      <c r="A283">
        <v>4</v>
      </c>
      <c r="B283" t="s">
        <v>2143</v>
      </c>
      <c r="D283" t="s">
        <v>2144</v>
      </c>
      <c r="E283" t="s">
        <v>1080</v>
      </c>
      <c r="F283" t="s">
        <v>1087</v>
      </c>
      <c r="G283" t="s">
        <v>1074</v>
      </c>
      <c r="I283" t="s">
        <v>2145</v>
      </c>
      <c r="J283" t="s">
        <v>1089</v>
      </c>
      <c r="K283" s="228" t="s">
        <v>3942</v>
      </c>
      <c r="M283" t="str">
        <f t="shared" si="4"/>
        <v>"Peau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v>
      </c>
    </row>
    <row r="284" spans="1:13">
      <c r="A284">
        <v>4</v>
      </c>
      <c r="B284" t="s">
        <v>2173</v>
      </c>
      <c r="D284" t="s">
        <v>2174</v>
      </c>
      <c r="E284" t="s">
        <v>1099</v>
      </c>
      <c r="F284" t="s">
        <v>1087</v>
      </c>
      <c r="I284" t="s">
        <v>2175</v>
      </c>
      <c r="J284" t="s">
        <v>1089</v>
      </c>
      <c r="K284" s="228" t="s">
        <v>3924</v>
      </c>
      <c r="M284" t="str">
        <f t="shared" si="4"/>
        <v>"Porte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v>
      </c>
    </row>
    <row r="285" spans="1:13">
      <c r="A285">
        <v>4</v>
      </c>
      <c r="B285" t="s">
        <v>2210</v>
      </c>
      <c r="D285" t="s">
        <v>2211</v>
      </c>
      <c r="E285" t="s">
        <v>1080</v>
      </c>
      <c r="F285" t="s">
        <v>1087</v>
      </c>
      <c r="I285" t="s">
        <v>2212</v>
      </c>
      <c r="J285" t="s">
        <v>1089</v>
      </c>
      <c r="K285" s="228" t="s">
        <v>2943</v>
      </c>
      <c r="M285" t="str">
        <f t="shared" si="4"/>
        <v>"Protection contre la mort": {
  "Name" : "Protection contre la mort",
  "OV" : "Death Ward",
  "Level" : 4,
  "BBE" : "",
  "School" : "Abjuration",
  "Incantation" : "1 action",
  "Type" : "",
  "Description" : "Lorsque la cible tombera pour la première fois à 0 pv, elle repassera automatiquement à 1 pv.",
  "Classes" :[ "CLERK", "PALADIN"]
   }</v>
      </c>
    </row>
    <row r="286" spans="1:13">
      <c r="A286">
        <v>4</v>
      </c>
      <c r="B286" t="s">
        <v>2264</v>
      </c>
      <c r="D286" t="s">
        <v>2265</v>
      </c>
      <c r="E286" t="s">
        <v>1156</v>
      </c>
      <c r="F286" t="s">
        <v>1087</v>
      </c>
      <c r="G286" t="s">
        <v>1074</v>
      </c>
      <c r="I286" t="s">
        <v>2266</v>
      </c>
      <c r="J286" t="s">
        <v>1083</v>
      </c>
      <c r="K286" s="228" t="s">
        <v>3926</v>
      </c>
      <c r="M286" t="str">
        <f t="shared" si="4"/>
        <v>"Rayonnement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v>
      </c>
    </row>
    <row r="287" spans="1:13">
      <c r="A287">
        <v>4</v>
      </c>
      <c r="B287" t="s">
        <v>2336</v>
      </c>
      <c r="D287" t="s">
        <v>2337</v>
      </c>
      <c r="E287" t="s">
        <v>1080</v>
      </c>
      <c r="F287" t="s">
        <v>1100</v>
      </c>
      <c r="I287" t="s">
        <v>2338</v>
      </c>
      <c r="J287" t="s">
        <v>1089</v>
      </c>
      <c r="K287" s="228" t="s">
        <v>3936</v>
      </c>
      <c r="M287" t="str">
        <f t="shared" si="4"/>
        <v>"Sanctuaire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v>
      </c>
    </row>
    <row r="288" spans="1:13">
      <c r="A288">
        <v>4</v>
      </c>
      <c r="B288" t="s">
        <v>2397</v>
      </c>
      <c r="D288" t="s">
        <v>2398</v>
      </c>
      <c r="E288" t="s">
        <v>1099</v>
      </c>
      <c r="F288" t="s">
        <v>1087</v>
      </c>
      <c r="G288" t="s">
        <v>1074</v>
      </c>
      <c r="I288" t="s">
        <v>2399</v>
      </c>
      <c r="J288" t="s">
        <v>1083</v>
      </c>
      <c r="K288" s="228" t="s">
        <v>3927</v>
      </c>
      <c r="M288" t="str">
        <f t="shared" si="4"/>
        <v>"Sphère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v>
      </c>
    </row>
    <row r="289" spans="1:13">
      <c r="A289">
        <v>4</v>
      </c>
      <c r="B289" t="s">
        <v>2403</v>
      </c>
      <c r="D289" t="s">
        <v>2404</v>
      </c>
      <c r="E289" t="s">
        <v>1156</v>
      </c>
      <c r="F289" t="s">
        <v>1087</v>
      </c>
      <c r="G289" t="s">
        <v>1074</v>
      </c>
      <c r="I289" t="s">
        <v>2405</v>
      </c>
      <c r="J289" t="s">
        <v>1083</v>
      </c>
      <c r="K289" s="228" t="s">
        <v>3925</v>
      </c>
      <c r="M289" t="str">
        <f t="shared" si="4"/>
        <v>"Sphère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v>
      </c>
    </row>
    <row r="290" spans="1:13">
      <c r="A290">
        <v>4</v>
      </c>
      <c r="B290" t="s">
        <v>2406</v>
      </c>
      <c r="D290" t="s">
        <v>2407</v>
      </c>
      <c r="E290" t="s">
        <v>1156</v>
      </c>
      <c r="F290" t="s">
        <v>1087</v>
      </c>
      <c r="I290" t="s">
        <v>2408</v>
      </c>
      <c r="J290" t="s">
        <v>1083</v>
      </c>
      <c r="K290" s="228" t="s">
        <v>3925</v>
      </c>
      <c r="M290" t="str">
        <f t="shared" si="4"/>
        <v>"Sphère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v>
      </c>
    </row>
    <row r="291" spans="1:13">
      <c r="A291">
        <v>4</v>
      </c>
      <c r="B291" t="s">
        <v>2413</v>
      </c>
      <c r="D291" t="s">
        <v>2414</v>
      </c>
      <c r="E291" t="s">
        <v>1156</v>
      </c>
      <c r="F291" t="s">
        <v>1087</v>
      </c>
      <c r="G291" t="s">
        <v>1074</v>
      </c>
      <c r="I291" t="s">
        <v>2415</v>
      </c>
      <c r="J291" t="s">
        <v>1089</v>
      </c>
      <c r="K291" s="228" t="s">
        <v>3936</v>
      </c>
      <c r="M291" t="str">
        <f t="shared" si="4"/>
        <v>"Sphère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v>
      </c>
    </row>
    <row r="292" spans="1:13">
      <c r="A292">
        <v>4</v>
      </c>
      <c r="B292" t="s">
        <v>2440</v>
      </c>
      <c r="D292" t="s">
        <v>2441</v>
      </c>
      <c r="E292" t="s">
        <v>1156</v>
      </c>
      <c r="F292" t="s">
        <v>1087</v>
      </c>
      <c r="I292" t="s">
        <v>2442</v>
      </c>
      <c r="J292" t="s">
        <v>1089</v>
      </c>
      <c r="K292" s="228" t="s">
        <v>3927</v>
      </c>
      <c r="M292" t="str">
        <f t="shared" si="4"/>
        <v>"Tempête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v>
      </c>
    </row>
    <row r="293" spans="1:13">
      <c r="A293">
        <v>4</v>
      </c>
      <c r="B293" t="s">
        <v>2462</v>
      </c>
      <c r="D293" t="s">
        <v>2463</v>
      </c>
      <c r="E293" t="s">
        <v>1099</v>
      </c>
      <c r="F293" t="s">
        <v>1087</v>
      </c>
      <c r="G293" t="s">
        <v>1074</v>
      </c>
      <c r="I293" t="s">
        <v>2464</v>
      </c>
      <c r="J293" t="s">
        <v>1089</v>
      </c>
      <c r="K293" s="228" t="s">
        <v>5677</v>
      </c>
      <c r="M293" t="str">
        <f t="shared" si="4"/>
        <v>"Tentacules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"GREAT_OLD"]
   }</v>
      </c>
    </row>
    <row r="294" spans="1:13">
      <c r="A294">
        <v>4</v>
      </c>
      <c r="B294" t="s">
        <v>2469</v>
      </c>
      <c r="D294" t="s">
        <v>2470</v>
      </c>
      <c r="E294" t="s">
        <v>1129</v>
      </c>
      <c r="F294" t="s">
        <v>1100</v>
      </c>
      <c r="I294" t="s">
        <v>2471</v>
      </c>
      <c r="J294" t="s">
        <v>1089</v>
      </c>
      <c r="K294" s="228" t="s">
        <v>3962</v>
      </c>
      <c r="M294" t="str">
        <f t="shared" si="4"/>
        <v>"Terrain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v>
      </c>
    </row>
    <row r="295" spans="1:13">
      <c r="A295">
        <v>5</v>
      </c>
      <c r="B295" t="s">
        <v>1105</v>
      </c>
      <c r="D295" t="s">
        <v>1106</v>
      </c>
      <c r="E295" t="s">
        <v>1086</v>
      </c>
      <c r="F295" t="s">
        <v>1087</v>
      </c>
      <c r="G295" t="s">
        <v>1074</v>
      </c>
      <c r="I295" t="s">
        <v>1107</v>
      </c>
      <c r="J295" t="s">
        <v>1083</v>
      </c>
      <c r="K295" s="228" t="s">
        <v>3933</v>
      </c>
      <c r="M295" t="str">
        <f t="shared" si="4"/>
        <v>"Amélioration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v>
      </c>
    </row>
    <row r="296" spans="1:13">
      <c r="A296">
        <v>5</v>
      </c>
      <c r="B296" t="s">
        <v>1116</v>
      </c>
      <c r="C296" t="s">
        <v>1117</v>
      </c>
      <c r="D296" t="s">
        <v>1118</v>
      </c>
      <c r="E296" t="s">
        <v>1086</v>
      </c>
      <c r="F296" t="s">
        <v>1087</v>
      </c>
      <c r="G296" t="s">
        <v>1074</v>
      </c>
      <c r="I296" t="s">
        <v>1119</v>
      </c>
      <c r="J296" t="s">
        <v>1089</v>
      </c>
      <c r="K296" s="228" t="s">
        <v>3933</v>
      </c>
      <c r="M296" t="str">
        <f t="shared" si="4"/>
        <v>"Animation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v>
      </c>
    </row>
    <row r="297" spans="1:13">
      <c r="A297">
        <v>5</v>
      </c>
      <c r="B297" t="s">
        <v>1127</v>
      </c>
      <c r="D297" t="s">
        <v>1128</v>
      </c>
      <c r="E297" t="s">
        <v>1129</v>
      </c>
      <c r="F297" t="s">
        <v>1087</v>
      </c>
      <c r="I297" t="s">
        <v>1130</v>
      </c>
      <c r="J297" t="s">
        <v>1089</v>
      </c>
      <c r="K297" s="228" t="s">
        <v>5659</v>
      </c>
      <c r="M297" t="str">
        <f t="shared" si="4"/>
        <v>"Apparence trompeuse": {
  "Name" : "Apparence trompeuse",
  "OV" : "Seeming",
  "Level" : 5,
  "BBE" : "",
  "School" : "Illusion",
  "Incantation" : "1 action",
  "Type" : "",
  "Description" : "Change l'apparence physique et vestimentaire de cibles (JdS si non consentante).",
  "Classes" :["BARD", "SORCERER", "MAGICIAN", "OCCULT_KNIGHT", "ARCANE_SWINDLER", "ARCHFAIRY"]
   }</v>
      </c>
    </row>
    <row r="298" spans="1:13">
      <c r="A298">
        <v>5</v>
      </c>
      <c r="B298" t="s">
        <v>1154</v>
      </c>
      <c r="D298" t="s">
        <v>1155</v>
      </c>
      <c r="E298" t="s">
        <v>1156</v>
      </c>
      <c r="F298" t="s">
        <v>1152</v>
      </c>
      <c r="G298" t="s">
        <v>1074</v>
      </c>
      <c r="I298" t="s">
        <v>1157</v>
      </c>
      <c r="J298" t="s">
        <v>1083</v>
      </c>
      <c r="K298" s="228" t="s">
        <v>2943</v>
      </c>
      <c r="M298" t="str">
        <f t="shared" si="4"/>
        <v>"Arme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v>
      </c>
    </row>
    <row r="299" spans="1:13">
      <c r="A299">
        <v>5</v>
      </c>
      <c r="B299" t="s">
        <v>1185</v>
      </c>
      <c r="D299" t="s">
        <v>1186</v>
      </c>
      <c r="E299" t="s">
        <v>1156</v>
      </c>
      <c r="F299" t="s">
        <v>1087</v>
      </c>
      <c r="G299" t="s">
        <v>1074</v>
      </c>
      <c r="I299" t="s">
        <v>1187</v>
      </c>
      <c r="J299" t="s">
        <v>1083</v>
      </c>
      <c r="K299" s="228" t="s">
        <v>3948</v>
      </c>
      <c r="M299" t="str">
        <f t="shared" si="4"/>
        <v>"Aube": {
  "Name" : "Aube",
  "OV" : "Dawn",
  "Level" : 5,
  "BBE" : "",
  "School" : "Évocation",
  "Incantation" : "1 action",
  "Type" : "Concentration",
  "Description" : "Les créatures dans un cylindre de 9 x 12 m doivent réussir un JdS de Con. ou subir 4d10 dégâts radiants.",
  "Classes" :[ "CLERK", "MAGICIAN", "OCCULT_KNIGHT", "ARCANE_SWINDLER"]
   }</v>
      </c>
    </row>
    <row r="300" spans="1:13">
      <c r="A300">
        <v>5</v>
      </c>
      <c r="B300" t="s">
        <v>1257</v>
      </c>
      <c r="D300" t="s">
        <v>1258</v>
      </c>
      <c r="E300" t="s">
        <v>1086</v>
      </c>
      <c r="F300" t="s">
        <v>1152</v>
      </c>
      <c r="G300" t="s">
        <v>1074</v>
      </c>
      <c r="I300" t="s">
        <v>1259</v>
      </c>
      <c r="J300" t="s">
        <v>1149</v>
      </c>
      <c r="K300" s="228" t="s">
        <v>2947</v>
      </c>
      <c r="M300" t="str">
        <f t="shared" si="4"/>
        <v>"Carquois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v>
      </c>
    </row>
    <row r="301" spans="1:13">
      <c r="A301">
        <v>5</v>
      </c>
      <c r="B301" t="s">
        <v>1268</v>
      </c>
      <c r="D301" t="s">
        <v>1269</v>
      </c>
      <c r="E301" t="s">
        <v>1080</v>
      </c>
      <c r="F301" t="s">
        <v>1087</v>
      </c>
      <c r="G301" t="s">
        <v>1074</v>
      </c>
      <c r="I301" t="s">
        <v>1270</v>
      </c>
      <c r="J301" t="s">
        <v>1149</v>
      </c>
      <c r="K301" s="228" t="s">
        <v>2939</v>
      </c>
      <c r="M301" t="str">
        <f t="shared" si="4"/>
        <v>"Cercle de pouvoir": {
  "Name" : "Cercle de pouvoir",
  "OV" : "Circle of Power",
  "Level" : 5,
  "BBE" : "",
  "School" : "Abjuration",
  "Incantation" : "1 action",
  "Type" : "Concentration",
  "Description" : "Les créatures amicales dans un rayon de 9 m ont l'avantage aux JdS contre les sorts et autres effets magiques.",
  "Classes" :["PALADIN"]
   }</v>
      </c>
    </row>
    <row r="302" spans="1:13">
      <c r="A302">
        <v>5</v>
      </c>
      <c r="B302" t="s">
        <v>1271</v>
      </c>
      <c r="D302" t="s">
        <v>1272</v>
      </c>
      <c r="E302" t="s">
        <v>1099</v>
      </c>
      <c r="F302" t="s">
        <v>1095</v>
      </c>
      <c r="I302" t="s">
        <v>1273</v>
      </c>
      <c r="J302" t="s">
        <v>1089</v>
      </c>
      <c r="K302" s="228" t="s">
        <v>3933</v>
      </c>
      <c r="M302" t="str">
        <f t="shared" si="4"/>
        <v>"Cercle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v>
      </c>
    </row>
    <row r="303" spans="1:13">
      <c r="A303">
        <v>5</v>
      </c>
      <c r="B303" t="s">
        <v>1314</v>
      </c>
      <c r="C303" t="s">
        <v>1315</v>
      </c>
      <c r="D303" t="s">
        <v>1316</v>
      </c>
      <c r="E303" t="s">
        <v>1080</v>
      </c>
      <c r="F303" t="s">
        <v>1152</v>
      </c>
      <c r="G303" t="s">
        <v>1074</v>
      </c>
      <c r="I303" t="s">
        <v>1317</v>
      </c>
      <c r="J303" t="s">
        <v>1149</v>
      </c>
      <c r="K303" s="228" t="s">
        <v>2939</v>
      </c>
      <c r="M303" t="str">
        <f t="shared" si="4"/>
        <v>"Châtiment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v>
      </c>
    </row>
    <row r="304" spans="1:13">
      <c r="A304">
        <v>5</v>
      </c>
      <c r="B304" t="s">
        <v>1342</v>
      </c>
      <c r="D304" t="s">
        <v>1343</v>
      </c>
      <c r="E304" t="s">
        <v>1156</v>
      </c>
      <c r="F304" t="s">
        <v>1087</v>
      </c>
      <c r="I304" t="s">
        <v>1344</v>
      </c>
      <c r="J304" t="s">
        <v>1089</v>
      </c>
      <c r="K304" s="228" t="s">
        <v>5669</v>
      </c>
      <c r="M304" t="str">
        <f t="shared" si="4"/>
        <v>"Colonne de flamme": {
  "Name" : "Colonne de flamme",
  "OV" : "Flame Strike",
  "Level" : 5,
  "BBE" : "",
  "School" : "Évocation",
  "Incantation" : "1 action",
  "Type" : "",
  "Description" : "Les créatures dans un cylindre de 6 x 12 m doivent réussir un JdS de Dex. ou subir 4d6 de feu et 4d6 radiants (dégâts/niv).",
  "Classes" :[ "CLERK", "FIENDISH"]
   }</v>
      </c>
    </row>
    <row r="305" spans="1:13">
      <c r="A305">
        <v>5</v>
      </c>
      <c r="B305" t="s">
        <v>1358</v>
      </c>
      <c r="D305" t="s">
        <v>1359</v>
      </c>
      <c r="E305" t="s">
        <v>1180</v>
      </c>
      <c r="F305" t="s">
        <v>1095</v>
      </c>
      <c r="H305" t="s">
        <v>1075</v>
      </c>
      <c r="I305" t="s">
        <v>1360</v>
      </c>
      <c r="J305" t="s">
        <v>1089</v>
      </c>
      <c r="K305" s="228" t="s">
        <v>2927</v>
      </c>
      <c r="M305" t="str">
        <f t="shared" si="4"/>
        <v>"Communion": {
  "Name" : "Communion",
  "OV" : "Commune",
  "Level" : 5,
  "BBE" : "",
  "School" : "Divination",
  "Incantation" : "1 minute",
  "Type" : "Rituel",
  "Description" : "Permet d'obtenir d'une entité divine les réponses (oui ou non) à 3 questions.",
  "Classes" :[ "CLERK"]
   }</v>
      </c>
    </row>
    <row r="306" spans="1:13">
      <c r="A306">
        <v>5</v>
      </c>
      <c r="B306" t="s">
        <v>1361</v>
      </c>
      <c r="D306" t="s">
        <v>1362</v>
      </c>
      <c r="E306" t="s">
        <v>1180</v>
      </c>
      <c r="F306" t="s">
        <v>1095</v>
      </c>
      <c r="H306" t="s">
        <v>1075</v>
      </c>
      <c r="I306" t="s">
        <v>1363</v>
      </c>
      <c r="J306" t="s">
        <v>1089</v>
      </c>
      <c r="K306" s="228" t="s">
        <v>2945</v>
      </c>
      <c r="M306" t="str">
        <f t="shared" si="4"/>
        <v>"Communion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v>
      </c>
    </row>
    <row r="307" spans="1:13">
      <c r="A307">
        <v>5</v>
      </c>
      <c r="B307" t="s">
        <v>1369</v>
      </c>
      <c r="D307" t="s">
        <v>1370</v>
      </c>
      <c r="E307" t="s">
        <v>1156</v>
      </c>
      <c r="F307" t="s">
        <v>1087</v>
      </c>
      <c r="I307" t="s">
        <v>1371</v>
      </c>
      <c r="J307" t="s">
        <v>1089</v>
      </c>
      <c r="K307" s="228" t="s">
        <v>3925</v>
      </c>
      <c r="M307" t="str">
        <f t="shared" si="4"/>
        <v>"Cône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v>
      </c>
    </row>
    <row r="308" spans="1:13">
      <c r="A308">
        <v>5</v>
      </c>
      <c r="B308" t="s">
        <v>1374</v>
      </c>
      <c r="C308" t="s">
        <v>1375</v>
      </c>
      <c r="D308" t="s">
        <v>1376</v>
      </c>
      <c r="E308" t="s">
        <v>1180</v>
      </c>
      <c r="F308" t="s">
        <v>1095</v>
      </c>
      <c r="H308" t="s">
        <v>1075</v>
      </c>
      <c r="I308" t="s">
        <v>1377</v>
      </c>
      <c r="J308" t="s">
        <v>1089</v>
      </c>
      <c r="K308" s="228" t="s">
        <v>3931</v>
      </c>
      <c r="M308" t="str">
        <f t="shared" si="4"/>
        <v>"Contact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v>
      </c>
    </row>
    <row r="309" spans="1:13">
      <c r="A309">
        <v>5</v>
      </c>
      <c r="B309" t="s">
        <v>1381</v>
      </c>
      <c r="D309" t="s">
        <v>1381</v>
      </c>
      <c r="E309" t="s">
        <v>1122</v>
      </c>
      <c r="F309" t="s">
        <v>1087</v>
      </c>
      <c r="I309" t="s">
        <v>1382</v>
      </c>
      <c r="J309" t="s">
        <v>1089</v>
      </c>
      <c r="K309" s="228" t="s">
        <v>2934</v>
      </c>
      <c r="M309" t="str">
        <f t="shared" si="4"/>
        <v>"Contagion": {
  "Name" : "Contagion",
  "OV" : "Contagion",
  "Level" : 5,
  "BBE" : "",
  "School" : "Nécromancie",
  "Incantation" : "1 action",
  "Type" : "",
  "Description" : "Si l'attaque avec un sort touche, la cible est infectée d'une maladie à choisir parmi les 6 proposées.",
  "Classes" :[ "CLERK", "DRUID"]
   }</v>
      </c>
    </row>
    <row r="310" spans="1:13">
      <c r="A310">
        <v>5</v>
      </c>
      <c r="B310" t="s">
        <v>1386</v>
      </c>
      <c r="C310" t="s">
        <v>1387</v>
      </c>
      <c r="D310" t="s">
        <v>1388</v>
      </c>
      <c r="E310" t="s">
        <v>1080</v>
      </c>
      <c r="F310" t="s">
        <v>1133</v>
      </c>
      <c r="I310" t="s">
        <v>1389</v>
      </c>
      <c r="J310" t="s">
        <v>1089</v>
      </c>
      <c r="K310" s="228" t="s">
        <v>3956</v>
      </c>
      <c r="M310" t="str">
        <f t="shared" si="4"/>
        <v>"Contrat":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v>
      </c>
    </row>
    <row r="311" spans="1:13">
      <c r="A311">
        <v>5</v>
      </c>
      <c r="B311" t="s">
        <v>1399</v>
      </c>
      <c r="D311" t="s">
        <v>1400</v>
      </c>
      <c r="E311" t="s">
        <v>1086</v>
      </c>
      <c r="F311" t="s">
        <v>1087</v>
      </c>
      <c r="G311" t="s">
        <v>1074</v>
      </c>
      <c r="I311" t="s">
        <v>1401</v>
      </c>
      <c r="J311" t="s">
        <v>1083</v>
      </c>
      <c r="K311" s="228" t="s">
        <v>3927</v>
      </c>
      <c r="M311" t="str">
        <f t="shared" si="4"/>
        <v>"Contrôle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v>
      </c>
    </row>
    <row r="312" spans="1:13">
      <c r="A312">
        <v>5</v>
      </c>
      <c r="B312" t="s">
        <v>1408</v>
      </c>
      <c r="D312" t="s">
        <v>1409</v>
      </c>
      <c r="E312" t="s">
        <v>1080</v>
      </c>
      <c r="F312" t="s">
        <v>1087</v>
      </c>
      <c r="G312" t="s">
        <v>1074</v>
      </c>
      <c r="I312" t="s">
        <v>1410</v>
      </c>
      <c r="J312" t="s">
        <v>1089</v>
      </c>
      <c r="K312" s="228" t="s">
        <v>2930</v>
      </c>
      <c r="M312" t="str">
        <f t="shared" si="4"/>
        <v>"Coquille antivie": {
  "Name" : "Coquille antivie",
  "OV" : "Antilife Shell",
  "Level" : 5,
  "BBE" : "",
  "School" : "Abjuration",
  "Incantation" : "1 action",
  "Type" : "Concentration",
  "Description" : "Empêche les créatures autres que morts-vivants et créatures artificielles de pénétrer dans un rayon de 3 m.",
  "Classes" :["DRUID"]
   }</v>
      </c>
    </row>
    <row r="313" spans="1:13">
      <c r="A313">
        <v>5</v>
      </c>
      <c r="B313" t="s">
        <v>1436</v>
      </c>
      <c r="D313" t="s">
        <v>1437</v>
      </c>
      <c r="E313" t="s">
        <v>1129</v>
      </c>
      <c r="F313" t="s">
        <v>1095</v>
      </c>
      <c r="I313" t="s">
        <v>1438</v>
      </c>
      <c r="J313" t="s">
        <v>1089</v>
      </c>
      <c r="K313" s="228" t="s">
        <v>3925</v>
      </c>
      <c r="M313" t="str">
        <f t="shared" si="4"/>
        <v>"Création":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v>
      </c>
    </row>
    <row r="314" spans="1:13">
      <c r="A314">
        <v>5</v>
      </c>
      <c r="B314" t="s">
        <v>1461</v>
      </c>
      <c r="D314" t="s">
        <v>1461</v>
      </c>
      <c r="E314" t="s">
        <v>1122</v>
      </c>
      <c r="F314" t="s">
        <v>1087</v>
      </c>
      <c r="G314" t="s">
        <v>1074</v>
      </c>
      <c r="I314" t="s">
        <v>1462</v>
      </c>
      <c r="J314" t="s">
        <v>1083</v>
      </c>
      <c r="K314" s="228" t="s">
        <v>3931</v>
      </c>
      <c r="M314" t="str">
        <f t="shared" si="4"/>
        <v>"Danse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v>
      </c>
    </row>
    <row r="315" spans="1:13">
      <c r="A315">
        <v>5</v>
      </c>
      <c r="B315" t="s">
        <v>1477</v>
      </c>
      <c r="D315" t="s">
        <v>1478</v>
      </c>
      <c r="E315" t="s">
        <v>1122</v>
      </c>
      <c r="F315" t="s">
        <v>1087</v>
      </c>
      <c r="I315" t="s">
        <v>1479</v>
      </c>
      <c r="J315" t="s">
        <v>1083</v>
      </c>
      <c r="K315" s="228" t="s">
        <v>3931</v>
      </c>
      <c r="M315" t="str">
        <f t="shared" si="4"/>
        <v>"Déluge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v>
      </c>
    </row>
    <row r="316" spans="1:13">
      <c r="A316">
        <v>5</v>
      </c>
      <c r="B316" t="s">
        <v>1508</v>
      </c>
      <c r="D316" t="s">
        <v>1509</v>
      </c>
      <c r="E316" t="s">
        <v>1080</v>
      </c>
      <c r="F316" t="s">
        <v>1087</v>
      </c>
      <c r="G316" t="s">
        <v>1074</v>
      </c>
      <c r="I316" t="s">
        <v>1510</v>
      </c>
      <c r="J316" t="s">
        <v>1089</v>
      </c>
      <c r="K316" s="228" t="s">
        <v>2943</v>
      </c>
      <c r="M316" t="str">
        <f t="shared" si="4"/>
        <v>"Dissipation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v>
      </c>
    </row>
    <row r="317" spans="1:13">
      <c r="A317">
        <v>5</v>
      </c>
      <c r="B317" t="s">
        <v>1519</v>
      </c>
      <c r="C317" t="s">
        <v>1520</v>
      </c>
      <c r="D317" t="s">
        <v>1521</v>
      </c>
      <c r="E317" t="s">
        <v>1110</v>
      </c>
      <c r="F317" t="s">
        <v>1087</v>
      </c>
      <c r="G317" t="s">
        <v>1074</v>
      </c>
      <c r="I317" t="s">
        <v>1522</v>
      </c>
      <c r="J317" t="s">
        <v>1089</v>
      </c>
      <c r="K317" s="228" t="s">
        <v>5673</v>
      </c>
      <c r="M317" t="str">
        <f t="shared" si="4"/>
        <v>"Domination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"ARCHFAIRY", "GREAT_OLD"]
   }</v>
      </c>
    </row>
    <row r="318" spans="1:13">
      <c r="A318">
        <v>5</v>
      </c>
      <c r="B318" t="s">
        <v>1531</v>
      </c>
      <c r="C318" t="s">
        <v>1532</v>
      </c>
      <c r="D318" t="s">
        <v>1533</v>
      </c>
      <c r="E318" t="s">
        <v>1129</v>
      </c>
      <c r="F318" t="s">
        <v>1087</v>
      </c>
      <c r="G318" t="s">
        <v>1074</v>
      </c>
      <c r="I318" t="s">
        <v>1534</v>
      </c>
      <c r="J318" t="s">
        <v>1089</v>
      </c>
      <c r="K318" s="228" t="s">
        <v>3939</v>
      </c>
      <c r="M318" t="str">
        <f t="shared" si="4"/>
        <v>"Double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v>
      </c>
    </row>
    <row r="319" spans="1:13">
      <c r="A319">
        <v>5</v>
      </c>
      <c r="B319" t="s">
        <v>1573</v>
      </c>
      <c r="D319" t="s">
        <v>1574</v>
      </c>
      <c r="E319" t="s">
        <v>1122</v>
      </c>
      <c r="F319" t="s">
        <v>1087</v>
      </c>
      <c r="G319" t="s">
        <v>1074</v>
      </c>
      <c r="I319" t="s">
        <v>1575</v>
      </c>
      <c r="J319" t="s">
        <v>1083</v>
      </c>
      <c r="K319" s="228" t="s">
        <v>3926</v>
      </c>
      <c r="M319" t="str">
        <f t="shared" si="4"/>
        <v>"Énervation":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v>
      </c>
    </row>
    <row r="320" spans="1:13">
      <c r="A320">
        <v>5</v>
      </c>
      <c r="B320" t="s">
        <v>1606</v>
      </c>
      <c r="D320" t="s">
        <v>1607</v>
      </c>
      <c r="E320" t="s">
        <v>1086</v>
      </c>
      <c r="F320" t="s">
        <v>1608</v>
      </c>
      <c r="I320" t="s">
        <v>1609</v>
      </c>
      <c r="J320" t="s">
        <v>1089</v>
      </c>
      <c r="K320" s="228" t="s">
        <v>2931</v>
      </c>
      <c r="M320" t="str">
        <f t="shared" si="4"/>
        <v>"Éveil": {
  "Name" : "Éveil",
  "OV" : "Awaken",
  "Level" : 5,
  "BBE" : "",
  "School" : "Transmutation",
  "Incantation" : "8 heures",
  "Type" : "",
  "Description" : "Donne à une bête ou à une plante (Intelligence 3 max) la capacité de parler et des sens humains durant 30 jours.",
  "Classes" :["BARD", "DRUID"]
   }</v>
      </c>
    </row>
    <row r="321" spans="1:13">
      <c r="A321">
        <v>5</v>
      </c>
      <c r="B321" t="s">
        <v>1654</v>
      </c>
      <c r="D321" t="s">
        <v>1655</v>
      </c>
      <c r="E321" t="s">
        <v>1099</v>
      </c>
      <c r="F321" t="s">
        <v>1087</v>
      </c>
      <c r="G321" t="s">
        <v>1074</v>
      </c>
      <c r="I321" t="s">
        <v>1656</v>
      </c>
      <c r="J321" t="s">
        <v>1089</v>
      </c>
      <c r="K321" s="228" t="s">
        <v>2937</v>
      </c>
      <c r="M321" t="str">
        <f t="shared" si="4"/>
        <v>"Fléau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v>
      </c>
    </row>
    <row r="322" spans="1:13">
      <c r="A322">
        <v>5</v>
      </c>
      <c r="B322" t="s">
        <v>1708</v>
      </c>
      <c r="D322" t="s">
        <v>1709</v>
      </c>
      <c r="E322" t="s">
        <v>1099</v>
      </c>
      <c r="F322" t="s">
        <v>1087</v>
      </c>
      <c r="I322" t="s">
        <v>1710</v>
      </c>
      <c r="J322" t="s">
        <v>1083</v>
      </c>
      <c r="K322" s="228" t="s">
        <v>3935</v>
      </c>
      <c r="M322" t="str">
        <f t="shared" si="4"/>
        <v>"Frappe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v>
      </c>
    </row>
    <row r="323" spans="1:13">
      <c r="A323">
        <v>5</v>
      </c>
      <c r="B323" t="s">
        <v>1721</v>
      </c>
      <c r="D323" t="s">
        <v>1722</v>
      </c>
      <c r="E323" t="s">
        <v>1156</v>
      </c>
      <c r="F323" t="s">
        <v>1087</v>
      </c>
      <c r="G323" t="s">
        <v>1074</v>
      </c>
      <c r="I323" t="s">
        <v>1723</v>
      </c>
      <c r="J323" t="s">
        <v>1083</v>
      </c>
      <c r="K323" s="228" t="s">
        <v>2945</v>
      </c>
      <c r="M323" t="str">
        <f t="shared" ref="M323:M386" si="5">""""&amp;B323&amp;""": {
  ""Name"" : """&amp;B323&amp;""",
  ""OV"" : """&amp;D323&amp;""",
  ""Level"" : "&amp;A323&amp;",
  ""BBE"" : """&amp;C323&amp;""",
  ""School"" : """&amp;PROPER(E323)&amp;""",
  ""Incantation"" : """&amp;F323&amp;""",
  ""Type"" : """&amp;TRIM(G323&amp;" "&amp;H323)&amp;""",
  ""Description"" : """&amp;I323&amp;""",
  ""Classes"" :["&amp;K323&amp;"]
   }"</f>
        <v>"Fureur de la nature": {
  "Name" : "Fureur de la nature",
  "OV" : "Wrath of Nature",
  "Level" : 5,
  "BBE" : "",
  "School" : "Évocation",
  "Incantation" : "1 action",
  "Type" : "Concentration",
  "Description" : "Anime arbres, roches et plantes dans un cube de 18 x 18 x 18 m.",
  "Classes" :["DRUID", "PROWLER"]
   }</v>
      </c>
    </row>
    <row r="324" spans="1:13">
      <c r="A324">
        <v>5</v>
      </c>
      <c r="B324" t="s">
        <v>1791</v>
      </c>
      <c r="C324" t="s">
        <v>1792</v>
      </c>
      <c r="D324" t="s">
        <v>1793</v>
      </c>
      <c r="E324" t="s">
        <v>1110</v>
      </c>
      <c r="F324" t="s">
        <v>1087</v>
      </c>
      <c r="G324" t="s">
        <v>1074</v>
      </c>
      <c r="I324" t="s">
        <v>1794</v>
      </c>
      <c r="J324" t="s">
        <v>1089</v>
      </c>
      <c r="K324" s="228" t="s">
        <v>3924</v>
      </c>
      <c r="M324" t="str">
        <f t="shared" si="5"/>
        <v>"Immobilisation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v>
      </c>
    </row>
    <row r="325" spans="1:13">
      <c r="A325">
        <v>5</v>
      </c>
      <c r="B325" t="s">
        <v>1798</v>
      </c>
      <c r="D325" t="s">
        <v>1798</v>
      </c>
      <c r="E325" t="s">
        <v>1156</v>
      </c>
      <c r="F325" t="s">
        <v>1087</v>
      </c>
      <c r="G325" t="s">
        <v>1074</v>
      </c>
      <c r="I325" t="s">
        <v>1799</v>
      </c>
      <c r="J325" t="s">
        <v>1083</v>
      </c>
      <c r="K325" s="228" t="s">
        <v>3925</v>
      </c>
      <c r="M325" t="str">
        <f t="shared" si="5"/>
        <v>"Immolation":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v>
      </c>
    </row>
    <row r="326" spans="1:13">
      <c r="A326">
        <v>5</v>
      </c>
      <c r="B326" t="s">
        <v>1854</v>
      </c>
      <c r="C326" t="s">
        <v>1855</v>
      </c>
      <c r="D326" t="s">
        <v>1856</v>
      </c>
      <c r="E326" t="s">
        <v>1099</v>
      </c>
      <c r="F326" t="s">
        <v>1087</v>
      </c>
      <c r="I326" t="s">
        <v>1857</v>
      </c>
      <c r="J326" t="s">
        <v>1149</v>
      </c>
      <c r="K326" s="228" t="s">
        <v>2947</v>
      </c>
      <c r="M326" t="str">
        <f t="shared" si="5"/>
        <v>"Invocation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v>
      </c>
    </row>
    <row r="327" spans="1:13">
      <c r="A327">
        <v>5</v>
      </c>
      <c r="B327" t="s">
        <v>1824</v>
      </c>
      <c r="C327" t="s">
        <v>1825</v>
      </c>
      <c r="D327" t="s">
        <v>1826</v>
      </c>
      <c r="E327" t="s">
        <v>1099</v>
      </c>
      <c r="F327" t="s">
        <v>1095</v>
      </c>
      <c r="G327" t="s">
        <v>1074</v>
      </c>
      <c r="I327" t="s">
        <v>1827</v>
      </c>
      <c r="J327" t="s">
        <v>1089</v>
      </c>
      <c r="K327" s="228" t="s">
        <v>3951</v>
      </c>
      <c r="M327" t="str">
        <f t="shared" si="5"/>
        <v>"Invocation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v>
      </c>
    </row>
    <row r="328" spans="1:13">
      <c r="A328">
        <v>5</v>
      </c>
      <c r="B328" t="s">
        <v>1858</v>
      </c>
      <c r="D328" t="s">
        <v>1859</v>
      </c>
      <c r="E328" t="s">
        <v>1099</v>
      </c>
      <c r="F328" t="s">
        <v>1095</v>
      </c>
      <c r="G328" t="s">
        <v>1074</v>
      </c>
      <c r="I328" t="s">
        <v>1860</v>
      </c>
      <c r="J328" t="s">
        <v>1083</v>
      </c>
      <c r="K328" s="228" t="s">
        <v>3931</v>
      </c>
      <c r="M328" t="str">
        <f t="shared" si="5"/>
        <v>"Invocation infernale": {
  "Name" : "Invocation infernale",
  "OV" : "Infernal Calling",
  "Level" : 5,
  "BBE" : "",
  "School" : "Invocation",
  "Incantation" : "1 minute",
  "Type" : "Concentration",
  "Description" : "Invoque 1 diable FP 6 hostile (+1 FP/niv)",
  "Classes" :["MAGICIAN", "OCCULT_KNIGHT", "ARCANE_SWINDLER", "WIZARD"]
   }</v>
      </c>
    </row>
    <row r="329" spans="1:13">
      <c r="A329">
        <v>5</v>
      </c>
      <c r="B329" t="s">
        <v>1882</v>
      </c>
      <c r="D329" t="s">
        <v>1883</v>
      </c>
      <c r="E329" t="s">
        <v>1180</v>
      </c>
      <c r="F329" t="s">
        <v>1100</v>
      </c>
      <c r="I329" t="s">
        <v>1884</v>
      </c>
      <c r="J329" t="s">
        <v>1089</v>
      </c>
      <c r="K329" s="228" t="s">
        <v>3953</v>
      </c>
      <c r="M329" t="str">
        <f t="shared" si="5"/>
        <v>"Légende":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v>
      </c>
    </row>
    <row r="330" spans="1:13">
      <c r="A330">
        <v>5</v>
      </c>
      <c r="B330" t="s">
        <v>1904</v>
      </c>
      <c r="D330" t="s">
        <v>1905</v>
      </c>
      <c r="E330" t="s">
        <v>1180</v>
      </c>
      <c r="F330" t="s">
        <v>1087</v>
      </c>
      <c r="H330" t="s">
        <v>1075</v>
      </c>
      <c r="I330" t="s">
        <v>1906</v>
      </c>
      <c r="J330" t="s">
        <v>1089</v>
      </c>
      <c r="K330" s="228" t="s">
        <v>3936</v>
      </c>
      <c r="M330" t="str">
        <f t="shared" si="5"/>
        <v>"Lien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v>
      </c>
    </row>
    <row r="331" spans="1:13">
      <c r="A331">
        <v>5</v>
      </c>
      <c r="B331" t="s">
        <v>1934</v>
      </c>
      <c r="D331" t="s">
        <v>1935</v>
      </c>
      <c r="E331" t="s">
        <v>1156</v>
      </c>
      <c r="F331" t="s">
        <v>1087</v>
      </c>
      <c r="G331" t="s">
        <v>1074</v>
      </c>
      <c r="I331" t="s">
        <v>1936</v>
      </c>
      <c r="J331" t="s">
        <v>1083</v>
      </c>
      <c r="K331" s="228" t="s">
        <v>2930</v>
      </c>
      <c r="M331" t="str">
        <f t="shared" si="5"/>
        <v>"Maelström": {
  "Name" : "Maelström",
  "OV" : "Maelstrom",
  "Level" : 5,
  "BBE" : "",
  "School" : "Évocation",
  "Incantation" : "1 action",
  "Type" : "Concentration",
  "Description" : "Les créatures dans un rayon de 9 m doivent réussir un JdS de For. ou subir 6d6 dégâts contondants et être tirées vers le centre.",
  "Classes" :["DRUID"]
   }</v>
      </c>
    </row>
    <row r="332" spans="1:13">
      <c r="A332">
        <v>5</v>
      </c>
      <c r="B332" t="s">
        <v>1937</v>
      </c>
      <c r="D332" t="s">
        <v>1938</v>
      </c>
      <c r="E332" t="s">
        <v>1156</v>
      </c>
      <c r="F332" t="s">
        <v>1087</v>
      </c>
      <c r="G332" t="s">
        <v>1074</v>
      </c>
      <c r="I332" t="s">
        <v>1939</v>
      </c>
      <c r="J332" t="s">
        <v>1089</v>
      </c>
      <c r="K332" s="228" t="s">
        <v>3936</v>
      </c>
      <c r="M332" t="str">
        <f t="shared" si="5"/>
        <v>"Main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v>
      </c>
    </row>
    <row r="333" spans="1:13">
      <c r="A333">
        <v>5</v>
      </c>
      <c r="B333" t="s">
        <v>1994</v>
      </c>
      <c r="C333" t="s">
        <v>1995</v>
      </c>
      <c r="D333" t="s">
        <v>1996</v>
      </c>
      <c r="E333" t="s">
        <v>1110</v>
      </c>
      <c r="F333" t="s">
        <v>1095</v>
      </c>
      <c r="I333" t="s">
        <v>1997</v>
      </c>
      <c r="J333" t="s">
        <v>1089</v>
      </c>
      <c r="K333" s="228" t="s">
        <v>3963</v>
      </c>
      <c r="M333" t="str">
        <f t="shared" si="5"/>
        <v>"Mission":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v>
      </c>
    </row>
    <row r="334" spans="1:13">
      <c r="A334">
        <v>5</v>
      </c>
      <c r="B334" t="s">
        <v>2002</v>
      </c>
      <c r="D334" t="s">
        <v>2003</v>
      </c>
      <c r="E334" t="s">
        <v>1110</v>
      </c>
      <c r="F334" t="s">
        <v>1087</v>
      </c>
      <c r="G334" t="s">
        <v>1074</v>
      </c>
      <c r="I334" t="s">
        <v>2004</v>
      </c>
      <c r="J334" t="s">
        <v>1089</v>
      </c>
      <c r="K334" s="228" t="s">
        <v>3939</v>
      </c>
      <c r="M334" t="str">
        <f t="shared" si="5"/>
        <v>"Modification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v>
      </c>
    </row>
    <row r="335" spans="1:13">
      <c r="A335">
        <v>5</v>
      </c>
      <c r="B335" t="s">
        <v>2052</v>
      </c>
      <c r="D335" t="s">
        <v>2053</v>
      </c>
      <c r="E335" t="s">
        <v>1156</v>
      </c>
      <c r="F335" t="s">
        <v>1087</v>
      </c>
      <c r="G335" t="s">
        <v>1074</v>
      </c>
      <c r="I335" t="s">
        <v>2054</v>
      </c>
      <c r="J335" t="s">
        <v>1089</v>
      </c>
      <c r="K335" s="228" t="s">
        <v>3936</v>
      </c>
      <c r="M335" t="str">
        <f t="shared" si="5"/>
        <v>"Mur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336" spans="1:13">
      <c r="A336">
        <v>5</v>
      </c>
      <c r="B336" t="s">
        <v>2058</v>
      </c>
      <c r="D336" t="s">
        <v>2059</v>
      </c>
      <c r="E336" t="s">
        <v>1156</v>
      </c>
      <c r="F336" t="s">
        <v>1087</v>
      </c>
      <c r="G336" t="s">
        <v>1074</v>
      </c>
      <c r="I336" t="s">
        <v>2060</v>
      </c>
      <c r="J336" t="s">
        <v>1083</v>
      </c>
      <c r="K336" s="228" t="s">
        <v>3926</v>
      </c>
      <c r="M336" t="str">
        <f t="shared" si="5"/>
        <v>"Mur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v>
      </c>
    </row>
    <row r="337" spans="1:13">
      <c r="A337">
        <v>5</v>
      </c>
      <c r="B337" t="s">
        <v>2061</v>
      </c>
      <c r="D337" t="s">
        <v>2062</v>
      </c>
      <c r="E337" t="s">
        <v>1156</v>
      </c>
      <c r="F337" t="s">
        <v>1087</v>
      </c>
      <c r="G337" t="s">
        <v>1074</v>
      </c>
      <c r="I337" t="s">
        <v>2063</v>
      </c>
      <c r="J337" t="s">
        <v>1089</v>
      </c>
      <c r="K337" s="228" t="s">
        <v>3927</v>
      </c>
      <c r="M337" t="str">
        <f t="shared" si="5"/>
        <v>"Mur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v>
      </c>
    </row>
    <row r="338" spans="1:13">
      <c r="A338">
        <v>5</v>
      </c>
      <c r="B338" t="s">
        <v>2085</v>
      </c>
      <c r="D338" t="s">
        <v>2086</v>
      </c>
      <c r="E338" t="s">
        <v>1099</v>
      </c>
      <c r="F338" t="s">
        <v>1087</v>
      </c>
      <c r="G338" t="s">
        <v>1074</v>
      </c>
      <c r="I338" t="s">
        <v>2087</v>
      </c>
      <c r="J338" t="s">
        <v>1089</v>
      </c>
      <c r="K338" s="228" t="s">
        <v>3925</v>
      </c>
      <c r="M338" t="str">
        <f t="shared" si="5"/>
        <v>"Nuage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v>
      </c>
    </row>
    <row r="339" spans="1:13">
      <c r="A339">
        <v>5</v>
      </c>
      <c r="B339" t="s">
        <v>2125</v>
      </c>
      <c r="D339" t="s">
        <v>2126</v>
      </c>
      <c r="E339" t="s">
        <v>1099</v>
      </c>
      <c r="F339" t="s">
        <v>1152</v>
      </c>
      <c r="G339" t="s">
        <v>1074</v>
      </c>
      <c r="I339" t="s">
        <v>2127</v>
      </c>
      <c r="J339" t="s">
        <v>1083</v>
      </c>
      <c r="K339" s="228" t="s">
        <v>3926</v>
      </c>
      <c r="M339" t="str">
        <f t="shared" si="5"/>
        <v>"Pas lointain": {
  "Name" : "Pas lointain",
  "OV" : "Far Step",
  "Level" : 5,
  "BBE" : "",
  "School" : "Invocation",
  "Incantation" : "1 action bonus",
  "Type" : "Concentration",
  "Description" : "Téléporte le lanceur à 18 m à chaque round par une action bonus.",
  "Classes" :["SORCERER", "MAGICIAN", "OCCULT_KNIGHT", "ARCANE_SWINDLER", "WIZARD"]
   }</v>
      </c>
    </row>
    <row r="340" spans="1:13">
      <c r="A340">
        <v>5</v>
      </c>
      <c r="B340" t="s">
        <v>2128</v>
      </c>
      <c r="D340" t="s">
        <v>2129</v>
      </c>
      <c r="E340" t="s">
        <v>1099</v>
      </c>
      <c r="F340" t="s">
        <v>1087</v>
      </c>
      <c r="G340" t="s">
        <v>1074</v>
      </c>
      <c r="I340" t="s">
        <v>2130</v>
      </c>
      <c r="J340" t="s">
        <v>1089</v>
      </c>
      <c r="K340" s="228" t="s">
        <v>2945</v>
      </c>
      <c r="M340" t="str">
        <f t="shared" si="5"/>
        <v>"Passage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v>
      </c>
    </row>
    <row r="341" spans="1:13">
      <c r="A341">
        <v>5</v>
      </c>
      <c r="B341" t="s">
        <v>2134</v>
      </c>
      <c r="D341" t="s">
        <v>2135</v>
      </c>
      <c r="E341" t="s">
        <v>1086</v>
      </c>
      <c r="F341" t="s">
        <v>1087</v>
      </c>
      <c r="I341" t="s">
        <v>2136</v>
      </c>
      <c r="J341" t="s">
        <v>1089</v>
      </c>
      <c r="K341" s="228" t="s">
        <v>3936</v>
      </c>
      <c r="M341" t="str">
        <f t="shared" si="5"/>
        <v>"Passe-muraille": {
  "Name" : "Passe-muraille",
  "OV" : "Passwall",
  "Level" : 5,
  "BBE" : "",
  "School" : "Transmutation",
  "Incantation" : "1 action",
  "Type" : "",
  "Description" : "Ouvre un passage de 1,50 x 2,50 x 6 m à travers de la pierre, du bois ou du plâtre.",
  "Classes" :["MAGICIAN", "OCCULT_KNIGHT", "ARCANE_SWINDLER"]
   }</v>
      </c>
    </row>
    <row r="342" spans="1:13">
      <c r="A342">
        <v>5</v>
      </c>
      <c r="B342" t="s">
        <v>2146</v>
      </c>
      <c r="D342" t="s">
        <v>2147</v>
      </c>
      <c r="E342" t="s">
        <v>1110</v>
      </c>
      <c r="F342" t="s">
        <v>1087</v>
      </c>
      <c r="I342" t="s">
        <v>2148</v>
      </c>
      <c r="J342" t="s">
        <v>1083</v>
      </c>
      <c r="K342" s="228" t="s">
        <v>3924</v>
      </c>
      <c r="M342" t="str">
        <f t="shared" si="5"/>
        <v>"Perturbations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v>
      </c>
    </row>
    <row r="343" spans="1:13">
      <c r="A343">
        <v>5</v>
      </c>
      <c r="B343" t="s">
        <v>2242</v>
      </c>
      <c r="C343" t="s">
        <v>2243</v>
      </c>
      <c r="D343" t="s">
        <v>2244</v>
      </c>
      <c r="E343" t="s">
        <v>1122</v>
      </c>
      <c r="F343" t="s">
        <v>1133</v>
      </c>
      <c r="I343" t="s">
        <v>2245</v>
      </c>
      <c r="J343" t="s">
        <v>1089</v>
      </c>
      <c r="K343" s="228" t="s">
        <v>2942</v>
      </c>
      <c r="M343" t="str">
        <f t="shared" si="5"/>
        <v>"Rappel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v>
      </c>
    </row>
    <row r="344" spans="1:13">
      <c r="A344">
        <v>5</v>
      </c>
      <c r="B344" t="s">
        <v>2281</v>
      </c>
      <c r="D344" t="s">
        <v>2282</v>
      </c>
      <c r="E344" t="s">
        <v>1086</v>
      </c>
      <c r="F344" t="s">
        <v>1133</v>
      </c>
      <c r="I344" t="s">
        <v>2283</v>
      </c>
      <c r="J344" t="s">
        <v>1089</v>
      </c>
      <c r="K344" s="228" t="s">
        <v>2930</v>
      </c>
      <c r="M344" t="str">
        <f t="shared" si="5"/>
        <v>"Réincarnation": {
  "Name" : "Réincarnation",
  "OV" : "Reincarnate",
  "Level" : 5,
  "BBE" : "",
  "School" : "Transmutation",
  "Incantation" : "1 heure",
  "Type" : "",
  "Description" : "Réincarne l'âme d'un humanoïde mort depuis 10 jours max. La race du nouveau corps est déterminée au hasard.",
  "Classes" :["DRUID"]
   }</v>
      </c>
    </row>
    <row r="345" spans="1:13">
      <c r="A345">
        <v>5</v>
      </c>
      <c r="B345" t="s">
        <v>2305</v>
      </c>
      <c r="D345" t="s">
        <v>2306</v>
      </c>
      <c r="E345" t="s">
        <v>1080</v>
      </c>
      <c r="F345" t="s">
        <v>1087</v>
      </c>
      <c r="I345" t="s">
        <v>2307</v>
      </c>
      <c r="J345" t="s">
        <v>1089</v>
      </c>
      <c r="K345" s="228" t="s">
        <v>2933</v>
      </c>
      <c r="M345" t="str">
        <f t="shared" si="5"/>
        <v>"Restauration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v>
      </c>
    </row>
    <row r="346" spans="1:13">
      <c r="A346">
        <v>5</v>
      </c>
      <c r="B346" t="s">
        <v>2314</v>
      </c>
      <c r="D346" t="s">
        <v>2315</v>
      </c>
      <c r="E346" t="s">
        <v>1129</v>
      </c>
      <c r="F346" t="s">
        <v>1095</v>
      </c>
      <c r="I346" t="s">
        <v>2316</v>
      </c>
      <c r="J346" t="s">
        <v>1089</v>
      </c>
      <c r="K346" s="228" t="s">
        <v>3945</v>
      </c>
      <c r="M346" t="str">
        <f t="shared" si="5"/>
        <v>"Rêve":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v>
      </c>
    </row>
    <row r="347" spans="1:13">
      <c r="A347">
        <v>5</v>
      </c>
      <c r="B347" t="s">
        <v>2329</v>
      </c>
      <c r="D347" t="s">
        <v>2330</v>
      </c>
      <c r="E347" t="s">
        <v>1156</v>
      </c>
      <c r="F347" t="s">
        <v>2331</v>
      </c>
      <c r="I347" t="s">
        <v>2332</v>
      </c>
      <c r="J347" t="s">
        <v>1089</v>
      </c>
      <c r="K347" s="228" t="s">
        <v>5669</v>
      </c>
      <c r="M347" t="str">
        <f t="shared" si="5"/>
        <v>"Sanctification": {
  "Name" : "Sanctification",
  "OV" : "Hallow",
  "Level" : 5,
  "BBE" : "",
  "School" : "Évocation",
  "Incantation" : "24 heures",
  "Type" : "",
  "Description" : "Empêche célestes, élémentaires, fiélons, fées et morts-vivants d'entrer dans un rayon de 18 m et protège/handicape les cibles.",
  "Classes" :[ "CLERK", "FIENDISH"]
   }</v>
      </c>
    </row>
    <row r="348" spans="1:13">
      <c r="A348">
        <v>5</v>
      </c>
      <c r="B348" t="s">
        <v>2345</v>
      </c>
      <c r="D348" t="s">
        <v>2346</v>
      </c>
      <c r="E348" t="s">
        <v>1180</v>
      </c>
      <c r="F348" t="s">
        <v>1100</v>
      </c>
      <c r="G348" t="s">
        <v>1074</v>
      </c>
      <c r="I348" t="s">
        <v>2347</v>
      </c>
      <c r="J348" t="s">
        <v>1089</v>
      </c>
      <c r="K348" s="228" t="s">
        <v>3964</v>
      </c>
      <c r="M348" t="str">
        <f t="shared" si="5"/>
        <v>"Scrutation":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v>
      </c>
    </row>
    <row r="349" spans="1:13">
      <c r="A349">
        <v>5</v>
      </c>
      <c r="B349" t="s">
        <v>2384</v>
      </c>
      <c r="C349" t="s">
        <v>2385</v>
      </c>
      <c r="D349" t="s">
        <v>2386</v>
      </c>
      <c r="E349" t="s">
        <v>1156</v>
      </c>
      <c r="F349" t="s">
        <v>1087</v>
      </c>
      <c r="I349" t="s">
        <v>2387</v>
      </c>
      <c r="J349" t="s">
        <v>1089</v>
      </c>
      <c r="K349" s="228" t="s">
        <v>2933</v>
      </c>
      <c r="M349" t="str">
        <f t="shared" si="5"/>
        <v>"Soins de groupe": {
  "Name" : "Soins de groupe",
  "OV" : "Mass Cure Wounds",
  "Level" : 5,
  "BBE" : "Soin des blessures de groupe",
  "School" : "Évocation",
  "Incantation" : "1 action",
  "Type" : "",
  "Description" : "Jusqu'à 6 créatures récupèrent 3d8+Mod.Carac.Inc pv (+1d8 pv/niv).",
  "Classes" :["BARD",  "CLERK", "DRUID"]
   }</v>
      </c>
    </row>
    <row r="350" spans="1:13">
      <c r="A350">
        <v>5</v>
      </c>
      <c r="B350" t="s">
        <v>2428</v>
      </c>
      <c r="D350" t="s">
        <v>2429</v>
      </c>
      <c r="E350" t="s">
        <v>1086</v>
      </c>
      <c r="F350" t="s">
        <v>1087</v>
      </c>
      <c r="G350" t="s">
        <v>1074</v>
      </c>
      <c r="I350" t="s">
        <v>2430</v>
      </c>
      <c r="J350" t="s">
        <v>1089</v>
      </c>
      <c r="K350" s="228" t="s">
        <v>5678</v>
      </c>
      <c r="M350" t="str">
        <f t="shared" si="5"/>
        <v>"Télékinésie":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"GREAT_OLD"]
   }</v>
      </c>
    </row>
    <row r="351" spans="1:13">
      <c r="A351">
        <v>5</v>
      </c>
      <c r="B351" t="s">
        <v>2500</v>
      </c>
      <c r="D351" t="s">
        <v>2501</v>
      </c>
      <c r="E351" t="s">
        <v>1086</v>
      </c>
      <c r="F351" t="s">
        <v>1087</v>
      </c>
      <c r="I351" t="s">
        <v>2502</v>
      </c>
      <c r="J351" t="s">
        <v>1083</v>
      </c>
      <c r="K351" s="228" t="s">
        <v>3951</v>
      </c>
      <c r="M351" t="str">
        <f t="shared" si="5"/>
        <v>"Transmutation de la pierre": {
  "Name" : "Transmutation de la pierre",
  "OV" : "Transmute Rock",
  "Level" : 5,
  "BBE" : "",
  "School" : "Transmutation",
  "Incantation" : "1 action",
  "Type" : "",
  "Description" : "Transforme un cube de 12 m de roche en boue ou de boue en roche.",
  "Classes" :["DRUID", "MAGICIAN", "OCCULT_KNIGHT", "ARCANE_SWINDLER"]
   }</v>
      </c>
    </row>
    <row r="352" spans="1:13">
      <c r="A352">
        <v>5</v>
      </c>
      <c r="B352" t="s">
        <v>2516</v>
      </c>
      <c r="D352" t="s">
        <v>2517</v>
      </c>
      <c r="E352" t="s">
        <v>1156</v>
      </c>
      <c r="F352" t="s">
        <v>1087</v>
      </c>
      <c r="I352" t="s">
        <v>2518</v>
      </c>
      <c r="J352" t="s">
        <v>1149</v>
      </c>
      <c r="K352" s="228" t="s">
        <v>2939</v>
      </c>
      <c r="M352" t="str">
        <f t="shared" si="5"/>
        <v>"Vague destructrice": {
  "Name" : "Vague destructrice",
  "OV" : "Destructive Wave",
  "Level" : 5,
  "BBE" : "",
  "School" : "Évocation",
  "Incantation" : "1 action",
  "Type" : "",
  "Description" : "Les cibles dans un rayon de 9 m doivent réussir un JdS de Con. ou subir 5d6 de tonnerre et 5d6 radiants ou nécrotiques.",
  "Classes" :["PALADIN"]
   }</v>
      </c>
    </row>
    <row r="353" spans="1:13">
      <c r="A353">
        <v>6</v>
      </c>
      <c r="B353" t="s">
        <v>1097</v>
      </c>
      <c r="D353" t="s">
        <v>1098</v>
      </c>
      <c r="E353" t="s">
        <v>1099</v>
      </c>
      <c r="F353" t="s">
        <v>1100</v>
      </c>
      <c r="I353" t="s">
        <v>1101</v>
      </c>
      <c r="J353" t="s">
        <v>1089</v>
      </c>
      <c r="K353" s="228" t="s">
        <v>2927</v>
      </c>
      <c r="M353" t="str">
        <f t="shared" si="5"/>
        <v>"Allié planaire": {
  "Name" : "Allié planaire",
  "OV" : "Planar Ally",
  "Level" : 6,
  "BBE" : "",
  "School" : "Invocation",
  "Incantation" : "10 minutes",
  "Type" : "",
  "Description" : "Invoque un céleste, un élémentaire ou un fiélon qui aidera le lanceur contre paiement (1000 po/h, sacrifice, quête, etc).",
  "Classes" :[ "CLERK"]
   }</v>
      </c>
    </row>
    <row r="354" spans="1:13">
      <c r="A354">
        <v>6</v>
      </c>
      <c r="B354" t="s">
        <v>1218</v>
      </c>
      <c r="D354" t="s">
        <v>1219</v>
      </c>
      <c r="E354" t="s">
        <v>1156</v>
      </c>
      <c r="F354" t="s">
        <v>1087</v>
      </c>
      <c r="G354" t="s">
        <v>1074</v>
      </c>
      <c r="I354" t="s">
        <v>1220</v>
      </c>
      <c r="J354" t="s">
        <v>1089</v>
      </c>
      <c r="K354" s="228" t="s">
        <v>2927</v>
      </c>
      <c r="M354" t="str">
        <f t="shared" si="5"/>
        <v>"Barrière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v>
      </c>
    </row>
    <row r="355" spans="1:13">
      <c r="A355">
        <v>6</v>
      </c>
      <c r="B355" t="s">
        <v>1227</v>
      </c>
      <c r="D355" t="s">
        <v>1228</v>
      </c>
      <c r="E355" t="s">
        <v>1080</v>
      </c>
      <c r="F355" t="s">
        <v>1100</v>
      </c>
      <c r="I355" t="s">
        <v>1229</v>
      </c>
      <c r="J355" t="s">
        <v>1083</v>
      </c>
      <c r="K355" s="228" t="s">
        <v>2930</v>
      </c>
      <c r="M355" t="str">
        <f t="shared" si="5"/>
        <v>"Bosquet des druides": {
  "Name" : "Bosquet des druides",
  "OV" : "Druid Grove",
  "Level" : 6,
  "BBE" : "",
  "School" : "Abjuration",
  "Incantation" : "10 minutes",
  "Type" : "",
  "Description" : "Protège une zone de 27 x 27 x 27 m par un brouillard, des lianes, des arbres animés, ou autres effets.",
  "Classes" :["DRUID"]
   }</v>
      </c>
    </row>
    <row r="356" spans="1:13">
      <c r="A356">
        <v>6</v>
      </c>
      <c r="B356" t="s">
        <v>1253</v>
      </c>
      <c r="D356" t="s">
        <v>1254</v>
      </c>
      <c r="E356" t="s">
        <v>1122</v>
      </c>
      <c r="F356" t="s">
        <v>1255</v>
      </c>
      <c r="I356" t="s">
        <v>1256</v>
      </c>
      <c r="J356" t="s">
        <v>1083</v>
      </c>
      <c r="K356" s="228" t="s">
        <v>3931</v>
      </c>
      <c r="M356" t="str">
        <f t="shared" si="5"/>
        <v>"Cage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v>
      </c>
    </row>
    <row r="357" spans="1:13">
      <c r="A357">
        <v>6</v>
      </c>
      <c r="B357" t="s">
        <v>1265</v>
      </c>
      <c r="D357" t="s">
        <v>1266</v>
      </c>
      <c r="E357" t="s">
        <v>1122</v>
      </c>
      <c r="F357" t="s">
        <v>1087</v>
      </c>
      <c r="I357" t="s">
        <v>1267</v>
      </c>
      <c r="J357" t="s">
        <v>1089</v>
      </c>
      <c r="K357" s="228" t="s">
        <v>3926</v>
      </c>
      <c r="M357" t="str">
        <f t="shared" si="5"/>
        <v>"Cercle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v>
      </c>
    </row>
    <row r="358" spans="1:13">
      <c r="A358">
        <v>6</v>
      </c>
      <c r="B358" t="s">
        <v>1280</v>
      </c>
      <c r="D358" t="s">
        <v>1281</v>
      </c>
      <c r="E358" t="s">
        <v>1156</v>
      </c>
      <c r="F358" t="s">
        <v>1087</v>
      </c>
      <c r="I358" t="s">
        <v>1282</v>
      </c>
      <c r="J358" t="s">
        <v>1089</v>
      </c>
      <c r="K358" s="228" t="s">
        <v>3925</v>
      </c>
      <c r="M358" t="str">
        <f t="shared" si="5"/>
        <v>"Chaîne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v>
      </c>
    </row>
    <row r="359" spans="1:13">
      <c r="A359">
        <v>6</v>
      </c>
      <c r="B359" t="s">
        <v>1383</v>
      </c>
      <c r="D359" t="s">
        <v>1384</v>
      </c>
      <c r="E359" t="s">
        <v>1122</v>
      </c>
      <c r="F359" t="s">
        <v>1087</v>
      </c>
      <c r="I359" t="s">
        <v>1385</v>
      </c>
      <c r="J359" t="s">
        <v>1089</v>
      </c>
      <c r="K359" s="228" t="s">
        <v>2927</v>
      </c>
      <c r="M359" t="str">
        <f t="shared" si="5"/>
        <v>"Contamination": {
  "Name" : "Contamination",
  "OV" : "Harm",
  "Level" : 6,
  "BBE" : "",
  "School" : "Nécromancie",
  "Incantation" : "1 action",
  "Type" : "",
  "Description" : "La cible doit réussir un JdS de Con. ou subir 14d6 dégâts nécrotiques. Le sort ne peut pas la tuer toutefois.",
  "Classes" :[ "CLERK"]
   }</v>
      </c>
    </row>
    <row r="360" spans="1:13">
      <c r="A360">
        <v>6</v>
      </c>
      <c r="B360" t="s">
        <v>1405</v>
      </c>
      <c r="D360" t="s">
        <v>1406</v>
      </c>
      <c r="E360" t="s">
        <v>1099</v>
      </c>
      <c r="F360" t="s">
        <v>1095</v>
      </c>
      <c r="H360" t="s">
        <v>1075</v>
      </c>
      <c r="I360" t="s">
        <v>1407</v>
      </c>
      <c r="J360" t="s">
        <v>1089</v>
      </c>
      <c r="K360" s="228" t="s">
        <v>3936</v>
      </c>
      <c r="M360" t="str">
        <f t="shared" si="5"/>
        <v>"Convocations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v>
      </c>
    </row>
    <row r="361" spans="1:13">
      <c r="A361">
        <v>6</v>
      </c>
      <c r="B361" t="s">
        <v>1442</v>
      </c>
      <c r="D361" t="s">
        <v>1443</v>
      </c>
      <c r="E361" t="s">
        <v>1122</v>
      </c>
      <c r="F361" t="s">
        <v>1095</v>
      </c>
      <c r="I361" t="s">
        <v>1444</v>
      </c>
      <c r="J361" t="s">
        <v>1089</v>
      </c>
      <c r="K361" s="228" t="s">
        <v>3965</v>
      </c>
      <c r="M361" t="str">
        <f t="shared" si="5"/>
        <v>"Création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v>
      </c>
    </row>
    <row r="362" spans="1:13">
      <c r="A362">
        <v>6</v>
      </c>
      <c r="B362" t="s">
        <v>1439</v>
      </c>
      <c r="D362" t="s">
        <v>1440</v>
      </c>
      <c r="E362" t="s">
        <v>1086</v>
      </c>
      <c r="F362" t="s">
        <v>1133</v>
      </c>
      <c r="I362" t="s">
        <v>1441</v>
      </c>
      <c r="J362" t="s">
        <v>1083</v>
      </c>
      <c r="K362" s="228" t="s">
        <v>3936</v>
      </c>
      <c r="M362" t="str">
        <f t="shared" si="5"/>
        <v>"Création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v>
      </c>
    </row>
    <row r="363" spans="1:13">
      <c r="A363">
        <v>6</v>
      </c>
      <c r="B363" t="s">
        <v>1458</v>
      </c>
      <c r="D363" t="s">
        <v>1459</v>
      </c>
      <c r="E363" t="s">
        <v>1110</v>
      </c>
      <c r="F363" t="s">
        <v>1087</v>
      </c>
      <c r="G363" t="s">
        <v>1074</v>
      </c>
      <c r="I363" t="s">
        <v>1460</v>
      </c>
      <c r="J363" t="s">
        <v>1089</v>
      </c>
      <c r="K363" s="228" t="s">
        <v>3939</v>
      </c>
      <c r="M363" t="str">
        <f t="shared" si="5"/>
        <v>"Danse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v>
      </c>
    </row>
    <row r="364" spans="1:13">
      <c r="A364">
        <v>6</v>
      </c>
      <c r="B364" t="s">
        <v>1483</v>
      </c>
      <c r="D364" t="s">
        <v>1484</v>
      </c>
      <c r="E364" t="s">
        <v>1086</v>
      </c>
      <c r="F364" t="s">
        <v>1087</v>
      </c>
      <c r="I364" t="s">
        <v>1485</v>
      </c>
      <c r="J364" t="s">
        <v>1089</v>
      </c>
      <c r="K364" s="228" t="s">
        <v>3925</v>
      </c>
      <c r="M364" t="str">
        <f t="shared" si="5"/>
        <v>"Désintégration":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v>
      </c>
    </row>
    <row r="365" spans="1:13">
      <c r="A365">
        <v>6</v>
      </c>
      <c r="B365" t="s">
        <v>1511</v>
      </c>
      <c r="D365" t="s">
        <v>1512</v>
      </c>
      <c r="E365" t="s">
        <v>1099</v>
      </c>
      <c r="F365" t="s">
        <v>1087</v>
      </c>
      <c r="I365" t="s">
        <v>1513</v>
      </c>
      <c r="J365" t="s">
        <v>1083</v>
      </c>
      <c r="K365" s="228" t="s">
        <v>3926</v>
      </c>
      <c r="M365" t="str">
        <f t="shared" si="5"/>
        <v>"Diversion": {
  "Name" : "Diversion",
  "OV" : "Scatter",
  "Level" : 6,
  "BBE" : "",
  "School" : "Invocation",
  "Incantation" : "1 action",
  "Type" : "",
  "Description" : "Jusqu'à 5 créatures sont téléportées (JdS de Sag. si non consentantes) dans un rayon de 36 m.",
  "Classes" :["SORCERER", "MAGICIAN", "OCCULT_KNIGHT", "ARCANE_SWINDLER", "WIZARD"]
   }</v>
      </c>
    </row>
    <row r="366" spans="1:13">
      <c r="A366">
        <v>6</v>
      </c>
      <c r="B366" t="s">
        <v>1635</v>
      </c>
      <c r="D366" t="s">
        <v>1636</v>
      </c>
      <c r="E366" t="s">
        <v>1099</v>
      </c>
      <c r="F366" t="s">
        <v>1100</v>
      </c>
      <c r="I366" t="s">
        <v>1637</v>
      </c>
      <c r="J366" t="s">
        <v>1089</v>
      </c>
      <c r="K366" s="228" t="s">
        <v>2934</v>
      </c>
      <c r="M366" t="str">
        <f t="shared" si="5"/>
        <v>"Festin des héros": {
  "Name" : "Festin des héros",
  "OV" : "Heroes' Feast",
  "Level" : 6,
  "BBE" : "",
  "School" : "Invocation",
  "Incantation" : "10 minutes",
  "Type" : "",
  "Description" : "Produit un festin pour 12 convives qui guérit des maladies, immunise au poison et augmente les pv de 2d10 durant 24h.",
  "Classes" :[ "CLERK", "DRUID"]
   }</v>
      </c>
    </row>
    <row r="367" spans="1:13">
      <c r="A367">
        <v>6</v>
      </c>
      <c r="B367" t="s">
        <v>1740</v>
      </c>
      <c r="D367" t="s">
        <v>1741</v>
      </c>
      <c r="E367" t="s">
        <v>1080</v>
      </c>
      <c r="F367" t="s">
        <v>1087</v>
      </c>
      <c r="G367" t="s">
        <v>1074</v>
      </c>
      <c r="I367" t="s">
        <v>1742</v>
      </c>
      <c r="J367" t="s">
        <v>1089</v>
      </c>
      <c r="K367" s="228" t="s">
        <v>3925</v>
      </c>
      <c r="M367" t="str">
        <f t="shared" si="5"/>
        <v>"Globe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v>
      </c>
    </row>
    <row r="368" spans="1:13">
      <c r="A368">
        <v>6</v>
      </c>
      <c r="B368" t="s">
        <v>1758</v>
      </c>
      <c r="D368" t="s">
        <v>1759</v>
      </c>
      <c r="E368" t="s">
        <v>1156</v>
      </c>
      <c r="F368" t="s">
        <v>1087</v>
      </c>
      <c r="I368" t="s">
        <v>1760</v>
      </c>
      <c r="J368" t="s">
        <v>1089</v>
      </c>
      <c r="K368" s="228" t="s">
        <v>2934</v>
      </c>
      <c r="M368" t="str">
        <f t="shared" si="5"/>
        <v>"Guérison": {
  "Name" : "Guérison",
  "OV" : "Heal",
  "Level" : 6,
  "BBE" : "",
  "School" : "Évocation",
  "Incantation" : "1 action",
  "Type" : "",
  "Description" : "1 créature récupère 70 pv et est guérie des maladies, de l'aveuglement et de la surdité (+10 pv/niv).",
  "Classes" :[ "CLERK", "DRUID"]
   }</v>
      </c>
    </row>
    <row r="369" spans="1:13">
      <c r="A369">
        <v>6</v>
      </c>
      <c r="B369" t="s">
        <v>1779</v>
      </c>
      <c r="D369" t="s">
        <v>1780</v>
      </c>
      <c r="E369" t="s">
        <v>1129</v>
      </c>
      <c r="F369" t="s">
        <v>1087</v>
      </c>
      <c r="I369" t="s">
        <v>1781</v>
      </c>
      <c r="J369" t="s">
        <v>1089</v>
      </c>
      <c r="K369" s="228" t="s">
        <v>3939</v>
      </c>
      <c r="M369" t="str">
        <f t="shared" si="5"/>
        <v>"Illusion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v>
      </c>
    </row>
    <row r="370" spans="1:13">
      <c r="A370">
        <v>6</v>
      </c>
      <c r="B370" t="s">
        <v>1808</v>
      </c>
      <c r="D370" t="s">
        <v>1809</v>
      </c>
      <c r="E370" t="s">
        <v>1080</v>
      </c>
      <c r="F370" t="s">
        <v>1100</v>
      </c>
      <c r="H370" t="s">
        <v>1075</v>
      </c>
      <c r="I370" t="s">
        <v>1810</v>
      </c>
      <c r="J370" t="s">
        <v>1089</v>
      </c>
      <c r="K370" s="228" t="s">
        <v>2927</v>
      </c>
      <c r="M370" t="str">
        <f t="shared" si="5"/>
        <v>"Interdiction":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v>
      </c>
    </row>
    <row r="371" spans="1:13">
      <c r="A371">
        <v>6</v>
      </c>
      <c r="B371" t="s">
        <v>1846</v>
      </c>
      <c r="C371" t="s">
        <v>1847</v>
      </c>
      <c r="D371" t="s">
        <v>1848</v>
      </c>
      <c r="E371" t="s">
        <v>1099</v>
      </c>
      <c r="F371" t="s">
        <v>1095</v>
      </c>
      <c r="G371" t="s">
        <v>1074</v>
      </c>
      <c r="I371" t="s">
        <v>1849</v>
      </c>
      <c r="J371" t="s">
        <v>1089</v>
      </c>
      <c r="K371" s="228" t="s">
        <v>2957</v>
      </c>
      <c r="M371" t="str">
        <f t="shared" si="5"/>
        <v>"Invocation de fée": {
  "Name" : "Invocation de fée",
  "OV" : "Conjure Fey",
  "Level" : 6,
  "BBE" : "Invoquer une fée",
  "School" : "Invocation",
  "Incantation" : "1 minute",
  "Type" : "Concentration",
  "Description" : "Invoque 1 fée FP 6 amicale (FP +1/niv).",
  "Classes" :["DRUID", "WIZARD"]
   }</v>
      </c>
    </row>
    <row r="372" spans="1:13">
      <c r="A372">
        <v>6</v>
      </c>
      <c r="B372" t="s">
        <v>1960</v>
      </c>
      <c r="D372" t="s">
        <v>1961</v>
      </c>
      <c r="E372" t="s">
        <v>1086</v>
      </c>
      <c r="F372" t="s">
        <v>1095</v>
      </c>
      <c r="I372" t="s">
        <v>1962</v>
      </c>
      <c r="J372" t="s">
        <v>1089</v>
      </c>
      <c r="K372" s="228" t="s">
        <v>2930</v>
      </c>
      <c r="M372" t="str">
        <f t="shared" si="5"/>
        <v>"Marche sur le vent": {
  "Name" : "Marche sur le vent",
  "OV" : "Wind Walk",
  "Level" : 6,
  "BBE" : "",
  "School" : "Transmutation",
  "Incantation" : "1 minute",
  "Type" : "",
  "Description" : "Le lanceur et 10 créatures sont transformés en vapeur (vitesse de vol de 90 m et résistance aux dégâts d'armes non magiques).",
  "Classes" :["DRUID"]
   }</v>
      </c>
    </row>
    <row r="373" spans="1:13">
      <c r="A373">
        <v>6</v>
      </c>
      <c r="B373" t="s">
        <v>1966</v>
      </c>
      <c r="D373" t="s">
        <v>1967</v>
      </c>
      <c r="E373" t="s">
        <v>1122</v>
      </c>
      <c r="F373" t="s">
        <v>1087</v>
      </c>
      <c r="G373" t="s">
        <v>1074</v>
      </c>
      <c r="I373" t="s">
        <v>1968</v>
      </c>
      <c r="J373" t="s">
        <v>1089</v>
      </c>
      <c r="K373" s="228" t="s">
        <v>3924</v>
      </c>
      <c r="M373" t="str">
        <f t="shared" si="5"/>
        <v>"Mauvais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v>
      </c>
    </row>
    <row r="374" spans="1:13">
      <c r="A374">
        <v>6</v>
      </c>
      <c r="B374" t="s">
        <v>2036</v>
      </c>
      <c r="C374" t="s">
        <v>2037</v>
      </c>
      <c r="D374" t="s">
        <v>2038</v>
      </c>
      <c r="E374" t="s">
        <v>1099</v>
      </c>
      <c r="F374" t="s">
        <v>1087</v>
      </c>
      <c r="I374" t="s">
        <v>2039</v>
      </c>
      <c r="J374" t="s">
        <v>1089</v>
      </c>
      <c r="K374" s="228" t="s">
        <v>2927</v>
      </c>
      <c r="M374" t="str">
        <f t="shared" si="5"/>
        <v>"Mot de rappel": {
  "Name" : "Mot de rappel",
  "OV" : "Word of Recall",
  "Level" : 6,
  "BBE" : "Mot de retour",
  "School" : "Invocation",
  "Incantation" : "1 action",
  "Type" : "",
  "Description" : "Le lanceur et jusqu'à 5 autres créatures sont téléportés dans un sanctuaire préalablement choisi.",
  "Classes" :[ "CLERK"]
   }</v>
      </c>
    </row>
    <row r="375" spans="1:13">
      <c r="A375">
        <v>6</v>
      </c>
      <c r="B375" t="s">
        <v>2055</v>
      </c>
      <c r="D375" t="s">
        <v>2056</v>
      </c>
      <c r="E375" t="s">
        <v>1156</v>
      </c>
      <c r="F375" t="s">
        <v>1087</v>
      </c>
      <c r="G375" t="s">
        <v>1074</v>
      </c>
      <c r="I375" t="s">
        <v>2057</v>
      </c>
      <c r="J375" t="s">
        <v>1089</v>
      </c>
      <c r="K375" s="228" t="s">
        <v>3936</v>
      </c>
      <c r="M375" t="str">
        <f t="shared" si="5"/>
        <v>"Mur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v>
      </c>
    </row>
    <row r="376" spans="1:13">
      <c r="A376">
        <v>6</v>
      </c>
      <c r="B376" t="s">
        <v>2046</v>
      </c>
      <c r="D376" t="s">
        <v>2047</v>
      </c>
      <c r="E376" t="s">
        <v>1099</v>
      </c>
      <c r="F376" t="s">
        <v>1087</v>
      </c>
      <c r="G376" t="s">
        <v>1074</v>
      </c>
      <c r="I376" t="s">
        <v>2048</v>
      </c>
      <c r="J376" t="s">
        <v>1089</v>
      </c>
      <c r="K376" s="228" t="s">
        <v>2930</v>
      </c>
      <c r="M376" t="str">
        <f t="shared" si="5"/>
        <v>"Mur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v>
      </c>
    </row>
    <row r="377" spans="1:13">
      <c r="A377">
        <v>6</v>
      </c>
      <c r="B377" t="s">
        <v>2113</v>
      </c>
      <c r="D377" t="s">
        <v>2114</v>
      </c>
      <c r="E377" t="s">
        <v>1086</v>
      </c>
      <c r="F377" t="s">
        <v>1087</v>
      </c>
      <c r="I377" t="s">
        <v>2115</v>
      </c>
      <c r="J377" t="s">
        <v>1083</v>
      </c>
      <c r="K377" s="228" t="s">
        <v>2930</v>
      </c>
      <c r="M377" t="str">
        <f t="shared" si="5"/>
        <v>"Ossements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v>
      </c>
    </row>
    <row r="378" spans="1:13">
      <c r="A378">
        <v>6</v>
      </c>
      <c r="B378" t="s">
        <v>2152</v>
      </c>
      <c r="D378" t="s">
        <v>2153</v>
      </c>
      <c r="E378" t="s">
        <v>1086</v>
      </c>
      <c r="F378" t="s">
        <v>1087</v>
      </c>
      <c r="G378" t="s">
        <v>1074</v>
      </c>
      <c r="I378" t="s">
        <v>2154</v>
      </c>
      <c r="J378" t="s">
        <v>1089</v>
      </c>
      <c r="K378" s="228" t="s">
        <v>3931</v>
      </c>
      <c r="M378" t="str">
        <f t="shared" si="5"/>
        <v>"Pétrification":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v>
      </c>
    </row>
    <row r="379" spans="1:13">
      <c r="A379">
        <v>6</v>
      </c>
      <c r="B379" t="s">
        <v>2170</v>
      </c>
      <c r="D379" t="s">
        <v>2171</v>
      </c>
      <c r="E379" t="s">
        <v>1099</v>
      </c>
      <c r="F379" t="s">
        <v>1087</v>
      </c>
      <c r="G379" t="s">
        <v>1074</v>
      </c>
      <c r="I379" t="s">
        <v>2172</v>
      </c>
      <c r="J379" t="s">
        <v>1149</v>
      </c>
      <c r="K379" s="228" t="s">
        <v>3926</v>
      </c>
      <c r="M379" t="str">
        <f t="shared" si="5"/>
        <v>"Portail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v>
      </c>
    </row>
    <row r="380" spans="1:13">
      <c r="A380">
        <v>6</v>
      </c>
      <c r="B380" t="s">
        <v>2185</v>
      </c>
      <c r="C380" t="s">
        <v>2186</v>
      </c>
      <c r="D380" t="s">
        <v>2187</v>
      </c>
      <c r="E380" t="s">
        <v>1156</v>
      </c>
      <c r="F380" t="s">
        <v>1100</v>
      </c>
      <c r="I380" t="s">
        <v>2188</v>
      </c>
      <c r="J380" t="s">
        <v>1089</v>
      </c>
      <c r="K380" s="228" t="s">
        <v>3936</v>
      </c>
      <c r="M380" t="str">
        <f t="shared" si="5"/>
        <v>"Prévoyance": {
  "Name" : "Prévoyance",
  "OV" : "Contingency",
  "Level" : 6,
  "BBE" : "Contingence",
  "School" : "Évocation",
  "Incantation" : "10 minutes",
  "Type" : "",
  "Description" : "Conditionne l'activation d'un sort de niveau 5 ou inférieur qui peut cibler le lanceur.",
  "Classes" :["MAGICIAN", "OCCULT_KNIGHT", "ARCANE_SWINDLER"]
   }</v>
      </c>
    </row>
    <row r="381" spans="1:13">
      <c r="A381">
        <v>6</v>
      </c>
      <c r="B381" t="s">
        <v>2193</v>
      </c>
      <c r="D381" t="s">
        <v>2194</v>
      </c>
      <c r="E381" t="s">
        <v>1129</v>
      </c>
      <c r="F381" t="s">
        <v>1087</v>
      </c>
      <c r="G381" t="s">
        <v>1074</v>
      </c>
      <c r="I381" t="s">
        <v>2195</v>
      </c>
      <c r="J381" t="s">
        <v>1083</v>
      </c>
      <c r="K381" s="228" t="s">
        <v>3926</v>
      </c>
      <c r="M381" t="str">
        <f t="shared" si="5"/>
        <v>"Prison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v>
      </c>
    </row>
    <row r="382" spans="1:13">
      <c r="A382">
        <v>6</v>
      </c>
      <c r="B382" t="s">
        <v>2226</v>
      </c>
      <c r="D382" t="s">
        <v>2227</v>
      </c>
      <c r="E382" t="s">
        <v>1080</v>
      </c>
      <c r="F382" t="s">
        <v>1087</v>
      </c>
      <c r="G382" t="s">
        <v>1074</v>
      </c>
      <c r="I382" t="s">
        <v>2228</v>
      </c>
      <c r="J382" t="s">
        <v>1083</v>
      </c>
      <c r="K382" s="228" t="s">
        <v>2930</v>
      </c>
      <c r="M382" t="str">
        <f t="shared" si="5"/>
        <v>"Protection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v>
      </c>
    </row>
    <row r="383" spans="1:13">
      <c r="A383">
        <v>6</v>
      </c>
      <c r="B383" t="s">
        <v>2229</v>
      </c>
      <c r="D383" t="s">
        <v>2230</v>
      </c>
      <c r="E383" t="s">
        <v>1080</v>
      </c>
      <c r="F383" t="s">
        <v>1100</v>
      </c>
      <c r="I383" t="s">
        <v>2231</v>
      </c>
      <c r="J383" t="s">
        <v>1089</v>
      </c>
      <c r="K383" s="228" t="s">
        <v>3939</v>
      </c>
      <c r="M383" t="str">
        <f t="shared" si="5"/>
        <v>"Protections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v>
      </c>
    </row>
    <row r="384" spans="1:13">
      <c r="A384">
        <v>6</v>
      </c>
      <c r="B384" t="s">
        <v>2258</v>
      </c>
      <c r="D384" t="s">
        <v>2259</v>
      </c>
      <c r="E384" t="s">
        <v>1156</v>
      </c>
      <c r="F384" t="s">
        <v>1087</v>
      </c>
      <c r="G384" t="s">
        <v>1074</v>
      </c>
      <c r="I384" t="s">
        <v>2260</v>
      </c>
      <c r="J384" t="s">
        <v>1089</v>
      </c>
      <c r="K384" s="228" t="s">
        <v>3927</v>
      </c>
      <c r="M384" t="str">
        <f t="shared" si="5"/>
        <v>"Rayon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v>
      </c>
    </row>
    <row r="385" spans="1:13">
      <c r="A385">
        <v>6</v>
      </c>
      <c r="B385" t="s">
        <v>2317</v>
      </c>
      <c r="D385" t="s">
        <v>2318</v>
      </c>
      <c r="E385" t="s">
        <v>1086</v>
      </c>
      <c r="F385" t="s">
        <v>1087</v>
      </c>
      <c r="G385" t="s">
        <v>1074</v>
      </c>
      <c r="I385" t="s">
        <v>2319</v>
      </c>
      <c r="J385" t="s">
        <v>1083</v>
      </c>
      <c r="K385" s="228" t="s">
        <v>3929</v>
      </c>
      <c r="M385" t="str">
        <f t="shared" si="5"/>
        <v>"Sacre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v>
      </c>
    </row>
    <row r="386" spans="1:13">
      <c r="A386">
        <v>6</v>
      </c>
      <c r="B386" t="s">
        <v>2320</v>
      </c>
      <c r="D386" t="s">
        <v>2321</v>
      </c>
      <c r="E386" t="s">
        <v>1086</v>
      </c>
      <c r="F386" t="s">
        <v>1087</v>
      </c>
      <c r="G386" t="s">
        <v>1074</v>
      </c>
      <c r="I386" t="s">
        <v>2322</v>
      </c>
      <c r="J386" t="s">
        <v>1083</v>
      </c>
      <c r="K386" s="228" t="s">
        <v>3929</v>
      </c>
      <c r="M386" t="str">
        <f t="shared" si="5"/>
        <v>"Sacre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v>
      </c>
    </row>
    <row r="387" spans="1:13">
      <c r="A387">
        <v>6</v>
      </c>
      <c r="B387" t="s">
        <v>2323</v>
      </c>
      <c r="D387" t="s">
        <v>2324</v>
      </c>
      <c r="E387" t="s">
        <v>1086</v>
      </c>
      <c r="F387" t="s">
        <v>1087</v>
      </c>
      <c r="G387" t="s">
        <v>1074</v>
      </c>
      <c r="I387" t="s">
        <v>2325</v>
      </c>
      <c r="J387" t="s">
        <v>1083</v>
      </c>
      <c r="K387" s="228" t="s">
        <v>3929</v>
      </c>
      <c r="M387" t="str">
        <f t="shared" ref="M387:M450" si="6">""""&amp;B387&amp;""": {
  ""Name"" : """&amp;B387&amp;""",
  ""OV"" : """&amp;D387&amp;""",
  ""Level"" : "&amp;A387&amp;",
  ""BBE"" : """&amp;C387&amp;""",
  ""School"" : """&amp;PROPER(E387)&amp;""",
  ""Incantation"" : """&amp;F387&amp;""",
  ""Type"" : """&amp;TRIM(G387&amp;" "&amp;H387)&amp;""",
  ""Description"" : """&amp;I387&amp;""",
  ""Classes"" :["&amp;K387&amp;"]
   }"</f>
        <v>"Sacre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v>
      </c>
    </row>
    <row r="388" spans="1:13">
      <c r="A388">
        <v>6</v>
      </c>
      <c r="B388" t="s">
        <v>2326</v>
      </c>
      <c r="D388" t="s">
        <v>2327</v>
      </c>
      <c r="E388" t="s">
        <v>1086</v>
      </c>
      <c r="F388" t="s">
        <v>1087</v>
      </c>
      <c r="G388" t="s">
        <v>1074</v>
      </c>
      <c r="I388" t="s">
        <v>2328</v>
      </c>
      <c r="J388" t="s">
        <v>1083</v>
      </c>
      <c r="K388" s="228" t="s">
        <v>3929</v>
      </c>
      <c r="M388" t="str">
        <f t="shared" si="6"/>
        <v>"Sacre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v>
      </c>
    </row>
    <row r="389" spans="1:13">
      <c r="A389">
        <v>6</v>
      </c>
      <c r="B389" t="s">
        <v>2354</v>
      </c>
      <c r="C389" t="s">
        <v>2355</v>
      </c>
      <c r="D389" t="s">
        <v>2356</v>
      </c>
      <c r="E389" t="s">
        <v>1180</v>
      </c>
      <c r="F389" t="s">
        <v>1095</v>
      </c>
      <c r="G389" t="s">
        <v>1074</v>
      </c>
      <c r="I389" t="s">
        <v>2357</v>
      </c>
      <c r="J389" t="s">
        <v>1089</v>
      </c>
      <c r="K389" s="228" t="s">
        <v>2933</v>
      </c>
      <c r="M389" t="str">
        <f t="shared" si="6"/>
        <v>"Sens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v>
      </c>
    </row>
    <row r="390" spans="1:13">
      <c r="A390">
        <v>6</v>
      </c>
      <c r="B390" t="s">
        <v>2409</v>
      </c>
      <c r="C390" t="s">
        <v>2410</v>
      </c>
      <c r="D390" t="s">
        <v>2411</v>
      </c>
      <c r="E390" t="s">
        <v>1156</v>
      </c>
      <c r="F390" t="s">
        <v>1087</v>
      </c>
      <c r="I390" t="s">
        <v>2412</v>
      </c>
      <c r="J390" t="s">
        <v>1089</v>
      </c>
      <c r="K390" s="228" t="s">
        <v>3936</v>
      </c>
      <c r="M390" t="str">
        <f t="shared" si="6"/>
        <v>"Sphère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v>
      </c>
    </row>
    <row r="391" spans="1:13">
      <c r="A391">
        <v>6</v>
      </c>
      <c r="B391" t="s">
        <v>2422</v>
      </c>
      <c r="D391" t="s">
        <v>2423</v>
      </c>
      <c r="E391" t="s">
        <v>1110</v>
      </c>
      <c r="F391" t="s">
        <v>1087</v>
      </c>
      <c r="I391" t="s">
        <v>2424</v>
      </c>
      <c r="J391" t="s">
        <v>1089</v>
      </c>
      <c r="K391" s="228" t="s">
        <v>3924</v>
      </c>
      <c r="M391" t="str">
        <f t="shared" si="6"/>
        <v>"Suggestion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v>
      </c>
    </row>
    <row r="392" spans="1:13">
      <c r="A392">
        <v>6</v>
      </c>
      <c r="B392" t="s">
        <v>2465</v>
      </c>
      <c r="C392" t="s">
        <v>2466</v>
      </c>
      <c r="D392" t="s">
        <v>2467</v>
      </c>
      <c r="E392" t="s">
        <v>1086</v>
      </c>
      <c r="F392" t="s">
        <v>1087</v>
      </c>
      <c r="G392" t="s">
        <v>1074</v>
      </c>
      <c r="I392" t="s">
        <v>2468</v>
      </c>
      <c r="J392" t="s">
        <v>1089</v>
      </c>
      <c r="K392" s="228" t="s">
        <v>3927</v>
      </c>
      <c r="M392" t="str">
        <f t="shared" si="6"/>
        <v>"Terraformage":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v>
      </c>
    </row>
    <row r="393" spans="1:13">
      <c r="A393">
        <v>6</v>
      </c>
      <c r="B393" t="s">
        <v>2497</v>
      </c>
      <c r="D393" t="s">
        <v>2498</v>
      </c>
      <c r="E393" t="s">
        <v>1086</v>
      </c>
      <c r="F393" t="s">
        <v>1087</v>
      </c>
      <c r="G393" t="s">
        <v>1074</v>
      </c>
      <c r="I393" t="s">
        <v>2499</v>
      </c>
      <c r="J393" t="s">
        <v>1083</v>
      </c>
      <c r="K393" s="228" t="s">
        <v>3936</v>
      </c>
      <c r="M393" t="str">
        <f t="shared" si="6"/>
        <v>"Transformation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v>
      </c>
    </row>
    <row r="394" spans="1:13">
      <c r="A394">
        <v>6</v>
      </c>
      <c r="B394" t="s">
        <v>2503</v>
      </c>
      <c r="C394" t="s">
        <v>2504</v>
      </c>
      <c r="D394" t="s">
        <v>2505</v>
      </c>
      <c r="E394" t="s">
        <v>1099</v>
      </c>
      <c r="F394" t="s">
        <v>1087</v>
      </c>
      <c r="I394" t="s">
        <v>2506</v>
      </c>
      <c r="J394" t="s">
        <v>1089</v>
      </c>
      <c r="K394" s="228" t="s">
        <v>2930</v>
      </c>
      <c r="M394" t="str">
        <f t="shared" si="6"/>
        <v>"Transport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v>
      </c>
    </row>
    <row r="395" spans="1:13">
      <c r="A395">
        <v>6</v>
      </c>
      <c r="B395" t="s">
        <v>2512</v>
      </c>
      <c r="C395" t="s">
        <v>2513</v>
      </c>
      <c r="D395" t="s">
        <v>2514</v>
      </c>
      <c r="E395" t="s">
        <v>1122</v>
      </c>
      <c r="F395" t="s">
        <v>1095</v>
      </c>
      <c r="I395" t="s">
        <v>2515</v>
      </c>
      <c r="J395" t="s">
        <v>1089</v>
      </c>
      <c r="K395" s="228" t="s">
        <v>3936</v>
      </c>
      <c r="M395" t="str">
        <f t="shared" si="6"/>
        <v>"Urne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v>
      </c>
    </row>
    <row r="396" spans="1:13">
      <c r="A396">
        <v>6</v>
      </c>
      <c r="B396" t="s">
        <v>2532</v>
      </c>
      <c r="D396" t="s">
        <v>2533</v>
      </c>
      <c r="E396" t="s">
        <v>1180</v>
      </c>
      <c r="F396" t="s">
        <v>1087</v>
      </c>
      <c r="I396" t="s">
        <v>2534</v>
      </c>
      <c r="J396" t="s">
        <v>1089</v>
      </c>
      <c r="K396" s="228" t="s">
        <v>3955</v>
      </c>
      <c r="M396" t="str">
        <f t="shared" si="6"/>
        <v>"Vision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v>
      </c>
    </row>
    <row r="397" spans="1:13">
      <c r="A397">
        <v>7</v>
      </c>
      <c r="B397" t="s">
        <v>1243</v>
      </c>
      <c r="C397" t="s">
        <v>1244</v>
      </c>
      <c r="D397" t="s">
        <v>1245</v>
      </c>
      <c r="E397" t="s">
        <v>1156</v>
      </c>
      <c r="F397" t="s">
        <v>1087</v>
      </c>
      <c r="G397" t="s">
        <v>1074</v>
      </c>
      <c r="I397" t="s">
        <v>1246</v>
      </c>
      <c r="J397" t="s">
        <v>1089</v>
      </c>
      <c r="K397" s="228" t="s">
        <v>3925</v>
      </c>
      <c r="M397" t="str">
        <f t="shared" si="6"/>
        <v>"Boule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v>
      </c>
    </row>
    <row r="398" spans="1:13">
      <c r="A398">
        <v>7</v>
      </c>
      <c r="B398" t="s">
        <v>1250</v>
      </c>
      <c r="D398" t="s">
        <v>1251</v>
      </c>
      <c r="E398" t="s">
        <v>1156</v>
      </c>
      <c r="F398" t="s">
        <v>1087</v>
      </c>
      <c r="I398" t="s">
        <v>1252</v>
      </c>
      <c r="J398" t="s">
        <v>1089</v>
      </c>
      <c r="K398" s="228" t="s">
        <v>3945</v>
      </c>
      <c r="M398" t="str">
        <f t="shared" si="6"/>
        <v>"Cage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v>
      </c>
    </row>
    <row r="399" spans="1:13">
      <c r="A399">
        <v>7</v>
      </c>
      <c r="B399" t="s">
        <v>1289</v>
      </c>
      <c r="D399" t="s">
        <v>1290</v>
      </c>
      <c r="E399" t="s">
        <v>1099</v>
      </c>
      <c r="F399" t="s">
        <v>1087</v>
      </c>
      <c r="I399" t="s">
        <v>1291</v>
      </c>
      <c r="J399" t="s">
        <v>1089</v>
      </c>
      <c r="K399" s="228" t="s">
        <v>3966</v>
      </c>
      <c r="M399" t="str">
        <f t="shared" si="6"/>
        <v>"Changement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v>
      </c>
    </row>
    <row r="400" spans="1:13">
      <c r="A400">
        <v>7</v>
      </c>
      <c r="B400" t="s">
        <v>1427</v>
      </c>
      <c r="D400" t="s">
        <v>1428</v>
      </c>
      <c r="E400" t="s">
        <v>1156</v>
      </c>
      <c r="F400" t="s">
        <v>1087</v>
      </c>
      <c r="I400" t="s">
        <v>1429</v>
      </c>
      <c r="J400" t="s">
        <v>1083</v>
      </c>
      <c r="K400" s="228" t="s">
        <v>3926</v>
      </c>
      <c r="M400" t="str">
        <f t="shared" si="6"/>
        <v>"Couronne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v>
      </c>
    </row>
    <row r="401" spans="1:13">
      <c r="A401">
        <v>7</v>
      </c>
      <c r="B401" t="s">
        <v>1501</v>
      </c>
      <c r="C401" t="s">
        <v>1502</v>
      </c>
      <c r="D401" t="s">
        <v>1503</v>
      </c>
      <c r="E401" t="s">
        <v>1086</v>
      </c>
      <c r="F401" t="s">
        <v>1087</v>
      </c>
      <c r="I401" t="s">
        <v>1504</v>
      </c>
      <c r="J401" t="s">
        <v>1089</v>
      </c>
      <c r="K401" s="228" t="s">
        <v>3936</v>
      </c>
      <c r="M401" t="str">
        <f t="shared" si="6"/>
        <v>"Dissimulation":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v>
      </c>
    </row>
    <row r="402" spans="1:13">
      <c r="A402">
        <v>7</v>
      </c>
      <c r="B402" t="s">
        <v>1516</v>
      </c>
      <c r="D402" t="s">
        <v>1517</v>
      </c>
      <c r="E402" t="s">
        <v>1122</v>
      </c>
      <c r="F402" t="s">
        <v>1087</v>
      </c>
      <c r="I402" t="s">
        <v>1518</v>
      </c>
      <c r="J402" t="s">
        <v>1089</v>
      </c>
      <c r="K402" s="228" t="s">
        <v>3926</v>
      </c>
      <c r="M402" t="str">
        <f t="shared" si="6"/>
        <v>"Doigt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v>
      </c>
    </row>
    <row r="403" spans="1:13">
      <c r="A403">
        <v>7</v>
      </c>
      <c r="B403" t="s">
        <v>1586</v>
      </c>
      <c r="D403" t="s">
        <v>1587</v>
      </c>
      <c r="E403" t="s">
        <v>1156</v>
      </c>
      <c r="F403" t="s">
        <v>1087</v>
      </c>
      <c r="G403" t="s">
        <v>1074</v>
      </c>
      <c r="I403" t="s">
        <v>1588</v>
      </c>
      <c r="J403" t="s">
        <v>1089</v>
      </c>
      <c r="K403" s="228" t="s">
        <v>3939</v>
      </c>
      <c r="M403" t="str">
        <f t="shared" si="6"/>
        <v>"Épée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v>
      </c>
    </row>
    <row r="404" spans="1:13">
      <c r="A404">
        <v>7</v>
      </c>
      <c r="B404" t="s">
        <v>1682</v>
      </c>
      <c r="D404" t="s">
        <v>1683</v>
      </c>
      <c r="E404" t="s">
        <v>1086</v>
      </c>
      <c r="F404" t="s">
        <v>1087</v>
      </c>
      <c r="I404" t="s">
        <v>1684</v>
      </c>
      <c r="J404" t="s">
        <v>1089</v>
      </c>
      <c r="K404" s="228" t="s">
        <v>3924</v>
      </c>
      <c r="M404" t="str">
        <f t="shared" si="6"/>
        <v>"Forme éthérée": {
  "Name" : "Forme éthérée",
  "OV" : "Etherealness",
  "Level" : 7,
  "BBE" : "",
  "School" : "Transmutation",
  "Incantation" : "1 action",
  "Type" : "",
  "Description" : "Le lanceur est projetté dans le plan éthéré (nbre de créatures/niv).",
  "Classes" :["BARD", "SORCERER", "MAGICIAN", "OCCULT_KNIGHT", "ARCANE_SWINDLER", "WIZARD"]
   }</v>
      </c>
    </row>
    <row r="405" spans="1:13">
      <c r="A405">
        <v>7</v>
      </c>
      <c r="B405" t="s">
        <v>1811</v>
      </c>
      <c r="D405" t="s">
        <v>1812</v>
      </c>
      <c r="E405" t="s">
        <v>1086</v>
      </c>
      <c r="F405" t="s">
        <v>1087</v>
      </c>
      <c r="G405" t="s">
        <v>1074</v>
      </c>
      <c r="I405" t="s">
        <v>1813</v>
      </c>
      <c r="J405" t="s">
        <v>1089</v>
      </c>
      <c r="K405" s="228" t="s">
        <v>3927</v>
      </c>
      <c r="M405" t="str">
        <f t="shared" si="6"/>
        <v>"Inversion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v>
      </c>
    </row>
    <row r="406" spans="1:13">
      <c r="A406">
        <v>7</v>
      </c>
      <c r="B406" t="s">
        <v>1836</v>
      </c>
      <c r="C406" t="s">
        <v>1837</v>
      </c>
      <c r="D406" t="s">
        <v>1838</v>
      </c>
      <c r="E406" t="s">
        <v>1099</v>
      </c>
      <c r="F406" t="s">
        <v>1095</v>
      </c>
      <c r="G406" t="s">
        <v>1074</v>
      </c>
      <c r="I406" t="s">
        <v>1839</v>
      </c>
      <c r="J406" t="s">
        <v>1089</v>
      </c>
      <c r="K406" s="228" t="s">
        <v>2927</v>
      </c>
      <c r="M406" t="str">
        <f t="shared" si="6"/>
        <v>"Invocation de céleste": {
  "Name" : "Invocation de céleste",
  "OV" : "Conjure Celestial",
  "Level" : 7,
  "BBE" : "Invoquer un céleste",
  "School" : "Invocation",
  "Incantation" : "1 minute",
  "Type" : "Concentration",
  "Description" : "Invoque 1 céleste FP 4 amical (FP +1/niv).",
  "Classes" :[ "CLERK"]
   }</v>
      </c>
    </row>
    <row r="407" spans="1:13">
      <c r="A407">
        <v>7</v>
      </c>
      <c r="B407" t="s">
        <v>1954</v>
      </c>
      <c r="D407" t="s">
        <v>1955</v>
      </c>
      <c r="E407" t="s">
        <v>1099</v>
      </c>
      <c r="F407" t="s">
        <v>1095</v>
      </c>
      <c r="I407" t="s">
        <v>1956</v>
      </c>
      <c r="J407" t="s">
        <v>1089</v>
      </c>
      <c r="K407" s="228" t="s">
        <v>3939</v>
      </c>
      <c r="M407" t="str">
        <f t="shared" si="6"/>
        <v>"Manoir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v>
      </c>
    </row>
    <row r="408" spans="1:13">
      <c r="A408">
        <v>7</v>
      </c>
      <c r="B408" t="s">
        <v>1991</v>
      </c>
      <c r="D408" t="s">
        <v>1992</v>
      </c>
      <c r="E408" t="s">
        <v>1129</v>
      </c>
      <c r="F408" t="s">
        <v>1100</v>
      </c>
      <c r="I408" t="s">
        <v>1993</v>
      </c>
      <c r="J408" t="s">
        <v>1089</v>
      </c>
      <c r="K408" s="228" t="s">
        <v>3947</v>
      </c>
      <c r="M408" t="str">
        <f t="shared" si="6"/>
        <v>"Mirage": {
  "Name" : "Mirage",
  "OV" : "Mirage Arcane",
  "Level" : 7,
  "BBE" : "",
  "School" : "Illusion",
  "Incantation" : "10 minutes",
  "Type" : "",
  "Description" : "Transforme l'apparence (à la vue, à l'ouïe, à l'odorat et au toucher) d'un carré de 1,5 km.",
  "Classes" :["BARD", "DRUID", "MAGICIAN", "OCCULT_KNIGHT", "ARCANE_SWINDLER"]
   }</v>
      </c>
    </row>
    <row r="409" spans="1:13">
      <c r="A409">
        <v>7</v>
      </c>
      <c r="B409" t="s">
        <v>2021</v>
      </c>
      <c r="D409" t="s">
        <v>2022</v>
      </c>
      <c r="E409" t="s">
        <v>1110</v>
      </c>
      <c r="F409" t="s">
        <v>1087</v>
      </c>
      <c r="I409" t="s">
        <v>2023</v>
      </c>
      <c r="J409" t="s">
        <v>1083</v>
      </c>
      <c r="K409" s="228" t="s">
        <v>3926</v>
      </c>
      <c r="M409" t="str">
        <f t="shared" si="6"/>
        <v>"Mot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v>
      </c>
    </row>
    <row r="410" spans="1:13">
      <c r="A410">
        <v>7</v>
      </c>
      <c r="B410" t="s">
        <v>2116</v>
      </c>
      <c r="D410" t="s">
        <v>2117</v>
      </c>
      <c r="E410" t="s">
        <v>1156</v>
      </c>
      <c r="F410" t="s">
        <v>1152</v>
      </c>
      <c r="I410" t="s">
        <v>2118</v>
      </c>
      <c r="J410" t="s">
        <v>1089</v>
      </c>
      <c r="K410" s="228" t="s">
        <v>2927</v>
      </c>
      <c r="M410" t="str">
        <f t="shared" si="6"/>
        <v>"Parole divine": {
  "Name" : "Parole divine",
  "OV" : "Divine Word",
  "Level" : 7,
  "BBE" : "",
  "School" : "Évocation",
  "Incantation" : "1 action bonus",
  "Type" : "",
  "Description" : "Les cibles doivent réussir un JdS de Cha. ou subir un effet (assourdi, aveuglé, etc). Certaines créatures sont bannies.",
  "Classes" :[ "CLERK"]
   }</v>
      </c>
    </row>
    <row r="411" spans="1:13">
      <c r="A411">
        <v>7</v>
      </c>
      <c r="B411" t="s">
        <v>2206</v>
      </c>
      <c r="C411" t="s">
        <v>2207</v>
      </c>
      <c r="D411" t="s">
        <v>2208</v>
      </c>
      <c r="E411" t="s">
        <v>1129</v>
      </c>
      <c r="F411" t="s">
        <v>1087</v>
      </c>
      <c r="G411" t="s">
        <v>1074</v>
      </c>
      <c r="I411" t="s">
        <v>2209</v>
      </c>
      <c r="J411" t="s">
        <v>1089</v>
      </c>
      <c r="K411" s="228" t="s">
        <v>3939</v>
      </c>
      <c r="M411" t="str">
        <f t="shared" si="6"/>
        <v>"Projection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v>
      </c>
    </row>
    <row r="412" spans="1:13">
      <c r="A412">
        <v>7</v>
      </c>
      <c r="B412" t="s">
        <v>2267</v>
      </c>
      <c r="C412" t="s">
        <v>2268</v>
      </c>
      <c r="D412" t="s">
        <v>2269</v>
      </c>
      <c r="E412" t="s">
        <v>1156</v>
      </c>
      <c r="F412" t="s">
        <v>1087</v>
      </c>
      <c r="I412" t="s">
        <v>2270</v>
      </c>
      <c r="J412" t="s">
        <v>1089</v>
      </c>
      <c r="K412" s="228" t="s">
        <v>3925</v>
      </c>
      <c r="M412" t="str">
        <f t="shared" si="6"/>
        <v>"Rayons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v>
      </c>
    </row>
    <row r="413" spans="1:13">
      <c r="A413">
        <v>7</v>
      </c>
      <c r="B413" t="s">
        <v>2278</v>
      </c>
      <c r="D413" t="s">
        <v>2279</v>
      </c>
      <c r="E413" t="s">
        <v>1086</v>
      </c>
      <c r="F413" t="s">
        <v>1095</v>
      </c>
      <c r="I413" t="s">
        <v>2280</v>
      </c>
      <c r="J413" t="s">
        <v>1089</v>
      </c>
      <c r="K413" s="228" t="s">
        <v>2933</v>
      </c>
      <c r="M413" t="str">
        <f t="shared" si="6"/>
        <v>"Régénération": {
  "Name" : "Régénération",
  "OV" : "Regenerate",
  "Level" : 7,
  "BBE" : "",
  "School" : "Transmutation",
  "Incantation" : "1 minute",
  "Type" : "",
  "Description" : "La cible récupère 4d8+15 pv puis 1 pv par round et ses membres sectionnés repoussent.",
  "Classes" :["BARD",  "CLERK", "DRUID"]
   }</v>
      </c>
    </row>
    <row r="414" spans="1:13">
      <c r="A414">
        <v>7</v>
      </c>
      <c r="B414" t="s">
        <v>2308</v>
      </c>
      <c r="D414" t="s">
        <v>2309</v>
      </c>
      <c r="E414" t="s">
        <v>1122</v>
      </c>
      <c r="F414" t="s">
        <v>1133</v>
      </c>
      <c r="I414" t="s">
        <v>2310</v>
      </c>
      <c r="J414" t="s">
        <v>1089</v>
      </c>
      <c r="K414" s="228" t="s">
        <v>2928</v>
      </c>
      <c r="M414" t="str">
        <f t="shared" si="6"/>
        <v>"Résurrection": {
  "Name" : "Résurrection",
  "OV" : "Resurrection",
  "Level" : 7,
  "BBE" : "",
  "School" : "Nécromancie",
  "Incantation" : "1 heure",
  "Type" : "",
  "Description" : "Ramène à la vie (pv max) une créature morte depuis moins de 100 ans (sauf vieillesse). Restaure les parties du corps amputées.",
  "Classes" :["BARD",  "CLERK"]
   }</v>
      </c>
    </row>
    <row r="415" spans="1:13">
      <c r="A415">
        <v>7</v>
      </c>
      <c r="B415" t="s">
        <v>2373</v>
      </c>
      <c r="D415" t="s">
        <v>2374</v>
      </c>
      <c r="E415" t="s">
        <v>1129</v>
      </c>
      <c r="F415" t="s">
        <v>2375</v>
      </c>
      <c r="I415" t="s">
        <v>2376</v>
      </c>
      <c r="J415" t="s">
        <v>1089</v>
      </c>
      <c r="K415" s="228" t="s">
        <v>3936</v>
      </c>
      <c r="M415" t="str">
        <f t="shared" si="6"/>
        <v>"Simulacre": {
  "Name" : "Simulacre",
  "OV" : "Simulacrum",
  "Level" : 7,
  "BBE" : "",
  "School" : "Illusion",
  "Incantation" : "12 heures",
  "Type" : "",
  "Description" : "Crée un double d'une bête ou d'un humanoïde avec les mêmes capacités, la moitié des pv et sans équipement.",
  "Classes" :["MAGICIAN", "OCCULT_KNIGHT", "ARCANE_SWINDLER"]
   }</v>
      </c>
    </row>
    <row r="416" spans="1:13">
      <c r="A416">
        <v>7</v>
      </c>
      <c r="B416" t="s">
        <v>2425</v>
      </c>
      <c r="D416" t="s">
        <v>2426</v>
      </c>
      <c r="E416" t="s">
        <v>1080</v>
      </c>
      <c r="F416" t="s">
        <v>1095</v>
      </c>
      <c r="I416" t="s">
        <v>2427</v>
      </c>
      <c r="J416" t="s">
        <v>1089</v>
      </c>
      <c r="K416" s="228" t="s">
        <v>3953</v>
      </c>
      <c r="M416" t="str">
        <f t="shared" si="6"/>
        <v>"Symbole":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v>
      </c>
    </row>
    <row r="417" spans="1:13">
      <c r="A417">
        <v>7</v>
      </c>
      <c r="B417" t="s">
        <v>2434</v>
      </c>
      <c r="D417" t="s">
        <v>2435</v>
      </c>
      <c r="E417" t="s">
        <v>1099</v>
      </c>
      <c r="F417" t="s">
        <v>1087</v>
      </c>
      <c r="I417" t="s">
        <v>2436</v>
      </c>
      <c r="J417" t="s">
        <v>1089</v>
      </c>
      <c r="K417" s="228" t="s">
        <v>3933</v>
      </c>
      <c r="M417" t="str">
        <f t="shared" si="6"/>
        <v>"Téléportation":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v>
      </c>
    </row>
    <row r="418" spans="1:13">
      <c r="A418">
        <v>7</v>
      </c>
      <c r="B418" t="s">
        <v>2437</v>
      </c>
      <c r="D418" t="s">
        <v>2438</v>
      </c>
      <c r="E418" t="s">
        <v>1156</v>
      </c>
      <c r="F418" t="s">
        <v>1087</v>
      </c>
      <c r="I418" t="s">
        <v>2439</v>
      </c>
      <c r="J418" t="s">
        <v>1089</v>
      </c>
      <c r="K418" s="228" t="s">
        <v>2937</v>
      </c>
      <c r="M418" t="str">
        <f t="shared" si="6"/>
        <v>"Tempête de feu": {
  "Name" : "Tempête de feu",
  "OV" : "Fire Storm",
  "Level" : 7,
  "BBE" : "",
  "School" : "Évocation",
  "Incantation" : "1 action",
  "Type" : "",
  "Description" : "Les créatures dans dix cubes de 3 m doivent réussir un JdS de Dex. ou subir 7d10 dégâts de feu.",
  "Classes" :[ "CLERK", "DRUID", "SORCERER"]
   }</v>
      </c>
    </row>
    <row r="419" spans="1:13">
      <c r="A419">
        <v>7</v>
      </c>
      <c r="B419" t="s">
        <v>2449</v>
      </c>
      <c r="D419" t="s">
        <v>2450</v>
      </c>
      <c r="E419" t="s">
        <v>1099</v>
      </c>
      <c r="F419" t="s">
        <v>1133</v>
      </c>
      <c r="I419" t="s">
        <v>2451</v>
      </c>
      <c r="J419" t="s">
        <v>1083</v>
      </c>
      <c r="K419" s="228" t="s">
        <v>2927</v>
      </c>
      <c r="M419" t="str">
        <f t="shared" si="6"/>
        <v>"Temple des dieux": {
  "Name" : "Temple des dieux",
  "OV" : "Temple of the Gods",
  "Level" : 7,
  "BBE" : "",
  "School" : "Invocation",
  "Incantation" : "1 heure",
  "Type" : "",
  "Description" : "Fait apparaitre un temple dédié à un dieu sur une surface de 36 x 36 m pour 1 jour.",
  "Classes" :[ "CLERK"]
   }</v>
      </c>
    </row>
    <row r="420" spans="1:13">
      <c r="A420">
        <v>7</v>
      </c>
      <c r="B420" t="s">
        <v>2485</v>
      </c>
      <c r="D420" t="s">
        <v>2486</v>
      </c>
      <c r="E420" t="s">
        <v>1156</v>
      </c>
      <c r="F420" t="s">
        <v>1087</v>
      </c>
      <c r="G420" t="s">
        <v>1074</v>
      </c>
      <c r="I420" t="s">
        <v>2487</v>
      </c>
      <c r="J420" t="s">
        <v>1083</v>
      </c>
      <c r="K420" s="228" t="s">
        <v>3927</v>
      </c>
      <c r="M420" t="str">
        <f t="shared" si="6"/>
        <v>"Tourbillon":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v>
      </c>
    </row>
    <row r="421" spans="1:13">
      <c r="A421">
        <v>8</v>
      </c>
      <c r="B421" t="s">
        <v>1206</v>
      </c>
      <c r="D421" t="s">
        <v>1207</v>
      </c>
      <c r="E421" t="s">
        <v>1080</v>
      </c>
      <c r="F421" t="s">
        <v>1087</v>
      </c>
      <c r="G421" t="s">
        <v>1074</v>
      </c>
      <c r="I421" t="s">
        <v>1208</v>
      </c>
      <c r="J421" t="s">
        <v>1089</v>
      </c>
      <c r="K421" s="228" t="s">
        <v>2927</v>
      </c>
      <c r="M421" t="str">
        <f t="shared" si="6"/>
        <v>"Aura sacrée": {
  "Name" : "Aura sacrée",
  "OV" : "Holy Aura",
  "Level" : 8,
  "BBE" : "",
  "School" : "Abjuration",
  "Incantation" : "1 action",
  "Type" : "Concentration",
  "Description" : "Les cibles dans un rayon de 9 m ont l'avantage aux JdS. Les autres créatures ont un désavantage à l'attaque contre ces cibles.",
  "Classes" :[ "CLERK"]
   }</v>
      </c>
    </row>
    <row r="422" spans="1:13">
      <c r="A422">
        <v>8</v>
      </c>
      <c r="B422" t="s">
        <v>1209</v>
      </c>
      <c r="D422" t="s">
        <v>1210</v>
      </c>
      <c r="E422" t="s">
        <v>1086</v>
      </c>
      <c r="F422" t="s">
        <v>1087</v>
      </c>
      <c r="I422" t="s">
        <v>1211</v>
      </c>
      <c r="J422" t="s">
        <v>1089</v>
      </c>
      <c r="K422" s="228" t="s">
        <v>2959</v>
      </c>
      <c r="M422" t="str">
        <f t="shared" si="6"/>
        <v>"Bagou": {
  "Name" : "Bagou",
  "OV" : "Glibness",
  "Level" : 8,
  "BBE" : "",
  "School" : "Transmutation",
  "Incantation" : "1 action",
  "Type" : "",
  "Description" : "Donne 15 à un jet de Charisme et masque les mensonges lors d'une détection magique.",
  "Classes" :["BARD", "WIZARD"]
   }</v>
      </c>
    </row>
    <row r="423" spans="1:13">
      <c r="A423">
        <v>8</v>
      </c>
      <c r="B423" t="s">
        <v>1283</v>
      </c>
      <c r="D423" t="s">
        <v>1284</v>
      </c>
      <c r="E423" t="s">
        <v>1080</v>
      </c>
      <c r="F423" t="s">
        <v>1087</v>
      </c>
      <c r="G423" t="s">
        <v>1074</v>
      </c>
      <c r="I423" t="s">
        <v>1285</v>
      </c>
      <c r="J423" t="s">
        <v>1089</v>
      </c>
      <c r="K423" s="228" t="s">
        <v>3948</v>
      </c>
      <c r="M423" t="str">
        <f t="shared" si="6"/>
        <v>"Champ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v>
      </c>
    </row>
    <row r="424" spans="1:13">
      <c r="A424">
        <v>8</v>
      </c>
      <c r="B424" t="s">
        <v>1334</v>
      </c>
      <c r="D424" t="s">
        <v>1334</v>
      </c>
      <c r="E424" t="s">
        <v>1122</v>
      </c>
      <c r="F424" t="s">
        <v>1133</v>
      </c>
      <c r="I424" t="s">
        <v>1335</v>
      </c>
      <c r="J424" t="s">
        <v>1089</v>
      </c>
      <c r="K424" s="228" t="s">
        <v>3936</v>
      </c>
      <c r="M424" t="str">
        <f t="shared" si="6"/>
        <v>"Clone":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v>
      </c>
    </row>
    <row r="425" spans="1:13">
      <c r="A425">
        <v>8</v>
      </c>
      <c r="B425" t="s">
        <v>1402</v>
      </c>
      <c r="D425" t="s">
        <v>1403</v>
      </c>
      <c r="E425" t="s">
        <v>1086</v>
      </c>
      <c r="F425" t="s">
        <v>1100</v>
      </c>
      <c r="G425" t="s">
        <v>1074</v>
      </c>
      <c r="I425" t="s">
        <v>1404</v>
      </c>
      <c r="J425" t="s">
        <v>1089</v>
      </c>
      <c r="K425" s="228" t="s">
        <v>3960</v>
      </c>
      <c r="M425" t="str">
        <f t="shared" si="6"/>
        <v>"Contrôle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v>
      </c>
    </row>
    <row r="426" spans="1:13">
      <c r="A426">
        <v>8</v>
      </c>
      <c r="B426" t="s">
        <v>1480</v>
      </c>
      <c r="D426" t="s">
        <v>1481</v>
      </c>
      <c r="E426" t="s">
        <v>1099</v>
      </c>
      <c r="F426" t="s">
        <v>1087</v>
      </c>
      <c r="I426" t="s">
        <v>1482</v>
      </c>
      <c r="J426" t="s">
        <v>1089</v>
      </c>
      <c r="K426" s="228" t="s">
        <v>3931</v>
      </c>
      <c r="M426" t="str">
        <f t="shared" si="6"/>
        <v>"Demi-plan":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v>
      </c>
    </row>
    <row r="427" spans="1:13">
      <c r="A427">
        <v>8</v>
      </c>
      <c r="B427" t="s">
        <v>1527</v>
      </c>
      <c r="C427" t="s">
        <v>1528</v>
      </c>
      <c r="D427" t="s">
        <v>1529</v>
      </c>
      <c r="E427" t="s">
        <v>1110</v>
      </c>
      <c r="F427" t="s">
        <v>1087</v>
      </c>
      <c r="G427" t="s">
        <v>1074</v>
      </c>
      <c r="I427" t="s">
        <v>1530</v>
      </c>
      <c r="J427" t="s">
        <v>1089</v>
      </c>
      <c r="K427" s="228" t="s">
        <v>3924</v>
      </c>
      <c r="M427" t="str">
        <f t="shared" si="6"/>
        <v>"Domination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v>
      </c>
    </row>
    <row r="428" spans="1:13">
      <c r="A428">
        <v>8</v>
      </c>
      <c r="B428" t="s">
        <v>1535</v>
      </c>
      <c r="D428" t="s">
        <v>1536</v>
      </c>
      <c r="E428" t="s">
        <v>1129</v>
      </c>
      <c r="F428" t="s">
        <v>1087</v>
      </c>
      <c r="G428" t="s">
        <v>1074</v>
      </c>
      <c r="I428" t="s">
        <v>1537</v>
      </c>
      <c r="J428" t="s">
        <v>1083</v>
      </c>
      <c r="K428" s="228" t="s">
        <v>3936</v>
      </c>
      <c r="M428" t="str">
        <f t="shared" si="6"/>
        <v>"Dragon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v>
      </c>
    </row>
    <row r="429" spans="1:13">
      <c r="A429">
        <v>8</v>
      </c>
      <c r="B429" t="s">
        <v>1558</v>
      </c>
      <c r="D429" t="s">
        <v>1559</v>
      </c>
      <c r="E429" t="s">
        <v>1156</v>
      </c>
      <c r="F429" t="s">
        <v>1087</v>
      </c>
      <c r="I429" t="s">
        <v>1560</v>
      </c>
      <c r="J429" t="s">
        <v>1089</v>
      </c>
      <c r="K429" s="228" t="s">
        <v>3927</v>
      </c>
      <c r="M429" t="str">
        <f t="shared" si="6"/>
        <v>"Éclat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v>
      </c>
    </row>
    <row r="430" spans="1:13">
      <c r="A430">
        <v>8</v>
      </c>
      <c r="B430" t="s">
        <v>1595</v>
      </c>
      <c r="D430" t="s">
        <v>1596</v>
      </c>
      <c r="E430" t="s">
        <v>1110</v>
      </c>
      <c r="F430" t="s">
        <v>1087</v>
      </c>
      <c r="I430" t="s">
        <v>1597</v>
      </c>
      <c r="J430" t="s">
        <v>1089</v>
      </c>
      <c r="K430" s="228" t="s">
        <v>3962</v>
      </c>
      <c r="M430" t="str">
        <f t="shared" si="6"/>
        <v>"Esprit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v>
      </c>
    </row>
    <row r="431" spans="1:13">
      <c r="A431">
        <v>8</v>
      </c>
      <c r="B431" t="s">
        <v>1007</v>
      </c>
      <c r="D431" t="s">
        <v>1601</v>
      </c>
      <c r="E431" t="s">
        <v>1080</v>
      </c>
      <c r="F431" t="s">
        <v>1087</v>
      </c>
      <c r="I431" t="s">
        <v>1602</v>
      </c>
      <c r="J431" t="s">
        <v>1089</v>
      </c>
      <c r="K431" s="228" t="s">
        <v>3939</v>
      </c>
      <c r="M431" t="str">
        <f t="shared" si="6"/>
        <v>"Esprit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v>
      </c>
    </row>
    <row r="432" spans="1:13">
      <c r="A432">
        <v>8</v>
      </c>
      <c r="B432" t="s">
        <v>1672</v>
      </c>
      <c r="C432" t="s">
        <v>1673</v>
      </c>
      <c r="D432" t="s">
        <v>1674</v>
      </c>
      <c r="E432" t="s">
        <v>1122</v>
      </c>
      <c r="F432" t="s">
        <v>1087</v>
      </c>
      <c r="I432" t="s">
        <v>1675</v>
      </c>
      <c r="J432" t="s">
        <v>1083</v>
      </c>
      <c r="K432" s="228" t="s">
        <v>3925</v>
      </c>
      <c r="M432" t="str">
        <f t="shared" si="6"/>
        <v>"Flétrissure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v>
      </c>
    </row>
    <row r="433" spans="1:13">
      <c r="A433">
        <v>8</v>
      </c>
      <c r="B433" t="s">
        <v>1688</v>
      </c>
      <c r="D433" t="s">
        <v>1689</v>
      </c>
      <c r="E433" t="s">
        <v>1086</v>
      </c>
      <c r="F433" t="s">
        <v>1087</v>
      </c>
      <c r="G433" t="s">
        <v>1074</v>
      </c>
      <c r="I433" t="s">
        <v>1690</v>
      </c>
      <c r="J433" t="s">
        <v>1089</v>
      </c>
      <c r="K433" s="228" t="s">
        <v>2930</v>
      </c>
      <c r="M433" t="str">
        <f t="shared" si="6"/>
        <v>"Formes animales": {
  "Name" : "Formes animales",
  "OV" : "Animal Shapes",
  "Level" : 8,
  "BBE" : "",
  "School" : "Transmutation",
  "Incantation" : "1 action",
  "Type" : "Concentration",
  "Description" : "Les cibles consentantes à 9 m se transforment en bêtes de FP 4 ou inférieur.",
  "Classes" :["DRUID"]
   }</v>
      </c>
    </row>
    <row r="434" spans="1:13">
      <c r="A434">
        <v>8</v>
      </c>
      <c r="B434" t="s">
        <v>1691</v>
      </c>
      <c r="D434" t="s">
        <v>1692</v>
      </c>
      <c r="E434" t="s">
        <v>1099</v>
      </c>
      <c r="F434" t="s">
        <v>1095</v>
      </c>
      <c r="I434" t="s">
        <v>1693</v>
      </c>
      <c r="J434" t="s">
        <v>1083</v>
      </c>
      <c r="K434" s="228" t="s">
        <v>3936</v>
      </c>
      <c r="M434" t="str">
        <f t="shared" si="6"/>
        <v>"Forteresse majestueuse": {
  "Name" : "Forteresse majestueuse",
  "OV" : "Mighty Fortress",
  "Level" : 8,
  "BBE" : "",
  "School" : "Invocation",
  "Incantation" : "1 minute",
  "Type" : "",
  "Description" : "Fait apparaitre une forteresse de pierre sur une surface de 36 x 36 m pour 7 jours.",
  "Classes" :["MAGICIAN", "OCCULT_KNIGHT", "ARCANE_SWINDLER"]
   }</v>
      </c>
    </row>
    <row r="435" spans="1:13">
      <c r="A435">
        <v>8</v>
      </c>
      <c r="B435" t="s">
        <v>1864</v>
      </c>
      <c r="D435" t="s">
        <v>1865</v>
      </c>
      <c r="E435" t="s">
        <v>1099</v>
      </c>
      <c r="F435" t="s">
        <v>1087</v>
      </c>
      <c r="G435" t="s">
        <v>1074</v>
      </c>
      <c r="I435" t="s">
        <v>1866</v>
      </c>
      <c r="J435" t="s">
        <v>1089</v>
      </c>
      <c r="K435" s="228" t="s">
        <v>3936</v>
      </c>
      <c r="M435" t="str">
        <f t="shared" si="6"/>
        <v>"Labyrinthe": {
  "Name" : "Labyrinthe",
  "OV" : "Maze",
  "Level" : 8,
  "BBE" : "",
  "School" : "Invocation",
  "Incantation" : "1 action",
  "Type" : "Concentration",
  "Description" : "Bannit une créature dans un demi-plan labyrinthique. Jet d'Intelligence pour s'évader avant la fin du sort.",
  "Classes" :["MAGICIAN", "OCCULT_KNIGHT", "ARCANE_SWINDLER"]
   }</v>
      </c>
    </row>
    <row r="436" spans="1:13">
      <c r="A436">
        <v>8</v>
      </c>
      <c r="B436" t="s">
        <v>2024</v>
      </c>
      <c r="D436" t="s">
        <v>2025</v>
      </c>
      <c r="E436" t="s">
        <v>1110</v>
      </c>
      <c r="F436" t="s">
        <v>1087</v>
      </c>
      <c r="I436" t="s">
        <v>2026</v>
      </c>
      <c r="J436" t="s">
        <v>1089</v>
      </c>
      <c r="K436" s="228" t="s">
        <v>3924</v>
      </c>
      <c r="M436" t="str">
        <f t="shared" si="6"/>
        <v>"Mot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v>
      </c>
    </row>
    <row r="437" spans="1:13">
      <c r="A437">
        <v>8</v>
      </c>
      <c r="B437" t="s">
        <v>2082</v>
      </c>
      <c r="D437" t="s">
        <v>2083</v>
      </c>
      <c r="E437" t="s">
        <v>1099</v>
      </c>
      <c r="F437" t="s">
        <v>1087</v>
      </c>
      <c r="G437" t="s">
        <v>1074</v>
      </c>
      <c r="I437" t="s">
        <v>2084</v>
      </c>
      <c r="J437" t="s">
        <v>1089</v>
      </c>
      <c r="K437" s="228" t="s">
        <v>3925</v>
      </c>
      <c r="M437" t="str">
        <f t="shared" si="6"/>
        <v>"Nuage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v>
      </c>
    </row>
    <row r="438" spans="1:13">
      <c r="A438">
        <v>8</v>
      </c>
      <c r="B438" s="90" t="s">
        <v>2962</v>
      </c>
      <c r="D438" t="s">
        <v>2293</v>
      </c>
      <c r="E438" t="s">
        <v>1110</v>
      </c>
      <c r="F438" t="s">
        <v>1133</v>
      </c>
      <c r="I438" t="s">
        <v>2294</v>
      </c>
      <c r="J438" t="s">
        <v>1089</v>
      </c>
      <c r="K438" s="228" t="s">
        <v>3951</v>
      </c>
      <c r="M438" t="str">
        <f t="shared" si="6"/>
        <v>"Répulsion-Attirance":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v>
      </c>
    </row>
    <row r="439" spans="1:13">
      <c r="A439">
        <v>8</v>
      </c>
      <c r="B439" t="s">
        <v>2431</v>
      </c>
      <c r="D439" t="s">
        <v>2432</v>
      </c>
      <c r="E439" t="s">
        <v>1156</v>
      </c>
      <c r="F439" t="s">
        <v>1087</v>
      </c>
      <c r="I439" t="s">
        <v>2433</v>
      </c>
      <c r="J439" t="s">
        <v>1149</v>
      </c>
      <c r="K439" s="228" t="s">
        <v>3936</v>
      </c>
      <c r="M439" t="str">
        <f>""""&amp;B439&amp;""": {
  ""Name"" : """&amp;B439&amp;""",
  ""OV"" : """&amp;D439&amp;""",
  ""Level"" : "&amp;A439&amp;",
  ""BBE"" : """&amp;C439&amp;""",
  ""School"" : """&amp;PROPER(E439)&amp;""",
  ""Incantation"" : """&amp;F439&amp;""",
  ""Type"" : """&amp;TRIM(G439&amp;" "&amp;H439)&amp;""",
  ""Description"" : """&amp;I439&amp;""",
  ""Classes"" :["&amp;K439&amp;"]
   }"</f>
        <v>"Télépathie": {
  "Name" : "Télépathie",
  "OV" : "Telepathy",
  "Level" : 8,
  "BBE" : "",
  "School" : "Évocation",
  "Incantation" : "1 action",
  "Type" : "",
  "Description" : "Communique par télépathie avec une créature connue et consentante sur le même plan d'existence.",
  "Classes" :["MAGICIAN", "OCCULT_KNIGHT", "ARCANE_SWINDLER"]
   }</v>
      </c>
    </row>
    <row r="440" spans="1:13">
      <c r="A440">
        <v>8</v>
      </c>
      <c r="B440" t="s">
        <v>2455</v>
      </c>
      <c r="D440" t="s">
        <v>2456</v>
      </c>
      <c r="E440" t="s">
        <v>1156</v>
      </c>
      <c r="F440" t="s">
        <v>1087</v>
      </c>
      <c r="G440" t="s">
        <v>1074</v>
      </c>
      <c r="I440" t="s">
        <v>2457</v>
      </c>
      <c r="J440" t="s">
        <v>1083</v>
      </c>
      <c r="K440" s="228" t="s">
        <v>3931</v>
      </c>
      <c r="M440" t="str">
        <f t="shared" si="6"/>
        <v>"Ténèbres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v>
      </c>
    </row>
    <row r="441" spans="1:13">
      <c r="A441">
        <v>8</v>
      </c>
      <c r="B441" t="s">
        <v>2507</v>
      </c>
      <c r="D441" t="s">
        <v>2508</v>
      </c>
      <c r="E441" t="s">
        <v>1156</v>
      </c>
      <c r="F441" t="s">
        <v>1087</v>
      </c>
      <c r="G441" t="s">
        <v>1074</v>
      </c>
      <c r="I441" t="s">
        <v>2509</v>
      </c>
      <c r="J441" t="s">
        <v>1089</v>
      </c>
      <c r="K441" s="228" t="s">
        <v>2937</v>
      </c>
      <c r="M441" t="str">
        <f t="shared" si="6"/>
        <v>"Tremblement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v>
      </c>
    </row>
    <row r="442" spans="1:13">
      <c r="A442">
        <v>8</v>
      </c>
      <c r="B442" t="s">
        <v>2510</v>
      </c>
      <c r="D442" t="s">
        <v>2510</v>
      </c>
      <c r="E442" t="s">
        <v>1099</v>
      </c>
      <c r="F442" t="s">
        <v>1095</v>
      </c>
      <c r="G442" t="s">
        <v>1074</v>
      </c>
      <c r="I442" t="s">
        <v>2511</v>
      </c>
      <c r="J442" t="s">
        <v>1149</v>
      </c>
      <c r="K442" s="228" t="s">
        <v>2930</v>
      </c>
      <c r="M442" t="str">
        <f t="shared" si="6"/>
        <v>"Tsunami": {
  "Name" : "Tsunami",
  "OV" : "Tsunami",
  "Level" : 8,
  "BBE" : "",
  "School" : "Invocation",
  "Incantation" : "1 minute",
  "Type" : "Concentration",
  "Description" : "Les créatures dans une zone de 90 x 90 x 15 m doivent réussir un JdS de For. ou subir 6d10 dégâts contondants.",
  "Classes" :["DRUID"]
   }</v>
      </c>
    </row>
    <row r="443" spans="1:13">
      <c r="A443">
        <v>9</v>
      </c>
      <c r="B443" t="s">
        <v>1168</v>
      </c>
      <c r="D443" t="s">
        <v>1169</v>
      </c>
      <c r="E443" t="s">
        <v>1086</v>
      </c>
      <c r="F443" t="s">
        <v>1087</v>
      </c>
      <c r="I443" t="s">
        <v>1170</v>
      </c>
      <c r="J443" t="s">
        <v>1089</v>
      </c>
      <c r="K443" s="228" t="s">
        <v>3925</v>
      </c>
      <c r="M443" t="str">
        <f t="shared" si="6"/>
        <v>"Arrêt du temps": {
  "Name" : "Arrêt du temps",
  "OV" : "Time Stop",
  "Level" : 9,
  "BBE" : "",
  "School" : "Transmutation",
  "Incantation" : "1 action",
  "Type" : "",
  "Description" : "Arrête le temps durant 1d4+1 tours pour tout le monde sauf pour le lanceur.",
  "Classes" :["SORCERER", "MAGICIAN", "OCCULT_KNIGHT", "ARCANE_SWINDLER"]
   }</v>
      </c>
    </row>
    <row r="444" spans="1:13">
      <c r="A444">
        <v>9</v>
      </c>
      <c r="B444" t="s">
        <v>1286</v>
      </c>
      <c r="D444" t="s">
        <v>1287</v>
      </c>
      <c r="E444" t="s">
        <v>1086</v>
      </c>
      <c r="F444" t="s">
        <v>1087</v>
      </c>
      <c r="G444" t="s">
        <v>1074</v>
      </c>
      <c r="I444" t="s">
        <v>1288</v>
      </c>
      <c r="J444" t="s">
        <v>1089</v>
      </c>
      <c r="K444" s="228" t="s">
        <v>3951</v>
      </c>
      <c r="M444" t="str">
        <f t="shared" si="6"/>
        <v>"Changement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v>
      </c>
    </row>
    <row r="445" spans="1:13">
      <c r="A445">
        <v>9</v>
      </c>
      <c r="B445" t="s">
        <v>1567</v>
      </c>
      <c r="D445" t="s">
        <v>1568</v>
      </c>
      <c r="E445" t="s">
        <v>1080</v>
      </c>
      <c r="F445" t="s">
        <v>1095</v>
      </c>
      <c r="I445" t="s">
        <v>1569</v>
      </c>
      <c r="J445" t="s">
        <v>1089</v>
      </c>
      <c r="K445" s="228" t="s">
        <v>3931</v>
      </c>
      <c r="M445" t="str">
        <f t="shared" si="6"/>
        <v>"Emprisonnement":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v>
      </c>
    </row>
    <row r="446" spans="1:13">
      <c r="A446">
        <v>9</v>
      </c>
      <c r="B446" t="s">
        <v>1576</v>
      </c>
      <c r="C446" t="s">
        <v>1577</v>
      </c>
      <c r="D446" t="s">
        <v>1578</v>
      </c>
      <c r="E446" t="s">
        <v>1129</v>
      </c>
      <c r="F446" t="s">
        <v>1087</v>
      </c>
      <c r="G446" t="s">
        <v>1074</v>
      </c>
      <c r="I446" t="s">
        <v>1579</v>
      </c>
      <c r="J446" t="s">
        <v>1089</v>
      </c>
      <c r="K446" s="228" t="s">
        <v>3936</v>
      </c>
      <c r="M446" t="str">
        <f t="shared" si="6"/>
        <v>"Ennemi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v>
      </c>
    </row>
    <row r="447" spans="1:13">
      <c r="A447">
        <v>9</v>
      </c>
      <c r="B447" t="s">
        <v>1761</v>
      </c>
      <c r="D447" t="s">
        <v>1762</v>
      </c>
      <c r="E447" t="s">
        <v>1156</v>
      </c>
      <c r="F447" t="s">
        <v>1087</v>
      </c>
      <c r="I447" t="s">
        <v>1763</v>
      </c>
      <c r="J447" t="s">
        <v>1089</v>
      </c>
      <c r="K447" s="228" t="s">
        <v>2927</v>
      </c>
      <c r="M447" t="str">
        <f t="shared" si="6"/>
        <v>"Guérison de groupe": {
  "Name" : "Guérison de groupe",
  "OV" : "Mass Heal",
  "Level" : 9,
  "BBE" : "",
  "School" : "Évocation",
  "Incantation" : "1 action",
  "Type" : "",
  "Description" : "Plusieurs créatures récupèrent un total de 700 pv et sont guéries des maladies, de l'aveuglement et de la surdité.",
  "Classes" :[ "CLERK"]
   }</v>
      </c>
    </row>
    <row r="448" spans="1:13">
      <c r="A448">
        <v>9</v>
      </c>
      <c r="B448" t="s">
        <v>1770</v>
      </c>
      <c r="D448" t="s">
        <v>1771</v>
      </c>
      <c r="E448" t="s">
        <v>1110</v>
      </c>
      <c r="F448" t="s">
        <v>1087</v>
      </c>
      <c r="I448" t="s">
        <v>1772</v>
      </c>
      <c r="J448" t="s">
        <v>1083</v>
      </c>
      <c r="K448" s="228" t="s">
        <v>3924</v>
      </c>
      <c r="M448" t="str">
        <f t="shared" si="6"/>
        <v>"Hurlement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v>
      </c>
    </row>
    <row r="449" spans="1:13">
      <c r="A449">
        <v>9</v>
      </c>
      <c r="B449" t="s">
        <v>1861</v>
      </c>
      <c r="D449" t="s">
        <v>1862</v>
      </c>
      <c r="E449" t="s">
        <v>1080</v>
      </c>
      <c r="F449" t="s">
        <v>1087</v>
      </c>
      <c r="G449" t="s">
        <v>1074</v>
      </c>
      <c r="I449" t="s">
        <v>1863</v>
      </c>
      <c r="J449" t="s">
        <v>1083</v>
      </c>
      <c r="K449" s="228" t="s">
        <v>3936</v>
      </c>
      <c r="M449" t="str">
        <f t="shared" si="6"/>
        <v>"Invulnérabilité": {
  "Name" : "Invulnérabilité",
  "OV" : "Invulnerability",
  "Level" : 9,
  "BBE" : "",
  "School" : "Abjuration",
  "Incantation" : "1 action",
  "Type" : "Concentration",
  "Description" : "Le lanceur gagne l'immunité à tous les dégàts.",
  "Classes" :["MAGICIAN", "OCCULT_KNIGHT", "ARCANE_SWINDLER"]
   }</v>
      </c>
    </row>
    <row r="450" spans="1:13">
      <c r="A450">
        <v>9</v>
      </c>
      <c r="B450" t="s">
        <v>1981</v>
      </c>
      <c r="C450" t="s">
        <v>1982</v>
      </c>
      <c r="D450" t="s">
        <v>1983</v>
      </c>
      <c r="E450" t="s">
        <v>1086</v>
      </c>
      <c r="F450" t="s">
        <v>1087</v>
      </c>
      <c r="G450" t="s">
        <v>1074</v>
      </c>
      <c r="I450" t="s">
        <v>1984</v>
      </c>
      <c r="J450" t="s">
        <v>1083</v>
      </c>
      <c r="K450" s="228" t="s">
        <v>3939</v>
      </c>
      <c r="M450" t="str">
        <f t="shared" si="6"/>
        <v>"Métamorphose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v>
      </c>
    </row>
    <row r="451" spans="1:13">
      <c r="A451">
        <v>9</v>
      </c>
      <c r="B451" t="s">
        <v>1985</v>
      </c>
      <c r="D451" t="s">
        <v>1986</v>
      </c>
      <c r="E451" t="s">
        <v>1086</v>
      </c>
      <c r="F451" t="s">
        <v>1087</v>
      </c>
      <c r="G451" t="s">
        <v>1074</v>
      </c>
      <c r="I451" t="s">
        <v>1987</v>
      </c>
      <c r="J451" t="s">
        <v>1089</v>
      </c>
      <c r="K451" s="228" t="s">
        <v>3945</v>
      </c>
      <c r="M451" t="str">
        <f t="shared" ref="M451:M461" si="7">""""&amp;B451&amp;""": {
  ""Name"" : """&amp;B451&amp;""",
  ""OV"" : """&amp;D451&amp;""",
  ""Level"" : "&amp;A451&amp;",
  ""BBE"" : """&amp;C451&amp;""",
  ""School"" : """&amp;PROPER(E451)&amp;""",
  ""Incantation"" : """&amp;F451&amp;""",
  ""Type"" : """&amp;TRIM(G451&amp;" "&amp;H451)&amp;""",
  ""Description"" : """&amp;I451&amp;""",
  ""Classes"" :["&amp;K451&amp;"]
   }"</f>
        <v>"Métamorphose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v>
      </c>
    </row>
    <row r="452" spans="1:13">
      <c r="A452">
        <v>9</v>
      </c>
      <c r="B452" t="s">
        <v>2027</v>
      </c>
      <c r="D452" t="s">
        <v>2028</v>
      </c>
      <c r="E452" t="s">
        <v>1156</v>
      </c>
      <c r="F452" t="s">
        <v>1087</v>
      </c>
      <c r="I452" t="s">
        <v>2029</v>
      </c>
      <c r="J452" t="s">
        <v>1149</v>
      </c>
      <c r="K452" s="228" t="s">
        <v>2924</v>
      </c>
      <c r="M452" t="str">
        <f>""""&amp;B452&amp;""": {
  ""Name"" : """&amp;B452&amp;""",
  ""OV"" : """&amp;D452&amp;""",
  ""Level"" : "&amp;A452&amp;",
  ""BBE"" : """&amp;C452&amp;""",
  ""School"" : """&amp;PROPER(E452)&amp;""",
  ""Incantation"" : """&amp;F452&amp;""",
  ""Type"" : """&amp;TRIM(G452&amp;" "&amp;H452)&amp;""",
  ""Description"" : """&amp;I452&amp;""",
  ""Classes"" :["&amp;K452&amp;"]
   }"</f>
        <v>"Mot de pouvoir guérisseur": {
  "Name" : "Mot de pouvoir guérisseur",
  "OV" : "Power Word Heal",
  "Level" : 9,
  "BBE" : "",
  "School" : "Évocation",
  "Incantation" : "1 action",
  "Type" : "",
  "Description" : "La cible récupère tous ses points de vie et perd les conditions charmé, effrayé, paralysé et étourdi.",
  "Classes" :["BARD"]
   }</v>
      </c>
    </row>
    <row r="453" spans="1:13">
      <c r="A453">
        <v>9</v>
      </c>
      <c r="B453" t="s">
        <v>2030</v>
      </c>
      <c r="D453" t="s">
        <v>2031</v>
      </c>
      <c r="E453" t="s">
        <v>1110</v>
      </c>
      <c r="F453" t="s">
        <v>1087</v>
      </c>
      <c r="I453" t="s">
        <v>2032</v>
      </c>
      <c r="J453" t="s">
        <v>1089</v>
      </c>
      <c r="K453" s="228" t="s">
        <v>3924</v>
      </c>
      <c r="M453" t="str">
        <f t="shared" si="7"/>
        <v>"Mot de pouvoir mortel": {
  "Name" : "Mot de pouvoir mortel",
  "OV" : "Power Word Kill",
  "Level" : 9,
  "BBE" : "",
  "School" : "Enchantement",
  "Incantation" : "1 action",
  "Type" : "",
  "Description" : "La cible (100 pv max) meurt !",
  "Classes" :["BARD", "SORCERER", "MAGICIAN", "OCCULT_KNIGHT", "ARCANE_SWINDLER", "WIZARD"]
   }</v>
      </c>
    </row>
    <row r="454" spans="1:13">
      <c r="A454">
        <v>9</v>
      </c>
      <c r="B454" t="s">
        <v>2070</v>
      </c>
      <c r="D454" t="s">
        <v>2071</v>
      </c>
      <c r="E454" t="s">
        <v>1080</v>
      </c>
      <c r="F454" t="s">
        <v>1087</v>
      </c>
      <c r="I454" t="s">
        <v>2072</v>
      </c>
      <c r="J454" t="s">
        <v>1089</v>
      </c>
      <c r="K454" s="228" t="s">
        <v>3936</v>
      </c>
      <c r="M454" t="str">
        <f t="shared" si="7"/>
        <v>"Mur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v>
      </c>
    </row>
    <row r="455" spans="1:13">
      <c r="A455">
        <v>9</v>
      </c>
      <c r="B455" t="s">
        <v>2097</v>
      </c>
      <c r="D455" t="s">
        <v>2098</v>
      </c>
      <c r="E455" t="s">
        <v>1156</v>
      </c>
      <c r="F455" t="s">
        <v>1087</v>
      </c>
      <c r="I455" t="s">
        <v>2099</v>
      </c>
      <c r="J455" t="s">
        <v>1089</v>
      </c>
      <c r="K455" s="228" t="s">
        <v>3925</v>
      </c>
      <c r="M455" t="str">
        <f t="shared" si="7"/>
        <v>"Nuée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v>
      </c>
    </row>
    <row r="456" spans="1:13">
      <c r="A456">
        <v>9</v>
      </c>
      <c r="B456" t="s">
        <v>2167</v>
      </c>
      <c r="D456" t="s">
        <v>2168</v>
      </c>
      <c r="E456" t="s">
        <v>1099</v>
      </c>
      <c r="F456" t="s">
        <v>1087</v>
      </c>
      <c r="G456" t="s">
        <v>1074</v>
      </c>
      <c r="I456" t="s">
        <v>2169</v>
      </c>
      <c r="J456" t="s">
        <v>1089</v>
      </c>
      <c r="K456" s="228" t="s">
        <v>3967</v>
      </c>
      <c r="M456" t="str">
        <f t="shared" si="7"/>
        <v>"Portail": {
  "Name" : "Portail",
  "OV" : "Gate",
  "Level" : 9,
  "BBE" : "",
  "School" : "Invocation",
  "Incantation" : "1 action",
  "Type" : "Concentration",
  "Description" : "Crée un portail vers un autre plan. Permet aussi d'invoquer une créature d'un autre plan.",
  "Classes" :[ "CLERK", "SORCERER", "MAGICIAN", "OCCULT_KNIGHT", "ARCANE_SWINDLER"]
   }</v>
      </c>
    </row>
    <row r="457" spans="1:13">
      <c r="A457">
        <v>9</v>
      </c>
      <c r="B457" t="s">
        <v>2176</v>
      </c>
      <c r="D457" t="s">
        <v>2177</v>
      </c>
      <c r="E457" t="s">
        <v>1180</v>
      </c>
      <c r="F457" t="s">
        <v>1095</v>
      </c>
      <c r="I457" t="s">
        <v>2178</v>
      </c>
      <c r="J457" t="s">
        <v>1089</v>
      </c>
      <c r="K457" s="228" t="s">
        <v>3962</v>
      </c>
      <c r="M457" t="str">
        <f t="shared" si="7"/>
        <v>"Prémonition":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v>
      </c>
    </row>
    <row r="458" spans="1:13">
      <c r="A458">
        <v>9</v>
      </c>
      <c r="B458" t="s">
        <v>2203</v>
      </c>
      <c r="D458" t="s">
        <v>2204</v>
      </c>
      <c r="E458" t="s">
        <v>1122</v>
      </c>
      <c r="F458" t="s">
        <v>1133</v>
      </c>
      <c r="I458" t="s">
        <v>2205</v>
      </c>
      <c r="J458" t="s">
        <v>1089</v>
      </c>
      <c r="K458" s="228" t="s">
        <v>3965</v>
      </c>
      <c r="M458" t="str">
        <f t="shared" si="7"/>
        <v>"Projection astrale": {
  "Name" : "Projection astrale",
  "OV" : "Astral Projection",
  "Level" : 9,
  "BBE" : "",
  "School" : "Nécromancie",
  "Incantation" : "1 heure",
  "Type" : "",
  "Description" : "Le lanceur et jusqu'à 8 créatures sont projetés dans le plan Astral.",
  "Classes" :[ "CLERK", "MAGICIAN", "OCCULT_KNIGHT", "ARCANE_SWINDLER", "WIZARD"]
   }</v>
      </c>
    </row>
    <row r="459" spans="1:13">
      <c r="A459">
        <v>9</v>
      </c>
      <c r="B459" t="s">
        <v>2311</v>
      </c>
      <c r="D459" t="s">
        <v>2312</v>
      </c>
      <c r="E459" t="s">
        <v>1122</v>
      </c>
      <c r="F459" t="s">
        <v>1133</v>
      </c>
      <c r="I459" t="s">
        <v>2313</v>
      </c>
      <c r="J459" t="s">
        <v>1089</v>
      </c>
      <c r="K459" s="228" t="s">
        <v>2934</v>
      </c>
      <c r="M459" t="str">
        <f t="shared" si="7"/>
        <v>"Résurrection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v>
      </c>
    </row>
    <row r="460" spans="1:13">
      <c r="A460">
        <v>9</v>
      </c>
      <c r="B460" t="s">
        <v>2394</v>
      </c>
      <c r="D460" t="s">
        <v>2395</v>
      </c>
      <c r="E460" t="s">
        <v>1099</v>
      </c>
      <c r="F460" t="s">
        <v>1087</v>
      </c>
      <c r="I460" t="s">
        <v>2396</v>
      </c>
      <c r="J460" t="s">
        <v>1089</v>
      </c>
      <c r="K460" s="228" t="s">
        <v>3925</v>
      </c>
      <c r="M460" t="str">
        <f t="shared" si="7"/>
        <v>"Souhait": {
  "Name" : "Souhait",
  "OV" : "Wish",
  "Level" : 9,
  "BBE" : "",
  "School" : "Invocation",
  "Incantation" : "1 action",
  "Type" : "",
  "Description" : "Duplique un sort de niveau 8 ou inférieur sans composantes, ou crée un autre effet à la discrétion du MD.",
  "Classes" :["SORCERER", "MAGICIAN", "OCCULT_KNIGHT", "ARCANE_SWINDLER"]
   }</v>
      </c>
    </row>
    <row r="461" spans="1:13">
      <c r="A461">
        <v>9</v>
      </c>
      <c r="B461" t="s">
        <v>2446</v>
      </c>
      <c r="D461" t="s">
        <v>2447</v>
      </c>
      <c r="E461" t="s">
        <v>1099</v>
      </c>
      <c r="F461" t="s">
        <v>1087</v>
      </c>
      <c r="G461" t="s">
        <v>1074</v>
      </c>
      <c r="I461" t="s">
        <v>2448</v>
      </c>
      <c r="J461" t="s">
        <v>1089</v>
      </c>
      <c r="K461" s="228" t="s">
        <v>2930</v>
      </c>
      <c r="M461" t="str">
        <f t="shared" si="7"/>
        <v>"Tempête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63" spans="1:13">
      <c r="L463" t="str">
        <f>CONCATENATE(M2,",
",M3,",
",M4,",
",M5,",
",M6,",
",M7,",
",M8,",
",M9,",
",M10,",
",M11,",
",M12,",
",M13,",
",M14,",
",M15,",
",M16,",
",M17,",
",M18,",
",M19,",
",M20,",
",M21,",
",M22,",
",M23,",
",M24,",
",M25,",
",M26,",
",M27,",
",M28,",
",M29,",
",M30,",
",M31,",
",M32,",
",M33,",
",M34,",
",M35,",
",M36,",
",M37,",
",M38,",
",M39,",
",M40,",
",M41,",
",M42,",
",M43,",
",M44,",
",M45,",
",M46,",
",M47,",
",M48,",
",M49,",
",M50,",
",M51,",
",M52,",
",M53,",
",M54,",
",M55,",
",M56,",
",M57,",
",M58,",
",M59,",
",M60,",
",M61,",
",M62,",
",M63,",
",M64,",
",M65,",
",M66,",
",M67,",
",M68,",
",M69,",
",M70,",
",M71,",
",M72,",
",M73,",
",M74,",
",M75,",
",M76,",
",M77,",
",M78,",
",M79,",
",M80,",
",M81,",
",M82,",
",M83,",
",M84,",
",M85)</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v>
      </c>
    </row>
    <row r="464" spans="1:13">
      <c r="L464" t="str">
        <f>CONCATENATE(",
",M86,",
",M87,",
",M88,",
",M89,",
",M90,",
",M91,",
",M92,",
",M93,",
",M94,",
",M95,",
",M96,",
",M97,",
",M98,",
",M99,",
",M100,",
",M101,",
",M102,",
",M103,",
",M104,",
",M105,",
",M106,",
",M107,",
",M108,",
",M109,",
",M110,",
",M111,",
",M112,",
",M113,",
",M114,",
",M115,",
",M116,",
",M117,",
",M118,",
",M119,",
",M120,",
",M121,",
",M122,",
",M123,",
",M124,",
",M125,",
",M126,",
",M127,",
",M128,",
",M129,",
",M130,",
",M131,",
",M132,",
",M133,",
",M134,",
",M135,",
",M136,",
",M137,",
",M138,",
",M139,",
",M140,",
",M141,",
",M142,",
",M143,",
",M144,",
",M145,",
",M146,",
",M147,",
",M148,",
",M149,",
",M150,",
",M151,",
",M152,",
",M153,",
",M154,",
",M155,",
",M156,",
",M157,",
",M158,",
",M159,",
",M160,",
",M161,",
",M162,",
",M163,",
",M164,",
",M165,",
",M166,",
",M167,",
",M168,",
",M169,",
",M170)</f>
        <v>,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"Name" : "Identification",
  "OV" : "Identify",
  "Level" : 1,
  "BBE" : "",
  "School" : "Divination",
  "Incantation" : "1 minute",
  "Type" : "Rituel",
  "Description" : "Le lanceur obtient les propriétés d'un objet magique (lien, charges) ou est informé si un sort affecte un objet ou une créature.",
  "Classes" :["BARD", "MAGICIAN", "OCCULT_KNIGHT", "ARCANE_SWINDLER"]
   },
"Image silencieuse": {
  "Name" : "Image silencieuse",
  "OV" : "Silent Image",
  "Level" : 1,
  "BBE" : "",
  "School" : "Illusion",
  "Incantation" : "1 action",
  "Type" : "Concentration",
  "Description" : "Crée l'image d'un objet ou d'une créature (sans son et de la taille d'un cube de 4,50 m max) et permet de la faire bouger.",
  "Classes" :["BARD", "SORCERER", "MAGICIAN", "OCCULT_KNIGHT", "ARCANE_SWINDLER"]
   },
"Injonction": {
  "Name" : "Injonction",
  "OV" : "Command",
  "Level" : 1,
  "BBE" : "",
  "School" : "Enchantement",
  "Incantation" : "1 action",
  "Type" : "",
  "Description" : "La cible doit réussir un JdS de Sag. ou suivre votre ordre comme Approche, Lâche, Fuis, Tombe, Halte, etc (+1 créature/niv).",
  "Classes" :["CLERK", "PALADIN", "FIENDISH"]
   },
"Lien avec une bête": {
  "Name" : "Lien avec une bête",
  "OV" : "Beast Bond",
  "Level" : 1,
  "BBE" : "Lien avec les bêtes",
  "School" : "Divination",
  "Incantation" : "1 action",
  "Type" : "Concentration",
  "Description" : "Crée un lien télépathique avec une bête pour pouvoir communiquer avec elle.",
  "Classes" :["DRUID", "PROWLER"]
   },
"Lueurs féeriques": {
  "Name" : "Lueurs féeriques",
  "OV" : "Faerie Fire",
  "Level" : 1,
  "BBE" : "",
  "School" : "Évocation",
  "Incantation" : "1 action",
  "Type" : "Concentration",
  "Description" : "Les créatures dans un cube de 6 m doivent réussir un JdS de Dex. ou octroyer l'avantage contre elles à l'attaque.",
  "Classes" :["BARD", "DRUID", "ARCHFAIRY"]
   },
"Mains brûlantes": {
  "Name" : "Mains brûlantes",
  "OV" : "Burning Hands",
  "Level" : 1,
  "BBE" : "",
  "School" : "Évocation",
  "Incantation" : "1 action",
  "Type" : "",
  "Description" : "Les créatures dans un cône de 4,50 m doivent réussir un JdS de Dex. ou subir 3d6 dégâts de feu (dégâts/niv).",
  "Classes" :["SORCERER", "MAGICIAN", "OCCULT_KNIGHT", "ARCANE_SWINDLER", "FIENDISH"]
   },
"Maléfice": {
  "Name" : "Maléfice",
  "OV" : "Hex",
  "Level" : 1,
  "BBE" : "",
  "School" : "Enchantement",
  "Incantation" : "1 action bonus",
  "Type" : "Concentration",
  "Description" : "Si une attaque touche, inflige 1d6 dégâts nécrotiques extra. Désavantage à un jet de carac choisi (durée/niv).",
  "Classes" :["WIZARD"]
   },
"Marque du chasseur": {
  "Name" : "Marque du chasseur",
  "OV" : "Hunter's Mark",
  "Level" : 1,
  "BBE" : "",
  "School" : "Divination",
  "Incantation" : "1 action bonus",
  "Type" : "Concentration",
  "Description" : "La cible subit 1d6 dégâts extra et le lanceur a l'avantage aux jets de Sagesse (Perception/Survie) pour la trouver (durée/niv).",
  "Classes" :["PROWLER"]
   },
"Mot de guérison": {
  "Name" : "Mot de guérison",
  "OV" : "Healing Word",
  "Level" : 1,
  "BBE" : "",
  "School" : "Évocation",
  "Incantation" : "1 action bonus",
  "Type" : "",
  "Description" : "1 créature récupère 1d4+Mod.Carac pv (+1d4 pv/niv).",
  "Classes" :["BARD", "CLERK", "DRUID"]
   },
"Murmures dissonants": {
  "Name" : "Murmures dissonants",
  "OV" : "Dissonant Whispers",
  "Level" : 1,
  "BBE" : "",
  "School" : "Enchantement",
  "Incantation" : "1 action",
  "Type" : "",
  "Description" : "La cible doit réussir un JdS de Sag. ou subir 3d6 dégâts psychiques et s'éloigner (dégâts/niv).",
  "Classes" :["BARD", "GREAT_OLD"]
   },
"Nappe de brouillard": {
  "Name" : "Nappe de brouillard",
  "OV" : "Fog Cloud",
  "Level" : 1,
  "BBE" : "",
  "School" : "Invocation",
  "Incantation" : "1 action",
  "Type" : "Concentration",
  "Description" : "Rend la visibilité nulle dans une sphère de 6 m de rayon (+6 m/niv).",
  "Classes" :["DRUID", "SORCERER", "MAGICIAN", "OCCULT_KNIGHT", "ARCANE_SWINDLER", "PROWLER"]
   },
"Onde de choc": {
  "Name" : "Onde de choc",
  "OV" : "Thunderwave",
  "Level" : 1,
  "BBE" : "Vague tonnante",
  "School" : "Évocation",
  "Incantation" : "1 action",
  "Type" : "",
  "Description" : "Les créatures dans un cube de 4,50 m doivent réussir un JdS de Con. ou subir 2d8 dégâts de tonnerre (dégâts/niv).",
  "Classes" :["BARD", "DRUID", "SORCERER", "MAGICIAN", "OCCULT_KNIGHT", "ARCANE_SWINDLER"]
   },
"Orbe chromatique": {
  "Name" : "Orbe chromatique",
  "OV" : "Chromatic Orb",
  "Level" : 1,
  "BBE" : "",
  "School" : "Évocation",
  "Incantation" : "1 action",
  "Type" : "",
  "Description" : "Si l'attaque avec un sort touche, inflige 3d8 dégâts d'un type préalablement déterminé (dégâts/niv).",
  "Classes" :["SORCERER", "MAGICIAN", "OCCULT_KNIGHT", "ARCANE_SWINDLER"]
   },
"Projectile magique": {
  "Name" : "Projectile magique",
  "OV" : "Magic Missile",
  "Level" : 1,
  "BBE" : "",
  "School" : "Évocation",
  "Incantation" : "1 action",
  "Type" : "",
  "Description" : "3 projectiles infligent automatiquement 1d4+1 dégâts de force chacun à une ou plusieurs créatures (+1 projectile/niv).",
  "Classes" :["SORCERER", "MAGICIAN", "OCCULT_KNIGHT", "ARCANE_SWINDLER"]
   },
"Protection contre le mal et le bien": {
  "Name" : "Protection contre le mal et le bien",
  "OV" : "Protection from Evil and Good",
  "Level" : 1,
  "BBE" : "",
  "School" : "Abjuration",
  "Incantation" : "1 action",
  "Type" : "Concentration",
  "Description" : "La cible est protégée (désavantage à l'attaque) des aberrations, célestes, élémentaires, fées, fiélons et morts-vivants.",
  "Classes" :["CLERK", "MAGICIAN", "OCCULT_KNIGHT", "ARCANE_SWINDLER", "PALADIN", "WIZARD"]
   },
"Purification de nourriture et d'eau": {
  "Name" : "Purification de nourriture et d'eau",
  "OV" : "Purify Food and Drink",
  "Level" : 1,
  "BBE" : "Purification de la nourriture et de l'eau",
  "School" : "Transmutation",
  "Incantation" : "1 action",
  "Type" : "Rituel",
  "Description" : "Purifie et enlève tous poisons et maladies de nourriture et boissons non magiques dans une sphère de 1,50 m de rayon.",
  "Classes" :["CLERK", "DRUID", "PALADIN"]
   },
"Rayon empoisonné": {
  "Name" : "Rayon empoisonné",
  "OV" : "Ray of Sickness",
  "Level" : 1,
  "BBE" : "",
  "School" : "Nécromancie",
  "Incantation" : "1 action",
  "Type" : "",
  "Description" : "Si l'attaque touche, inflige 2d8 dégâts de poison (dégâts/niv) et la cible peut être empoisonnée (JdS de Con).",
  "Classes" :["SORCERER", "MAGICIAN", "OCCULT_KNIGHT", "ARCANE_SWINDLER"]
   },
"Repli expéditif": {
  "Name" : "Repli expéditif",
  "OV" : "Expeditious Retreat",
  "Level" : 1,
  "BBE" : "",
  "School" : "Transmutation",
  "Incantation" : "1 action bonus",
  "Type" : "Concentration",
  "Description" : "Le lanceur peut effectuer l'action Foncer en utilisant une action bonus.",
  "Classes" :["SORCERER", "MAGICIAN", "OCCULT_KNIGHT", "ARCANE_SWINDLER", "WIZARD"]
   },
"Représailles infernales": {
  "Name" : "Représailles infernales",
  "OV" : "Hellish Rebuke",
  "Level" : 1,
  "BBE" : "",
  "School" : "Évocation",
  "Incantation" : "1 réaction",
  "Type" : "",
  "Description" : "La cible doit réussir un JdS de Dex. ou subir 2d10 dégâts de feu (dégâts/niv).",
  "Classes" :["WIZARD"]
   },
"Sanctuaire": {
  "Name" : "Sanctuaire",
  "OV" : "Sanctuary",
  "Level" : 1,
  "BBE" : "",
  "School" : "Abjuration",
  "Incantation" : "1 action bonus",
  "Type" : "",
  "Description" : "La cible a droit à un JdS de Sag. pour éviter les attaques ou les sorts ofensifs qui la visent en particulier.",
  "Classes" :["CLERK"]
   },
"Saut": {
  "Name" : "Saut",
  "OV" : "Jump",
  "Level" : 1,
  "BBE" : "",
  "School" : "Transmutation",
  "Incantation" : "1 action",
  "Type" : "",
  "Description" : "La cible obtient une distance de saut multipliée par 3.",
  "Classes" :["DRUID", "SORCERER", "MAGICIAN", "OCCULT_KNIGHT", "ARCANE_SWINDLER", "PROWLER"]
   },
"Secousse sismique": {
  "Name" : "Secousse sismique",
  "OV" : "Earth Tremor",
  "Level" : 1,
  "BBE" : "",
  "School" : "Évocation",
  "Incantation" : "1 action",
  "Type" : "",
  "Description" : "Les créatures dans un rayon de 3m doivent réussir un JdS de Dex. ou subir 1d6 dégâts contondants et tomber à terre (dégâts/niv).",
  "Classes" :["BARD", "DRUID", "SORCERER", "MAGICIAN", "OCCULT_KNIGHT", "ARCANE_SWINDLER"]
   },
"Serviteur invisible": {
  "Name" : "Serviteur invisible",
  "OV" : "Unseen Servant",
  "Level" : 1,
  "BBE" : "",
  "School" : "Invocation",
  "Incantation" : "1 action",
  "Type" : "Rituel",
  "Description" : "Crée un serviteur invisible qui exécute des tâches simples (rapporter qq chose, nettoyer, entretenir un feu, servir, etc).",
  "Classes" :["BARD", "MAGICIAN", "OCCULT_KNIGHT", "ARCANE_SWINDLER", "WIZARD"]
   },
"Simulacre de vie": {
  "Name" : "Simulacre de vie",
  "OV" : "False Life",
  "Level" : 1,
  "BBE" : "",
  "School" : "Nécromancie",
  "Incantation" : "1 action",
  "Type" : "",
  "Description" : "Le lanceur gagne 1d4+4 pv temporaires (+5 pv/niv).",
  "Classes" :["SORCERER", "MAGICIAN", "OCCULT_KNIGHT", "ARCANE_SWINDLER"]
   },
"Soins": {
  "Name" : "Soins",
  "OV" : "Cure Wounds",
  "Level" : 1,
  "BBE" : "Soin des blessures",
  "School" : "Évocation",
  "Incantation" : "1 action",
  "Type" : "",
  "Description" : "1 créature récupère 1d8+Mod.Carac pv (+1d8 pv/niv).",
  "Classes" :["BARD", "CLERK", "DRUID", "PALADIN", "PROWLER"]
   },
"Sommeil": {
  "Name" : "Sommeil",
  "OV" : "Sleep",
  "Level" : 1,
  "BBE" : "",
  "School" : "Enchantement",
  "Incantation" : "1 action",
  "Type" : "",
  "Description" : "5d8 pv de créatures s'endorment, par ordre croissant de leurs pv actuels (+2d8 pv/niv).",
  "Classes" :["BARD", "SORCERER", "MAGICIAN", "OCCULT_KNIGHT", "ARCANE_SWINDLER", "ARCHFAIRY"]
   },
"Tentacules de Hadar": {
  "Name" : "Tentacules de Hadar",
  "OV" : "Arms of Hadar",
  "Level" : 1,
  "BBE" : "Tentacules d'Hadar",
  "School" : "Invocation",
  "Incantation" : "1 action",
  "Type" : "",
  "Description" : "Les créatures dans un rayon de 3 m doivent réussir un JdS de For. ou subir 2d6 dégâts nécrotiques (dégâts/niv).",
  "Classes" :["WIZARD"]
   },
"Texte illusoire": {
  "Name" : "Texte illusoire",
  "OV" : "Illusory Script",
  "Level" : 1,
  "BBE" : "",
  "School" : "Illusion",
  "Incantation" : "1 minute",
  "Type" : "Rituel",
  "Description" : "Rédige un message secret qui ne peut être lu que par une cible désignée ou une créature qui possède vision véritable.",
  "Classes" :["BARD", "MAGICIAN", "OCCULT_KNIGHT", "ARCANE_SWINDLER", "WIZARD"]
   },
"Agrandissement-Rapetissement": {
  "Name" : "Agrandissement-Rapetissement",
  "OV" : "Enlarge/Reduce",
  "Level" : 2,
  "BBE" : "Agrandir/Rétrécir",
  "School" : "Transmutation",
  "Incantation" : "1 action",
  "Type" : "Concentration",
  "Description" : "Double ou réduit de moitié la taille d'une créature (JdS de Con) ou d'un objet.",
  "Classes" :["SORCERER", "MAGICIAN", "OCCULT_KNIGHT", "ARCANE_SWINDLER"]
   },
"Aide": {
  "Name" : "Aide",
  "OV" : "Aid",
  "Level" : 2,
  "BBE" : "",
  "School" : "Abjuration",
  "Incantation" : "1 action",
  "Type" : "",
  "Description" : "Jusqu'à 3 créatures augmentent leurs pv actuels et pv max de 5 (+5 pv/niv).",
  "Classes" :["CLERK", "PALADIN"]
   },
"Amélioration de caractéristique": {
  "Name" : "Amélioration de caractéristique",
  "OV" : "Enhance Ability",
  "Level" : 2,
  "BBE" : "",
  "School" : "Transmutation",
  "Incantation" : "1 action",
  "Type" : "Concentration",
  "Description" : "La cible gagne l'avantage aux jets d'une caractéristique prédéfinie, plus d'éventuels autres bonus (+1 créature/niv).",
  "Classes" :["BARD", "CLERK", "DRUID", "SORCERER"]
   },
"Apaisement des émotions": {
  "Name" : "Apaisement des émotions",
  "OV" : "Calm Emotions",
  "Level" : 2,
  "BBE" : "",
  "School" : "Enchantement",
  "Incantation" : "1 action",
  "Type" : "Concentration",
  "Description" : "Les créatures dans un rayon de 6 m doivent réussir un JdS de Cha. ou ne plus être charmées/effrayées, ou être indifférentes.",
  "Classes" :["BARD", "CLERK", "ARCHFAIRY"]
   },
"Appel de monture": {
  "Name" : "Appel de monture",
  "OV" : "Find Steed",
  "Level" : 2,
  "BBE" : "Trouver une monture",
  "School" : "Invocation",
  "Incantation" : "10 minutes",
  "Type" : "",
  "Description" : "Invoque un esprit sous la forme d'un destrier (cheval, élan, etc) lié par télépathie au lanceur.",
  "Classes" :["PALADIN"]
   },
"Arme magique": {
  "Name" : "Arme magique",
  "OV" : "Magic Weapon",
  "Level" : 2,
  "BBE" : "",
  "School" : "Transmutation",
  "Incantation" : "1 action bonus",
  "Type" : "Concentration",
  "Description" : "Transforme une arme en arme magique +1 à l'attaque et aux dégâts (bonus de +2 ou +3/niv).",
  "Classes" :["MAGICIAN", "OCCULT_KNIGHT", "ARCANE_SWINDLER", "PALADIN"]
   },
"Arme spirituelle": {
  "Name" : "Arme spirituelle",
  "OV" : "Spiritual Weapon",
  "Level" : 2,
  "BBE" : "",
  "School" : "Évocation",
  "Incantation" : "1 action bonus",
  "Type" : "",
  "Description" : "Si l'attaque avec un sort touche, inflige 1d8+Mod.Carac dégâts de force (dégâts/niv). Une action bonus permet une autre attaque.",
  "Classes" :["CLERK"]
   },
"Attraction terrestre": {
  "Name" : "Attraction terrestre",
  "OV" : "Earthbind",
  "Level" : 2,
  "BBE" : "",
  "School" : "Transmutation",
  "Incantation" : "1 action",
  "Type" : "Concentration",
  "Description" : "La cible à 90 m doit réussir un JdS de For. ou sa vitesse de vol est réduite à 0 (descend à 18 m/round).",
  "Classes" :["DRUID", "SORCERER", "WIZARD"]
   },
"Augure": {
  "Name" : "Augure",
  "OV" : "Augury",
  "Level" : 2,
  "BBE" : "",
  "School" : "Divination",
  "Incantation" : "1 minute",
  "Type" : "Rituel",
  "Description" : "Le lanceur obtient un présage concernant le résultat d'une action dans les 30 prochaines min (fortune, péril, les deux ou rien).",
  "Classes" :["CLERK"]
   },
"Aura magique de Nystul": {
  "Name" : "Aura magique de Nystul",
  "OV" : "Nystul's Magic Aura",
  "Level" : 2,
  "BBE" : "",
  "School" : "Illusion",
  "Incantation" : "1 action",
  "Type" : "",
  "Description" : "Révèle de fausses informations au sujet d'une créature ou d'un objet qui serait la cible d'un sort de divination.",
  "Classes" :["MAGICIAN", "OCCULT_KNIGHT", "ARCANE_SWINDLER"]
   },
"Bouche magique": {
  "Name" : "Bouche magique",
  "OV" : "Magic Mouth",
  "Level" : 2,
  "BBE" : "",
  "School" : "Illusion",
  "Incantation" : "1 minute",
  "Type" : "Rituel",
  "Description" : "Crée une bouche magique qui répétera un message de 25 mots max lorsqu'une condition de déclenchement est remplie.",
  "Classes" :["BARD", "MAGICIAN", "OCCULT_KNIGHT", "ARCANE_SWINDLER"]
   },
"Bourrasque": {
  "Name" : "Bourrasque",
  "OV" : "Gust of Wind",
  "Level" : 2,
  "BBE" : "",
  "School" : "Évocation",
  "Incantation" : "1 action",
  "Type" : "Concentration",
  "Description" : "Les créatures sur une ligne de 18 x 3 m doivent réussir un JdS de For. ou être repoussées de 4,50 m.",
  "Classes" :["DRUID", "SORCERER", "MAGICIAN", "OCCULT_KNIGHT", "ARCANE_SWINDLER"]
   },
"Cécité-Surdité": {
  "Name" : "Cécité-Surdité",
  "OV" : "Blindness/Deafness",
  "Level" : 2,
  "BBE" : "",
  "School" : "Nécromancie",
  "Incantation" : "1 action",
  "Type" : "",
  "Description" : "La cible doit réussir un JdS de Con. ou devenir aveuglée ou assourdie (+1 créature/niv).",
  "Classes" :["BARD", "CLERK", "SORCERER", "MAGICIAN", "OCCULT_KNIGHT", "ARCANE_SWINDLER", "FIENDISH"]
   },
"Châtiment lumineux": {
  "Name" : "Châtiment lumineux",
  "OV" : "Branding Smite",
  "Level" : 2,
  "BBE" : "Frappe lumineuse",
  "School" : "Évocation",
  "Incantation" : "1 action bonus",
  "Type" : "Concentration",
  "Description" : "Si l'attaque avec une arme touche, inflige 2d6 dégâts radiants extra et la cible émet une lumière faible sur 1,50m (dégâts/niv).",
  "Classes" :["PALADIN"]
   },
"Corde enchantée": {
  "Name" : "Corde enchantée",
  "OV" : "Rope Trick",
  "Level" : 2,
  "BBE" : "",
  "School" : "Transmutation",
  "Incantation" : "1 action",
  "Type" : "",
  "Description" : "Fait se dresser verticalement une corde qui donne dans un espace extradimensionnel qui peut contenir 8 créatures de taille M.",
  "Classes" :["MAGICIAN", "OCCULT_KNIGHT", "ARCANE_SWINDLER"]
   },
"Cordon de flèches": {
  "Name" : "Cordon de flèches",
  "OV" : "Cordon of Arrows",
  "Level" : 2,
  "BBE" : "",
  "School" : "Transmutation",
  "Incantation" : "1 action",
  "Type" : "",
  "Description" : "4 munitions infligent 1d6 dégâts perforants si la cible rate un JdS de Dex. (nbre de munitions/niv).",
  "Classes" :["PROWLER"]
   },
"Couronne du dément": {
  "Name" : "Couronne du dément",
  "OV" : "Crown of Madness",
  "Level" : 2,
  "BBE" : "",
  "School" : "Enchantement",
  "Incantation" : "1 action",
  "Type" : "Concentration",
  "Description" : "La cible doit réussir un JdS de Sag. ou être charmée. Elle peut alors attaquer une cible désignée par le lanceur.",
  "Classes" :["BARD", "SORCERER", "MAGICIAN", "OCCULT_KNIGHT", "ARCANE_SWINDLER", "WIZARD"]
   },
"Croissance d'épines": {
  "Name" : "Croissance d'épines",
  "OV" : "Spike Growth",
  "Level" : 2,
  "BBE" : "",
  "School" : "Transmutation",
  "Incantation" : "1 action",
  "Type" : "Concentration",
  "Description" : "Les créatures dans un rayon de 6 m (terrain difficile) subissent 2d4 dégâts perforants pour chaque 1,50 m de déplacement.",
  "Classes" :["DRUID", "PROWLER"]
   },
"Déblocage": {
  "Name" : "Déblocage",
  "OV" : "Knock",
  "Level" : 2,
  "BBE" : "",
  "School" : "Transmutation",
  "Incantation" : "1 action",
  "Type" : "",
  "Description" : "Déverrouille ou débloque 1 objet (porte, coffre, cadenas, menottes, etc) ou supprime le sort verrou magique pour 10 minutes.",
  "Classes" :["BARD", "SORCERER", "MAGICIAN", "OCCULT_KNIGHT", "ARCANE_SWINDLER"]
   },
"Détection des pensées": {
  "Name" : "Détection des pensées",
  "OV" : "Detect Thoughts",
  "Level" : 2,
  "BBE" : "",
  "School" : "Divination",
  "Incantation" : "1 action",
  "Type" : "Concentration",
  "Description" : "Le lanceur détecte les pensées superficielles d'une créature à 9 m, et les plus approfondies si la cible rate un JdS de Sag.",
  "Classes" :["BARD", "SORCERER", "MAGICIAN", "OCCULT_KNIGHT", "ARCANE_SWINDLER", "GREAT_OLD"]
   },
"Écrire dans le ciel": {
  "Name" : "Écrire dans le ciel",
  "OV" : "Skywrite",
  "Level" : 2,
  "BBE" : "",
  "School" : "Transmutation",
  "Incantation" : "1 action",
  "Type" : "Concentration Rituel",
  "Description" : "Crée jusqu'à 10 mots dans les nuages.",
  "Classes" :["BARD", "DRUID", "MAGICIAN", "OCCULT_KNIGHT", "ARCANE_SWINDLER"]
   },
"Envoûtement": {
  "Name" : "Envoûtement",
  "OV" : "Enthrall",
  "Level" : 2,
  "BBE" : "",
  "School" : "Enchantement",
  "Incantation" : "1 action",
  "Type" : "",
  "Description" : "Les cibles doivent réussir un JdS de Sag. ou avoir un désavantage aux jets de Sagesse (Perception) contre d'autres créatures.",
  "Classes" :["BARD", "WIZARD"]
   },
"Épine mentale": {
  "Name" : "Épine mentale",
  "OV" : "Mind Spike",
  "Level" : 2,
  "BBE" : "",
  "School" : "Divination",
  "Incantation" : "1 action",
  "Type" : "Concentration",
  "Description" : "La cible doit réussir un JdS de Sag. ou subir 3d8 dégâts psychiques (dégâts/niv).",
  "Classes" :["SORCERER", "MAGICIAN", "OCCULT_KNIGHT", "ARCANE_SWINDLER", "WIZARD"]
   },
"Esprit guérisseur": {
  "Name" : "Esprit guérisseur",
  "OV" : "Healing Spirit",
  "Level" : 2,
  "BBE" : "",
  "School" : "Invocation",
  "Incantation" : "1 action bonus",
  "Type" : "Concentration",
  "Description" : "Les créatures au contact de l'esprit créé récupèrent 1d6 pv (+1d6 pv/niv).",
  "Classes" :["DRUID", "PROWLER"]
   },
"Flambée d'Aganazzar": {
  "Name" : "Flambée d'Aganazzar",
  "OV" : "Aganazzar's Scorcher",
  "Level" : 2,
  "BBE" : "",
  "School" : "Évocation",
  "Incantation" : "1 action",
  "Type" : "",
  "Description" : "Les créatures sur une ligne de 9 x 1,50 m doivent réussir un JdS de Dex. ou subir 3d8 dégâts de feu (dégâts/niv).",
  "Classes" :["SORCERER", "MAGICIAN", "OCCULT_KNIGHT", "ARCANE_SWINDLER"]
   },
"Flamme éternelle": {
  "Name" : "Flamme éternelle",
  "OV" : "Continual Flame",
  "Level" : 2,
  "BBE" : "",
  "School" : "Évocation",
  "Incantation" : "1 action",
  "Type" : "",
  "Description" : "Crée une flamme qui produit une lumière équivalente à celle d'une torche, mais qui ne dégage aucune chaleur.",
  "Classes" :[ "CLERK", "MAGICIAN", "OCCULT_KNIGHT", "ARCANE_SWINDLER"]
   },
"Flèche acide de Melf": {
  "Name" : "Flèche acide de Melf",
  "OV" : "Melf's Acid Arrow",
  "Level" : 2,
  "BBE" : "",
  "School" : "Évocation",
  "Incantation" : "1 action",
  "Type" : "",
  "Description" : "Si l'attaque avec un sort touche, inflige 4d4 dégâts d'acide, puis 2d4 dégâts d'acide au round suivant (dégâts/niv).",
  "Classes" :["MAGICIAN", "OCCULT_KNIGHT", "ARCANE_SWINDLER"]
   },
"Flou": {
  "Name" : "Flou",
  "OV" : "Blur",
  "Level" : 2,
  "BBE" : "",
  "School" : "Illusion",
  "Incantation" : "1 action",
  "Type" : "Concentration",
  "Description" : "Le corps du lanceur devient flou et les créatures qui l'attaquent ont un désavantage au jet d'attaque contre lui.",
  "Classes" :["SORCERER", "MAGICIAN", "OCCULT_KNIGHT", "ARCANE_SWINDLER"]
   },
"Force fantasmagorique": {
  "Name" : "Force fantasmagorique",
  "OV" : "Phantasmal Force",
  "Level" : 2,
  "BBE" : "",
  "School" : "Illusion",
  "Incantation" : "1 action",
  "Type" : "Concentration",
  "Description" : "La cible doit réussir un JdS d'Int. ou percevoir comme réel un objet ou une créature crée par le lanceur (avec son).",
  "Classes" :["BARD", "SORCERER", "MAGICIAN", "OCCULT_KNIGHT", "ARCANE_SWINDLER", "ARCHFAIRY", "GREAT_OLD"]
   },
"Fracassement": {
  "Name" : "Fracassement",
  "OV" : "Shatter",
  "Level" : 2,
  "BBE" : "Briser",
  "School" : "Évocation",
  "Incantation" : "1 action",
  "Type" : "",
  "Description" : "Les créatures dans une sphère de 3 m de rayon doivent réussir un JdS de Con. ou subir 3d8 dégâts de tonnerre (dégâts/niv).",
  "Classes" :["BARD", "SORCERER", "MAGICIAN", "OCCULT_KNIGHT", "ARCANE_SWINDLER", "WIZARD"]
   },
"Image miroir": {
  "Name" : "Image miroir",
  "OV" : "Mirror Image",
  "Level" : 2,
  "BBE" : "",
  "School" : "Illusion",
  "Incantation" : "1 action",
  "Type" : "",
  "Description" : "Crée 3 duplicatas illusoires du lanceur qui possèdent chacun une CA de 10+Mod.Dex et sont détruits s'ils sont touchés.",
  "Classes" :["SORCERER", "MAGICIAN", "OCCULT_KNIGHT", "ARCANE_SWINDLER", "WIZARD"]
   },
"Immobilisation de personne": {
  "Name" : "Immobilisation de personne",
  "OV" : "Hold Person",
  "Level" : 2,
  "BBE" : "Immobiliser un humanoïde",
  "School" : "Enchantement",
  "Incantation" : "1 action",
  "Type" : "Concentration",
  "Description" : "La cible doit réussir un JdS de Sag. ou être paralysée (+1 créature/niv).",
  "Classes" :["BARD",  "CLERK", "DRUID", "SORCERER", "MAGICIAN", "OCCULT_KNIGHT", "ARCANE_SWINDLER", "WIZARD"]
   },
"Invisibilité": {
  "Name" : "Invisibilité",
  "OV" : "Invisibility",
  "Level" : 2,
  "BBE" : "",
  "School" : "Illusion",
  "Incantation" : "1 action",
  "Type" : "Concentration",
  "Description" : "La cible devient invisible 1 heure ou jusqu'à ce qu'elle attaque ou lance un sort (+1 créature/niv).",
  "Classes" :["BARD", "SORCERER", "MAGICIAN", "OCCULT_KNIGHT", "ARCANE_SWINDLER", "WIZARD"]
   },
"Lame de feu": {
  "Name" : "Lame de feu",
  "OV" : "Flame Blade",
  "Level" : 2,
  "BBE" : "",
  "School" : "Évocation",
  "Incantation" : "1 action bonus",
  "Type" : "Concentration",
  "Description" : "Si l'attaque avec un sort touche, inflige 3d6 dégâts de feu (dégâts/niv). Émet une lumière vive sur 3 m et faible sur 3 m extra.",
  "Classes" :["DRUID"]
   },
"Lame d'ombres": {
  "Name" : "Lame d'ombres",
  "OV" : "Shadow Blade",
  "Level" : 2,
  "BBE" : "",
  "School" : "Illusion",
  "Incantation" : "1 action bonus",
  "Type" : "Concentration",
  "Description" : "Crée une arme qui inflige 2d8 dégâts psychiques avec les propriétés finesse, légère et lancer (dégâts/niv).",
  "Classes" :["SORCERER", "MAGICIAN", "OCCULT_KNIGHT", "ARCANE_SWINDLER", "WIZARD"]
   },
"Lévitation": {
  "Name" : "Lévitation",
  "OV" : "Levitate",
  "Level" : 2,
  "BBE" : "",
  "School" : "Transmutation",
  "Incantation" : "1 action",
  "Type" : "Concentration",
  "Description" : "1 créature ou objet de moins de 250 kg s'élève verticalement jusqu'à 6 m et reste en lévitation.",
  "Classes" :["SORCERER", "MAGICIAN", "OCCULT_KNIGHT", "ARCANE_SWINDLER"]
   },
"Lien de protection": {
  "Name" : "Lien de protection",
  "OV" : "Warding Bond",
  "Level" : 2,
  "BBE" : "",
  "School" : "Abjuration",
  "Incantation" : "1 action",
  "Type" : "",
  "Description" : "La cible gagne +1 à la CA, +1 aux JdS et la résistance à tous les dégâts, mais le lanceur partage ses dégâts.",
  "Classes" :[ "CLERK"]
   },
"Localisation d'animaux ou de plantes": {
  "Name" : "Localisation d'animaux ou de plantes",
  "OV" : "Locate Animals or Plants",
  "Level" : 2,
  "BBE" : "Localiser des animaux ou des plantes",
  "School" : "Divination",
  "Incantation" : "1 action",
  "Type" : "Rituel",
  "Description" : "Donne la direction et la distance à laquelle se trouve un type de bête ou de plante dans un rayon de 7,5 km.",
  "Classes" :["BARD", "DRUID", "PROWLER"]
   },
"Localisation d'objet": {
  "Name" : "Localisation d'objet",
  "OV" : "Locate Object",
  "Level" : 2,
  "BBE" : "Localiser un objet",
  "School" : "Divination",
  "Incantation" : "1 action",
  "Type" : "Concentration",
  "Description" : "Le lanceur sent la direction dans laquelle se trouve un objet familier, dans un rayon de 300 m.",
  "Classes" :["BARD",  "CLERK", "DRUID", "MAGICIAN", "OCCULT_KNIGHT", "ARCANE_SWINDLER", "PALADIN", "PROWLER"]
   },
"Messager animal": {
  "Name" : "Messager animal",
  "OV" : "Animal Messenger",
  "Level" : 2,
  "BBE" : "",
  "School" : "Enchantement",
  "Incantation" : "1 action",
  "Type" : "Rituel",
  "Description" : "Une bête de taille TP va livrer un message de 25 mots à une cible (+48 h/niv).",
  "Classes" :["BARD", "DRUID", "PROWLER"]
   },
"Métal brûlant": {
  "Name" : "Métal brûlant",
  "OV" : "Heat Metal",
  "Level" : 2,
  "BBE" : "Chauffer le métal",
  "School" : "Transmutation",
  "Incantation" : "1 action",
  "Type" : "Concentration",
  "Description" : "Les créatures en contact avec l'objet en métal subissent 2d8 dégâts de feu (dégâts/niv).",
  "Classes" :["BARD", "DRUID"]
   },
"Modification d'apparence": {
  "Name" : "Modification d'apparence",
  "OV" : "Alter Self",
  "Level" : 2,
  "BBE" : "Modifier son apparence",
  "School" : "Transmutation",
  "Incantation" : "1 action",
  "Type" : "Concentration",
  "Description" : "Donne une nouvelle forme suivant l'option choisie (Adaptation aquatique, Changement d'apparence ou Armes naturelles).",
  "Classes" :["SORCERER", "MAGICIAN", "OCCULT_KNIGHT", "ARCANE_SWINDLER"]
   },
"Nuée de boules de neige de Snilloc": {
  "Name" : "Nuée de boules de neige de Snilloc",
  "OV" : "Snilloc's Snowball Swarm",
  "Level" : 2,
  "BBE" : "",
  "School" : "Évocation",
  "Incantation" : "1 action",
  "Type" : "",
  "Description" : "Les créatures dans une sphère de 1,50 m de rayon doivent réussir un JdS de Dex. ou subir 3d6 dégâts de froid (dégâts/niv).",
  "Classes" :["SORCERER", "MAGICIAN", "OCCULT_KNIGHT", "ARCANE_SWINDLER"]
   },
"Nuée de dagues": {
  "Name" : "Nuée de dagues",
  "OV" : "Cloud of Daggers",
  "Level" : 2,
  "BBE" : "",
  "School" : "Invocation",
  "Incantation" : "1 action",
  "Type" : "Concentration",
  "Description" : "Les créatures dans un cube de 1,50 m subissent automatiquement 4d4 dégâts tranchants (dégâts/niv).",
  "Classes" :["BARD", "SORCERER", "MAGICIAN", "OCCULT_KNIGHT", "ARCANE_SWINDLER", "WIZARD"]
   },
"Pas brumeux": {
  "Name" : "Pas brumeux",
  "OV" : "Misty Step",
  "Level" : 2,
  "BBE" : "",
  "School" : "Invocation",
  "Incantation" : "1 action bonus",
  "Type" : "",
  "Description" : "Le lanceur est téléporté jusqu'à 9 mètres.",
  "Classes" :["SORCERER", "MAGICIAN", "OCCULT_KNIGHT", "ARCANE_SWINDLER", "WIZARD"]
   },
"Passage sans trace": {
  "Name" : "Passage sans trace",
  "OV" : "Pass without Trace",
  "Level" : 2,
  "BBE" : "",
  "School" : "Abjuration",
  "Incantation" : "1 action",
  "Type" : "Concentration",
  "Description" : "Le lanceur et ses alliés à 9 m ont un bonus de +10 aux jets de Dextérité (Discrétion) et ils ne laissent ni piste ni trace.",
  "Classes" :["DRUID", "PROWLER"]
   },
"Pattes d'araignée": {
  "Name" : "Pattes d'araignée",
  "OV" : "Spider Climb",
  "Level" : 2,
  "BBE" : "",
  "School" : "Transmutation",
  "Incantation" : "1 action",
  "Type" : "Concentration",
  "Description" : "La cible peut se déplacer le long de surfaces verticales tout en laissant ses mains libres et gagne une vitesse d'escalade.",
  "Classes" :["SORCERER", "MAGICIAN", "OCCULT_KNIGHT", "ARCANE_SWINDLER", "WIZARD"]
   },
"Peau d'écorce": {
  "Name" : "Peau d'écorce",
  "OV" : "Barkskin",
  "Level" : 2,
  "BBE" : "",
  "School" : "Transmutation",
  "Incantation" : "1 action",
  "Type" : "Concentration",
  "Description" : "La cible obtient une CA de 16 minimum.",
  "Classes" :["DRUID", "PROWLER"]
   },
"Poigne terreuse de Maximilien": {
  "Name" : "Poigne terreuse de Maximilien",
  "OV" : "Maximilian's Earthen Grasp",
  "Level" : 2,
  "BBE" : "",
  "School" : "Transmutation",
  "Incantation" : "1 action",
  "Type" : "Concentration",
  "Description" : "La cible doit réussir un JdS de For. ou subir 2d6 dégâts contondants et être entravée.",
  "Classes" :["SORCERER", "MAGICIAN", "OCCULT_KNIGHT", "ARCANE_SWINDLER"]
   },
"Préservation des morts": {
  "Name" : "Préservation des morts",
  "OV" : "Gentle Repose",
  "Level" : 2,
  "BBE" : "Doux repos",
  "School" : "Nécromancie",
  "Incantation" : "1 action",
  "Type" : "Rituel",
  "Description" : "Protège un cadavre du pourrissement ou de devenir un mort-vivant.",
  "Classes" :[ "CLERK", "MAGICIAN", "OCCULT_KNIGHT", "ARCANE_SWINDLER"]
   },
"Prière de guérison": {
  "Name" : "Prière de guérison",
  "OV" : "Prayer of Healing",
  "Level" : 2,
  "BBE" : "Prière de soins",
  "School" : "Évocation",
  "Incantation" : "10 minutes",
  "Type" : "",
  "Description" : "Jusqu'à 6 créatures récupèrent 2d8+Mod.Carac pv (+1d8 pv/niv).",
  "Classes" :[ "CLERK"]
   },
"Protection contre le poison": {
  "Name" : "Protection contre le poison",
  "OV" : "Protection from Poison",
  "Level" : 2,
  "BBE" : "",
  "School" : "Abjuration",
  "Incantation" : "1 action",
  "Type" : "",
  "Description" : "Neutralise 1 poison d'une créature, donne l'avantage aux JdS pour ne pas être empoisonné et la résistance aux dégâts de poison.",
  "Classes" :[ "CLERK", "DRUID", "PALADIN", "PROWLER"]
   },
"Pyrotechnie": {
  "Name" : "Pyrotechnie",
  "OV" : "Pyrotechnics",
  "Level" : 2,
  "BBE" : "",
  "School" : "Transmutation",
  "Incantation" : "1 action",
  "Type" : "",
  "Description" : "Cible des flammes à 18 m et les fait exploser (JdS de Con. ou aveuglée) ou échapper une épaisse fumée (visibilité nulle).",
  "Classes" :["BARD", "SORCERER", "MAGICIAN", "OCCULT_KNIGHT", "ARCANE_SWINDLER"]
   },
"Rayon affaiblissant": {
  "Name" : "Rayon affaiblissant",
  "OV" : "Ray of Enfeeblement",
  "Level" : 2,
  "BBE" : "",
  "School" : "Nécromancie",
  "Incantation" : "1 action",
  "Type" : "Concentration",
  "Description" : "Si l'attaque avec un sort touche, la cible n'inflige que la moitié des dégâts avec une arme qui utilise la Force (JdS de Con).",
  "Classes" :["MAGICIAN", "OCCULT_KNIGHT", "ARCANE_SWINDLER", "WIZARD"]
   }</v>
      </c>
    </row>
    <row r="465" spans="12:12">
      <c r="L465" t="str">
        <f>CONCATENATE(",
",M171,",
",M172,",
",M173,",
",M174,",
",M175,",
",M176,",
",M177,",
",M178,",
",M179,",
",M180,",
",M181,",
",M182,",
",M183,",
",M184,",
",M185,",
",M186,",
",M187,",
",M188,",
",M189,",
",M190,",
",M191,",
",M192,",
",M193,",
",M194,",
",M195,",
",M196,",
",M197,",
",M198,",
",M199,",
",M200,",
",M201,",
",M202,",
",M203,",
",M204,",
",M205,",
",M206,",
",M207,",
",M208,",
",M209,",
",M210,",
",M211,",
",M212,",
",M213,",
",M214,",
",M215,",
",M216,",
",M217,",
",M218,",
",M219,",
",M220,",
",M221,",
",M222,",
",M223,",
",M224,",
",M225,",
",M226,",
",M227,",
",M228,",
",M229,",
",M230,",
",M231,",
",M232,",
",M233,",
",M234,",
",M235,",
",M236,",
",M237,",
",M238,",
",M239,",
",M240,",
",M241,",
",M242,",
",M243,",
",M244,",
",M245,",
",M246,",
",M247,",
",M248,",
",M249,",
",M250,",
",M251,",
",M252,",
",M253,",
",M254)</f>
        <v>,
"Rayon ardent": {
  "Name" : "Rayon ardent",
  "OV" : "Scorching Ray",
  "Level" : 2,
  "BBE" : "",
  "School" : "Évocation",
  "Incantation" : "1 action",
  "Type" : "",
  "Description" : "Si les attaques touchent, 3 rayons infligent chacun 2d6 dégâts de feu (+1 rayon/niv).",
  "Classes" :["SORCERER", "MAGICIAN", "OCCULT_KNIGHT", "ARCANE_SWINDLER", "FIENDISH"]
   },
"Rayon de lune": {
  "Name" : "Rayon de lune",
  "OV" : "Moonbeam",
  "Level" : 2,
  "BBE" : "",
  "School" : "Évocation",
  "Incantation" : "1 action",
  "Type" : "Concentration",
  "Description" : "Les créatures dans un cylindre de 3 x 12 m doivent réussir un JdS de Con. ou subir 2d10 dégâts radiants (dégâts/niv).",
  "Classes" :["DRUID"]
   },
"Restauration partielle": {
  "Name" : "Restauration partielle",
  "OV" : "Lesser Restoration",
  "Level" : 2,
  "BBE" : "Restauration inférieure",
  "School" : "Abjuration",
  "Incantation" : "1 action",
  "Type" : "",
  "Description" : "Met fin à une maladie ou à une condition (aveuglé, assourdi, paralysé ou empoisonné) sur 1 créature.",
  "Classes" :["BARD",  "CLERK", "DRUID", "PALADIN", "PROWLER"]
   },
"Sens animal": {
  "Name" : "Sens animal",
  "OV" : "Beast Sense",
  "Level" : 2,
  "BBE" : "",
  "School" : "Divination",
  "Incantation" : "1 action",
  "Type" : "Concentration Rituel",
  "Description" : "Le lanceur peut voir/entendre/sentir à travers les sens d'une bête consentante.",
  "Classes" :["DRUID", "PROWLER"]
   },
"Sens des pièges": {
  "Name" : "Sens des pièges",
  "OV" : "Find Traps",
  "Level" : 2,
  "BBE" : "Trouver les pièges",
  "School" : "Divination",
  "Incantation" : "1 action",
  "Type" : "",
  "Description" : "Le lanceur sent tous pièges dans un rayon de 36 m, mais le sort donne pas leur localisation.",
  "Classes" :[ "CLERK", "DRUID", "PROWLER"]
   },
"Silence": {
  "Name" : "Silence",
  "OV" : "Silence",
  "Level" : 2,
  "BBE" : "",
  "School" : "Illusion",
  "Incantation" : "1 action",
  "Type" : "Concentration Rituel",
  "Description" : "Bloque tous les sons dans une sphère de 6m de rayon.",
  "Classes" :["BARD",  "CLERK", "PROWLER"]
   },
"Souffle du dragon": {
  "Name" : "Souffle du dragon",
  "OV" : "Dragon's Breath",
  "Level" : 2,
  "BBE" : "",
  "School" : "Transmutation",
  "Incantation" : "1 action bonus",
  "Type" : "Concentration",
  "Description" : "Émet un cône de 4,50 m qui inflige 3d6 dégâts d'acide, froid, feu, foudre ou poison en cas d'échec à un JdS de Dex (dégâts/niv).",
  "Classes" :["SORCERER", "MAGICIAN", "OCCULT_KNIGHT", "ARCANE_SWINDLER"]
   },
"Sphère de feu": {
  "Name" : "Sphère de feu",
  "OV" : "Flaming Sphere",
  "Level" : 2,
  "BBE" : "",
  "School" : "Invocation",
  "Incantation" : "1 action",
  "Type" : "Concentration",
  "Description" : "Les créatures à 3 m d'une sphère de 3 m de diamètre doivent réussir un JdS de Dex. ou subir 2d6 dégâts de feu (dégâts/niv).",
  "Classes" :["DRUID", "MAGICIAN", "OCCULT_KNIGHT", "ARCANE_SWINDLER"]
   },
"Suggestion": {
  "Name" : "Suggestion",
  "OV" : "Suggestion",
  "Level" : 2,
  "BBE" : "",
  "School" : "Enchantement",
  "Incantation" : "1 action",
  "Type" : "Concentration",
  "Description" : "La cible doit réussir un JdS de Sag. ou suivre la suggestion que lui donne le lanceur en une ou deux phrases.",
  "Classes" :["BARD", "SORCERER", "MAGICIAN", "OCCULT_KNIGHT", "ARCANE_SWINDLER", "WIZARD"]
   },
"Ténèbres": {
  "Name" : "Ténèbres",
  "OV" : "Darkness",
  "Level" : 2,
  "BBE" : "",
  "School" : "Évocation",
  "Incantation" : "1 action",
  "Type" : "Concentration",
  "Description" : "Remplit une sphère de 4,50 m de rayon de ténèbres magiques.",
  "Classes" :["SORCERER", "MAGICIAN", "OCCULT_KNIGHT", "ARCANE_SWINDLER", "WIZARD"]
   },
"Toile d'araignée": {
  "Name" : "Toile d'araignée",
  "OV" : "Web",
  "Level" : 2,
  "BBE" : "",
  "School" : "Invocation",
  "Incantation" : "1 action",
  "Type" : "Concentration",
  "Description" : "Crée un cube de 6 m de toiles d'araignées collantes (terrain difficile) qui peuvent entraver des créatures (JdS de Dex).",
  "Classes" :["SORCERER", "MAGICIAN", "OCCULT_KNIGHT", "ARCANE_SWINDLER"]
   },
"Tourbillon de poussière": {
  "Name" : "Tourbillon de poussière",
  "OV" : "Dust Devil",
  "Level" : 2,
  "BBE" : "",
  "School" : "Invocation",
  "Incantation" : "1 action",
  "Type" : "Concentration",
  "Description" : "Les créatures dans un rayon de 1,50 m doivent réussir un JdS de For. ou subir 1d8 dégâts contondants (dégâts/niv).",
  "Classes" :["DRUID", "SORCERER", "MAGICIAN", "OCCULT_KNIGHT", "ARCANE_SWINDLER"]
   },
"Vent protecteur": {
  "Name" : "Vent protecteur",
  "OV" : "Warding Wind",
  "Level" : 2,
  "BBE" : "",
  "School" : "Évocation",
  "Incantation" : "1 action",
  "Type" : "Concentration",
  "Description" : "Crée un vent fort (30 km/h) dans un rayon de 3 m (rend sourd, éteint les flammes, dissipe le gaz, terrain difficile, etc).",
  "Classes" :["BARD", "DRUID", "SORCERER", "MAGICIAN", "OCCULT_KNIGHT", "ARCANE_SWINDLER"]
   },
"Verrou magique": {
  "Name" : "Verrou magique",
  "OV" : "Arcane Lock",
  "Level" : 2,
  "BBE" : "",
  "School" : "Abjuration",
  "Incantation" : "1 action",
  "Type" : "",
  "Description" : "Verrouille un objet (porte, fenêtre, coffre, etc) et le lanceur peut définir un mot de passe pour supprimer le sort 1 minute.",
  "Classes" :["MAGICIAN", "OCCULT_KNIGHT", "ARCANE_SWINDLER"]
   },
"Vision dans le noir": {
  "Name" : "Vision dans le noir",
  "OV" : "Darkvision",
  "Level" : 2,
  "BBE" : "",
  "School" : "Transmutation",
  "Incantation" : "1 action",
  "Type" : "",
  "Description" : "La cible peut voir dans le noir à 18 mètres.",
  "Classes" :["DRUID", "SORCERER", "MAGICIAN", "OCCULT_KNIGHT", "ARCANE_SWINDLER", "PROWLER"]
   },
"Voir l'invisible": {
  "Name" : "Voir l'invisible",
  "OV" : "See Invisibility",
  "Level" : 2,
  "BBE" : "",
  "School" : "Divination",
  "Incantation" : "1 action",
  "Type" : "",
  "Description" : "Le lanceur voit les créatures ou objets invisibles, et dans le plan éthéré.",
  "Classes" :["BARD", "SORCERER", "MAGICIAN", "OCCULT_KNIGHT", "ARCANE_SWINDLER"]
   },
"Zone de vérité": {
  "Name" : "Zone de vérité",
  "OV" : "Zone of Truth",
  "Level" : 2,
  "BBE" : "",
  "School" : "Enchantement",
  "Incantation" : "1 action",
  "Type" : "",
  "Description" : "Les créatures dans une sphère de 4,50 m de rayon doivent réussir un JdS de Cha. ou ne pas pouvoir mentir.",
  "Classes" :["BARD",  "CLERK", "PALADIN"]
   },
"Animation des morts": {
  "Name" : "Animation des morts",
  "OV" : "Animate Dead",
  "Level" : 3,
  "BBE" : "",
  "School" : "Nécromancie",
  "Incantation" : "1 minute",
  "Type" : "",
  "Description" : "Crée un squelette à partir d'os ou un zombi à partir d'un cadavre, qui est sous le contrôle du lanceur (+2 créatures/niv).",
  "Classes" :[ "CLERK", "MAGICIAN", "OCCULT_KNIGHT", "ARCANE_SWINDLER"]
   },
"Appel de la foudre": {
  "Name" : "Appel de la foudre",
  "OV" : "Call Lightning",
  "Level" : 3,
  "BBE" : "",
  "School" : "Invocation",
  "Incantation" : "1 action",
  "Type" : "Concentration",
  "Description" : "Les créatures dans un rayon de 1,50 m doivent réussir un JdS de Dex. ou subir 3d10 dégâts de foudre (dégâts/niv) à chaque tour.",
  "Classes" :["DRUID"]
   },
"Arme élémentaire": {
  "Name" : "Arme élémentaire",
  "OV" : "Elemental Weapon",
  "Level" : 3,
  "BBE" : "",
  "School" : "Transmutation",
  "Incantation" : "1 action",
  "Type" : "Concentration",
  "Description" : "Une arme devient magique avec +1 aux jets d'attaque et +1d4 de dégâts extra d'un type à choisir (bonus et dégâts/niv).",
  "Classes" :["PALADIN"]
   },
"Aura de vitalité": {
  "Name" : "Aura de vitalité",
  "OV" : "Aura of Vitality",
  "Level" : 3,
  "BBE" : "",
  "School" : "Évocation",
  "Incantation" : "1 action",
  "Type" : "Concentration",
  "Description" : "La cible dans un rayon de 9 m récupère 2d6 pv.",
  "Classes" :["PALADIN"]
   },
"Aura du croisé": {
  "Name" : "Aura du croisé",
  "OV" : "Crusader's Mantle",
  "Level" : 3,
  "BBE" : "",
  "School" : "Évocation",
  "Incantation" : "1 action",
  "Type" : "Concentration",
  "Description" : "Les créatures non hostiles dans un rayon de 9 m infligent 1d4 dégâts radiants extra lorsqu'ils touchent avec une arme.",
  "Classes" :["PALADIN"]
   },
"Boule de feu": {
  "Name" : "Boule de feu",
  "OV" : "Fireball",
  "Level" : 3,
  "BBE" : "",
  "School" : "Évocation",
  "Incantation" : "1 action",
  "Type" : "",
  "Description" : "Les créatures dans un rayon de 6 m doivent réussir un JdS de Dex. ou subir 8d6 dégâts de feu (dégâts/niv).",
  "Classes" :["SORCERER", "MAGICIAN", "OCCULT_KNIGHT", "ARCANE_SWINDLER", "FIENDISH"]
   },
"Cercle magique": {
  "Name" : "Cercle magique",
  "OV" : "Magic Circle",
  "Level" : 3,
  "BBE" : "",
  "School" : "Abjuration",
  "Incantation" : "1 minute",
  "Type" : "",
  "Description" : "Crée un cylindre de 6 x 6 m qui protège des célestes, élémentaires, fées, fiélons et/ou morts-vivants (+1 h/niv).",
  "Classes" :[ "CLERK", "MAGICIAN", "OCCULT_KNIGHT", "ARCANE_SWINDLER", "PALADIN", "WIZARD"]
   },
"Châtiment aveuglant": {
  "Name" : "Châtiment aveuglant",
  "OV" : "Blinding Smite",
  "Level" : 3,
  "BBE" : "Frappe aveuglante",
  "School" : "Évocation",
  "Incantation" : "1 action bonus",
  "Type" : "Concentration",
  "Description" : "Si l'attaque touche, inflige 3d8 dégâts radiants extra et la cible doit réussir un JdS de Con. ou être aveuglée.",
  "Classes" :["PALADIN"]
   },
"Clairvoyance": {
  "Name" : "Clairvoyance",
  "OV" : "Clairvoyance",
  "Level" : 3,
  "BBE" : "",
  "School" : "Divination",
  "Incantation" : "10 minutes",
  "Type" : "Concentration",
  "Description" : "Crée un détecteur invisible dans un lieu familier à 1,5 km ou moins, permettant de voir ou d'entendre (au choix, modifiable).",
  "Classes" :["BARD",  "CLERK", "SORCERER", "MAGICIAN", "OCCULT_KNIGHT", "ARCANE_SWINDLER", "GREAT_OLD"]
   },
"Clignotement": {
  "Name" : "Clignotement",
  "OV" : "Blink",
  "Level" : 3,
  "BBE" : "",
  "School" : "Transmutation",
  "Incantation" : "1 action",
  "Type" : "",
  "Description" : "Le lanceur a 50% de chance de passer dans le plan éthéré, puis il revient dans l'espace qu'il occupait au tour suivant.",
  "Classes" :["SORCERER", "MAGICIAN", "OCCULT_KNIGHT", "ARCANE_SWINDLER", "ARCHFAIRY"]
   },
"Communication à distance": {
  "Name" : "Communication à distance",
  "OV" : "Sending",
  "Level" : 3,
  "BBE" : "Envoi de message",
  "School" : "Évocation",
  "Incantation" : "1 action",
  "Type" : "",
  "Description" : "Envoie un message de 25 mots à une créature familière, quelle que soit la distance ou le plan. Elle peut y répondre.",
  "Classes" :["BARD",  "CLERK", "MAGICIAN", "OCCULT_KNIGHT", "ARCANE_SWINDLER", "GREAT_OLD"]
   },
"Communication avec les morts": {
  "Name" : "Communication avec les morts",
  "OV" : "Speak with Dead",
  "Level" : 3,
  "BBE" : "",
  "School" : "Nécromancie",
  "Incantation" : "1 action",
  "Type" : "",
  "Description" : "Permet à un cadavre qui possède encore une bouche et n'est pas un mort-vivant de répondre à 5 questions du lanceur.",
  "Classes" :["BARD",  "CLERK"]
   },
"Communication avec les plantes": {
  "Name" : "Communication avec les plantes",
  "OV" : "Speak with Plants",
  "Level" : 3,
  "BBE" : "",
  "School" : "Transmutation",
  "Incantation" : "1 action",
  "Type" : "",
  "Description" : "Le lanceur peut communiquer avec des plantes à 9 m, et transforme un terrain difficile en un terrain ordinaire ou l'inverse.",
  "Classes" :["BARD", "DRUID", "PROWLER"]
   },
"Contresort": {
  "Name" : "Contresort",
  "OV" : "Counterspell",
  "Level" : 3,
  "BBE" : "",
  "School" : "Abjuration",
  "Incantation" : "1 réaction",
  "Type" : "",
  "Description" : "En réaction, fait échouer un sort de niveau 3 ou inférieur. Jet de Carac.Inc pour un sort de niveau 4 ou supérieur (seuil/niv).",
  "Classes" :["SORCERER", "MAGICIAN", "OCCULT_KNIGHT", "ARCANE_SWINDLER", "WIZARD"]
   },
"Création de nourriture et d'eau": {
  "Name" : "Création de nourriture et d'eau",
  "OV" : "Create Food and Water",
  "Level" : 3,
  "BBE" : "",
  "School" : "Invocation",
  "Incantation" : "1 action",
  "Type" : "",
  "Description" : "Crée 22,5 kilos de nourriture et 120 litres d'eau, suffisant pour 15 personnes durant 24 heures.",
  "Classes" :[ "CLERK", "PALADIN"]
   },
"Croissance végétale": {
  "Name" : "Croissance végétale",
  "OV" : "Plant Growth",
  "Level" : 3,
  "BBE" : "",
  "School" : "Transmutation",
  "Incantation" : "1 action ou 8 heures",
  "Type" : "",
  "Description" : "Les plantes dans la zone croissent avec vigueur, ou sur une année les plantes produisent deux fois plus de nourriture.",
  "Classes" :["BARD", "DRUID", "PROWLER", "ARCHFAIRY"]
   },
"Délivrance des malédictions": {
  "Name" : "Délivrance des malédictions",
  "OV" : "Remove Curse",
  "Level" : 3,
  "BBE" : "Lever une malédiction",
  "School" : "Abjuration",
  "Incantation" : "1 action",
  "Type" : "",
  "Description" : "Met fin à toutes les malédictions affligeant une créature ou un objet.",
  "Classes" :[ "CLERK", "MAGICIAN", "OCCULT_KNIGHT", "ARCANE_SWINDLER", "PALADIN", "WIZARD"]
   },
"Dissipation de la magie": {
  "Name" : "Dissipation de la magie",
  "OV" : "Dispel Magic",
  "Level" : 3,
  "BBE" : "",
  "School" : "Abjuration",
  "Incantation" : "1 action",
  "Type" : "",
  "Description" : "Met fin aux sorts de niveau 3 ou inférieur sur une cible. Jet de Carac.Inc pour les sorts de niveau 4 ou supérieur (seuil/niv).",
  "Classes" :["BARD",  "CLERK", "DRUID", "SORCERER", "MAGICIAN", "OCCULT_KNIGHT", "ARCANE_SWINDLER", "PALADIN", "WIZARD"]
   },
"Éclair": {
  "Name" : "Éclair",
  "OV" : "Lightning Bolt",
  "Level" : 3,
  "BBE" : "",
  "School" : "Évocation",
  "Incantation" : "1 action",
  "Type" : "",
  "Description" : "Les créatures sur une ligne de 30 x 1,50 m doivent réussir un JdS de Dex. ou subir 8d6 dégâts de foudre (dégâts/niv).",
  "Classes" :["SORCERER", "MAGICIAN", "OCCULT_KNIGHT", "ARCANE_SWINDLER"]
   },
"Ennemis à foison": {
  "Name" : "Ennemis à foison",
  "OV" : "Enemies Abound",
  "Level" : 3,
  "BBE" : "",
  "School" : "Enchantement",
  "Incantation" : "1 action",
  "Type" : "Concentration",
  "Description" : "La cible doit réussir un JdS d'Int. ou ne plus pouvoir distinguer amis et ennemis ",
  "Classes" :["BARD", "SORCERER", "MAGICIAN", "OCCULT_KNIGHT", "ARCANE_SWINDLER", "WIZARD"]
   },
"Éruption de terre": {
  "Name" : "Éruption de terre",
  "OV" : "Erupting Earth",
  "Level" : 3,
  "BBE" : "",
  "School" : "Transmutation",
  "Incantation" : "1 action",
  "Type" : "",
  "Description" : "Les créatures dans un cube de 6 m (terrain difficile) doivent réussir un JdS de Dex. ou subir 3d12 contondants (dégâts/niv).",
  "Classes" :["DRUID", "SORCERER", "MAGICIAN", "OCCULT_KNIGHT", "ARCANE_SWINDLER"]
   },
"Esprits gardiens": {
  "Name" : "Esprits gardiens",
  "OV" : "Spirit Guardians",
  "Level" : 3,
  "BBE" : "",
  "School" : "Invocation",
  "Incantation" : "1 action",
  "Type" : "Concentration",
  "Description" : "Les cibles dans un rayon de 4,50 m doivent réussir un JdS de Sag. ou subir 3d8 dégâts radiants ou nécrotiques (dégâts/niv).",
  "Classes" :[ "CLERK"]
   },
"Faim inextinguible de Hadar": {
  "Name" : "Faim inextinguible de Hadar",
  "OV" : "Hunger of Hadar",
  "Level" : 3,
  "BBE" : "Appétit d'Hadar",
  "School" : "Invocation",
  "Incantation" : "1 action",
  "Type" : "Concentration",
  "Description" : "Les créatures dans une sphère de 6 m de rayon subissent 2d6 de froid et doivent réussir un JdS de Dex. ou subir 2d6 d'acide.",
  "Classes" :["WIZARD"]
   },
"Flèche de foudre": {
  "Name" : "Flèche de foudre",
  "OV" : "Lightning Arrow",
  "Level" : 3,
  "BBE" : "",
  "School" : "Transmutation",
  "Incantation" : "1 action bonus",
  "Type" : "Concentration",
  "Description" : "Si l'attaque touche, inflige 4d8 de foudre. Les créatures à 3 m ou moins doivent réussir un JdS de Dex. ou subir 2d8 de foudre.",
  "Classes" :["PROWLER"]
   },
"Flèches enflammées": {
  "Name" : "Flèches enflammées",
  "OV" : "Flame Arrows",
  "Level" : 3,
  "BBE" : "",
  "School" : "Transmutation",
  "Incantation" : "1 action",
  "Type" : "Concentration",
  "Description" : "12 flèches/carreaux infligent 1d6 dégâts de feu extra (+2 munitions/niv).",
  "Classes" :["DRUID", "SORCERER", "MAGICIAN", "OCCULT_KNIGHT", "ARCANE_SWINDLER", "PROWLER"]
   },
"Forme gazeuse": {
  "Name" : "Forme gazeuse",
  "OV" : "Gaseous Form",
  "Level" : 3,
  "BBE" : "",
  "School" : "Transmutation",
  "Incantation" : "1 action",
  "Type" : "Concentration",
  "Description" : "La cible se transforme en nuage, obtient une vitesse de vol de 3 m et peut passer par de petits trous.",
  "Classes" :["SORCERER", "MAGICIAN", "OCCULT_KNIGHT", "ARCANE_SWINDLER", "WIZARD"]
   },
"Fusion dans la pierre": {
  "Name" : "Fusion dans la pierre",
  "OV" : "Meld into Stone",
  "Level" : 3,
  "BBE" : "",
  "School" : "Transmutation",
  "Incantation" : "1 action",
  "Type" : "Rituel",
  "Description" : "Le lanceur peut pénétrer dans la pierre.",
  "Classes" :[ "CLERK", "DRUID"]
   },
"Glyphe de protection": {
  "Name" : "Glyphe de protection",
  "OV" : "Glyph of Warding",
  "Level" : 3,
  "BBE" : "",
  "School" : "Abjuration",
  "Incantation" : "1 heure",
  "Type" : "",
  "Description" : "Un glyphe sur un objet inflige 5d8 dégâts dans un rayon de 4,50 m (dégâts/niv) ou lance un sort niv 3 (niv/niv) si déclenché.",
  "Classes" :["BARD",  "CLERK", "MAGICIAN", "OCCULT_KNIGHT", "ARCANE_SWINDLER"]
   },
"Hâte": {
  "Name" : "Hâte",
  "OV" : "Haste",
  "Level" : 3,
  "BBE" : "",
  "School" : "Transmutation",
  "Incantation" : "1 action",
  "Type" : "Concentration",
  "Description" : "La cible voit sa vitesse doublée. Elle gagne aussi un bonus de +2 à la CA, l'avantage aux JdS de Dex. et 1 action extra.",
  "Classes" :["SORCERER", "MAGICIAN", "OCCULT_KNIGHT", "ARCANE_SWINDLER"]
   },
"Image majeure": {
  "Name" : "Image majeure",
  "OV" : "Major Image",
  "Level" : 3,
  "BBE" : "",
  "School" : "Illusion",
  "Incantation" : "1 action",
  "Type" : "Concentration",
  "Description" : "Crée l'image d'un objet ou d'une créature animée, avec sons et odeurs (sans concentration/niv).",
  "Classes" :["BARD", "SORCERER", "MAGICIAN", "OCCULT_KNIGHT", "ARCANE_SWINDLER", "WIZARD"]
   },
"Invocation d'animaux": {
  "Name" : "Invocation d'animaux",
  "OV" : "Conjure Animals",
  "Level" : 3,
  "BBE" : "Invoquer des animaux",
  "School" : "Invocation",
  "Incantation" : "1 action",
  "Type" : "Concentration",
  "Description" : "Invoque de 1 bête FP 2 à 8 bêtes FP 1/4 amicales (nbre de créatures/niv).",
  "Classes" :["DRUID", "PROWLER"]
   },
"Invocation de démons inférieurs": {
  "Name" : "Invocation de démons inférieurs",
  "OV" : "Summon Lesser Demons",
  "Level" : 3,
  "BBE" : "",
  "School" : "Invocation",
  "Incantation" : "1 action",
  "Type" : "Concentration",
  "Description" : "Invoque de 2 démons FP 1 à 8 démons FP 1/4 hostiles (nbre de créatures/niv).",
  "Classes" :["MAGICIAN", "OCCULT_KNIGHT", "ARCANE_SWINDLER", "WIZARD"]
   },
"Invocation de tir de barrage": {
  "Name" : "Invocation de tir de barrage",
  "OV" : "Conjure Barrage",
  "Level" : 3,
  "BBE" : "Invoquer un tir de barrage",
  "School" : "Invocation",
  "Incantation" : "1 action",
  "Type" : "",
  "Description" : "Les créatures dans un cône de 18 m doivent réussir un JdS de Dex. ou subir 3d8 dégâts de l'arme/la munition utilisée.",
  "Classes" :["PROWLER"]
   },
"Langues": {
  "Name" : "Langues",
  "OV" : "Tongues",
  "Level" : 3,
  "BBE" : "",
  "School" : "Divination",
  "Incantation" : "1 action",
  "Type" : "",
  "Description" : "La cible comprend et parle toutes les langues parlées qu'elle entend.",
  "Classes" :["BARD",  "CLERK", "SORCERER", "MAGICIAN", "OCCULT_KNIGHT", "ARCANE_SWINDLER", "WIZARD"]
   },
"Lenteur": {
  "Name" : "Lenteur",
  "OV" : "Slow",
  "Level" : 3,
  "BBE" : "",
  "School" : "Transmutation",
  "Incantation" : "1 action",
  "Type" : "Concentration",
  "Description" : "Jusqu'à 6 cibles doivent réussir un JdS de Sag. ou avoir leur vitesse et leurs actions réduites, -2 en CA et aux JdS de Dex.",
  "Classes" :["SORCERER", "MAGICIAN", "OCCULT_KNIGHT", "ARCANE_SWINDLER"]
   },
"Lueur d'espoir": {
  "Name" : "Lueur d'espoir",
  "OV" : "Beacon of Hope",
  "Level" : 3,
  "BBE" : "",
  "School" : "Abjuration",
  "Incantation" : "1 action",
  "Type" : "Concentration",
  "Description" : "Les cibles gagnent l'avantage aux JdS de Sag. et aux JdS contre la mort, et récupèrent le maximum de pv lors d'une guérison.",
  "Classes" :[ "CLERK"]
   },
"Lumière du jour": {
  "Name" : "Lumière du jour",
  "OV" : "Daylight",
  "Level" : 3,
  "BBE" : "",
  "School" : "Évocation",
  "Incantation" : "1 action",
  "Type" : "",
  "Description" : "Crée une sphère qui emet une lumière vive sur 18 m et une lumière faible sur 18 m supplémentaires.",
  "Classes" :[ "CLERK", "DRUID", "SORCERER", "PALADIN", "PROWLER"]
   },
"Malédiction": {
  "Name" : "Malédiction",
  "OV" : "Bestow curse",
  "Level" : 3,
  "BBE" : "Jeter une malédiction",
  "School" : "Nécromancie",
  "Incantation" : "1 action",
  "Type" : "Concentration",
  "Description" : "La cible doit réussir un JdS de Sag. ou subir un effet comme un désavantage à un jet ou perdre une action (durée/niv).",
  "Classes" :["BARD",  "CLERK", "MAGICIAN", "OCCULT_KNIGHT", "ARCANE_SWINDLER"]
   },
"Marche sur l'eau": {
  "Name" : "Marche sur l'eau",
  "OV" : "Water Walk",
  "Level" : 3,
  "BBE" : "",
  "School" : "Transmutation",
  "Incantation" : "1 action",
  "Type" : "Rituel",
  "Description" : "Jusqu'à 10 créatures peuvent se déplacer sur une surface liquide (eau, acide, boue, lave, etc) comme si c'était un sol normal.",
  "Classes" :[ "CLERK", "DRUID", "SORCERER", "PROWLER"]
   },
"Minuscules météores de Melf": {
  "Name" : "Minuscules météores de Melf",
  "OV" : "Melf's Minute Meteors",
  "Level" : 3,
  "BBE" : "",
  "School" : "Évocation",
  "Incantation" : "1 action",
  "Type" : "Concentration",
  "Description" : "Les créatures à 1,50 m doivent réussir un JdS de Dex. ou subir 2d6 dégâts de feu pour chacune des 6 météores (+2 météores/niv).",
  "Classes" :["SORCERER", "MAGICIAN", "OCCULT_KNIGHT", "ARCANE_SWINDLER"]
   },
"Monture fantôme": {
  "Name" : "Monture fantôme",
  "OV" : "Phantom Steed",
  "Level" : 3,
  "BBE" : "",
  "School" : "Illusion",
  "Incantation" : "1 minute",
  "Type" : "Rituel",
  "Description" : "Crée une créature semi-réelle de taille G ressemblant à un cheval et tout le nécessaire pour la monter.",
  "Classes" :["MAGICIAN", "OCCULT_KNIGHT", "ARCANE_SWINDLER"]
   },
"Mort simulée": {
  "Name" : "Mort simulée",
  "OV" : "Feign Death",
  "Level" : 3,
  "BBE" : "Feindre la mort",
  "School" : "Nécromancie",
  "Incantation" : "1 action",
  "Type" : "Rituel",
  "Description" : "La cible consentante passe pour morte auprès de toute personne ne faisant pas une inspection approfondie.",
  "Classes" :["BARD",  "CLERK", "DRUID", "MAGICIAN", "OCCULT_KNIGHT", "ARCANE_SWINDLER"]
   },
"Mot de guérison de groupe": {
  "Name" : "Mot de guérison de groupe",
  "OV" : "Mass Healing Word",
  "Level" : 3,
  "BBE" : "",
  "School" : "Évocation",
  "Incantation" : "1 action bonus",
  "Type" : "",
  "Description" : "Jusqu'à 6 créatures récupèrent 1d4+Mod.Carac pv (+1d4 pv/niv).",
  "Classes" :[ "CLERK"]
   },
"Motif hypnotique": {
  "Name" : "Motif hypnotique",
  "OV" : "Hypnotic Pattern",
  "Level" : 3,
  "BBE" : "",
  "School" : "Illusion",
  "Incantation" : "1 action",
  "Type" : "Concentration",
  "Description" : "Les créatures dans un cube de 9 m doivent réussir un JdS de Sag. ou être charmées et incapables d'agir, avec une vitesse de 0.",
  "Classes" :["BARD", "SORCERER", "MAGICIAN", "OCCULT_KNIGHT", "ARCANE_SWINDLER", "WIZARD"]
   },
"Mur de sable": {
  "Name" : "Mur de sable",
  "OV" : "Wall of Sand",
  "Level" : 3,
  "BBE" : "",
  "School" : "Évocation",
  "Incantation" : "1 action",
  "Type" : "Concentration",
  "Description" : "Crée un mur de sable de 9 x 3 x 3 m qui bloque la vue (aveuglé) mais pas les mouvements.",
  "Classes" :["MAGICIAN", "OCCULT_KNIGHT", "ARCANE_SWINDLER"]
   },
"Mur de vent": {
  "Name" : "Mur de vent",
  "OV" : "Wind Wall",
  "Level" : 3,
  "BBE" : "",
  "School" : "Évocation",
  "Incantation" : "1 action",
  "Type" : "Concentration",
  "Description" : "Crée un mur de vent de 15 m x 4,50 m x 30 cm. Flèches et carreaux sont détournés.",
  "Classes" :["DRUID", "PROWLER"]
   },
"Mur d'eau": {
  "Name" : "Mur d'eau",
  "OV" : "Wall of Water",
  "Level" : 3,
  "BBE" : "",
  "School" : "Évocation",
  "Incantation" : "1 action",
  "Type" : "Concentration",
  "Description" : "Crée un mur d'eau de 9 m x 3 m x 30 cm qui donne un désavantage aux attaques à distance et réduit les dégâts de feu.",
  "Classes" :["DRUID", "SORCERER", "MAGICIAN", "OCCULT_KNIGHT", "ARCANE_SWINDLER"]
   },
"Non-détection": {
  "Name" : "Non-détection",
  "OV" : "Nondetection",
  "Level" : 3,
  "BBE" : "",
  "School" : "Abjuration",
  "Incantation" : "1 action",
  "Type" : "",
  "Description" : "Protège une créature ou un objet de toute divination ou détection magique.",
  "Classes" :["BARD", "MAGICIAN", "OCCULT_KNIGHT", "ARCANE_SWINDLER", "PROWLER"]
   },
"Nuage puant": {
  "Name" : "Nuage puant",
  "OV" : "Stinking Cloud",
  "Level" : 3,
  "BBE" : "",
  "School" : "Invocation",
  "Incantation" : "1 action",
  "Type" : "Concentration",
  "Description" : "Les créatures dans une sphère de 6 m de rayon doivent réussir un JdS de Con. ou être prises de nausée et perdre leur action.",
  "Classes" :["BARD", "SORCERER", "MAGICIAN", "OCCULT_KNIGHT", "ARCANE_SWINDLER", "FIENDISH"]
   },
"Pas de tonnerre": {
  "Name" : "Pas de tonnerre",
  "OV" : "Thunder Step",
  "Level" : 3,
  "BBE" : "",
  "School" : "Invocation",
  "Incantation" : "1 action",
  "Type" : "",
  "Description" : "Le lanceur se téleporte et les créatures dans un rayon de 3 m doivent réussir un JdS de Con. ou subir 3d10 dégâts de tonnerre.",
  "Classes" :["SORCERER", "MAGICIAN", "OCCULT_KNIGHT", "ARCANE_SWINDLER", "WIZARD"]
   },
"Petite hutte de Léomund": {
  "Name" : "Petite hutte de Léomund",
  "OV" : "Leomund's Tiny Hut",
  "Level" : 3,
  "BBE" : "",
  "School" : "Évocation",
  "Incantation" : "1 minute",
  "Type" : "Rituel",
  "Description" : "Crée un dôme de 3 m de rayon qui peut abriter et protéger 9 créatures de taille M avec le lanceur.",
  "Classes" :["BARD", "MAGICIAN", "OCCULT_KNIGHT", "ARCANE_SWINDLER"]
   },
"Peur": {
  "Name" : "Peur",
  "OV" : "Fear",
  "Level" : 3,
  "BBE" : "",
  "School" : "Illusion",
  "Incantation" : "1 action",
  "Type" : "Concentration",
  "Description" : "Les créatures dans un cône de 9 m doivent réussir un JdS de Sag. ou lâcher ce qu'elles tiennent, être effrayées et s'enfuir.",
  "Classes" :["BARD", "SORCERER", "MAGICIAN", "OCCULT_KNIGHT", "ARCANE_SWINDLER", "WIZARD"]
   },
"Protection contre une énergie": {
  "Name" : "Protection contre une énergie",
  "OV" : "Protection from Energy",
  "Level" : 3,
  "BBE" : "Protection contre l'énergie",
  "School" : "Abjuration",
  "Incantation" : "1 action",
  "Type" : "Concentration",
  "Description" : "La cible obtient la résistance à un type de dégâts (acide, froid, feu, foudre ou tonnerre).",
  "Classes" :[ "CLERK", "DRUID", "SORCERER", "MAGICIAN", "OCCULT_KNIGHT", "ARCANE_SWINDLER", "PROWLER"]
   },
"Raz-de-marée": {
  "Name" : "Raz-de-marée",
  "OV" : "Tidal Wave",
  "Level" : 3,
  "BBE" : "",
  "School" : "Invocation",
  "Incantation" : "1 action",
  "Type" : "",
  "Description" : "Les créatures dans une zone de 9 x 3 x 3 m doivent réussir un JdS de Dex. ou subir 4d8 dégâts contondants et tomber à terre.",
  "Classes" :["DRUID", "SORCERER", "MAGICIAN", "OCCULT_KNIGHT", "ARCANE_SWINDLER"]
   },
"Réanimation": {
  "Name" : "Réanimation",
  "OV" : "Revivify",
  "Level" : 3,
  "BBE" : "Revigorer",
  "School" : "Nécromancie",
  "Incantation" : "1 action",
  "Type" : "",
  "Description" : "Ramène à 1 pv une créature morte depuis 1 minute ou moins (sauf vieillesse).",
  "Classes" :[ "CLERK", "PALADIN"]
   },
"Respiration aquatique": {
  "Name" : "Respiration aquatique",
  "OV" : "Water Breathing",
  "Level" : 3,
  "BBE" : "",
  "School" : "Transmutation",
  "Incantation" : "1 action",
  "Type" : "Rituel",
  "Description" : "Jusqu'à 10 créatures obtiennent la capacité de respirer sous l'eau.",
  "Classes" :["DRUID", "SORCERER", "MAGICIAN", "OCCULT_KNIGHT", "ARCANE_SWINDLER", "PROWLER"]
   },
"Serviteur miniature": {
  "Name" : "Serviteur miniature",
  "OV" : "Tiny Servant",
  "Level" : 3,
  "BBE" : "",
  "School" : "Transmutation",
  "Incantation" : "1 minute",
  "Type" : "",
  "Description" : "Transforme un objet de taille TP en une créature avec bras et jambes qui obéit au lanceur (+2 objets/niv).",
  "Classes" :["MAGICIAN", "OCCULT_KNIGHT", "ARCANE_SWINDLER"]
   },
"Sieste": {
  "Name" : "Sieste",
  "OV" : "Catnap",
  "Level" : 3,
  "BBE" : "",
  "School" : "Enchantement",
  "Incantation" : "1 action",
  "Type" : "",
  "Description" : "3 créatures consentantes tombent inconcientes et bénéficient d'un repos court (+1 créature/niv).",
  "Classes" :["BARD", "SORCERER", "MAGICIAN", "OCCULT_KNIGHT", "ARCANE_SWINDLER"]
   },
"Tempête de neige": {
  "Name" : "Tempête de neige",
  "OV" : "Sleet Storm",
  "Level" : 3,
  "BBE" : "",
  "School" : "Invocation",
  "Incantation" : "1 action",
  "Type" : "Concentration",
  "Description" : "Les créatures dans un cylindre de 12 x 6 m (visibilité nulle) doivent réussir un JdS de Dex. ou tomber à terre.",
  "Classes" :["DRUID", "SORCERER", "MAGICIAN", "OCCULT_KNIGHT", "ARCANE_SWINDLER"]
   },
"Toucher du vampire": {
  "Name" : "Toucher du vampire",
  "OV" : "Vampiric Touch",
  "Level" : 3,
  "BBE" : "Caresse du vampire",
  "School" : "Nécromancie",
  "Incantation" : "1 action",
  "Type" : "Concentration",
  "Description" : "Si l'attaque avec un sort touche, inflige 3d6 dégâts nécrotiques (dégâts/niv) et le lanceur récupère 50% de ces pv .",
  "Classes" :["MAGICIAN", "OCCULT_KNIGHT", "ARCANE_SWINDLER", "WIZARD"]
   },
"Transfert de vie": {
  "Name" : "Transfert de vie",
  "OV" : "Life Transference",
  "Level" : 3,
  "BBE" : "",
  "School" : "Nécromancie",
  "Incantation" : "1 action",
  "Type" : "",
  "Description" : "Le lanceur subit 4d8 dégâts nécrotiques et une autre créature récupère 2 fois le montant (+1d8 pv/niv).",
  "Classes" :[ "CLERK", "MAGICIAN", "OCCULT_KNIGHT", "ARCANE_SWINDLER"]
   },
"Vol": {
  "Name" : "Vol",
  "OV" : "Fly",
  "Level" : 3,
  "BBE" : "",
  "School" : "Transmutation",
  "Incantation" : "1 action",
  "Type" : "Concentration",
  "Description" : "La cible obtient une vitesse de vol de 18 mètres (+1 créature/niv).",
  "Classes" :["SORCERER", "MAGICIAN", "OCCULT_KNIGHT", "ARCANE_SWINDLER", "WIZARD"]
   },
"Appel de monture supérieure": {
  "Name" : "Appel de monture supérieure",
  "OV" : "Find Greater Steed",
  "Level" : 4,
  "BBE" : "Trouver une monture supérieure",
  "School" : "Invocation",
  "Incantation" : "10 minutes",
  "Type" : "",
  "Description" : "Invoque un esprit sous la forme d'un destrier (griffon, pégase, etc) lié par télépathie au lanceur.",
  "Classes" :["PALADIN"]
   },
"Assassin imaginaire": {
  "Name" : "Assassin imaginaire",
  "OV" : "Phantasmal Killer",
  "Level" : 4,
  "BBE" : "",
  "School" : "Illusion",
  "Incantation" : "1 action",
  "Type" : "Concentration",
  "Description" : "La cible doit réussir un JdS de Sag. ou être effrayée puis subir 4d10 dégâts psychiques (dégâts/niv) à chacun de ses tours.",
  "Classes" :["MAGICIAN", "OCCULT_KNIGHT", "ARCANE_SWINDLER"]
   },
"Aura de pureté": {
  "Name" : "Aura de pureté",
  "OV" : "Aura of Purity",
  "Level" : 4,
  "BBE" : "",
  "School" : "Abjuration",
  "Incantation" : "1 action",
  "Type" : "Concentration",
  "Description" : "Les créatures dans un rayon de 9 m ne peuvent tomber malade, ont la résistance au poison et l'avantage à certains JdS.",
  "Classes" :["PALADIN"]
   },
"Aura de vie": {
  "Name" : "Aura de vie",
  "OV" : "Aura of Life",
  "Level" : 4,
  "BBE" : "",
  "School" : "Abjuration",
  "Incantation" : "1 action",
  "Type" : "Concentration",
  "Description" : "Les créatures dans un rayon de 9 m ont la résistance aux dégâts nécrotiques et regagnent automatiquement 1 pv une fois à 0 pv.",
  "Classes" :["PALADIN"]
   },
"Bannissement": {
  "Name" : "Bannissement",
  "OV" : "Banishment",
  "Level" : 4,
  "BBE" : "",
  "School" : "Abjuration",
  "Incantation" : "1 action",
  "Type" : "Concentration",
  "Description" : "La cible doit réussir un JdS de Cha. ou être envoyée sur un demi-plan non-dangereux (+1 créature/niv).",
  "Classes" :[ "CLERK", "SORCERER", "MAGICIAN", "OCCULT_KNIGHT", "ARCANE_SWINDLER", "PALADIN", "WIZARD"]
   }</v>
      </c>
    </row>
    <row r="466" spans="12:12">
      <c r="L466" t="str">
        <f>CONCATENATE(",
",M255,",
",M256,",
",M257,",
",M258,",
",M259,",
",M260,",
",M261,",
",M262,",
",M263,",
",M264,",
",M265,",
",M266,",
",M267,",
",M268,",
",M269,",
",M270,",
",M271,",
",M272,",
",M273,",
",M274,",
",M275,",
",M276,",
",M277,",
",M278,",
",M279,",
",M280,",
",M281,",
",M282,",
",M283,",
",M284,",
",M285,",
",M286,",
",M287,",
",M288,",
",M289,",
",M290,",
",M291,",
",M292,",
",M293,",
",M294,",
",M295,",
",M296,",
",M297,",
",M298,",
",M299,",
",M300,",
",M301,",
",M302,",
",M303,",
",M304,",
",M305,",
",M306,",
",M307,",
",M308,",
",M309,",
",M310,",
",M311,",
",M312,",
",M313,",
",M314,",
",M315,",
",M316,",
",M317,",
",M318,",
",M319,",
",M320,",
",M321,",
",M322,",
",M323,",
",M324,",
",M325,",
",M326,",
",M327,",
",M328,",
",M329,",
",M330,",
",M331,",
",M332,",
",M333,",
",M334,",
",M335)</f>
        <v>,
"Bouclier de feu": {
  "Name" : "Bouclier de feu",
  "OV" : "Fire Shield",
  "Level" : 4,
  "BBE" : "",
  "School" : "Évocation",
  "Incantation" : "1 action",
  "Type" : "",
  "Description" : "Le lanceur obtient la résistance aux dégâts de froid ou de feu, et fait subir 2d8 dégâts aux attaquants à 1,50 m qui touchent.",
  "Classes" :["MAGICIAN", "OCCULT_KNIGHT", "ARCANE_SWINDLER", "FIENDISH"]
   },
"Charme-monstre": {
  "Name" : "Charme-monstre",
  "OV" : "Charm Monster",
  "Level" : 4,
  "BBE" : "",
  "School" : "Enchantement",
  "Incantation" : "1 action",
  "Type" : "",
  "Description" : "La cible doit réussir un JdS de Sag. ou être charmée par le lanceur (+1 créature/niv).",
  "Classes" :["BARD", "DRUID", "SORCERER", "MAGICIAN", "OCCULT_KNIGHT", "ARCANE_SWINDLER", "WIZARD"]
   },
"Châtiment assommant": {
  "Name" : "Châtiment assommant",
  "OV" : "Staggering Smite",
  "Level" : 4,
  "BBE" : "Frappe assommante",
  "School" : "Évocation",
  "Incantation" : "1 action bonus",
  "Type" : "Concentration",
  "Description" : "Si l'attaque touche, inflige 4d6 dégâts psychiques extra et la cible doit réussir un JdS de Sag. ou avoir un désavantage.",
  "Classes" :["PALADIN"]
   },
"Chien de garde de Mordenkainen": {
  "Name" : "Chien de garde de Mordenkainen",
  "OV" : "Mordenkainen's Faithful Hound",
  "Level" : 4,
  "BBE" : "",
  "School" : "Invocation",
  "Incantation" : "1 action",
  "Type" : "",
  "Description" : "Invoque un chien de garde invisible qui aboie à l'approche de créatures et les attaque (4d8 dégâts perforants).",
  "Classes" :["MAGICIAN", "OCCULT_KNIGHT", "ARCANE_SWINDLER"]
   },
"Coffre secret de Léomund": {
  "Name" : "Coffre secret de Léomund",
  "OV" : "Leomund's Secret Chest",
  "Level" : 4,
  "BBE" : "",
  "School" : "Invocation",
  "Incantation" : "1 action",
  "Type" : "",
  "Description" : "Cache un coffre (90 x 60 x 60 cm) et son contenu dans le plan éthéré.",
  "Classes" :["MAGICIAN", "OCCULT_KNIGHT", "ARCANE_SWINDLER"]
   },
"Compulsion": {
  "Name" : "Compulsion",
  "OV" : "Compulsion",
  "Level" : 4,
  "BBE" : "",
  "School" : "Enchantement",
  "Incantation" : "1 action",
  "Type" : "Concentration",
  "Description" : "Les cibles à 9 m doivent réussir un JdS de Sag. ou se déplacer dans une direction indiquée.",
  "Classes" :["BARD"]
   },
"Confusion": {
  "Name" : "Confusion",
  "OV" : "Confusion",
  "Level" : 4,
  "BBE" : "",
  "School" : "Enchantement",
  "Incantation" : "1 action",
  "Type" : "Concentration",
  "Description" : "Les créatures dans un rayon de 3 m doivent réussir un JdS de Sag. ou ne plus pouvoir agir normalement (+1,50 m de rayon/niv).",
  "Classes" :["BARD", "DRUID", "SORCERER", "MAGICIAN", "OCCULT_KNIGHT", "ARCANE_SWINDLER"]
   },
"Contrôle de l'eau": {
  "Name" : "Contrôle de l'eau",
  "OV" : "Control Water",
  "Level" : 4,
  "BBE" : "",
  "School" : "Transmutation",
  "Incantation" : "1 action",
  "Type" : "Concentration",
  "Description" : "Contrôle l'eau dans un cube de 30 m (provoquer une crue, scinder l'eau, diriger le courant, créer un tourbillon).",
  "Classes" :[ "CLERK", "DRUID", "MAGICIAN", "OCCULT_KNIGHT", "ARCANE_SWINDLER"]
   },
"Divination": {
  "Name" : "Divination",
  "OV" : "Divination",
  "Level" : 4,
  "BBE" : "",
  "School" : "Divination",
  "Incantation" : "1 action",
  "Type" : "Rituel",
  "Description" : "Le lanceur obtient une réponse fiable à 1 question au sujet d'un évènement à venir dans les 7 prochains jours.",
  "Classes" :[ "CLERK"]
   },
"Domination de bête": {
  "Name" : "Domination de bête",
  "OV" : "Dominate Beast",
  "Level" : 4,
  "BBE" : "Dominer une bête",
  "School" : "Enchantement",
  "Incantation" : "1 action",
  "Type" : "Concentration",
  "Description" : "Une bête à 18 m doit réussir un JdS de Sag. ou être charmé et obéir au lanceur (durée/niv).",
  "Classes" :["DRUID", "SORCERER", "ARCHFAIRY", "GREAT_OLD"]
   },
"Fabrication": {
  "Name" : "Fabrication",
  "OV" : "Fabricate",
  "Level" : 4,
  "BBE" : "",
  "School" : "Transmutation",
  "Incantation" : "10 minutes",
  "Type" : "",
  "Description" : "Convertit des matériaux bruts en objets simples de taille G ou inférieure de la même matière.",
  "Classes" :["MAGICIAN", "OCCULT_KNIGHT", "ARCANE_SWINDLER"]
   },
"Façonnage de la pierre": {
  "Name" : "Façonnage de la pierre",
  "OV" : "Stone Shape",
  "Level" : 4,
  "BBE" : "",
  "School" : "Transmutation",
  "Incantation" : "1 action",
  "Type" : "",
  "Description" : "Donne à un bloc de pierre de 1,50 m de côté n'importe quelle forme, ou y crée une ouverture.",
  "Classes" :[ "CLERK", "DRUID", "MAGICIAN", "OCCULT_KNIGHT", "ARCANE_SWINDLER"]
   },
"Fléau élémentaire": {
  "Name" : "Fléau élémentaire",
  "OV" : "Elemental Bane",
  "Level" : 4,
  "BBE" : "",
  "School" : "Transmutation",
  "Incantation" : "1 action",
  "Type" : "Concentration",
  "Description" : "La cible doit réussir un JdS de Con. ou subir 2d6 dégâts extra d'un type de dégâts spécifique (+1 cible/niv).",
  "Classes" :["DRUID", "MAGICIAN", "OCCULT_KNIGHT", "ARCANE_SWINDLER", "WIZARD"]
   },
"Flétrissement": {
  "Name" : "Flétrissement",
  "OV" : "Blight",
  "Level" : 4,
  "BBE" : "",
  "School" : "Nécromancie",
  "Incantation" : "1 action",
  "Type" : "",
  "Description" : "La cible doit réussir un JdS de Con. ou subir 8d8 dégâts nécrotiques (dégâts/niv).",
  "Classes" :["DRUID", "SORCERER", "MAGICIAN", "OCCULT_KNIGHT", "ARCANE_SWINDLER", "WIZARD"]
   },
"Gardien de la foi": {
  "Name" : "Gardien de la foi",
  "OV" : "Guardian of Faith",
  "Level" : 4,
  "BBE" : "",
  "School" : "Invocation",
  "Incantation" : "1 action",
  "Type" : "",
  "Description" : "Les créatures hostiles dans un rayon de 3 m autour du gardien créé doivent réussir un JdS de Dex. ou subir 20 dégâts radiants.",
  "Classes" :[ "CLERK"]
   },
"Gardien de la nature": {
  "Name" : "Gardien de la nature",
  "OV" : "Guardian of Nature",
  "Level" : 4,
  "BBE" : "",
  "School" : "Transmutation",
  "Incantation" : "1 action bonus",
  "Type" : "Concentration",
  "Description" : "Transforme le lanceur en Bête primaire (+3 m, vision dans le noir,...) ou en Grand arbre (+10 pv, avantage à certains jets,...).",
  "Classes" :["DRUID", "PROWLER"]
   },
"Insecte géant": {
  "Name" : "Insecte géant",
  "OV" : "Giant Insect",
  "Level" : 4,
  "BBE" : "",
  "School" : "Transmutation",
  "Incantation" : "1 action",
  "Type" : "Concentration",
  "Description" : "Transforme des insectes (de 10 mille-pattes à 1 scorpion) en créatures géantes qui obéissent aux ordres du lanceur.",
  "Classes" :["DRUID"]
   },
"Invisibilité supérieure": {
  "Name" : "Invisibilité supérieure",
  "OV" : "Greater Invisibility",
  "Level" : 4,
  "BBE" : "",
  "School" : "Illusion",
  "Incantation" : "1 action",
  "Type" : "Concentration",
  "Description" : "La cible devient invisible durant 1 minute.",
  "Classes" :["BARD", "SORCERER", "MAGICIAN", "OCCULT_KNIGHT", "ARCANE_SWINDLER", "ARCHFAIRY"]
   },
"Invocation de démon supérieur": {
  "Name" : "Invocation de démon supérieur",
  "OV" : "Summon Greater Demon",
  "Level" : 4,
  "BBE" : "",
  "School" : "Invocation",
  "Incantation" : "1 action",
  "Type" : "Concentration",
  "Description" : "Invoque de 1 démon FP 5 qui obéit aux ordres du lanceur (FP +1/niv).",
  "Classes" :["MAGICIAN", "OCCULT_KNIGHT", "ARCANE_SWINDLER", "WIZARD"]
   },
"Invocation d'élémentaires mineurs": {
  "Name" : "Invocation d'élémentaires mineurs",
  "OV" : "Conjure Minor Elementals",
  "Level" : 4,
  "BBE" : "Invoquer des élémentaires mineurs",
  "School" : "Invocation",
  "Incantation" : "1 minute",
  "Type" : "Concentration",
  "Description" : "Invoque de 1 élémentaire FP 2 à 8 élémentaires FP 1/4 amicaux (nbre de créatures/niv).",
  "Classes" :["DRUID", "MAGICIAN", "OCCULT_KNIGHT", "ARCANE_SWINDLER"]
   },
"Invocation d'êtres des bois": {
  "Name" : "Invocation d'êtres des bois",
  "OV" : "Conjure Woodland Beings",
  "Level" : 4,
  "BBE" : "Invoquer des êtres des bois",
  "School" : "Invocation",
  "Incantation" : "1 action",
  "Type" : "Concentration",
  "Description" : "Invoque de 1 fée FP 2 à 8 fées FP 1/4 amicales (nbre de créatures/niv).",
  "Classes" :["DRUID", "PROWLER"]
   },
"Liane agrippeuse": {
  "Name" : "Liane agrippeuse",
  "OV" : "Grasping Vine",
  "Level" : 4,
  "BBE" : "",
  "School" : "Invocation",
  "Incantation" : "1 action bonus",
  "Type" : "Concentration",
  "Description" : "La cible doit réussir un JdS de Dex. ou être tirée sur 6 m par la liane.",
  "Classes" :["DRUID", "PROWLER"]
   },
"Liberté de mouvement": {
  "Name" : "Liberté de mouvement",
  "OV" : "Freedom of Movement",
  "Level" : 4,
  "BBE" : "",
  "School" : "Abjuration",
  "Incantation" : "1 action",
  "Type" : "",
  "Description" : "La cible n'est pas affectée dans ses mouvements par un terrain difficile, un sort ou de l'eau.",
  "Classes" :["BARD",  "CLERK", "DRUID", "PROWLER"]
   },
"Localisation de créature": {
  "Name" : "Localisation de créature",
  "OV" : "Locate Creature",
  "Level" : 4,
  "BBE" : "Localiser une créature",
  "School" : "Divination",
  "Incantation" : "1 action",
  "Type" : "Concentration",
  "Description" : "Le lanceur ressent la direction dans laquelle se trouve une créature familière dans un rayon de 300 m.",
  "Classes" :["BARD",  "CLERK", "DRUID", "MAGICIAN", "OCCULT_KNIGHT", "ARCANE_SWINDLER", "PALADIN", "PROWLER"]
   },
"Métamorphose": {
  "Name" : "Métamorphose",
  "OV" : "Polymorph",
  "Level" : 4,
  "BBE" : "",
  "School" : "Transmutation",
  "Incantation" : "1 action",
  "Type" : "Concentration",
  "Description" : "Transforme une cible en une nouvelle forme de bête de FP/niveau au plus égal au FP/niveau de la cible.",
  "Classes" :["BARD", "DRUID", "SORCERER", "MAGICIAN", "OCCULT_KNIGHT", "ARCANE_SWINDLER"]
   },
"Mur de feu": {
  "Name" : "Mur de feu",
  "OV" : "Wall of Fire",
  "Level" : 4,
  "BBE" : "",
  "School" : "Évocation",
  "Incantation" : "1 action",
  "Type" : "Concentration",
  "Description" : "Crée un mur de feu de 18 m x 6 m x 30 cm. Les créatures dans ou à 3 m du mur d'un côté subissent 5d8 dégâts de feu (dégâts/niv).",
  "Classes" :["DRUID", "SORCERER", "MAGICIAN", "OCCULT_KNIGHT", "ARCANE_SWINDLER", "FIENDISH"]
   },
"Oeil magique": {
  "Name" : "Oeil magique",
  "OV" : "Arcane Eye",
  "Level" : 4,
  "BBE" : "",
  "School" : "Divination",
  "Incantation" : "1 action",
  "Type" : "Concentration",
  "Description" : "Crée un oeil invisible avec vision dans le noir qui envoie au lanceur l'image mentale de ce qu'il voit.",
  "Classes" :["MAGICIAN", "OCCULT_KNIGHT", "ARCANE_SWINDLER"]
   },
"Ombre d'égarement": {
  "Name" : "Ombre d'égarement",
  "OV" : "Shadow of Moil",
  "Level" : 4,
  "BBE" : "",
  "School" : "Nécromancie",
  "Incantation" : "1 action",
  "Type" : "Concentration",
  "Description" : "Le lanceur obtient la résistance aux dommages radiants et inflige 2d8 dégâts nécrotiques aux créatures qui le touchent.",
  "Classes" :["WIZARD"]
   },
"Peau de pierre": {
  "Name" : "Peau de pierre",
  "OV" : "Stoneskin",
  "Level" : 4,
  "BBE" : "",
  "School" : "Abjuration",
  "Incantation" : "1 action",
  "Type" : "Concentration",
  "Description" : "La cible obtient la résistante aux dégâts non magiques contondants, perforants et tranchants.",
  "Classes" :["DRUID", "SORCERER", "MAGICIAN", "OCCULT_KNIGHT", "ARCANE_SWINDLER", "PROWLER"]
   },
"Porte dimensionnelle": {
  "Name" : "Porte dimensionnelle",
  "OV" : "Dimension Door",
  "Level" : 4,
  "BBE" : "",
  "School" : "Invocation",
  "Incantation" : "1 action",
  "Type" : "",
  "Description" : "Le lanceur et une autre créature de même taille sont téléportés à un maximum de 150 mètres.",
  "Classes" :["BARD", "SORCERER", "MAGICIAN", "OCCULT_KNIGHT", "ARCANE_SWINDLER", "WIZARD"]
   },
"Protection contre la mort": {
  "Name" : "Protection contre la mort",
  "OV" : "Death Ward",
  "Level" : 4,
  "BBE" : "",
  "School" : "Abjuration",
  "Incantation" : "1 action",
  "Type" : "",
  "Description" : "Lorsque la cible tombera pour la première fois à 0 pv, elle repassera automatiquement à 1 pv.",
  "Classes" :[ "CLERK", "PALADIN"]
   },
"Rayonnement écoeurant": {
  "Name" : "Rayonnement écoeurant",
  "OV" : "Sickening Radiance",
  "Level" : 4,
  "BBE" : "",
  "School" : "Évocation",
  "Incantation" : "1 action",
  "Type" : "Concentration",
  "Description" : "Les créatures dans un rayon de 9 m doivent réussir un JdS de Con. ou subir 4d10 dégâts radiants et un niveau d'épuisement.",
  "Classes" :["SORCERER", "MAGICIAN", "OCCULT_KNIGHT", "ARCANE_SWINDLER", "WIZARD"]
   },
"Sanctuaire privé de Mordenkainen": {
  "Name" : "Sanctuaire privé de Mordenkainen",
  "OV" : "Mordenkainen's Private Sanctum",
  "Level" : 4,
  "BBE" : "",
  "School" : "Abjuration",
  "Incantation" : "10 minutes",
  "Type" : "",
  "Description" : "Crée un cube sécurisé jusqu'à 30 m de côté. Le type de protection est à choisir (+30 m de côté/niv).",
  "Classes" :["MAGICIAN", "OCCULT_KNIGHT", "ARCANE_SWINDLER"]
   },
"Sphère aqueuse": {
  "Name" : "Sphère aqueuse",
  "OV" : "Watery Sphere",
  "Level" : 4,
  "BBE" : "",
  "School" : "Invocation",
  "Incantation" : "1 action",
  "Type" : "Concentration",
  "Description" : "Jusqu'à 4 créatures de taille M ou 1 de taille G dans un rayon de 3 m doivent réussir un JdS de For. ou être entravées.",
  "Classes" :["DRUID", "SORCERER", "MAGICIAN", "OCCULT_KNIGHT", "ARCANE_SWINDLER"]
   },
"Sphère de tempête": {
  "Name" : "Sphère de tempête",
  "OV" : "Storm Sphere",
  "Level" : 4,
  "BBE" : "",
  "School" : "Évocation",
  "Incantation" : "1 action",
  "Type" : "Concentration",
  "Description" : "Les créatures dans une sphère de 6 m de rayon doivent réussir un JdS de For. ou subir 2d6 dégâts contondants (dégâts/niv).",
  "Classes" :["SORCERER", "MAGICIAN", "OCCULT_KNIGHT", "ARCANE_SWINDLER"]
   },
"Sphère de vitriol": {
  "Name" : "Sphère de vitriol",
  "OV" : "Vitriolic Sphere",
  "Level" : 4,
  "BBE" : "",
  "School" : "Évocation",
  "Incantation" : "1 action",
  "Type" : "",
  "Description" : "Les créatures à 6 m doivent réussir un JdS de Dex. ou subir 10d4 dégâts d'acide (dégâts/niv) puis 5d4 dégâts d'acide à son tour.",
  "Classes" :["SORCERER", "MAGICIAN", "OCCULT_KNIGHT", "ARCANE_SWINDLER"]
   },
"Sphère résiliente d'Otiluke": {
  "Name" : "Sphère résiliente d'Otiluke",
  "OV" : "Otiluke's Resilient Sphere",
  "Level" : 4,
  "BBE" : "",
  "School" : "Évocation",
  "Incantation" : "1 action",
  "Type" : "Concentration",
  "Description" : "La cible de taille G ou inférieure doit réussir un JdS de Dex. ou être emprisonnée pour la durée du sort.",
  "Classes" :["MAGICIAN", "OCCULT_KNIGHT", "ARCANE_SWINDLER"]
   },
"Tempête de grêle": {
  "Name" : "Tempête de grêle",
  "OV" : "Ice Storm",
  "Level" : 4,
  "BBE" : "",
  "School" : "Évocation",
  "Incantation" : "1 action",
  "Type" : "",
  "Description" : "Les créatures dans un cylindre de 12 x 12 m doivent réussir un JdS de Dex. ou subir 2d8 dégâts contondants et 4d6 de froid.",
  "Classes" :["DRUID", "SORCERER", "MAGICIAN", "OCCULT_KNIGHT", "ARCANE_SWINDLER"]
   },
"Tentacules noirs d'Evard": {
  "Name" : "Tentacules noirs d'Evard",
  "OV" : "Evard's Black Tentacles",
  "Level" : 4,
  "BBE" : "",
  "School" : "Invocation",
  "Incantation" : "1 action",
  "Type" : "Concentration",
  "Description" : "Les créatures dans un carré de 6 m doivent réussir un JdS de Dex. ou subir 3d6 dégâts contondants et être entravées.",
  "Classes" :["MAGICIAN", "OCCULT_KNIGHT", "ARCANE_SWINDLER", "GREAT_OLD"]
   },
"Terrain hallucinatoire": {
  "Name" : "Terrain hallucinatoire",
  "OV" : "Hallucinatory Terrain",
  "Level" : 4,
  "BBE" : "",
  "School" : "Illusion",
  "Incantation" : "10 minutes",
  "Type" : "",
  "Description" : "Fait paraître un terrain naturel pour un autre type (par exemple une route devient un marais ou une crevasse).",
  "Classes" :["BARD", "DRUID", "MAGICIAN", "OCCULT_KNIGHT", "ARCANE_SWINDLER", "WIZARD"]
   },
"Amélioration de compétences": {
  "Name" : "Amélioration de compétences",
  "OV" : "Skill Empowerment",
  "Level" : 5,
  "BBE" : "",
  "School" : "Transmutation",
  "Incantation" : "1 action",
  "Type" : "Concentration",
  "Description" : "La cible double son bonus de maîtrise pour une compétence.",
  "Classes" :["BARD", "SORCERER", "MAGICIAN", "OCCULT_KNIGHT", "ARCANE_SWINDLER"]
   },
"Animation d'objets": {
  "Name" : "Animation d'objets",
  "OV" : "Animate Objects",
  "Level" : 5,
  "BBE" : "Animation des objets",
  "School" : "Transmutation",
  "Incantation" : "1 action",
  "Type" : "Concentration",
  "Description" : "Anime jusqu'à 10 objets non magiques et contrôle leurs actions jusqu'à 150 m (+2 objets/niv).",
  "Classes" :["BARD", "SORCERER", "MAGICIAN", "OCCULT_KNIGHT", "ARCANE_SWINDLER"]
   },
"Apparence trompeuse": {
  "Name" : "Apparence trompeuse",
  "OV" : "Seeming",
  "Level" : 5,
  "BBE" : "",
  "School" : "Illusion",
  "Incantation" : "1 action",
  "Type" : "",
  "Description" : "Change l'apparence physique et vestimentaire de cibles (JdS si non consentante).",
  "Classes" :["BARD", "SORCERER", "MAGICIAN", "OCCULT_KNIGHT", "ARCANE_SWINDLER", "ARCHFAIRY"]
   },
"Arme sacrée": {
  "Name" : "Arme sacrée",
  "OV" : "Holy Weapon",
  "Level" : 5,
  "BBE" : "",
  "School" : "Évocation",
  "Incantation" : "1 action bonus",
  "Type" : "Concentration",
  "Description" : "L'arme cible brille, inflige 2d8 dégâts radiants supplémentaires et peut exploser sur un rayon de 9 m (JdS ou 4d8 radiants).",
  "Classes" :[ "CLERK", "PALADIN"]
   },
"Aube": {
  "Name" : "Aube",
  "OV" : "Dawn",
  "Level" : 5,
  "BBE" : "",
  "School" : "Évocation",
  "Incantation" : "1 action",
  "Type" : "Concentration",
  "Description" : "Les créatures dans un cylindre de 9 x 12 m doivent réussir un JdS de Con. ou subir 4d10 dégâts radiants.",
  "Classes" :[ "CLERK", "MAGICIAN", "OCCULT_KNIGHT", "ARCANE_SWINDLER"]
   },
"Carquois magique": {
  "Name" : "Carquois magique",
  "OV" : "Swift Quiver",
  "Level" : 5,
  "BBE" : "",
  "School" : "Transmutation",
  "Incantation" : "1 action bonus",
  "Type" : "Concentration",
  "Description" : "Fait qu'un carquois produise constamment des munitions non magiques, permettant 2 attaques par round en action bonus.",
  "Classes" :["PROWLER"]
   },
"Cercle de pouvoir": {
  "Name" : "Cercle de pouvoir",
  "OV" : "Circle of Power",
  "Level" : 5,
  "BBE" : "",
  "School" : "Abjuration",
  "Incantation" : "1 action",
  "Type" : "Concentration",
  "Description" : "Les créatures amicales dans un rayon de 9 m ont l'avantage aux JdS contre les sorts et autres effets magiques.",
  "Classes" :["PALADIN"]
   },
"Cercle de téléportation": {
  "Name" : "Cercle de téléportation",
  "OV" : "Teleportation Circle",
  "Level" : 5,
  "BBE" : "",
  "School" : "Invocation",
  "Incantation" : "1 minute",
  "Type" : "",
  "Description" : "Crée un cercle permettant à quiconque d’être téléporté vers un autre cercle de téléportation connu du lanceur.",
  "Classes" :["BARD", "SORCERER", "MAGICIAN", "OCCULT_KNIGHT", "ARCANE_SWINDLER"]
   },
"Châtiment de bannissement": {
  "Name" : "Châtiment de bannissement",
  "OV" : "Banishing Smite",
  "Level" : 5,
  "BBE" : "Frappe du bannissement",
  "School" : "Abjuration",
  "Incantation" : "1 action bonus",
  "Type" : "Concentration",
  "Description" : "Si l'attaque avec une arme touche, inflige 5d10 dégâts de force extra. Une cible réduite à 50 pv ou moins est bannie.",
  "Classes" :["PALADIN"]
   },
"Colonne de flamme": {
  "Name" : "Colonne de flamme",
  "OV" : "Flame Strike",
  "Level" : 5,
  "BBE" : "",
  "School" : "Évocation",
  "Incantation" : "1 action",
  "Type" : "",
  "Description" : "Les créatures dans un cylindre de 6 x 12 m doivent réussir un JdS de Dex. ou subir 4d6 de feu et 4d6 radiants (dégâts/niv).",
  "Classes" :[ "CLERK", "FIENDISH"]
   },
"Communion": {
  "Name" : "Communion",
  "OV" : "Commune",
  "Level" : 5,
  "BBE" : "",
  "School" : "Divination",
  "Incantation" : "1 minute",
  "Type" : "Rituel",
  "Description" : "Permet d'obtenir d'une entité divine les réponses (oui ou non) à 3 questions.",
  "Classes" :[ "CLERK"]
   },
"Communion avec la nature": {
  "Name" : "Communion avec la nature",
  "OV" : "Commune with Nature",
  "Level" : 5,
  "BBE" : "",
  "School" : "Divination",
  "Incantation" : "1 minute",
  "Type" : "Rituel",
  "Description" : "Le lanceur obtient 3 informations sur le territoire alentour. Ne fonctionne pas dans les donjons ou les villes.",
  "Classes" :["DRUID", "PROWLER"]
   },
"Cône de froid": {
  "Name" : "Cône de froid",
  "OV" : "Cone of Cold",
  "Level" : 5,
  "BBE" : "",
  "School" : "Évocation",
  "Incantation" : "1 action",
  "Type" : "",
  "Description" : "Les créatures dans un cône de 18 m doivent réussir un JdS de Con. ou subir 8d8 dégâts de froid (dégâts/niv).",
  "Classes" :["SORCERER", "MAGICIAN", "OCCULT_KNIGHT", "ARCANE_SWINDLER"]
   },
"Contact avec un autre plan": {
  "Name" : "Contact avec un autre plan",
  "OV" : "Contact Other Plane",
  "Level" : 5,
  "BBE" : "Contacter un autre plan",
  "School" : "Divination",
  "Incantation" : "1 minute",
  "Type" : "Rituel",
  "Description" : "Contacte une entité extérieure afin de lui poser 5 questions si un JdS d'Int. est réussi. Sinon, 6d6 dégâts psychiques.",
  "Classes" :["MAGICIAN", "OCCULT_KNIGHT", "ARCANE_SWINDLER", "WIZARD"]
   },
"Contagion": {
  "Name" : "Contagion",
  "OV" : "Contagion",
  "Level" : 5,
  "BBE" : "",
  "School" : "Nécromancie",
  "Incantation" : "1 action",
  "Type" : "",
  "Description" : "Si l'attaque avec un sort touche, la cible est infectée d'une maladie à choisir parmi les 6 proposées.",
  "Classes" :[ "CLERK", "DRUID"]
   },
"Contrat": {
  "Name" : "Contrat",
  "OV" : "Planar Binding",
  "Level" : 5,
  "BBE" : "Entrave planaire",
  "School" : "Abjuration",
  "Incantation" : "1 heure",
  "Type" : "",
  "Description" : "La cible (céleste, élémentaire, fée ou fiélon) doit réussir un JdS de Cha. ou servir le lanceur (durée/niv).",
  "Classes" :["BARD",  "CLERK", "DRUID", "MAGICIAN", "OCCULT_KNIGHT", "ARCANE_SWINDLER"]
   },
"Contrôle des vents": {
  "Name" : "Contrôle des vents",
  "OV" : "Control Winds",
  "Level" : 5,
  "BBE" : "",
  "School" : "Transmutation",
  "Incantation" : "1 action",
  "Type" : "Concentration",
  "Description" : "Contrôle l'air dans un cube de 30 m et produit un effet (Rafales, Écrasement ou Ascension).",
  "Classes" :["DRUID", "SORCERER", "MAGICIAN", "OCCULT_KNIGHT", "ARCANE_SWINDLER"]
   },
"Coquille antivie": {
  "Name" : "Coquille antivie",
  "OV" : "Antilife Shell",
  "Level" : 5,
  "BBE" : "",
  "School" : "Abjuration",
  "Incantation" : "1 action",
  "Type" : "Concentration",
  "Description" : "Empêche les créatures autres que morts-vivants et créatures artificielles de pénétrer dans un rayon de 3 m.",
  "Classes" :["DRUID"]
   },
"Création": {
  "Name" : "Création",
  "OV" : "Creation",
  "Level" : 5,
  "BBE" : "",
  "School" : "Illusion",
  "Incantation" : "1 minute",
  "Type" : "",
  "Description" : "Crée un objet non vivant fait de matières végétales ou minérales et pas plus grand qu'un cube de 1,50 m (+1,50 m/niv).",
  "Classes" :["SORCERER", "MAGICIAN", "OCCULT_KNIGHT", "ARCANE_SWINDLER"]
   },
"Danse Macabre": {
  "Name" : "Danse Macabre",
  "OV" : "Danse Macabre",
  "Level" : 5,
  "BBE" : "",
  "School" : "Nécromancie",
  "Incantation" : "1 action",
  "Type" : "Concentration",
  "Description" : "Jusqu'à 5 corps de taille M ou P deviennent des zombies ou des squelettes sous le contrôle du lanceur (+2 corps/niv).",
  "Classes" :["MAGICIAN", "OCCULT_KNIGHT", "ARCANE_SWINDLER", "WIZARD"]
   },
"Déluge d'énergie négative": {
  "Name" : "Déluge d'énergie négative",
  "OV" : "Negative Energy Flood",
  "Level" : 5,
  "BBE" : "",
  "School" : "Nécromancie",
  "Incantation" : "1 action",
  "Type" : "",
  "Description" : "La cible doit réussir un JdS de Con. ou subir 5d12 dégâts nécrotiques. Morte, la cible devient un zombie.",
  "Classes" :["MAGICIAN", "OCCULT_KNIGHT", "ARCANE_SWINDLER", "WIZARD"]
   },
"Dissipation du mal et du bien": {
  "Name" : "Dissipation du mal et du bien",
  "OV" : "Dispel Evil and Good",
  "Level" : 5,
  "BBE" : "",
  "School" : "Abjuration",
  "Incantation" : "1 action",
  "Type" : "Concentration",
  "Description" : "Met fin à une condition (charmée, effrayée ou possédée) ou renvoie une créature sur son plan d'origine (JdS de Cha).",
  "Classes" :[ "CLERK", "PALADIN"]
   },
"Domination d'humanoïde": {
  "Name" : "Domination d'humanoïde",
  "OV" : "Dominate Person",
  "Level" : 5,
  "BBE" : "Dominer un humanoïde",
  "School" : "Enchantement",
  "Incantation" : "1 action",
  "Type" : "Concentration",
  "Description" : "Un humanoïde doit réussir un JdS de Sag. ou être charmé et obéir au lanceur (durée/niv).",
  "Classes" :["BARD", "SORCERER", "MAGICIAN", "OCCULT_KNIGHT", "ARCANE_SWINDLER", "ARCHFAIRY", "GREAT_OLD"]
   },
"Double illusoire": {
  "Name" : "Double illusoire",
  "OV" : "Mislead",
  "Level" : 5,
  "BBE" : "Tromperie",
  "School" : "Illusion",
  "Incantation" : "1 action",
  "Type" : "Concentration",
  "Description" : "Le lanceur devient invisible et crée un double qui se déplace, agit et parle. Le lanceur peut voir et entendre via ce double.",
  "Classes" :["BARD", "MAGICIAN", "OCCULT_KNIGHT", "ARCANE_SWINDLER"]
   },
"Énervation": {
  "Name" : "Énervation",
  "OV" : "Enervation",
  "Level" : 5,
  "BBE" : "",
  "School" : "Nécromancie",
  "Incantation" : "1 action",
  "Type" : "Concentration",
  "Description" : "La cible doit réussir un JdS de Dex. ou subir 4d8 dégâts nécrotiques à chaque round (+1d8/niv).",
  "Classes" :["SORCERER", "MAGICIAN", "OCCULT_KNIGHT", "ARCANE_SWINDLER", "WIZARD"]
   },
"Éveil": {
  "Name" : "Éveil",
  "OV" : "Awaken",
  "Level" : 5,
  "BBE" : "",
  "School" : "Transmutation",
  "Incantation" : "8 heures",
  "Type" : "",
  "Description" : "Donne à une bête ou à une plante (Intelligence 3 max) la capacité de parler et des sens humains durant 30 jours.",
  "Classes" :["BARD", "DRUID"]
   },
"Fléau d'insectes": {
  "Name" : "Fléau d'insectes",
  "OV" : "Insect Plague",
  "Level" : 5,
  "BBE" : "",
  "School" : "Invocation",
  "Incantation" : "1 action",
  "Type" : "Concentration",
  "Description" : "Les créatures dans une sphère de 6 m de rayon doivent réussir un JdS de Con. ou subir 4d10 dégâts perforants (dégâts/niv).",
  "Classes" :[ "CLERK", "DRUID", "SORCERER"]
   },
"Frappe du vent d'acier": {
  "Name" : "Frappe du vent d'acier",
  "OV" : "Steel Wind Strike",
  "Level" : 5,
  "BBE" : "",
  "School" : "Invocation",
  "Incantation" : "1 action",
  "Type" : "",
  "Description" : "Si l'attaque avec un sort touche, inflige 6d10 dégâts de force à 5 créatures, puis le lanceur se téléporte.",
  "Classes" :["MAGICIAN", "OCCULT_KNIGHT", "ARCANE_SWINDLER", "PROWLER"]
   },
"Fureur de la nature": {
  "Name" : "Fureur de la nature",
  "OV" : "Wrath of Nature",
  "Level" : 5,
  "BBE" : "",
  "School" : "Évocation",
  "Incantation" : "1 action",
  "Type" : "Concentration",
  "Description" : "Anime arbres, roches et plantes dans un cube de 18 x 18 x 18 m.",
  "Classes" :["DRUID", "PROWLER"]
   },
"Immobilisation de monstre": {
  "Name" : "Immobilisation de monstre",
  "OV" : "Hold Monster",
  "Level" : 5,
  "BBE" : "Immobiliser un monstre",
  "School" : "Enchantement",
  "Incantation" : "1 action",
  "Type" : "Concentration",
  "Description" : "La cible doit réussir un JdS de Sag. ou être paralysée (+1 créature/niv).",
  "Classes" :["BARD", "SORCERER", "MAGICIAN", "OCCULT_KNIGHT", "ARCANE_SWINDLER", "WIZARD"]
   },
"Immolation": {
  "Name" : "Immolation",
  "OV" : "Immolation",
  "Level" : 5,
  "BBE" : "",
  "School" : "Évocation",
  "Incantation" : "1 action",
  "Type" : "Concentration",
  "Description" : "La cible à 27 m doit réussir un JdS de Dex. ou subir 8d6 dégâts de feu et 4d6 dégâts de feu par la suite.",
  "Classes" :["SORCERER", "MAGICIAN", "OCCULT_KNIGHT", "ARCANE_SWINDLER"]
   },
"Invocation de volée de projectiles": {
  "Name" : "Invocation de volée de projectiles",
  "OV" : "Conjure Volley",
  "Level" : 5,
  "BBE" : "Invoquer une volée de projectiles",
  "School" : "Invocation",
  "Incantation" : "1 action",
  "Type" : "",
  "Description" : "Les créatures dans un cylindre de 12 x 6 m doivent réussir un JdS de Dex. ou subir 8d8 dégâts de l'arme/la munition choisie.",
  "Classes" :["PROWLER"]
   },
"Invocation d'élémentaire": {
  "Name" : "Invocation d'élémentaire",
  "OV" : "Conjure Elemental",
  "Level" : 5,
  "BBE" : "Invoquer un élémentaire",
  "School" : "Invocation",
  "Incantation" : "1 minute",
  "Type" : "Concentration",
  "Description" : "Invoque 1 élémentaire FP 5 amical (FP +1/niv).",
  "Classes" :["DRUID", "MAGICIAN", "OCCULT_KNIGHT", "ARCANE_SWINDLER"]
   },
"Invocation infernale": {
  "Name" : "Invocation infernale",
  "OV" : "Infernal Calling",
  "Level" : 5,
  "BBE" : "",
  "School" : "Invocation",
  "Incantation" : "1 minute",
  "Type" : "Concentration",
  "Description" : "Invoque 1 diable FP 6 hostile (+1 FP/niv)",
  "Classes" :["MAGICIAN", "OCCULT_KNIGHT", "ARCANE_SWINDLER", "WIZARD"]
   },
"Légende": {
  "Name" : "Légende",
  "OV" : "Legend Lore",
  "Level" : 5,
  "BBE" : "",
  "School" : "Divination",
  "Incantation" : "10 minutes",
  "Type" : "",
  "Description" : "Le lanceur obtient des informations sur une personne, un lieu ou un objet sous forme de contes ou d'histoires.",
  "Classes" :["BARD",  "CLERK", "MAGICIAN", "OCCULT_KNIGHT", "ARCANE_SWINDLER"]
   },
"Lien télépathique de Rary": {
  "Name" : "Lien télépathique de Rary",
  "OV" : "Rary's Telepathic Bond",
  "Level" : 5,
  "BBE" : "",
  "School" : "Divination",
  "Incantation" : "1 action",
  "Type" : "Rituel",
  "Description" : "Crée un lien télépathique entre un maximum de 8 personnes dans un rayon de 9 m pendant 1 heure.",
  "Classes" :["MAGICIAN", "OCCULT_KNIGHT", "ARCANE_SWINDLER"]
   },
"Maelström": {
  "Name" : "Maelström",
  "OV" : "Maelstrom",
  "Level" : 5,
  "BBE" : "",
  "School" : "Évocation",
  "Incantation" : "1 action",
  "Type" : "Concentration",
  "Description" : "Les créatures dans un rayon de 9 m doivent réussir un JdS de For. ou subir 6d6 dégâts contondants et être tirées vers le centre.",
  "Classes" :["DRUID"]
   },
"Main de Bigby": {
  "Name" : "Main de Bigby",
  "OV" : "Bigby's Hand",
  "Level" : 5,
  "BBE" : "",
  "School" : "Évocation",
  "Incantation" : "1 action",
  "Type" : "Concentration",
  "Description" : "Crée une main de taille G et de Force 26 qui peut frapper (4d8 dégâts de force), pousser, agripper ou protéger (dégâts/niv).",
  "Classes" :["MAGICIAN", "OCCULT_KNIGHT", "ARCANE_SWINDLER"]
   },
"Mission": {
  "Name" : "Mission",
  "OV" : "Geas",
  "Level" : 5,
  "BBE" : "Coercition mystique",
  "School" : "Enchantement",
  "Incantation" : "1 minute",
  "Type" : "",
  "Description" : "La cible doit réussir un JdS de Sag. ou être charmée et subir 5d10 dégâts psychiques si elle n'obéit pas (durée/niv).",
  "Classes" :["BARD",  "CLERK", "DRUID", "MAGICIAN", "OCCULT_KNIGHT", "ARCANE_SWINDLER", "PALADIN"]
   },
"Modification de mémoire": {
  "Name" : "Modification de mémoire",
  "OV" : "Modify Memory",
  "Level" : 5,
  "BBE" : "",
  "School" : "Enchantement",
  "Incantation" : "1 action",
  "Type" : "Concentration",
  "Description" : "La cible doit réussir un JdS de Sag. ou être charmée et sa mémoire altérée (ancienneté des souvenirs/niv).",
  "Classes" :["BARD", "MAGICIAN", "OCCULT_KNIGHT", "ARCANE_SWINDLER"]
   },
"Mur de force": {
  "Name" : "Mur de force",
  "OV" : "Wall of Force",
  "Level" : 5,
  "BBE" : "",
  "School" : "Évocation",
  "Incantation" : "1 action",
  "Type" : "Concentration",
  "Description" : "Crée un mur de force infranchissable physiquement (dix panneaux de 3 m) immunisé à tous les types de dégâts.",
  "Classes" :["MAGICIAN", "OCCULT_KNIGHT", "ARCANE_SWINDLER"]
   }</v>
      </c>
    </row>
    <row r="467" spans="12:12">
      <c r="L467" t="str">
        <f>CONCATENATE(",
",M336,",
",M337,",
",M338,",
",M339,",
",M340,",
",M341,",
",M342,",
",M343,",
",M344,",
",M345,",
",M346,",
",M347,",
",M348,",
",M349,",
",M350,",
",M351,",
",M352,",
",M353,",
",M354,",
",M355,",
",M356,",
",M357,",
",M358,",
",M359,",
",M360,",
",M361,",
",M362,",
",M363,",
",M364,",
",M365,",
",M366,",
",M367,",
",M368,",
",M369,",
",M370,",
",M371,",
",M372,",
",M373,",
",M374,",
",M375,",
",M376,",
",M377,",
",M378,",
",M379,",
",M380,",
",M381,",
",M382,",
",M383,",
",M384,",
",M385,",
",M386,",
",M387,",
",M388,",
",M389,",
",M390,",
",M391,",
",M392,",
",M393,",
",M394,",
",M395,",
",M396,",
",M397,",
",M398,",
",M399,",
",M400,",
",M401,",
",M402,",
",M403,",
",M404,",
",M405,",
",M406,",
",M407,",
",M408,",
",M409,",
",M410,",
",M411,",
",M412,",
",M413,",
",M414,",
",M415,",
",M416,",
",M417,",
",M418,",
",M419)</f>
        <v>,
"Mur de lumière": {
  "Name" : "Mur de lumière",
  "OV" : "Wall of Light",
  "Level" : 5,
  "BBE" : "",
  "School" : "Évocation",
  "Incantation" : "1 action",
  "Type" : "Concentration",
  "Description" : "Crée un mur de lumière de 18 x 3 x 1,50 m qui peut infliger 4d8 dégâts radiants à une cible à chaque tour (dégâts/niv).",
  "Classes" :["SORCERER", "MAGICIAN", "OCCULT_KNIGHT", "ARCANE_SWINDLER", "WIZARD"]
   },
"Mur de pierre": {
  "Name" : "Mur de pierre",
  "OV" : "Wall of Stone",
  "Level" : 5,
  "BBE" : "",
  "School" : "Évocation",
  "Incantation" : "1 action",
  "Type" : "Concentration",
  "Description" : "Crée un mur de pierre non magique de (dix panneaux de 3 m) qui peut être détruit.",
  "Classes" :["DRUID", "SORCERER", "MAGICIAN", "OCCULT_KNIGHT", "ARCANE_SWINDLER"]
   },
"Nuage mortel": {
  "Name" : "Nuage mortel",
  "OV" : "Cloudkill",
  "Level" : 5,
  "BBE" : "",
  "School" : "Invocation",
  "Incantation" : "1 action",
  "Type" : "Concentration",
  "Description" : "Les créatures dans une sphère de 6 m de rayon doivent réussir un JdS de Con. ou subir 5d8 dégâts de poison (dégâts/niv).",
  "Classes" :["SORCERER", "MAGICIAN", "OCCULT_KNIGHT", "ARCANE_SWINDLER"]
   },
"Pas lointain": {
  "Name" : "Pas lointain",
  "OV" : "Far Step",
  "Level" : 5,
  "BBE" : "",
  "School" : "Invocation",
  "Incantation" : "1 action bonus",
  "Type" : "Concentration",
  "Description" : "Téléporte le lanceur à 18 m à chaque round par une action bonus.",
  "Classes" :["SORCERER", "MAGICIAN", "OCCULT_KNIGHT", "ARCANE_SWINDLER", "WIZARD"]
   },
"Passage par les arbres": {
  "Name" : "Passage par les arbres",
  "OV" : "Tree Stride",
  "Level" : 5,
  "BBE" : "",
  "School" : "Invocation",
  "Incantation" : "1 action",
  "Type" : "Concentration",
  "Description" : "La lanceur peut passer d'un arbre à un autre arbre de la même espèce (150 m max entre les deux) en utilisant 1,50 m.",
  "Classes" :["DRUID", "PROWLER"]
   },
"Passe-muraille": {
  "Name" : "Passe-muraille",
  "OV" : "Passwall",
  "Level" : 5,
  "BBE" : "",
  "School" : "Transmutation",
  "Incantation" : "1 action",
  "Type" : "",
  "Description" : "Ouvre un passage de 1,50 x 2,50 x 6 m à travers de la pierre, du bois ou du plâtre.",
  "Classes" :["MAGICIAN", "OCCULT_KNIGHT", "ARCANE_SWINDLER"]
   },
"Perturbations synaptiques": {
  "Name" : "Perturbations synaptiques",
  "OV" : "Synaptic Static",
  "Level" : 5,
  "BBE" : "",
  "School" : "Enchantement",
  "Incantation" : "1 action",
  "Type" : "",
  "Description" : "Les créatures dans un rayon de 6 m doivent réussir un JdS d'Int. ou subir 8d6 dégâts psychiques.",
  "Classes" :["BARD", "SORCERER", "MAGICIAN", "OCCULT_KNIGHT", "ARCANE_SWINDLER", "WIZARD"]
   },
"Rappel à la vie": {
  "Name" : "Rappel à la vie",
  "OV" : "Raise Dead",
  "Level" : 5,
  "BBE" : "Relever les morts",
  "School" : "Nécromancie",
  "Incantation" : "1 heure",
  "Type" : "",
  "Description" : "Ramène à la vie (1 pv) une créature morte depuis moins de 10 jours. Ne restaure pas les parties du corps amputées.",
  "Classes" :["BARD",  "CLERK", "PALADIN"]
   },
"Réincarnation": {
  "Name" : "Réincarnation",
  "OV" : "Reincarnate",
  "Level" : 5,
  "BBE" : "",
  "School" : "Transmutation",
  "Incantation" : "1 heure",
  "Type" : "",
  "Description" : "Réincarne l'âme d'un humanoïde mort depuis 10 jours max. La race du nouveau corps est déterminée au hasard.",
  "Classes" :["DRUID"]
   },
"Restauration supérieure": {
  "Name" : "Restauration supérieure",
  "OV" : "Greater Restoration",
  "Level" : 5,
  "BBE" : "",
  "School" : "Abjuration",
  "Incantation" : "1 action",
  "Type" : "",
  "Description" : "Met fin à une condition (charmé, pétrification), à une malédiction, à une réduction de carac ou de pv, ou à un niv d'épuisement.",
  "Classes" :["BARD",  "CLERK", "DRUID"]
   },
"Rêve": {
  "Name" : "Rêve",
  "OV" : "Dream",
  "Level" : 5,
  "BBE" : "",
  "School" : "Illusion",
  "Incantation" : "1 minute",
  "Type" : "",
  "Description" : "Façonne les rêves d'une créature qui dort et peut faire subir 3d6 dégâts psychiques en cas d'échec à un JdS de Sag.",
  "Classes" :["BARD", "MAGICIAN", "OCCULT_KNIGHT", "ARCANE_SWINDLER", "WIZARD"]
   },
"Sanctification": {
  "Name" : "Sanctification",
  "OV" : "Hallow",
  "Level" : 5,
  "BBE" : "",
  "School" : "Évocation",
  "Incantation" : "24 heures",
  "Type" : "",
  "Description" : "Empêche célestes, élémentaires, fiélons, fées et morts-vivants d'entrer dans un rayon de 18 m et protège/handicape les cibles.",
  "Classes" :[ "CLERK", "FIENDISH"]
   },
"Scrutation": {
  "Name" : "Scrutation",
  "OV" : "Scrying",
  "Level" : 5,
  "BBE" : "",
  "School" : "Divination",
  "Incantation" : "10 minutes",
  "Type" : "Concentration",
  "Description" : "Permet de voir et entendre une créature spécifique (on peut aussi cibler un lieu) sur le même plan (JdS de Sag).",
  "Classes" :["BARD",  "CLERK", "DRUID", "MAGICIAN", "OCCULT_KNIGHT", "ARCANE_SWINDLER", "WIZARD"]
   },
"Soins de groupe": {
  "Name" : "Soins de groupe",
  "OV" : "Mass Cure Wounds",
  "Level" : 5,
  "BBE" : "Soin des blessures de groupe",
  "School" : "Évocation",
  "Incantation" : "1 action",
  "Type" : "",
  "Description" : "Jusqu'à 6 créatures récupèrent 3d8+Mod.Carac.Inc pv (+1d8 pv/niv).",
  "Classes" :["BARD",  "CLERK", "DRUID"]
   },
"Télékinésie": {
  "Name" : "Télékinésie",
  "OV" : "Telekinesis",
  "Level" : 5,
  "BBE" : "",
  "School" : "Transmutation",
  "Incantation" : "1 action",
  "Type" : "Concentration",
  "Description" : "Déplace une créature (taille TG max) ou un objet (jusqu'à 500 kg) par la pensée en cas de jet d'opposition réussi.",
  "Classes" :["SORCERER", "MAGICIAN", "OCCULT_KNIGHT", "ARCANE_SWINDLER", "GREAT_OLD"]
   },
"Transmutation de la pierre": {
  "Name" : "Transmutation de la pierre",
  "OV" : "Transmute Rock",
  "Level" : 5,
  "BBE" : "",
  "School" : "Transmutation",
  "Incantation" : "1 action",
  "Type" : "",
  "Description" : "Transforme un cube de 12 m de roche en boue ou de boue en roche.",
  "Classes" :["DRUID", "MAGICIAN", "OCCULT_KNIGHT", "ARCANE_SWINDLER"]
   },
"Vague destructrice": {
  "Name" : "Vague destructrice",
  "OV" : "Destructive Wave",
  "Level" : 5,
  "BBE" : "",
  "School" : "Évocation",
  "Incantation" : "1 action",
  "Type" : "",
  "Description" : "Les cibles dans un rayon de 9 m doivent réussir un JdS de Con. ou subir 5d6 de tonnerre et 5d6 radiants ou nécrotiques.",
  "Classes" :["PALADIN"]
   },
"Allié planaire": {
  "Name" : "Allié planaire",
  "OV" : "Planar Ally",
  "Level" : 6,
  "BBE" : "",
  "School" : "Invocation",
  "Incantation" : "10 minutes",
  "Type" : "",
  "Description" : "Invoque un céleste, un élémentaire ou un fiélon qui aidera le lanceur contre paiement (1000 po/h, sacrifice, quête, etc).",
  "Classes" :[ "CLERK"]
   },
"Barrière de lames": {
  "Name" : "Barrière de lames",
  "OV" : "Blade Barrier",
  "Level" : 6,
  "BBE" : "",
  "School" : "Évocation",
  "Incantation" : "1 action",
  "Type" : "Concentration",
  "Description" : "Crée un mur de 30 x 6 x 1,50 m qui confère un abri important (3/4) et peut infliger 6d10 dégâts tranchants si on le traverse.",
  "Classes" :[ "CLERK"]
   },
"Bosquet des druides": {
  "Name" : "Bosquet des druides",
  "OV" : "Druid Grove",
  "Level" : 6,
  "BBE" : "",
  "School" : "Abjuration",
  "Incantation" : "10 minutes",
  "Type" : "",
  "Description" : "Protège une zone de 27 x 27 x 27 m par un brouillard, des lianes, des arbres animés, ou autres effets.",
  "Classes" :["DRUID"]
   },
"Cage des âmes": {
  "Name" : "Cage des âmes",
  "OV" : "Soul Cage",
  "Level" : 6,
  "BBE" : "",
  "School" : "Nécromancie",
  "Incantation" : "1 reaction",
  "Type" : "",
  "Description" : "Vole une âme pour gagner des pv, lui poser des questions, obtenir l'avantage à un dé ou voir un lieu qu'elle connaissait.",
  "Classes" :["MAGICIAN", "OCCULT_KNIGHT", "ARCANE_SWINDLER", "WIZARD"]
   },
"Cercle de mort": {
  "Name" : "Cercle de mort",
  "OV" : "Circle of Death",
  "Level" : 6,
  "BBE" : "",
  "School" : "Nécromancie",
  "Incantation" : "1 action",
  "Type" : "",
  "Description" : "Les créatures dans une sphère de 18 m de rayon doivent réussir un JdS de Con. ou subir 8d6 dégâts nécrotiques (dégâts/niv).",
  "Classes" :["SORCERER", "MAGICIAN", "OCCULT_KNIGHT", "ARCANE_SWINDLER", "WIZARD"]
   },
"Chaîne d'éclairs": {
  "Name" : "Chaîne d'éclairs",
  "OV" : "Chain Lightning",
  "Level" : 6,
  "BBE" : "",
  "School" : "Évocation",
  "Incantation" : "1 action",
  "Type" : "",
  "Description" : "Jusqu'à 4 cibles différentes doivent réussir un JdS de Dex. ou subir 10d8 dégâts de foudre (+1 cible/niv).",
  "Classes" :["SORCERER", "MAGICIAN", "OCCULT_KNIGHT", "ARCANE_SWINDLER"]
   },
"Contamination": {
  "Name" : "Contamination",
  "OV" : "Harm",
  "Level" : 6,
  "BBE" : "",
  "School" : "Nécromancie",
  "Incantation" : "1 action",
  "Type" : "",
  "Description" : "La cible doit réussir un JdS de Con. ou subir 14d6 dégâts nécrotiques. Le sort ne peut pas la tuer toutefois.",
  "Classes" :[ "CLERK"]
   },
"Convocations instantanées de Drawmij": {
  "Name" : "Convocations instantanées de Drawmij",
  "OV" : "Drawmij's Instant Summons",
  "Level" : 6,
  "BBE" : "",
  "School" : "Invocation",
  "Incantation" : "1 minute",
  "Type" : "Rituel",
  "Description" : "Marque un objet de 5 kg max et permet par la suite de le téléporter dans la main du lanceur, où qu'il soit, s'il n'est pas tenu.",
  "Classes" :["MAGICIAN", "OCCULT_KNIGHT", "ARCANE_SWINDLER"]
   },
"Création de mort-vivant": {
  "Name" : "Création de mort-vivant",
  "OV" : "Create Undead",
  "Level" : 6,
  "BBE" : "",
  "School" : "Nécromancie",
  "Incantation" : "1 minute",
  "Type" : "",
  "Description" : "Jusqu'à 3 cadavres humanoïdes M ou P deviennent une goule qui obéit au lanceur durant 24 h (nbre et type de créatures/niv).",
  "Classes" :[ "CLERK", "MAGICIAN", "OCCULT_KNIGHT", "ARCANE_SWINDLER", "WIZARD"]
   },
"Création d'homoncule": {
  "Name" : "Création d'homoncule",
  "OV" : "Create Homunculus",
  "Level" : 6,
  "BBE" : "",
  "School" : "Transmutation",
  "Incantation" : "1 heure",
  "Type" : "",
  "Description" : "Crée un homunculus auquel le lanceur peut transférer ses points de vie jusqu'à son prochain repos long.",
  "Classes" :["MAGICIAN", "OCCULT_KNIGHT", "ARCANE_SWINDLER"]
   },
"Danse irrésistible d'Otto": {
  "Name" : "Danse irrésistible d'Otto",
  "OV" : "Otto's Irresistible Dance",
  "Level" : 6,
  "BBE" : "",
  "School" : "Enchantement",
  "Incantation" : "1 action",
  "Type" : "Concentration",
  "Description" : "La cible doit réussir un JdS de Sag. ou danser (désavantage aux JdS de Dex. et à l'attaque).",
  "Classes" :["BARD", "MAGICIAN", "OCCULT_KNIGHT", "ARCANE_SWINDLER"]
   },
"Désintégration": {
  "Name" : "Désintégration",
  "OV" : "Disintegrate",
  "Level" : 6,
  "BBE" : "",
  "School" : "Transmutation",
  "Incantation" : "1 action",
  "Type" : "",
  "Description" : "La cible doit réussir un JdS de Dex. ou subir 10d6+40 dégâts de force (dégâts/niv). Un objet de taille G est désintégré.",
  "Classes" :["SORCERER", "MAGICIAN", "OCCULT_KNIGHT", "ARCANE_SWINDLER"]
   },
"Diversion": {
  "Name" : "Diversion",
  "OV" : "Scatter",
  "Level" : 6,
  "BBE" : "",
  "School" : "Invocation",
  "Incantation" : "1 action",
  "Type" : "",
  "Description" : "Jusqu'à 5 créatures sont téléportées (JdS de Sag. si non consentantes) dans un rayon de 36 m.",
  "Classes" :["SORCERER", "MAGICIAN", "OCCULT_KNIGHT", "ARCANE_SWINDLER", "WIZARD"]
   },
"Festin des héros": {
  "Name" : "Festin des héros",
  "OV" : "Heroes' Feast",
  "Level" : 6,
  "BBE" : "",
  "School" : "Invocation",
  "Incantation" : "10 minutes",
  "Type" : "",
  "Description" : "Produit un festin pour 12 convives qui guérit des maladies, immunise au poison et augmente les pv de 2d10 durant 24h.",
  "Classes" :[ "CLERK", "DRUID"]
   },
"Globe d'invulnérabilité": {
  "Name" : "Globe d'invulnérabilité",
  "OV" : "Globe of Invulnerability",
  "Level" : 6,
  "BBE" : "",
  "School" : "Abjuration",
  "Incantation" : "1 action",
  "Type" : "Concentration",
  "Description" : "Bloque les sorts de niveau 5 ou inférieur dans un rayon de 3 m (seuil/niv).",
  "Classes" :["SORCERER", "MAGICIAN", "OCCULT_KNIGHT", "ARCANE_SWINDLER"]
   },
"Guérison": {
  "Name" : "Guérison",
  "OV" : "Heal",
  "Level" : 6,
  "BBE" : "",
  "School" : "Évocation",
  "Incantation" : "1 action",
  "Type" : "",
  "Description" : "1 créature récupère 70 pv et est guérie des maladies, de l'aveuglement et de la surdité (+10 pv/niv).",
  "Classes" :[ "CLERK", "DRUID"]
   },
"Illusion programmée": {
  "Name" : "Illusion programmée",
  "OV" : "Programmed Illusion",
  "Level" : 6,
  "BBE" : "",
  "School" : "Illusion",
  "Incantation" : "1 action",
  "Type" : "",
  "Description" : "Crée l'image d'un objet ou d'une créature animée, avec sons, durant 5 min, suite à un déclencheur.",
  "Classes" :["BARD", "MAGICIAN", "OCCULT_KNIGHT", "ARCANE_SWINDLER"]
   },
"Interdiction": {
  "Name" : "Interdiction",
  "OV" : "Forbiddance",
  "Level" : 6,
  "BBE" : "",
  "School" : "Abjuration",
  "Incantation" : "10 minutes",
  "Type" : "Rituel",
  "Description" : "Empêche de se téléporter dans la zone protégée et inflige 5d10 dégâts radiants ou nécrotiques à certains types de créatures.",
  "Classes" :[ "CLERK"]
   },
"Invocation de fée": {
  "Name" : "Invocation de fée",
  "OV" : "Conjure Fey",
  "Level" : 6,
  "BBE" : "Invoquer une fée",
  "School" : "Invocation",
  "Incantation" : "1 minute",
  "Type" : "Concentration",
  "Description" : "Invoque 1 fée FP 6 amicale (FP +1/niv).",
  "Classes" :["DRUID", "WIZARD"]
   },
"Marche sur le vent": {
  "Name" : "Marche sur le vent",
  "OV" : "Wind Walk",
  "Level" : 6,
  "BBE" : "",
  "School" : "Transmutation",
  "Incantation" : "1 minute",
  "Type" : "",
  "Description" : "Le lanceur et 10 créatures sont transformés en vapeur (vitesse de vol de 90 m et résistance aux dégâts d'armes non magiques).",
  "Classes" :["DRUID"]
   },
"Mauvais oeil": {
  "Name" : "Mauvais oeil",
  "OV" : "Eyebite",
  "Level" : 6,
  "BBE" : "",
  "School" : "Nécromancie",
  "Incantation" : "1 action",
  "Type" : "Concentration",
  "Description" : "La cible dans un rayon de 18 m doit réussir un JdS de Sag. ou subir un des effets suivants : sommeil, panique ou fièvre.",
  "Classes" :["BARD", "SORCERER", "MAGICIAN", "OCCULT_KNIGHT", "ARCANE_SWINDLER", "WIZARD"]
   },
"Mot de rappel": {
  "Name" : "Mot de rappel",
  "OV" : "Word of Recall",
  "Level" : 6,
  "BBE" : "Mot de retour",
  "School" : "Invocation",
  "Incantation" : "1 action",
  "Type" : "",
  "Description" : "Le lanceur et jusqu'à 5 autres créatures sont téléportés dans un sanctuaire préalablement choisi.",
  "Classes" :[ "CLERK"]
   },
"Mur de glace": {
  "Name" : "Mur de glace",
  "OV" : "Wall of Ice",
  "Level" : 6,
  "BBE" : "",
  "School" : "Évocation",
  "Incantation" : "1 action",
  "Type" : "Concentration",
  "Description" : "Crée un mur de glace (dix panneaux de 3 m) qui peut être détruit et peut infliger 5d6 de froid si on le traverse (dégâts/niv).",
  "Classes" :["MAGICIAN", "OCCULT_KNIGHT", "ARCANE_SWINDLER"]
   },
"Mur d'épines": {
  "Name" : "Mur d'épines",
  "OV" : "Wall of Thorns",
  "Level" : 6,
  "BBE" : "",
  "School" : "Invocation",
  "Incantation" : "1 action",
  "Type" : "Concentration",
  "Description" : "Crée un mur de broussailles de 18 x 3 x 1,50 m qui ralentit les mouvements et peut infliger 7d8 dégâts tranchants (dégâts/niv).",
  "Classes" :["DRUID"]
   },
"Ossements de la Terre": {
  "Name" : "Ossements de la Terre",
  "OV" : "Bones of the Earth",
  "Level" : 6,
  "BBE" : "",
  "School" : "Transmutation",
  "Incantation" : "1 action",
  "Type" : "",
  "Description" : "Crée jusqu'à 6 piliers de pierre verticaux de 1,50 x 9 m (+2 piliers/niv). Possibilité d'écraser des créatures au plafond.",
  "Classes" :["DRUID"]
   },
"Pétrification": {
  "Name" : "Pétrification",
  "OV" : "Flesh to Stone",
  "Level" : 6,
  "BBE" : "",
  "School" : "Transmutation",
  "Incantation" : "1 action",
  "Type" : "Concentration",
  "Description" : "La cible à 18 m doit réussir un JdS de Con. ou être entravée, voire pétrifiée après 3 échecs.",
  "Classes" :["MAGICIAN", "OCCULT_KNIGHT", "ARCANE_SWINDLER", "WIZARD"]
   },
"Portail magique": {
  "Name" : "Portail magique",
  "OV" : "Arcane Gate",
  "Level" : 6,
  "BBE" : "",
  "School" : "Invocation",
  "Incantation" : "1 action",
  "Type" : "Concentration",
  "Description" : "Crée 2 portails séparés de 150 m max et permet de passer de l'un à l'autre de manière transparente.",
  "Classes" :["SORCERER", "MAGICIAN", "OCCULT_KNIGHT", "ARCANE_SWINDLER", "WIZARD"]
   },
"Prévoyance": {
  "Name" : "Prévoyance",
  "OV" : "Contingency",
  "Level" : 6,
  "BBE" : "Contingence",
  "School" : "Évocation",
  "Incantation" : "10 minutes",
  "Type" : "",
  "Description" : "Conditionne l'activation d'un sort de niveau 5 ou inférieur qui peut cibler le lanceur.",
  "Classes" :["MAGICIAN", "OCCULT_KNIGHT", "ARCANE_SWINDLER"]
   },
"Prison mentale": {
  "Name" : "Prison mentale",
  "OV" : "Mental Prison",
  "Level" : 6,
  "BBE" : "",
  "School" : "Illusion",
  "Incantation" : "1 action",
  "Type" : "Concentration",
  "Description" : "La cible doit réussir un JdS d'Int. ou subir 5d10 dégâts psychiques et se croire entouré par des flammes ou autre danger.",
  "Classes" :["SORCERER", "MAGICIAN", "OCCULT_KNIGHT", "ARCANE_SWINDLER", "WIZARD"]
   },
"Protection primordiale": {
  "Name" : "Protection primordiale",
  "OV" : "Primordial Ward",
  "Level" : 6,
  "BBE" : "",
  "School" : "Abjuration",
  "Incantation" : "1 action",
  "Type" : "Concentration",
  "Description" : "Le lanceur obtient la résistance aux dégâts d'acide, de froid, de feu, de foudre et de tonnerre ou l'immunité à un seul type.",
  "Classes" :["DRUID"]
   },
"Protections et sceaux": {
  "Name" : "Protections et sceaux",
  "OV" : "Guards and Wards",
  "Level" : 6,
  "BBE" : "",
  "School" : "Abjuration",
  "Incantation" : "10 minutes",
  "Type" : "",
  "Description" : "Crée une défense magique qui protège un carré de 15 m. Possibilité de définir un mot de passe pour immuniser des individus.",
  "Classes" :["BARD", "MAGICIAN", "OCCULT_KNIGHT", "ARCANE_SWINDLER"]
   },
"Rayon de soleil": {
  "Name" : "Rayon de soleil",
  "OV" : "Sunbeam",
  "Level" : 6,
  "BBE" : "",
  "School" : "Évocation",
  "Incantation" : "1 action",
  "Type" : "Concentration",
  "Description" : "Les créatures sur une ligne de 1,50 x 18 m doivent réussir un JdS de Con. ou subir 6d8 radiants et être aveuglées.",
  "Classes" :["DRUID", "SORCERER", "MAGICIAN", "OCCULT_KNIGHT", "ARCANE_SWINDLER"]
   },
"Sacre de la glace": {
  "Name" : "Sacre de la glace",
  "OV" : "Investiture of Ice",
  "Level" : 6,
  "BBE" : "",
  "School" : "Transmutation",
  "Incantation" : "1 action",
  "Type" : "Concentration",
  "Description" : "Les créatures dans un cône de 4,50 m doivent réussir un JdS de Con. ou subir 4d6 dégâts de froid. Immunité et résistance.",
  "Classes" :["DRUID", "SORCERER", "MAGICIAN", "OCCULT_KNIGHT", "ARCANE_SWINDLER", "WIZARD"]
   },
"Sacre de la pierre": {
  "Name" : "Sacre de la pierre",
  "OV" : "Investiture of Stone",
  "Level" : 6,
  "BBE" : "",
  "School" : "Transmutation",
  "Incantation" : "1 action",
  "Type" : "Concentration",
  "Description" : "Les créatures dans un rayon de 4,50 m doivent réussir un JdS de Dex. ou tomber à terre. Résistance et traverser la terre/pierre.",
  "Classes" :["DRUID", "SORCERER", "MAGICIAN", "OCCULT_KNIGHT", "ARCANE_SWINDLER", "WIZARD"]
   },
"Sacre des flammes": {
  "Name" : "Sacre des flammes",
  "OV" : "Investiture of Flame",
  "Level" : 6,
  "BBE" : "",
  "School" : "Transmutation",
  "Incantation" : "1 action",
  "Type" : "Concentration",
  "Description" : "Les créatures sur une ligne de 4,50 m doivent réussir un JdS de Dex. ou subir 4d8 dégâts de feu. Immunité et résistance.",
  "Classes" :["DRUID", "SORCERER", "MAGICIAN", "OCCULT_KNIGHT", "ARCANE_SWINDLER", "WIZARD"]
   },
"Sacre du vent": {
  "Name" : "Sacre du vent",
  "OV" : "Investiture of Wind",
  "Level" : 6,
  "BBE" : "",
  "School" : "Transmutation",
  "Incantation" : "1 action",
  "Type" : "Concentration",
  "Description" : "Les créatures dans un cube de 4,50 m doivent réussir un JdS de Con. ou subir 2d10 dégâts contondants. Vitesse de vol 18 m.",
  "Classes" :["DRUID", "SORCERER", "MAGICIAN", "OCCULT_KNIGHT", "ARCANE_SWINDLER", "WIZARD"]
   },
"Sens de l'orientation": {
  "Name" : "Sens de l'orientation",
  "OV" : "Find the Path",
  "Level" : 6,
  "BBE" : "Trouver un chemin",
  "School" : "Divination",
  "Incantation" : "1 minute",
  "Type" : "Concentration",
  "Description" : "Détermine le chemin physique le plus court et le plus direct pour atteindre une destination connue.",
  "Classes" :["BARD",  "CLERK", "DRUID"]
   },
"Sphère glaciale d'Otiluke": {
  "Name" : "Sphère glaciale d'Otiluke",
  "OV" : "Otiluke's Freezing Sphere",
  "Level" : 6,
  "BBE" : "Sphère glacée d'Otiluke",
  "School" : "Évocation",
  "Incantation" : "1 action",
  "Type" : "",
  "Description" : "Les créatures dans une sphère de 18 m de rayon doivent réussir un JdS de Con. ou subir 10d6 dégâts de froid (dégâts/niv).",
  "Classes" :["MAGICIAN", "OCCULT_KNIGHT", "ARCANE_SWINDLER"]
   },
"Suggestion de groupe": {
  "Name" : "Suggestion de groupe",
  "OV" : "Mass Suggestion",
  "Level" : 6,
  "BBE" : "",
  "School" : "Enchantement",
  "Incantation" : "1 action",
  "Type" : "",
  "Description" : "Jusqu'à 12 cibles doivent réussir un JdS de Sag. ou suivre la suggestion que leur donne le lanceur (durée/niv).",
  "Classes" :["BARD", "SORCERER", "MAGICIAN", "OCCULT_KNIGHT", "ARCANE_SWINDLER", "WIZARD"]
   },
"Terraformage": {
  "Name" : "Terraformage",
  "OV" : "Move Earth",
  "Level" : 6,
  "BBE" : "Déplacer la terre",
  "School" : "Transmutation",
  "Incantation" : "1 action",
  "Type" : "Concentration",
  "Description" : "Façonne la terre, le sable ou l'argile, mais pas la pierre (élever, abaisser, aplatir, etc) d'un carré de 12 m en 10 min.",
  "Classes" :["DRUID", "SORCERER", "MAGICIAN", "OCCULT_KNIGHT", "ARCANE_SWINDLER"]
   },
"Transformation de Tenser": {
  "Name" : "Transformation de Tenser",
  "OV" : "Tenser's Transformation",
  "Level" : 6,
  "BBE" : "",
  "School" : "Transmutation",
  "Incantation" : "1 action",
  "Type" : "Concentration",
  "Description" : "La lanceur gagne 50 pv, l'avantage aux jets d'attaque, 2d12 extra de dégâts de force, des maîtrises martiales et deux attaques.",
  "Classes" :["MAGICIAN", "OCCULT_KNIGHT", "ARCANE_SWINDLER"]
   },
"Transport par les plantes": {
  "Name" : "Transport par les plantes",
  "OV" : "Transport via Plants",
  "Level" : 6,
  "BBE" : "Transport végétal",
  "School" : "Invocation",
  "Incantation" : "1 action",
  "Type" : "",
  "Description" : "Le lanceur peut passer d'une plante à une autre plante (taille G ou supérieure) en utilisant 1,50 m.",
  "Classes" :["DRUID"]
   },
"Urne magique": {
  "Name" : "Urne magique",
  "OV" : "Magic Jar",
  "Level" : 6,
  "BBE" : "Possession",
  "School" : "Nécromancie",
  "Incantation" : "1 minute",
  "Type" : "",
  "Description" : "Le lanceur projette son âme dans une urne pour ensuite retourner dans son corps ou posséder le corps d'un humanoïde.",
  "Classes" :["MAGICIAN", "OCCULT_KNIGHT", "ARCANE_SWINDLER"]
   },
"Vision suprême": {
  "Name" : "Vision suprême",
  "OV" : "True Seeing",
  "Level" : 6,
  "BBE" : "",
  "School" : "Divination",
  "Incantation" : "1 action",
  "Type" : "",
  "Description" : "La cible obtient vision véritable, voit les portes secrètes magiques et dans le plan éthéré.",
  "Classes" :["BARD",  "CLERK", "SORCERER", "MAGICIAN", "OCCULT_KNIGHT", "ARCANE_SWINDLER", "WIZARD"]
   },
"Boule de feu à retardement": {
  "Name" : "Boule de feu à retardement",
  "OV" : "Delayed Blast Fireball",
  "Level" : 7,
  "BBE" : "Boule de feu à explosion retardée",
  "School" : "Évocation",
  "Incantation" : "1 action",
  "Type" : "Concentration",
  "Description" : "Les créatures dans une shpère de 6 m de rayon doivent réussir un JdS de Dex. ou subir 12d6 dégâts de feu (dégâts/niv).",
  "Classes" :["SORCERER", "MAGICIAN", "OCCULT_KNIGHT", "ARCANE_SWINDLER"]
   },
"Cage de force": {
  "Name" : "Cage de force",
  "OV" : "Forcecage",
  "Level" : 7,
  "BBE" : "",
  "School" : "Évocation",
  "Incantation" : "1 action",
  "Type" : "",
  "Description" : "Crée une cage de 6 m ou une boite de 3 m de force magique qui emprisonne une créature. Évasion possible par magie uniquement.",
  "Classes" :["BARD", "MAGICIAN", "OCCULT_KNIGHT", "ARCANE_SWINDLER", "WIZARD"]
   },
"Changement de plan": {
  "Name" : "Changement de plan",
  "OV" : "Plane Shift",
  "Level" : 7,
  "BBE" : "",
  "School" : "Invocation",
  "Incantation" : "1 action",
  "Type" : "",
  "Description" : "Le lanceur et jusqu'à 8 créatures sont transportés dans un autre plan d'existence, ou une créature est bannie (JdS de Cha).",
  "Classes" :[ "CLERK", "DRUID", "SORCERER", "MAGICIAN", "OCCULT_KNIGHT", "ARCANE_SWINDLER", "WIZARD"]
   },
"Couronne d'étoiles": {
  "Name" : "Couronne d'étoiles",
  "OV" : "Crown of Stars",
  "Level" : 7,
  "BBE" : "",
  "School" : "Évocation",
  "Incantation" : "1 action",
  "Type" : "",
  "Description" : "Si l'attaque avec un sort touche, 7 atomes infligent chacun 4d12 dégâts radiants (+1 atome/niv).",
  "Classes" :["SORCERER", "MAGICIAN", "OCCULT_KNIGHT", "ARCANE_SWINDLER", "WIZARD"]
   },
"Dissimulation": {
  "Name" : "Dissimulation",
  "OV" : "Sequester",
  "Level" : 7,
  "BBE" : "Séquestration",
  "School" : "Transmutation",
  "Incantation" : "1 action",
  "Type" : "",
  "Description" : "Protège une créature consentante (qui devient invisible et inconsciente) ou un objet contre les sorts de divination.",
  "Classes" :["MAGICIAN", "OCCULT_KNIGHT", "ARCANE_SWINDLER"]
   },
"Doigt de mort": {
  "Name" : "Doigt de mort",
  "OV" : "Finger of Death",
  "Level" : 7,
  "BBE" : "",
  "School" : "Nécromancie",
  "Incantation" : "1 action",
  "Type" : "",
  "Description" : "La cible doit réussir un JdS de Con. ou subir 7d8+30 dégâts nécrotiques. Si elle meurt elle devient un zombi contrôlé.",
  "Classes" :["SORCERER", "MAGICIAN", "OCCULT_KNIGHT", "ARCANE_SWINDLER", "WIZARD"]
   },
"Épée de Mordenkainen": {
  "Name" : "Épée de Mordenkainen",
  "OV" : "Mordenkainen's Sword",
  "Level" : 7,
  "BBE" : "",
  "School" : "Évocation",
  "Incantation" : "1 action",
  "Type" : "Concentration",
  "Description" : "Si l'attaque avec un sort touche, inflige 3d10 dégâts de force. L'épée peut se déplacer.",
  "Classes" :["BARD", "MAGICIAN", "OCCULT_KNIGHT", "ARCANE_SWINDLER"]
   },
"Forme éthérée": {
  "Name" : "Forme éthérée",
  "OV" : "Etherealness",
  "Level" : 7,
  "BBE" : "",
  "School" : "Transmutation",
  "Incantation" : "1 action",
  "Type" : "",
  "Description" : "Le lanceur est projetté dans le plan éthéré (nbre de créatures/niv).",
  "Classes" :["BARD", "SORCERER", "MAGICIAN", "OCCULT_KNIGHT", "ARCANE_SWINDLER", "WIZARD"]
   },
"Inversion de la gravité": {
  "Name" : "Inversion de la gravité",
  "OV" : "Reverse Gravity",
  "Level" : 7,
  "BBE" : "",
  "School" : "Transmutation",
  "Incantation" : "1 action",
  "Type" : "Concentration",
  "Description" : "Inverse la gravité dans un cylindre de 30 x 30 m.",
  "Classes" :["DRUID", "SORCERER", "MAGICIAN", "OCCULT_KNIGHT", "ARCANE_SWINDLER"]
   },
"Invocation de céleste": {
  "Name" : "Invocation de céleste",
  "OV" : "Conjure Celestial",
  "Level" : 7,
  "BBE" : "Invoquer un céleste",
  "School" : "Invocation",
  "Incantation" : "1 minute",
  "Type" : "Concentration",
  "Description" : "Invoque 1 céleste FP 4 amical (FP +1/niv).",
  "Classes" :[ "CLERK"]
   },
"Manoir somptueux de Mordenkainen": {
  "Name" : "Manoir somptueux de Mordenkainen",
  "OV" : "Mordenkainen's Magnificent Mansion",
  "Level" : 7,
  "BBE" : "",
  "School" : "Invocation",
  "Incantation" : "1 minute",
  "Type" : "",
  "Description" : "Crée un manoir extradimensionnel qui peut abriter le lanceur et d'autres créatures et possède tout le confort.",
  "Classes" :["BARD", "MAGICIAN", "OCCULT_KNIGHT", "ARCANE_SWINDLER"]
   },
"Mirage": {
  "Name" : "Mirage",
  "OV" : "Mirage Arcane",
  "Level" : 7,
  "BBE" : "",
  "School" : "Illusion",
  "Incantation" : "10 minutes",
  "Type" : "",
  "Description" : "Transforme l'apparence (à la vue, à l'ouïe, à l'odorat et au toucher) d'un carré de 1,5 km.",
  "Classes" :["BARD", "DRUID", "MAGICIAN", "OCCULT_KNIGHT", "ARCANE_SWINDLER"]
   },
"Mot de pouvoir douloureux": {
  "Name" : "Mot de pouvoir douloureux",
  "OV" : "Power Word Pain",
  "Level" : 7,
  "BBE" : "",
  "School" : "Enchantement",
  "Incantation" : "1 action",
  "Type" : "",
  "Description" : "La cible (100 pv max) a sa vitesse réduite à 3 m, un désavantage aux d20 et doit faire un JdS de Con. pour lancer des sorts.",
  "Classes" :["SORCERER", "MAGICIAN", "OCCULT_KNIGHT", "ARCANE_SWINDLER", "WIZARD"]
   },
"Parole divine": {
  "Name" : "Parole divine",
  "OV" : "Divine Word",
  "Level" : 7,
  "BBE" : "",
  "School" : "Évocation",
  "Incantation" : "1 action bonus",
  "Type" : "",
  "Description" : "Les cibles doivent réussir un JdS de Cha. ou subir un effet (assourdi, aveuglé, etc). Certaines créatures sont bannies.",
  "Classes" :[ "CLERK"]
   },
"Projection d'image": {
  "Name" : "Projection d'image",
  "OV" : "Project Image",
  "Level" : 7,
  "BBE" : "Image projetée",
  "School" : "Illusion",
  "Incantation" : "1 action",
  "Type" : "Concentration",
  "Description" : "Crée un double du lanceur qui l'imite, se déplace et émet des sons. Le lanceur peut voir et entendre à travers ce double.",
  "Classes" :["BARD", "MAGICIAN", "OCCULT_KNIGHT", "ARCANE_SWINDLER"]
   },
"Rayons prismatiques": {
  "Name" : "Rayons prismatiques",
  "OV" : "Prismatic Spray",
  "Level" : 7,
  "BBE" : "Embruns prismatiques",
  "School" : "Évocation",
  "Incantation" : "1 action",
  "Type" : "",
  "Description" : "Les créatures dans un cône de 18 m doivent réussir un JdS de Dex. ou subir 10d6 dégâts d'un type déterminé au hasard.",
  "Classes" :["SORCERER", "MAGICIAN", "OCCULT_KNIGHT", "ARCANE_SWINDLER"]
   },
"Régénération": {
  "Name" : "Régénération",
  "OV" : "Regenerate",
  "Level" : 7,
  "BBE" : "",
  "School" : "Transmutation",
  "Incantation" : "1 minute",
  "Type" : "",
  "Description" : "La cible récupère 4d8+15 pv puis 1 pv par round et ses membres sectionnés repoussent.",
  "Classes" :["BARD",  "CLERK", "DRUID"]
   },
"Résurrection": {
  "Name" : "Résurrection",
  "OV" : "Resurrection",
  "Level" : 7,
  "BBE" : "",
  "School" : "Nécromancie",
  "Incantation" : "1 heure",
  "Type" : "",
  "Description" : "Ramène à la vie (pv max) une créature morte depuis moins de 100 ans (sauf vieillesse). Restaure les parties du corps amputées.",
  "Classes" :["BARD",  "CLERK"]
   },
"Simulacre": {
  "Name" : "Simulacre",
  "OV" : "Simulacrum",
  "Level" : 7,
  "BBE" : "",
  "School" : "Illusion",
  "Incantation" : "12 heures",
  "Type" : "",
  "Description" : "Crée un double d'une bête ou d'un humanoïde avec les mêmes capacités, la moitié des pv et sans équipement.",
  "Classes" :["MAGICIAN", "OCCULT_KNIGHT", "ARCANE_SWINDLER"]
   },
"Symbole": {
  "Name" : "Symbole",
  "OV" : "Symbol",
  "Level" : 7,
  "BBE" : "",
  "School" : "Abjuration",
  "Incantation" : "1 minute",
  "Type" : "",
  "Description" : "Défini le déclencheur et l'effet d'un glyphe sur un objet (mort, discorde, peur, désespoir, démence, douleur, sommeil, etc).",
  "Classes" :["BARD",  "CLERK", "MAGICIAN", "OCCULT_KNIGHT", "ARCANE_SWINDLER"]
   },
"Téléportation": {
  "Name" : "Téléportation",
  "OV" : "Teleport",
  "Level" : 7,
  "BBE" : "",
  "School" : "Invocation",
  "Incantation" : "1 action",
  "Type" : "",
  "Description" : "Le lanceur et 8 créatures sont téléportés n'importe où sur le même plan. Risque d'échec selon la familiarité de la destination.",
  "Classes" :["BARD", "SORCERER", "MAGICIAN", "OCCULT_KNIGHT", "ARCANE_SWINDLER"]
   },
"Tempête de feu": {
  "Name" : "Tempête de feu",
  "OV" : "Fire Storm",
  "Level" : 7,
  "BBE" : "",
  "School" : "Évocation",
  "Incantation" : "1 action",
  "Type" : "",
  "Description" : "Les créatures dans dix cubes de 3 m doivent réussir un JdS de Dex. ou subir 7d10 dégâts de feu.",
  "Classes" :[ "CLERK", "DRUID", "SORCERER"]
   },
"Temple des dieux": {
  "Name" : "Temple des dieux",
  "OV" : "Temple of the Gods",
  "Level" : 7,
  "BBE" : "",
  "School" : "Invocation",
  "Incantation" : "1 heure",
  "Type" : "",
  "Description" : "Fait apparaitre un temple dédié à un dieu sur une surface de 36 x 36 m pour 1 jour.",
  "Classes" :[ "CLERK"]
   }</v>
      </c>
    </row>
    <row r="468" spans="12:12">
      <c r="L468" t="str">
        <f>CONCATENATE(",
",M420,",
",M421,",
",M422,",
",M423,",
",M424,",
",M425,",
",M426,",
",M427,",
",M428,",
",M429,",
",M430,",
",M431,",
",M432,",
",M433,",
",M434,",
",M435,",
",M436,",
",M437,",
",M438,",
",M439,",
",M440,",
",M441,",
",M442,",
",M443,",
",M444,",
",M445,",
",M446,",
",M447,",
",M448,",
",M449,",
",M450,",
",M451,",
",M452,",
",M453,",
",M454,",
",M455,",
",M456,",
",M457,",
",M458,",
",M459,",
",M460,",
",M461)</f>
        <v>,
"Tourbillon": {
  "Name" : "Tourbillon",
  "OV" : "Whirlwind",
  "Level" : 7,
  "BBE" : "",
  "School" : "Évocation",
  "Incantation" : "1 action",
  "Type" : "Concentration",
  "Description" : "Les créatures dans un cylindre de 3 x 9 m doivent réussir un JdS de Dex. ou subir 10d6 dégâts contondants.",
  "Classes" :["DRUID", "SORCERER", "MAGICIAN", "OCCULT_KNIGHT", "ARCANE_SWINDLER"]
   },
"Aura sacrée": {
  "Name" : "Aura sacrée",
  "OV" : "Holy Aura",
  "Level" : 8,
  "BBE" : "",
  "School" : "Abjuration",
  "Incantation" : "1 action",
  "Type" : "Concentration",
  "Description" : "Les cibles dans un rayon de 9 m ont l'avantage aux JdS. Les autres créatures ont un désavantage à l'attaque contre ces cibles.",
  "Classes" :[ "CLERK"]
   },
"Bagou": {
  "Name" : "Bagou",
  "OV" : "Glibness",
  "Level" : 8,
  "BBE" : "",
  "School" : "Transmutation",
  "Incantation" : "1 action",
  "Type" : "",
  "Description" : "Donne 15 à un jet de Charisme et masque les mensonges lors d'une détection magique.",
  "Classes" :["BARD", "WIZARD"]
   },
"Champ antimagie": {
  "Name" : "Champ antimagie",
  "OV" : "Antimagic Field",
  "Level" : 8,
  "BBE" : "",
  "School" : "Abjuration",
  "Incantation" : "1 action",
  "Type" : "Concentration",
  "Description" : "Crée une sphère de 3 m de rayon dans laquelle les sorts et les objets magiques ne fonctionnent plus.",
  "Classes" :[ "CLERK", "MAGICIAN", "OCCULT_KNIGHT", "ARCANE_SWINDLER"]
   },
"Clone": {
  "Name" : "Clone",
  "OV" : "Clone",
  "Level" : 8,
  "BBE" : "",
  "School" : "Nécromancie",
  "Incantation" : "1 heure",
  "Type" : "",
  "Description" : "Crée en 120 jours le double inerte d'une créature vivante. Si la créature originale meurt, son âme est transférée dans le clone.",
  "Classes" :["MAGICIAN", "OCCULT_KNIGHT", "ARCANE_SWINDLER"]
   },
"Contrôle du climat": {
  "Name" : "Contrôle du climat",
  "OV" : "Control Weather",
  "Level" : 8,
  "BBE" : "",
  "School" : "Transmutation",
  "Incantation" : "10 minutes",
  "Type" : "Concentration",
  "Description" : "Modifie progressivement les conditions climatiques en extérieur (précipitation, température et force du vent).",
  "Classes" :[ "CLERK", "DRUID", "MAGICIAN", "OCCULT_KNIGHT", "ARCANE_SWINDLER"]
   },
"Demi-plan": {
  "Name" : "Demi-plan",
  "OV" : "Demiplane",
  "Level" : 8,
  "BBE" : "",
  "School" : "Invocation",
  "Incantation" : "1 action",
  "Type" : "",
  "Description" : "Crée une porte qui conduit à un demi-plan (cube de 9 m). Les créatures encore dans le demi-plan à la fin du sort sont piégées.",
  "Classes" :["MAGICIAN", "OCCULT_KNIGHT", "ARCANE_SWINDLER", "WIZARD"]
   },
"Domination de monstre": {
  "Name" : "Domination de monstre",
  "OV" : "Dominate Monster",
  "Level" : 8,
  "BBE" : "Dominer un monstre",
  "School" : "Enchantement",
  "Incantation" : "1 action",
  "Type" : "Concentration",
  "Description" : "La cible doit réussir un JdS de Sag. ou être charmée et obéir au lanceur (durée/niv).",
  "Classes" :["BARD", "SORCERER", "MAGICIAN", "OCCULT_KNIGHT", "ARCANE_SWINDLER", "WIZARD"]
   },
"Dragon illusoire": {
  "Name" : "Dragon illusoire",
  "OV" : "Illusory Dragon",
  "Level" : 8,
  "BBE" : "",
  "School" : "Illusion",
  "Incantation" : "1 action",
  "Type" : "Concentration",
  "Description" : "Les créatures qui voient le dragon illusoire de taille TG doivent réussir un JdS de Sag. ou être effrayées durant 1 min.",
  "Classes" :["MAGICIAN", "OCCULT_KNIGHT", "ARCANE_SWINDLER"]
   },
"Éclat du soleil": {
  "Name" : "Éclat du soleil",
  "OV" : "Sunburst",
  "Level" : 8,
  "BBE" : "",
  "School" : "Évocation",
  "Incantation" : "1 action",
  "Type" : "",
  "Description" : "Les créatures dans un rayon de 18 m doivent réussir un JdS de Con. ou subir 12d6 dégâts radiants et être aveuglées 1 min.",
  "Classes" :["DRUID", "SORCERER", "MAGICIAN", "OCCULT_KNIGHT", "ARCANE_SWINDLER"]
   },
"Esprit faible": {
  "Name" : "Esprit faible",
  "OV" : "Feeblemind",
  "Level" : 8,
  "BBE" : "",
  "School" : "Enchantement",
  "Incantation" : "1 action",
  "Type" : "",
  "Description" : "La cible subit 4d6 dégâts psychiques et doit réussir un JdS d'Int. ou son Charisme et son Intelligence tombent à 1.",
  "Classes" :["BARD", "DRUID", "MAGICIAN", "OCCULT_KNIGHT", "ARCANE_SWINDLER", "WIZARD"]
   },
"Esprit impénétrable": {
  "Name" : "Esprit impénétrable",
  "OV" : "Mind Blank",
  "Level" : 8,
  "BBE" : "",
  "School" : "Abjuration",
  "Incantation" : "1 action",
  "Type" : "",
  "Description" : "La cible est immunisée contre les dégâts psychiques, la lecture des pensées, les sorts de divination et la condition charmé.",
  "Classes" :["BARD", "MAGICIAN", "OCCULT_KNIGHT", "ARCANE_SWINDLER"]
   },
"Flétrissure épouvantable d'Abi-Dalzim": {
  "Name" : "Flétrissure épouvantable d'Abi-Dalzim",
  "OV" : "Abi-Dalzim's Horrid Wilting",
  "Level" : 8,
  "BBE" : "Épouvantable flétrissure d'Abi-Dalzim",
  "School" : "Nécromancie",
  "Incantation" : "1 action",
  "Type" : "",
  "Description" : "Les créatures dans un cube de 9 m doivent réussir un JdS de Con. ou subir 12d8 dégâts nécrotiques. Les plantes meurent.",
  "Classes" :["SORCERER", "MAGICIAN", "OCCULT_KNIGHT", "ARCANE_SWINDLER"]
   },
"Formes animales": {
  "Name" : "Formes animales",
  "OV" : "Animal Shapes",
  "Level" : 8,
  "BBE" : "",
  "School" : "Transmutation",
  "Incantation" : "1 action",
  "Type" : "Concentration",
  "Description" : "Les cibles consentantes à 9 m se transforment en bêtes de FP 4 ou inférieur.",
  "Classes" :["DRUID"]
   },
"Forteresse majestueuse": {
  "Name" : "Forteresse majestueuse",
  "OV" : "Mighty Fortress",
  "Level" : 8,
  "BBE" : "",
  "School" : "Invocation",
  "Incantation" : "1 minute",
  "Type" : "",
  "Description" : "Fait apparaitre une forteresse de pierre sur une surface de 36 x 36 m pour 7 jours.",
  "Classes" :["MAGICIAN", "OCCULT_KNIGHT", "ARCANE_SWINDLER"]
   },
"Labyrinthe": {
  "Name" : "Labyrinthe",
  "OV" : "Maze",
  "Level" : 8,
  "BBE" : "",
  "School" : "Invocation",
  "Incantation" : "1 action",
  "Type" : "Concentration",
  "Description" : "Bannit une créature dans un demi-plan labyrinthique. Jet d'Intelligence pour s'évader avant la fin du sort.",
  "Classes" :["MAGICIAN", "OCCULT_KNIGHT", "ARCANE_SWINDLER"]
   },
"Mot de pouvoir étourdissant": {
  "Name" : "Mot de pouvoir étourdissant",
  "OV" : "Power Word Stun",
  "Level" : 8,
  "BBE" : "",
  "School" : "Enchantement",
  "Incantation" : "1 action",
  "Type" : "",
  "Description" : "La cible (150 pv max) est étourdie jusqu'à ce qu'elle réussisse un JdS de Con.",
  "Classes" :["BARD", "SORCERER", "MAGICIAN", "OCCULT_KNIGHT", "ARCANE_SWINDLER", "WIZARD"]
   },
"Nuage incendiaire": {
  "Name" : "Nuage incendiaire",
  "OV" : "Incendiary Cloud",
  "Level" : 8,
  "BBE" : "",
  "School" : "Invocation",
  "Incantation" : "1 action",
  "Type" : "Concentration",
  "Description" : "Les créatures dans une sphère de 6 m de rayon doivent réussir un JdS de Dex. ou subir 10d8 dégâts de feu.",
  "Classes" :["SORCERER", "MAGICIAN", "OCCULT_KNIGHT", "ARCANE_SWINDLER"]
   },
"Répulsion-Attirance": {
  "Name" : "Répulsion-Attirance",
  "OV" : "Antipathy/Sympathy",
  "Level" : 8,
  "BBE" : "",
  "School" : "Enchantement",
  "Incantation" : "1 heure",
  "Type" : "",
  "Description" : "Attire ou répulse (JdS de Sag. pour ne pas être attiré ou effrayé) une sorte de créature désignée dans un rayon de 18 m.",
  "Classes" :["DRUID", "MAGICIAN", "OCCULT_KNIGHT", "ARCANE_SWINDLER"]
   },
"Télépathie": {
  "Name" : "Télépathie",
  "OV" : "Telepathy",
  "Level" : 8,
  "BBE" : "",
  "School" : "Évocation",
  "Incantation" : "1 action",
  "Type" : "",
  "Description" : "Communique par télépathie avec une créature connue et consentante sur le même plan d'existence.",
  "Classes" :["MAGICIAN", "OCCULT_KNIGHT", "ARCANE_SWINDLER"]
   },
"Ténèbres oppressantes": {
  "Name" : "Ténèbres oppressantes",
  "OV" : "Maddening Darkness",
  "Level" : 8,
  "BBE" : "",
  "School" : "Évocation",
  "Incantation" : "1 action",
  "Type" : "Concentration",
  "Description" : "Les créatures dans une sphère de ténèbres de 18 m de rayon doivent réussir un JdS de Sag. ou subir 8d8 dégâts psychiques.",
  "Classes" :["MAGICIAN", "OCCULT_KNIGHT", "ARCANE_SWINDLER", "WIZARD"]
   },
"Tremblement de terre": {
  "Name" : "Tremblement de terre",
  "OV" : "Earthquake",
  "Level" : 8,
  "BBE" : "",
  "School" : "Évocation",
  "Incantation" : "1 action",
  "Type" : "Concentration",
  "Description" : "Les créatures dans un rayon de 30 m doivent réussir un JdS de Dex. ou tomber à terre. Cause des dégâts aux structures.",
  "Classes" :[ "CLERK", "DRUID", "SORCERER"]
   },
"Tsunami": {
  "Name" : "Tsunami",
  "OV" : "Tsunami",
  "Level" : 8,
  "BBE" : "",
  "School" : "Invocation",
  "Incantation" : "1 minute",
  "Type" : "Concentration",
  "Description" : "Les créatures dans une zone de 90 x 90 x 15 m doivent réussir un JdS de For. ou subir 6d10 dégâts contondants.",
  "Classes" :["DRUID"]
   },
"Arrêt du temps": {
  "Name" : "Arrêt du temps",
  "OV" : "Time Stop",
  "Level" : 9,
  "BBE" : "",
  "School" : "Transmutation",
  "Incantation" : "1 action",
  "Type" : "",
  "Description" : "Arrête le temps durant 1d4+1 tours pour tout le monde sauf pour le lanceur.",
  "Classes" :["SORCERER", "MAGICIAN", "OCCULT_KNIGHT", "ARCANE_SWINDLER"]
   },
"Changement de forme": {
  "Name" : "Changement de forme",
  "OV" : "Shapechange",
  "Level" : 9,
  "BBE" : "",
  "School" : "Transmutation",
  "Incantation" : "1 action",
  "Type" : "Concentration",
  "Description" : "Le lanceur prend la forme d'une créature qu'il a déjà vue d'un FP égal ou inférieur à son niveau.",
  "Classes" :["DRUID", "MAGICIAN", "OCCULT_KNIGHT", "ARCANE_SWINDLER"]
   },
"Emprisonnement": {
  "Name" : "Emprisonnement",
  "OV" : "Imprisonment",
  "Level" : 9,
  "BBE" : "",
  "School" : "Abjuration",
  "Incantation" : "1 minute",
  "Type" : "",
  "Description" : "La cible à 9 m doit réussir un JdS de Sag. ou être retenue prisonnière. La forme est à choisir parmi 6 options.",
  "Classes" :["MAGICIAN", "OCCULT_KNIGHT", "ARCANE_SWINDLER", "WIZARD"]
   },
"Ennemi subconscient": {
  "Name" : "Ennemi subconscient",
  "OV" : "Weird",
  "Level" : 9,
  "BBE" : "Étrangeté",
  "School" : "Illusion",
  "Incantation" : "1 action",
  "Type" : "Concentration",
  "Description" : "Les créatures dans un rayon de 9 m doivent réussir un JdS de Sag. ou être effrayées et subir 4d10 psychiques à leur tour.",
  "Classes" :["MAGICIAN", "OCCULT_KNIGHT", "ARCANE_SWINDLER"]
   },
"Guérison de groupe": {
  "Name" : "Guérison de groupe",
  "OV" : "Mass Heal",
  "Level" : 9,
  "BBE" : "",
  "School" : "Évocation",
  "Incantation" : "1 action",
  "Type" : "",
  "Description" : "Plusieurs créatures récupèrent un total de 700 pv et sont guéries des maladies, de l'aveuglement et de la surdité.",
  "Classes" :[ "CLERK"]
   },
"Hurlement psychique": {
  "Name" : "Hurlement psychique",
  "OV" : "Psychic Scream",
  "Level" : 9,
  "BBE" : "",
  "School" : "Enchantement",
  "Incantation" : "1 action",
  "Type" : "",
  "Description" : "Jusqu'à 10 créatures doivent réussir un JdS d'Int. ou subir 14d6 dégâts psychiques.",
  "Classes" :["BARD", "SORCERER", "MAGICIAN", "OCCULT_KNIGHT", "ARCANE_SWINDLER", "WIZARD"]
   },
"Invulnérabilité": {
  "Name" : "Invulnérabilité",
  "OV" : "Invulnerability",
  "Level" : 9,
  "BBE" : "",
  "School" : "Abjuration",
  "Incantation" : "1 action",
  "Type" : "Concentration",
  "Description" : "Le lanceur gagne l'immunité à tous les dégàts.",
  "Classes" :["MAGICIAN", "OCCULT_KNIGHT", "ARCANE_SWINDLER"]
   },
"Métamorphose de groupe": {
  "Name" : "Métamorphose de groupe",
  "OV" : "Mass Polymorph",
  "Level" : 9,
  "BBE" : "Métamorphose de masse",
  "School" : "Transmutation",
  "Incantation" : "1 action",
  "Type" : "Concentration",
  "Description" : "Transforme jusqu'à 10 créatures en nouvelles formes de bêtes de FP/niveau au plus égal au FP/niveau de la cible.",
  "Classes" :["BARD", "MAGICIAN", "OCCULT_KNIGHT", "ARCANE_SWINDLER"]
   },
"Métamorphose suprême": {
  "Name" : "Métamorphose suprême",
  "OV" : "True Polymorph",
  "Level" : 9,
  "BBE" : "",
  "School" : "Transmutation",
  "Incantation" : "1 action",
  "Type" : "Concentration",
  "Description" : "Transforme une créature ou un objet en une nouvelle forme (créature &lt;-&gt; objet) de FP/niv au plus égal au FP/niv de la créa",
  "Classes" :["BARD", "MAGICIAN", "OCCULT_KNIGHT", "ARCANE_SWINDLER", "WIZARD"]
   },
"Mot de pouvoir guérisseur": {
  "Name" : "Mot de pouvoir guérisseur",
  "OV" : "Power Word Heal",
  "Level" : 9,
  "BBE" : "",
  "School" : "Évocation",
  "Incantation" : "1 action",
  "Type" : "",
  "Description" : "La cible récupère tous ses points de vie et perd les conditions charmé, effrayé, paralysé et étourdi.",
  "Classes" :["BARD"]
   },
"Mot de pouvoir mortel": {
  "Name" : "Mot de pouvoir mortel",
  "OV" : "Power Word Kill",
  "Level" : 9,
  "BBE" : "",
  "School" : "Enchantement",
  "Incantation" : "1 action",
  "Type" : "",
  "Description" : "La cible (100 pv max) meurt !",
  "Classes" :["BARD", "SORCERER", "MAGICIAN", "OCCULT_KNIGHT", "ARCANE_SWINDLER", "WIZARD"]
   },
"Mur prismatique": {
  "Name" : "Mur prismatique",
  "OV" : "Prismatic Wall",
  "Level" : 9,
  "BBE" : "",
  "School" : "Abjuration",
  "Incantation" : "1 action",
  "Type" : "",
  "Description" : "Crée un mur de plusieurs couches qui infligent des effets et dégâts différents suivant la couche.",
  "Classes" :["MAGICIAN", "OCCULT_KNIGHT", "ARCANE_SWINDLER"]
   },
"Nuée de météores": {
  "Name" : "Nuée de météores",
  "OV" : "Meteor Swarm",
  "Level" : 9,
  "BBE" : "",
  "School" : "Évocation",
  "Incantation" : "1 action",
  "Type" : "",
  "Description" : "Les créatures dans un rayon de 12 m doivent réussir un JdS de Dex. ou subir 20d6 dégâts de feu et 20d6 dégâts contondants.",
  "Classes" :["SORCERER", "MAGICIAN", "OCCULT_KNIGHT", "ARCANE_SWINDLER"]
   },
"Portail": {
  "Name" : "Portail",
  "OV" : "Gate",
  "Level" : 9,
  "BBE" : "",
  "School" : "Invocation",
  "Incantation" : "1 action",
  "Type" : "Concentration",
  "Description" : "Crée un portail vers un autre plan. Permet aussi d'invoquer une créature d'un autre plan.",
  "Classes" :[ "CLERK", "SORCERER", "MAGICIAN", "OCCULT_KNIGHT", "ARCANE_SWINDLER"]
   },
"Prémonition": {
  "Name" : "Prémonition",
  "OV" : "Foresight",
  "Level" : 9,
  "BBE" : "",
  "School" : "Divination",
  "Incantation" : "1 minute",
  "Type" : "",
  "Description" : "1 créature voit son futur proche, ne peut être surprise et a l'avantage à ses jets. Les attaque contre elle ont un désavantage.",
  "Classes" :["BARD", "DRUID", "MAGICIAN", "OCCULT_KNIGHT", "ARCANE_SWINDLER", "WIZARD"]
   },
"Projection astrale": {
  "Name" : "Projection astrale",
  "OV" : "Astral Projection",
  "Level" : 9,
  "BBE" : "",
  "School" : "Nécromancie",
  "Incantation" : "1 heure",
  "Type" : "",
  "Description" : "Le lanceur et jusqu'à 8 créatures sont projetés dans le plan Astral.",
  "Classes" :[ "CLERK", "MAGICIAN", "OCCULT_KNIGHT", "ARCANE_SWINDLER", "WIZARD"]
   },
"Résurrection suprême": {
  "Name" : "Résurrection suprême",
  "OV" : "True Resurrection",
  "Level" : 9,
  "BBE" : "",
  "School" : "Nécromancie",
  "Incantation" : "1 heure",
  "Type" : "",
  "Description" : "Ramène à la vie (pv max) une créature morte depuis moins de 200 ans (sauf vieillesse), même si le corps original n'existe plus.",
  "Classes" :[ "CLERK", "DRUID"]
   },
"Souhait": {
  "Name" : "Souhait",
  "OV" : "Wish",
  "Level" : 9,
  "BBE" : "",
  "School" : "Invocation",
  "Incantation" : "1 action",
  "Type" : "",
  "Description" : "Duplique un sort de niveau 8 ou inférieur sans composantes, ou crée un autre effet à la discrétion du MD.",
  "Classes" :["SORCERER", "MAGICIAN", "OCCULT_KNIGHT", "ARCANE_SWINDLER"]
   },
"Tempête vengeresse": {
  "Name" : "Tempête vengeresse",
  "OV" : "Storm of Vengeance",
  "Level" : 9,
  "BBE" : "",
  "School" : "Invocation",
  "Incantation" : "1 action",
  "Type" : "Concentration",
  "Description" : "Les créatures dans un rayon de 108 m doivent réussir un JdS de Con. ou être assourdies et subir divers dégâts et effets.",
  "Classes" :["DRUID"]
   }</v>
      </c>
    </row>
    <row r="470" spans="12:12">
      <c r="L470" t="str">
        <f>CONCATENATE(L463,L464,L465,L466,L467)</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v>
      </c>
    </row>
  </sheetData>
  <sortState xmlns:xlrd2="http://schemas.microsoft.com/office/spreadsheetml/2017/richdata2" ref="A2:J461">
    <sortCondition ref="A2:A461"/>
    <sortCondition ref="B2:B461"/>
  </sortState>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05471-0A62-458D-ACB5-F660B7A19BD0}">
  <dimension ref="A1:I14"/>
  <sheetViews>
    <sheetView tabSelected="1" workbookViewId="0">
      <selection activeCell="E13" sqref="E13"/>
    </sheetView>
  </sheetViews>
  <sheetFormatPr baseColWidth="10" defaultRowHeight="15"/>
  <cols>
    <col min="2" max="2" width="19.5703125" customWidth="1"/>
    <col min="3" max="3" width="22.42578125" customWidth="1"/>
    <col min="4" max="4" width="15.5703125" customWidth="1"/>
    <col min="5" max="5" width="25.7109375" customWidth="1"/>
    <col min="6" max="6" width="22.85546875" customWidth="1"/>
    <col min="7" max="7" width="28" customWidth="1"/>
  </cols>
  <sheetData>
    <row r="1" spans="1:9">
      <c r="A1" s="157" t="s">
        <v>302</v>
      </c>
      <c r="B1" s="157" t="s">
        <v>5647</v>
      </c>
      <c r="C1" s="157" t="s">
        <v>2828</v>
      </c>
      <c r="D1" s="157" t="s">
        <v>0</v>
      </c>
      <c r="E1" s="157" t="s">
        <v>5650</v>
      </c>
      <c r="F1" s="157" t="s">
        <v>5648</v>
      </c>
      <c r="G1" s="157" t="s">
        <v>5649</v>
      </c>
    </row>
    <row r="2" spans="1:9">
      <c r="A2" s="164" t="s">
        <v>236</v>
      </c>
      <c r="B2" s="165"/>
      <c r="C2" s="165"/>
      <c r="D2" s="165">
        <v>1</v>
      </c>
      <c r="E2" s="165" t="s">
        <v>5651</v>
      </c>
      <c r="F2" s="165">
        <v>0</v>
      </c>
      <c r="G2" s="337"/>
      <c r="I2" t="str">
        <f>""""&amp;A2&amp;B2&amp;C2&amp;"-"&amp;D2&amp;""": {
  ""Race"" : """&amp;A2&amp;""",
  ""SubRace"" : """&amp;B2&amp;""",
  ""Specialisation"" : """&amp;C2&amp;""",
  ""Level"" : "&amp;D2&amp;",
  ""Spells"" : ["&amp;E2&amp;"],
  ""BonusLocation"" : "&amp;F2&amp;",
  ""BonusLocationClasses"" : ["&amp;G2&amp;"]
   }"</f>
        <v>"TIEFFLING-1": {
  "Race" : "TIEFFLING",
  "SubRace" : "",
  "Specialisation" : "",
  "Level" : 1,
  "Spells" : ["Thaumaturgie"],
  "BonusLocation" : 0,
  "BonusLocationClasses" : []
   }</v>
      </c>
    </row>
    <row r="3" spans="1:9">
      <c r="A3" s="50" t="s">
        <v>236</v>
      </c>
      <c r="B3" s="18"/>
      <c r="C3" s="18"/>
      <c r="D3" s="18">
        <v>3</v>
      </c>
      <c r="E3" s="18" t="s">
        <v>5652</v>
      </c>
      <c r="F3" s="18">
        <v>0</v>
      </c>
      <c r="G3" s="102"/>
      <c r="I3" t="str">
        <f t="shared" ref="I3:I12" si="0">""""&amp;A3&amp;B3&amp;C3&amp;"-"&amp;D3&amp;""": {
  ""Race"" : """&amp;A3&amp;""",
  ""SubRace"" : """&amp;B3&amp;""",
  ""Specialisation"" : """&amp;C3&amp;""",
  ""Level"" : "&amp;D3&amp;",
  ""Spells"" : ["&amp;E3&amp;"],
  ""BonusLocation"" : "&amp;F3&amp;",
  ""BonusLocationClasses"" : ["&amp;G3&amp;"]
   }"</f>
        <v>"TIEFFLING-3": {
  "Race" : "TIEFFLING",
  "SubRace" : "",
  "Specialisation" : "",
  "Level" : 3,
  "Spells" : ["Représailles infernales"],
  "BonusLocation" : 0,
  "BonusLocationClasses" : []
   }</v>
      </c>
    </row>
    <row r="4" spans="1:9">
      <c r="A4" s="53" t="s">
        <v>236</v>
      </c>
      <c r="B4" s="54"/>
      <c r="C4" s="54"/>
      <c r="D4" s="54">
        <v>5</v>
      </c>
      <c r="E4" s="54" t="s">
        <v>5653</v>
      </c>
      <c r="F4" s="54">
        <v>0</v>
      </c>
      <c r="G4" s="108"/>
      <c r="I4" t="str">
        <f t="shared" si="0"/>
        <v>"TIEFFLING-5": {
  "Race" : "TIEFFLING",
  "SubRace" : "",
  "Specialisation" : "",
  "Level" : 5,
  "Spells" : ["Ténèbres"],
  "BonusLocation" : 0,
  "BonusLocationClasses" : []
   }</v>
      </c>
    </row>
    <row r="5" spans="1:9">
      <c r="A5" s="338"/>
      <c r="B5" s="339" t="s">
        <v>327</v>
      </c>
      <c r="C5" s="339"/>
      <c r="D5" s="339">
        <v>1</v>
      </c>
      <c r="E5" s="339" t="s">
        <v>5654</v>
      </c>
      <c r="F5" s="339">
        <v>0</v>
      </c>
      <c r="G5" s="340"/>
      <c r="I5" t="str">
        <f t="shared" si="0"/>
        <v>"FORESTS_GNOME-1": {
  "Race" : "",
  "SubRace" : "FORESTS_GNOME",
  "Specialisation" : "",
  "Level" : 1,
  "Spells" : ["Illusion mineure"],
  "BonusLocation" : 0,
  "BonusLocationClasses" : []
   }</v>
      </c>
    </row>
    <row r="6" spans="1:9">
      <c r="A6" s="164"/>
      <c r="B6" s="165"/>
      <c r="C6" s="165" t="s">
        <v>2963</v>
      </c>
      <c r="D6" s="165">
        <v>1</v>
      </c>
      <c r="E6" s="165" t="s">
        <v>5654</v>
      </c>
      <c r="F6" s="165">
        <v>0</v>
      </c>
      <c r="G6" s="337"/>
      <c r="I6" t="str">
        <f t="shared" si="0"/>
        <v>"ILLUSION-1": {
  "Race" : "",
  "SubRace" : "",
  "Specialisation" : "ILLUSION",
  "Level" : 1,
  "Spells" : ["Illusion mineure"],
  "BonusLocation" : 0,
  "BonusLocationClasses" : []
   }</v>
      </c>
    </row>
    <row r="7" spans="1:9">
      <c r="A7" s="50"/>
      <c r="B7" s="18"/>
      <c r="C7" s="18" t="s">
        <v>2859</v>
      </c>
      <c r="D7" s="18">
        <v>1</v>
      </c>
      <c r="E7" s="18" t="s">
        <v>5655</v>
      </c>
      <c r="F7" s="18">
        <v>0</v>
      </c>
      <c r="G7" s="102"/>
      <c r="I7" t="str">
        <f t="shared" si="0"/>
        <v>"LIGHT_FIELD-1": {
  "Race" : "",
  "SubRace" : "",
  "Specialisation" : "LIGHT_FIELD",
  "Level" : 1,
  "Spells" : ["Lumière"],
  "BonusLocation" : 0,
  "BonusLocationClasses" : []
   }</v>
      </c>
    </row>
    <row r="8" spans="1:9">
      <c r="A8" s="53"/>
      <c r="B8" s="54"/>
      <c r="C8" s="54" t="s">
        <v>2893</v>
      </c>
      <c r="D8" s="54">
        <v>1</v>
      </c>
      <c r="E8" s="54" t="s">
        <v>5654</v>
      </c>
      <c r="F8" s="54">
        <v>0</v>
      </c>
      <c r="G8" s="108"/>
      <c r="I8" t="str">
        <f t="shared" si="0"/>
        <v>"SHADOW_WAY-1": {
  "Race" : "",
  "SubRace" : "",
  "Specialisation" : "SHADOW_WAY",
  "Level" : 1,
  "Spells" : ["Illusion mineure"],
  "BonusLocation" : 0,
  "BonusLocationClasses" : []
   }</v>
      </c>
    </row>
    <row r="9" spans="1:9">
      <c r="A9" s="338"/>
      <c r="B9" s="339"/>
      <c r="C9" s="341" t="s">
        <v>2868</v>
      </c>
      <c r="D9" s="341">
        <v>1</v>
      </c>
      <c r="E9" s="339"/>
      <c r="F9" s="339">
        <v>2</v>
      </c>
      <c r="G9" s="340" t="s">
        <v>2930</v>
      </c>
      <c r="I9" t="str">
        <f t="shared" si="0"/>
        <v>"EARTH_GROUP-1": {
  "Race" : "",
  "SubRace" : "",
  "Specialisation" : "EARTH_GROUP",
  "Level" : 1,
  "Spells" : [],
  "BonusLocation" : 2,
  "BonusLocationClasses" : ["DRUID"]
   }</v>
      </c>
    </row>
    <row r="10" spans="1:9">
      <c r="A10" s="338"/>
      <c r="B10" s="339" t="s">
        <v>305</v>
      </c>
      <c r="C10" s="339"/>
      <c r="D10" s="341">
        <v>1</v>
      </c>
      <c r="E10" s="339"/>
      <c r="F10" s="339">
        <v>1</v>
      </c>
      <c r="G10" s="340" t="s">
        <v>5656</v>
      </c>
      <c r="I10" t="str">
        <f t="shared" si="0"/>
        <v>"HIGH_ELF-1": {
  "Race" : "",
  "SubRace" : "HIGH_ELF",
  "Specialisation" : "",
  "Level" : 1,
  "Spells" : [],
  "BonusLocation" : 1,
  "BonusLocationClasses" : ["MAGICIAN"]
   }</v>
      </c>
    </row>
    <row r="11" spans="1:9">
      <c r="A11" s="338"/>
      <c r="B11" s="339"/>
      <c r="C11" s="339" t="s">
        <v>2862</v>
      </c>
      <c r="D11" s="341">
        <v>6</v>
      </c>
      <c r="E11" s="339"/>
      <c r="F11" s="339">
        <v>2</v>
      </c>
      <c r="G11" s="340" t="s">
        <v>5657</v>
      </c>
      <c r="I11" t="str">
        <f t="shared" si="0"/>
        <v>"KNOWLEDGE_SCHOOL-6": {
  "Race" : "",
  "SubRace" : "",
  "Specialisation" : "KNOWLEDGE_SCHOOL",
  "Level" : 6,
  "Spells" : [],
  "BonusLocation" : 2,
  "BonusLocationClasses" : ["BARD", "CLERK", "DRUID", "SORCERER", "WARRIOR", "MAGICIAN", "PALADIN", "PROWLER", "WILY", "WIZARD"]
   }</v>
      </c>
    </row>
    <row r="12" spans="1:9">
      <c r="A12" s="338"/>
      <c r="B12" s="339"/>
      <c r="C12" s="339" t="s">
        <v>2860</v>
      </c>
      <c r="D12" s="341">
        <v>1</v>
      </c>
      <c r="E12" s="339"/>
      <c r="F12" s="339">
        <v>1</v>
      </c>
      <c r="G12" s="340" t="s">
        <v>2930</v>
      </c>
      <c r="I12" t="str">
        <f t="shared" si="0"/>
        <v>"NATURE_FIELD-1": {
  "Race" : "",
  "SubRace" : "",
  "Specialisation" : "NATURE_FIELD",
  "Level" : 1,
  "Spells" : [],
  "BonusLocation" : 1,
  "BonusLocationClasses" : ["DRUID"]
   }</v>
      </c>
    </row>
    <row r="14" spans="1:9">
      <c r="I14" t="str">
        <f>CONCATENATE(I2,",
",I3,",
",I4,",
",I5,",
",I6,",
",I7,",
",I8,",
",I9,",
",I10,",
",I11,",
",I12)</f>
        <v>"TIEFFLING-1": {
  "Race" : "TIEFFLING",
  "SubRace" : "",
  "Specialisation" : "",
  "Level" : 1,
  "Spells" : ["Thaumaturgie"],
  "BonusLocation" : 0,
  "BonusLocationClasses" : []
   },
"TIEFFLING-3": {
  "Race" : "TIEFFLING",
  "SubRace" : "",
  "Specialisation" : "",
  "Level" : 3,
  "Spells" : ["Représailles infernales"],
  "BonusLocation" : 0,
  "BonusLocationClasses" : []
   },
"TIEFFLING-5": {
  "Race" : "TIEFFLING",
  "SubRace" : "",
  "Specialisation" : "",
  "Level" : 5,
  "Spells" : ["Ténèbres"],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5"/>
  <sheetViews>
    <sheetView workbookViewId="0">
      <selection activeCell="C13" sqref="C13"/>
    </sheetView>
  </sheetViews>
  <sheetFormatPr baseColWidth="10" defaultRowHeight="15"/>
  <cols>
    <col min="2" max="2" width="20.85546875" customWidth="1"/>
    <col min="3" max="3" width="137.42578125" customWidth="1"/>
    <col min="5" max="5" width="109.28515625" customWidth="1"/>
  </cols>
  <sheetData>
    <row r="1" spans="1:5" ht="15" customHeight="1">
      <c r="A1" s="169" t="s">
        <v>312</v>
      </c>
      <c r="B1" s="169" t="s">
        <v>954</v>
      </c>
      <c r="C1" s="169" t="s">
        <v>1076</v>
      </c>
    </row>
    <row r="2" spans="1:5" ht="30" customHeight="1">
      <c r="A2" s="164" t="s">
        <v>2660</v>
      </c>
      <c r="B2" s="165" t="s">
        <v>2561</v>
      </c>
      <c r="C2" s="166" t="s">
        <v>2570</v>
      </c>
      <c r="E2" t="str">
        <f>""""&amp;A2&amp;""": {
  ""Code"" : """&amp;A2&amp;""",
  ""Name"" : """&amp;B2&amp;""",
  ""Description"" : """&amp;C2&amp;"""
   }"</f>
        <v>"1_LB": {
  "Code" : "1_LB",
  "Name" : "Loyal bon",
  "Description" : "On peut compter sur ces créatures pour faire le bien dans le sens ou la société l'entend. Les dragons d'or, les paladins et la plupart des nains sont d'alignement loyal bon."
   }</v>
      </c>
    </row>
    <row r="3" spans="1:5" ht="30" customHeight="1">
      <c r="A3" s="50" t="s">
        <v>2661</v>
      </c>
      <c r="B3" s="18" t="s">
        <v>2562</v>
      </c>
      <c r="C3" s="167" t="s">
        <v>2573</v>
      </c>
      <c r="E3" t="str">
        <f t="shared" ref="E3:E10" si="0">""""&amp;A3&amp;""": {
  ""Code"" : """&amp;A3&amp;""",
  ""Name"" : """&amp;B3&amp;""",
  ""Description"" : """&amp;C3&amp;"""
   }"</f>
        <v>"2_NB": {
  "Code" : "2_NB",
  "Name" : "Neutre bon ",
  "Description" : "Ces personnes font du mieux qu'elles peuvent pour aider les autres, en fonction de leurs besoins toutefois. Beaucoup des créatures célestes, certains géants des nuages et la plupart des gnomes sont neutre bon."
   }</v>
      </c>
    </row>
    <row r="4" spans="1:5" ht="30" customHeight="1">
      <c r="A4" s="50" t="s">
        <v>2662</v>
      </c>
      <c r="B4" s="18" t="s">
        <v>2563</v>
      </c>
      <c r="C4" s="167" t="s">
        <v>2572</v>
      </c>
      <c r="E4" t="str">
        <f t="shared" si="0"/>
        <v>"3_CB": {
  "Code" : "3_CB",
  "Name" : "Chaotique bon",
  "Description" : "Ces créatures agissent selon leur conscience, et ont peu d'égard pour ce que les autres attendent. Les dragons de cuivre, de nombreux elfes et les licornes sont d'alignement chaotique bon."
   }</v>
      </c>
    </row>
    <row r="5" spans="1:5" ht="30" customHeight="1">
      <c r="A5" s="50" t="s">
        <v>2663</v>
      </c>
      <c r="B5" s="18" t="s">
        <v>2564</v>
      </c>
      <c r="C5" s="167" t="s">
        <v>2571</v>
      </c>
      <c r="E5" t="str">
        <f t="shared" si="0"/>
        <v>"4_LN": {
  "Code" : "4_LN",
  "Name" : "Loyal neutre",
  "Description" : "Ces individus agissent conformément à la loi, aux traditions ou suivants des codes personnels. Beaucoup de moines et quelques magiciens sont d'alignement loyal neutre."
   }</v>
      </c>
    </row>
    <row r="6" spans="1:5" ht="30" customHeight="1">
      <c r="A6" s="50" t="s">
        <v>2664</v>
      </c>
      <c r="B6" s="18" t="s">
        <v>2569</v>
      </c>
      <c r="C6" s="167" t="s">
        <v>2575</v>
      </c>
      <c r="E6" t="str">
        <f t="shared" si="0"/>
        <v>"5_NB":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v>
      </c>
    </row>
    <row r="7" spans="1:5" ht="30" customHeight="1">
      <c r="A7" s="50" t="s">
        <v>2665</v>
      </c>
      <c r="B7" s="18" t="s">
        <v>2565</v>
      </c>
      <c r="C7" s="167" t="s">
        <v>2574</v>
      </c>
      <c r="E7" t="str">
        <f t="shared" si="0"/>
        <v>"6_CN": {
  "Code" : "6_CN",
  "Name" : "Chaotique neutre",
  "Description" : "Ces créatures suivent leurs caprices, pensant à leur liberté personnelle avant tout. Beaucoup de barbares, de roublards et de bardes sont d'alignement chaotique neutre."
   }</v>
      </c>
    </row>
    <row r="8" spans="1:5" ht="30" customHeight="1">
      <c r="A8" s="50" t="s">
        <v>2666</v>
      </c>
      <c r="B8" s="18" t="s">
        <v>2566</v>
      </c>
      <c r="C8" s="167" t="s">
        <v>2576</v>
      </c>
      <c r="E8" t="str">
        <f>""""&amp;A8&amp;""": {
  ""Code"" : """&amp;A8&amp;""",
  ""Name"" : """&amp;B8&amp;""",
  ""Description"" : """&amp;C8&amp;"""
   }"</f>
        <v>"7_LM": {
  "Code" : "7_LM",
  "Name" : "Loyal mauvais",
  "Description" : "Ces créatures font méthodiquement ce qu'elles veulent, dans les limites d'un code de tradition, de la loyauté ou d'un ordre. Les diables, les dragons bleus et les hobgobelins sont d'alignement loyal mauvais."
   }</v>
      </c>
    </row>
    <row r="9" spans="1:5" ht="30" customHeight="1">
      <c r="A9" s="50" t="s">
        <v>2667</v>
      </c>
      <c r="B9" s="18" t="s">
        <v>2568</v>
      </c>
      <c r="C9" s="167" t="s">
        <v>2577</v>
      </c>
      <c r="E9" t="str">
        <f t="shared" si="0"/>
        <v>"8_NM": {
  "Code" : "8_NM",
  "Name" : "Neutre mauvais",
  "Description" : "Neutre mauvais est l'alignement de ceux qui font ce qu'ils veulent, sans aucune compassion ni aucun scrupule. Beaucoup d'elfes noirs, certains géants des nuages?, et les yugoloths sont d'alignement neutre mauvais."
   }</v>
      </c>
    </row>
    <row r="10" spans="1:5" ht="30" customHeight="1">
      <c r="A10" s="53" t="s">
        <v>2668</v>
      </c>
      <c r="B10" s="54" t="s">
        <v>2567</v>
      </c>
      <c r="C10" s="168" t="s">
        <v>2578</v>
      </c>
      <c r="E10" t="str">
        <f t="shared" si="0"/>
        <v>"9_CM": {
  "Code" : "9_CM",
  "Name" : "Chaotique mauvais",
  "Description" : "Ces créatures agissent avec une violence arbitraire, stimulées par la cupidité, la haine ou la soif de sang. Les démons, les dragons rouges et les orques sont d'alignement chaotique mauvais."
   }</v>
      </c>
    </row>
    <row r="11" spans="1:5" ht="15" customHeight="1"/>
    <row r="12" spans="1:5" ht="15" customHeight="1">
      <c r="E12" t="str">
        <f>CONCATENATE(E2,",
",E3,",
",E4,",
",E5,",
",E6,",
",E7,",
",E8,",
",E9,",
",E10)</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row>
    <row r="13" spans="1:5" ht="15" customHeight="1"/>
    <row r="14" spans="1:5" ht="15" customHeight="1"/>
    <row r="15" spans="1:5" 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topLeftCell="A7" workbookViewId="0">
      <selection activeCell="G20" sqref="G20"/>
    </sheetView>
  </sheetViews>
  <sheetFormatPr baseColWidth="10" defaultRowHeight="15"/>
  <cols>
    <col min="2" max="2" width="17.5703125" customWidth="1"/>
    <col min="3" max="3" width="28" customWidth="1"/>
    <col min="4" max="4" width="26.7109375" customWidth="1"/>
  </cols>
  <sheetData>
    <row r="1" spans="1:7" ht="15.75" customHeight="1">
      <c r="A1" s="169" t="s">
        <v>2595</v>
      </c>
      <c r="B1" s="169" t="s">
        <v>2680</v>
      </c>
      <c r="C1" s="170" t="s">
        <v>954</v>
      </c>
      <c r="D1" s="170" t="s">
        <v>2580</v>
      </c>
      <c r="E1" s="170" t="s">
        <v>2581</v>
      </c>
    </row>
    <row r="2" spans="1:7">
      <c r="A2" s="70" t="s">
        <v>2596</v>
      </c>
      <c r="B2" s="100" t="s">
        <v>2681</v>
      </c>
      <c r="C2" s="171" t="s">
        <v>2582</v>
      </c>
      <c r="D2" s="171" t="s">
        <v>2583</v>
      </c>
      <c r="E2" s="172" t="s">
        <v>2582</v>
      </c>
      <c r="G2" t="str">
        <f>""""&amp;B2&amp;""": {
  ""Code"" : """&amp;B2&amp;""",
  ""Name"" : """&amp;C2&amp;""",
  ""Type"" : """&amp;A2&amp;""",
  ""Writing"" : """&amp;E2&amp;""",
  ""TypicalRaces"" : """&amp;D2&amp;"""
   }"</f>
        <v>"COMMON": {
  "Code" : "COMMON",
  "Name" : "Commun",
  "Type" : "STANDARD",
  "Writing" : "Commun",
  "TypicalRaces" : "Humains"
   }</v>
      </c>
    </row>
    <row r="3" spans="1:7">
      <c r="A3" s="50" t="s">
        <v>2596</v>
      </c>
      <c r="B3" s="18" t="s">
        <v>2682</v>
      </c>
      <c r="C3" s="32" t="s">
        <v>2584</v>
      </c>
      <c r="D3" s="32" t="s">
        <v>2585</v>
      </c>
      <c r="E3" s="33" t="s">
        <v>2584</v>
      </c>
      <c r="G3" t="str">
        <f t="shared" ref="G3:G18" si="0">""""&amp;B3&amp;""": {
  ""Code"" : """&amp;B3&amp;""",
  ""Name"" : """&amp;C3&amp;""",
  ""Type"" : """&amp;A3&amp;""",
  ""Writing"" : """&amp;E3&amp;""",
  ""TypicalRaces"" : """&amp;D3&amp;"""
   }"</f>
        <v>"ELVISH": {
  "Code" : "ELVISH",
  "Name" : "Elfique",
  "Type" : "STANDARD",
  "Writing" : "Elfique",
  "TypicalRaces" : "Elfes"
   }</v>
      </c>
    </row>
    <row r="4" spans="1:7">
      <c r="A4" s="55" t="s">
        <v>2596</v>
      </c>
      <c r="B4" s="56" t="s">
        <v>2683</v>
      </c>
      <c r="C4" s="35" t="s">
        <v>2586</v>
      </c>
      <c r="D4" s="35" t="s">
        <v>2587</v>
      </c>
      <c r="E4" s="36" t="s">
        <v>266</v>
      </c>
      <c r="G4" t="str">
        <f t="shared" si="0"/>
        <v>"GIANT": {
  "Code" : "GIANT",
  "Name" : "Géant",
  "Type" : "STANDARD",
  "Writing" : "Nain",
  "TypicalRaces" : "Ogres, géants"
   }</v>
      </c>
    </row>
    <row r="5" spans="1:7">
      <c r="A5" s="50" t="s">
        <v>2596</v>
      </c>
      <c r="B5" s="18" t="s">
        <v>5</v>
      </c>
      <c r="C5" s="32" t="s">
        <v>259</v>
      </c>
      <c r="D5" s="32" t="s">
        <v>2588</v>
      </c>
      <c r="E5" s="33" t="s">
        <v>266</v>
      </c>
      <c r="G5" t="str">
        <f t="shared" si="0"/>
        <v>"GNOME": {
  "Code" : "GNOME",
  "Name" : "Gnome",
  "Type" : "STANDARD",
  "Writing" : "Nain",
  "TypicalRaces" : "Gnomes"
   }</v>
      </c>
    </row>
    <row r="6" spans="1:7">
      <c r="A6" s="55" t="s">
        <v>2596</v>
      </c>
      <c r="B6" s="56" t="s">
        <v>2684</v>
      </c>
      <c r="C6" s="35" t="s">
        <v>2589</v>
      </c>
      <c r="D6" s="35" t="s">
        <v>2590</v>
      </c>
      <c r="E6" s="36" t="s">
        <v>266</v>
      </c>
      <c r="G6" t="str">
        <f t="shared" si="0"/>
        <v>"GOBLIN": {
  "Code" : "GOBLIN",
  "Name" : "Gobelin",
  "Type" : "STANDARD",
  "Writing" : "Nain",
  "TypicalRaces" : "Gobelinoïdes"
   }</v>
      </c>
    </row>
    <row r="7" spans="1:7">
      <c r="A7" s="50" t="s">
        <v>2596</v>
      </c>
      <c r="B7" s="57" t="s">
        <v>4</v>
      </c>
      <c r="C7" s="32" t="s">
        <v>253</v>
      </c>
      <c r="D7" s="32" t="s">
        <v>2591</v>
      </c>
      <c r="E7" s="33" t="s">
        <v>2582</v>
      </c>
      <c r="G7" t="str">
        <f t="shared" si="0"/>
        <v>"HALFELIN": {
  "Code" : "HALFELIN",
  "Name" : "Halfelin",
  "Type" : "STANDARD",
  "Writing" : "Commun",
  "TypicalRaces" : "Halfelins"
   }</v>
      </c>
    </row>
    <row r="8" spans="1:7">
      <c r="A8" s="55" t="s">
        <v>2596</v>
      </c>
      <c r="B8" s="56" t="s">
        <v>232</v>
      </c>
      <c r="C8" s="35" t="s">
        <v>266</v>
      </c>
      <c r="D8" s="35" t="s">
        <v>2592</v>
      </c>
      <c r="E8" s="36" t="s">
        <v>266</v>
      </c>
      <c r="G8" t="str">
        <f t="shared" si="0"/>
        <v>"DWARF": {
  "Code" : "DWARF",
  "Name" : "Nain",
  "Type" : "STANDARD",
  "Writing" : "Nain",
  "TypicalRaces" : "Nains"
   }</v>
      </c>
    </row>
    <row r="9" spans="1:7">
      <c r="A9" s="50" t="s">
        <v>2596</v>
      </c>
      <c r="B9" s="57" t="s">
        <v>2685</v>
      </c>
      <c r="C9" s="32" t="s">
        <v>2593</v>
      </c>
      <c r="D9" s="32" t="s">
        <v>2594</v>
      </c>
      <c r="E9" s="33" t="s">
        <v>266</v>
      </c>
      <c r="G9" t="str">
        <f t="shared" si="0"/>
        <v>"ORC": {
  "Code" : "ORC",
  "Name" : "Orque",
  "Type" : "STANDARD",
  "Writing" : "Nain",
  "TypicalRaces" : "Orques"
   }</v>
      </c>
    </row>
    <row r="10" spans="1:7">
      <c r="A10" s="55" t="s">
        <v>2613</v>
      </c>
      <c r="B10" s="56" t="s">
        <v>2686</v>
      </c>
      <c r="C10" s="35" t="s">
        <v>2597</v>
      </c>
      <c r="D10" s="35" t="s">
        <v>2598</v>
      </c>
      <c r="E10" s="36" t="s">
        <v>2599</v>
      </c>
      <c r="G10" t="str">
        <f t="shared" si="0"/>
        <v>"ABYSSAL": {
  "Code" : "ABYSSAL",
  "Name" : "Abyssal",
  "Type" : "EXOTIC",
  "Writing" : "Infernal",
  "TypicalRaces" : "Démons"
   }</v>
      </c>
    </row>
    <row r="11" spans="1:7">
      <c r="A11" s="50" t="s">
        <v>2613</v>
      </c>
      <c r="B11" s="57" t="s">
        <v>2688</v>
      </c>
      <c r="C11" s="32" t="s">
        <v>2600</v>
      </c>
      <c r="D11" s="32" t="s">
        <v>2601</v>
      </c>
      <c r="E11" s="33" t="s">
        <v>2600</v>
      </c>
      <c r="G11" t="str">
        <f t="shared" si="0"/>
        <v>"CELESTIAL": {
  "Code" : "CELESTIAL",
  "Name" : "Céleste",
  "Type" : "EXOTIC",
  "Writing" : "Céleste",
  "TypicalRaces" : "Célestes"
   }</v>
      </c>
    </row>
    <row r="12" spans="1:7" ht="17.25" customHeight="1">
      <c r="A12" s="55" t="s">
        <v>2613</v>
      </c>
      <c r="B12" s="56" t="s">
        <v>2689</v>
      </c>
      <c r="C12" s="35" t="s">
        <v>2602</v>
      </c>
      <c r="D12" s="35" t="s">
        <v>2603</v>
      </c>
      <c r="E12" s="36" t="s">
        <v>2584</v>
      </c>
      <c r="G12" t="str">
        <f t="shared" si="0"/>
        <v>"DEPTH_COMMON": {
  "Code" : "DEPTH_COMMON",
  "Name" : "Commun des profondeurs",
  "Type" : "EXOTIC",
  "Writing" : "Elfique",
  "TypicalRaces" : "Créatures de l'Outreterre"
   }</v>
      </c>
    </row>
    <row r="13" spans="1:7" ht="13.5" customHeight="1">
      <c r="A13" s="50" t="s">
        <v>2613</v>
      </c>
      <c r="B13" s="57" t="s">
        <v>2690</v>
      </c>
      <c r="C13" s="32" t="s">
        <v>2604</v>
      </c>
      <c r="D13" s="32" t="s">
        <v>2605</v>
      </c>
      <c r="E13" s="33" t="s">
        <v>2604</v>
      </c>
      <c r="G13" t="str">
        <f t="shared" si="0"/>
        <v>"DRACONIC": {
  "Code" : "DRACONIC",
  "Name" : "Draconique",
  "Type" : "EXOTIC",
  "Writing" : "Draconique",
  "TypicalRaces" : "Dragons, drakéides"
   }</v>
      </c>
    </row>
    <row r="14" spans="1:7">
      <c r="A14" s="55" t="s">
        <v>2613</v>
      </c>
      <c r="B14" s="56" t="s">
        <v>2687</v>
      </c>
      <c r="C14" s="35" t="s">
        <v>2599</v>
      </c>
      <c r="D14" s="35" t="s">
        <v>2606</v>
      </c>
      <c r="E14" s="36" t="s">
        <v>2599</v>
      </c>
      <c r="G14" t="str">
        <f t="shared" si="0"/>
        <v>"INFERNAL": {
  "Code" : "INFERNAL",
  "Name" : "Infernal",
  "Type" : "EXOTIC",
  "Writing" : "Infernal",
  "TypicalRaces" : "Diables"
   }</v>
      </c>
    </row>
    <row r="15" spans="1:7">
      <c r="A15" s="50" t="s">
        <v>2613</v>
      </c>
      <c r="B15" s="57" t="s">
        <v>2691</v>
      </c>
      <c r="C15" s="32" t="s">
        <v>2607</v>
      </c>
      <c r="D15" s="32" t="s">
        <v>2608</v>
      </c>
      <c r="E15" s="33" t="s">
        <v>266</v>
      </c>
      <c r="G15" t="str">
        <f t="shared" si="0"/>
        <v>"PRIMARY": {
  "Code" : "PRIMARY",
  "Name" : "Primordial",
  "Type" : "EXOTIC",
  "Writing" : "Nain",
  "TypicalRaces" : "Élémentaires"
   }</v>
      </c>
    </row>
    <row r="16" spans="1:7" ht="12.75" customHeight="1">
      <c r="A16" s="55" t="s">
        <v>2613</v>
      </c>
      <c r="B16" s="56" t="s">
        <v>2692</v>
      </c>
      <c r="C16" s="35" t="s">
        <v>2609</v>
      </c>
      <c r="D16" s="35" t="s">
        <v>2610</v>
      </c>
      <c r="E16" s="36" t="s">
        <v>50</v>
      </c>
      <c r="G16" t="str">
        <f t="shared" si="0"/>
        <v>"DEEP": {
  "Code" : "DEEP",
  "Name" : "Profond",
  "Type" : "EXOTIC",
  "Writing" : "-",
  "TypicalRaces" : "Beholders, flagelleurs mentaux"
   }</v>
      </c>
    </row>
    <row r="17" spans="1:7" ht="12.75" customHeight="1">
      <c r="A17" s="50" t="s">
        <v>2613</v>
      </c>
      <c r="B17" s="18" t="s">
        <v>2693</v>
      </c>
      <c r="C17" s="32" t="s">
        <v>2611</v>
      </c>
      <c r="D17" s="32" t="s">
        <v>2612</v>
      </c>
      <c r="E17" s="33" t="s">
        <v>2584</v>
      </c>
      <c r="G17" t="str">
        <f t="shared" si="0"/>
        <v>"SILVAN": {
  "Code" : "SILVAN",
  "Name" : "Sylvain",
  "Type" : "EXOTIC",
  "Writing" : "Elfique",
  "TypicalRaces" : "Créatures féeriques"
   }</v>
      </c>
    </row>
    <row r="18" spans="1:7" ht="14.25" customHeight="1">
      <c r="A18" s="191" t="s">
        <v>2613</v>
      </c>
      <c r="B18" s="192" t="s">
        <v>2695</v>
      </c>
      <c r="C18" s="193" t="s">
        <v>2696</v>
      </c>
      <c r="D18" s="193" t="s">
        <v>261</v>
      </c>
      <c r="E18" s="194" t="s">
        <v>50</v>
      </c>
      <c r="G18" t="str">
        <f t="shared" si="0"/>
        <v>"AIR": {
  "Code" : "AIR",
  "Name" : "Aérien",
  "Type" : "EXOTIC",
  "Writing" : "-",
  "TypicalRaces" : "Aarakocra"
   }</v>
      </c>
    </row>
    <row r="20" spans="1:7">
      <c r="G20" t="str">
        <f>CONCATENATE(G2,",
",G3,",
",G4,",
",G5,",
",G6,",
",G7,",
",G8,",
",G9,",
",G10,",
",G11,",
",G12,",
",G13,",
",G14,",
",G15,",
",G16,",
",G17,",
",G18)</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4"/>
  <sheetViews>
    <sheetView topLeftCell="A7" workbookViewId="0">
      <selection activeCell="D24" sqref="D24"/>
    </sheetView>
  </sheetViews>
  <sheetFormatPr baseColWidth="10" defaultRowHeight="15"/>
  <cols>
    <col min="1" max="1" width="13.42578125" style="86" customWidth="1"/>
    <col min="2" max="2" width="17.5703125" style="86" customWidth="1"/>
    <col min="3" max="3" width="16.7109375" style="86" customWidth="1"/>
    <col min="4" max="4" width="11.42578125" style="86"/>
    <col min="5" max="5" width="84.7109375" style="86" customWidth="1"/>
    <col min="6" max="16384" width="11.42578125" style="86"/>
  </cols>
  <sheetData>
    <row r="1" spans="1:7">
      <c r="A1" s="205" t="s">
        <v>2595</v>
      </c>
      <c r="B1" s="205" t="s">
        <v>2736</v>
      </c>
      <c r="C1" s="205" t="s">
        <v>2737</v>
      </c>
      <c r="D1" s="205" t="s">
        <v>2738</v>
      </c>
      <c r="E1" s="205" t="s">
        <v>1076</v>
      </c>
    </row>
    <row r="2" spans="1:7">
      <c r="A2" s="209" t="s">
        <v>2820</v>
      </c>
      <c r="B2" s="206" t="s">
        <v>2739</v>
      </c>
      <c r="C2" s="86" t="s">
        <v>2740</v>
      </c>
      <c r="D2" s="86" t="s">
        <v>2741</v>
      </c>
      <c r="G2" s="86" t="str">
        <f>""""&amp;B2&amp;""": {
  ""Type"": """&amp;A2&amp;""",
  ""Code"": """&amp;B2&amp;""",
  ""Name"": """&amp;C2&amp;""",
  ""Effect"": """&amp;D2&amp;""",
  ""EffectDescription"": """&amp;E2&amp;"""
 }"</f>
        <v>"ALCOHOL": {
  "Type": "1_SUBSTANCE",
  "Code": "ALCOHOL",
  "Name": "Alcool",
  "Effect": "Alcoolisé",
  "EffectDescription": ""
 }</v>
      </c>
    </row>
    <row r="3" spans="1:7">
      <c r="A3" s="209" t="s">
        <v>2820</v>
      </c>
      <c r="B3" s="206" t="s">
        <v>2742</v>
      </c>
      <c r="C3" s="86" t="s">
        <v>2743</v>
      </c>
      <c r="D3" s="86" t="s">
        <v>2744</v>
      </c>
      <c r="G3" s="86" t="str">
        <f t="shared" ref="G3:G8" si="0">""""&amp;B3&amp;""": {
  ""Type"": """&amp;A3&amp;""",
  ""Code"": """&amp;B3&amp;""",
  ""Name"": """&amp;C3&amp;""",
  ""Effect"": """&amp;D3&amp;""",
  ""EffectDescription"": """&amp;E3&amp;"""
 }"</f>
        <v>"DRUG": {
  "Type": "1_SUBSTANCE",
  "Code": "DRUG",
  "Name": "Narcotique",
  "Effect": "Drogué",
  "EffectDescription": ""
 }</v>
      </c>
    </row>
    <row r="4" spans="1:7">
      <c r="A4" s="217" t="s">
        <v>2820</v>
      </c>
      <c r="B4" s="206" t="s">
        <v>2745</v>
      </c>
      <c r="C4" s="86" t="s">
        <v>637</v>
      </c>
      <c r="D4" s="86" t="s">
        <v>2746</v>
      </c>
      <c r="E4" s="86" t="s">
        <v>2747</v>
      </c>
      <c r="G4" s="86" t="str">
        <f t="shared" si="0"/>
        <v>"POISON": {
  "Type": "1_SUBSTANCE",
  "Code": "POISON",
  "Name": "Poison",
  "Effect": "Empoisonné",
  "EffectDescription": "Une créature empoisonnée a un désavantage aux jets d'attaque et aux jets de caractéristique."
 }</v>
      </c>
    </row>
    <row r="5" spans="1:7">
      <c r="A5" s="207" t="s">
        <v>2821</v>
      </c>
      <c r="B5" s="207" t="s">
        <v>2751</v>
      </c>
      <c r="C5" s="86" t="s">
        <v>2752</v>
      </c>
      <c r="D5" s="86" t="s">
        <v>2753</v>
      </c>
      <c r="G5" s="86" t="str">
        <f t="shared" si="0"/>
        <v>"ACID": {
  "Type": "2_ELEMENT",
  "Code": "ACID",
  "Name": "Acide",
  "Effect": "Acidifié",
  "EffectDescription": ""
 }</v>
      </c>
    </row>
    <row r="6" spans="1:7">
      <c r="A6" s="207" t="s">
        <v>2821</v>
      </c>
      <c r="B6" s="207" t="s">
        <v>2754</v>
      </c>
      <c r="C6" s="86" t="s">
        <v>2755</v>
      </c>
      <c r="D6" s="86" t="s">
        <v>2756</v>
      </c>
      <c r="G6" s="86" t="str">
        <f t="shared" si="0"/>
        <v>"FIRE": {
  "Type": "2_ELEMENT",
  "Code": "FIRE",
  "Name": "Feu",
  "Effect": "Brûlé",
  "EffectDescription": ""
 }</v>
      </c>
    </row>
    <row r="7" spans="1:7">
      <c r="A7" s="207" t="s">
        <v>2821</v>
      </c>
      <c r="B7" s="207" t="s">
        <v>2757</v>
      </c>
      <c r="C7" s="86" t="s">
        <v>2758</v>
      </c>
      <c r="D7" s="86" t="s">
        <v>2759</v>
      </c>
      <c r="G7" s="86" t="str">
        <f t="shared" si="0"/>
        <v>"LIGHTNING": {
  "Type": "2_ELEMENT",
  "Code": "LIGHTNING",
  "Name": "Foudre",
  "Effect": "Foudroyé",
  "EffectDescription": ""
 }</v>
      </c>
    </row>
    <row r="8" spans="1:7">
      <c r="A8" s="207" t="s">
        <v>2821</v>
      </c>
      <c r="B8" s="207" t="s">
        <v>2760</v>
      </c>
      <c r="C8" s="86" t="s">
        <v>2761</v>
      </c>
      <c r="D8" s="86" t="s">
        <v>2762</v>
      </c>
      <c r="G8" s="86" t="str">
        <f t="shared" si="0"/>
        <v>"COLD": {
  "Type": "2_ELEMENT",
  "Code": "COLD",
  "Name": "Froid",
  "Effect": "Gelé",
  "EffectDescription": ""
 }</v>
      </c>
    </row>
    <row r="9" spans="1:7">
      <c r="A9" s="208" t="s">
        <v>2822</v>
      </c>
      <c r="B9" s="208" t="s">
        <v>2748</v>
      </c>
      <c r="C9" s="86" t="s">
        <v>2749</v>
      </c>
      <c r="D9" s="86" t="s">
        <v>2750</v>
      </c>
      <c r="G9" s="86" t="str">
        <f t="shared" ref="G9:G23" si="1">""""&amp;B9&amp;""": {
  ""Type"": """&amp;A9&amp;""",
  ""Code"": """&amp;B9&amp;""",
  ""Name"": """&amp;C9&amp;""",
  ""Effect"": """&amp;D9&amp;""",
  ""EffectDescription"": """&amp;E9&amp;"""
 }"</f>
        <v>"STRESS": {
  "Type": "3_CONTEXT",
  "Code": "STRESS",
  "Name": "Stress",
  "Effect": "Stressé",
  "EffectDescription": ""
 }</v>
      </c>
    </row>
    <row r="10" spans="1:7" ht="17.25" customHeight="1">
      <c r="A10" s="213" t="s">
        <v>2822</v>
      </c>
      <c r="B10" s="208" t="s">
        <v>2766</v>
      </c>
      <c r="C10" s="86" t="s">
        <v>2155</v>
      </c>
      <c r="D10" s="86" t="s">
        <v>2767</v>
      </c>
      <c r="E10" s="203" t="s">
        <v>2768</v>
      </c>
      <c r="G10" s="86" t="str">
        <f t="shared" si="1"/>
        <v>"FEAR":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v>
      </c>
    </row>
    <row r="11" spans="1:7" ht="15.75" customHeight="1">
      <c r="A11" s="208" t="s">
        <v>2822</v>
      </c>
      <c r="B11" s="208" t="s">
        <v>2769</v>
      </c>
      <c r="C11" s="86" t="s">
        <v>2770</v>
      </c>
      <c r="D11" s="86" t="s">
        <v>2771</v>
      </c>
      <c r="G11" s="86" t="str">
        <f t="shared" si="1"/>
        <v>"PROVOCATION": {
  "Type": "3_CONTEXT",
  "Code": "PROVOCATION",
  "Name": "Provocation",
  "Effect": "Provoqué",
  "EffectDescription": ""
 }</v>
      </c>
    </row>
    <row r="12" spans="1:7" ht="17.25" customHeight="1">
      <c r="A12" s="213" t="s">
        <v>2822</v>
      </c>
      <c r="B12" s="208" t="s">
        <v>2772</v>
      </c>
      <c r="C12" s="86" t="s">
        <v>2773</v>
      </c>
      <c r="D12" s="86" t="s">
        <v>2774</v>
      </c>
      <c r="E12" s="203" t="s">
        <v>2775</v>
      </c>
      <c r="G12" s="86" t="str">
        <f t="shared" si="1"/>
        <v>"CHARM":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v>
      </c>
    </row>
    <row r="13" spans="1:7">
      <c r="A13" s="214" t="s">
        <v>2824</v>
      </c>
      <c r="B13" s="210" t="s">
        <v>2763</v>
      </c>
      <c r="C13" s="86" t="s">
        <v>2764</v>
      </c>
      <c r="D13" s="86" t="s">
        <v>2765</v>
      </c>
      <c r="G13" s="86" t="str">
        <f t="shared" si="1"/>
        <v>"BEWITCHMENT": {
  "Type": "4_MAGIC",
  "Code": "BEWITCHMENT",
  "Name": "Envoutement",
  "Effect": "Envouté",
  "EffectDescription": ""
 }</v>
      </c>
    </row>
    <row r="14" spans="1:7" ht="18.75" customHeight="1">
      <c r="A14" s="214" t="s">
        <v>2824</v>
      </c>
      <c r="B14" s="210" t="s">
        <v>2803</v>
      </c>
      <c r="C14" s="86" t="s">
        <v>1814</v>
      </c>
      <c r="D14" s="86" t="s">
        <v>2804</v>
      </c>
      <c r="E14" s="203" t="s">
        <v>2805</v>
      </c>
      <c r="G14" s="86" t="str">
        <f t="shared" si="1"/>
        <v>"INVISIBLE":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v>
      </c>
    </row>
    <row r="15" spans="1:7">
      <c r="A15" s="215" t="s">
        <v>2823</v>
      </c>
      <c r="B15" s="86" t="s">
        <v>2783</v>
      </c>
      <c r="C15" s="86" t="s">
        <v>2784</v>
      </c>
      <c r="D15" s="86" t="s">
        <v>4088</v>
      </c>
      <c r="E15" s="86" t="s">
        <v>2785</v>
      </c>
      <c r="G15" s="86" t="str">
        <f t="shared" si="1"/>
        <v>"DEAFENED": {
  "Type": "5_SENSE",
  "Code": "DEAFENED",
  "Name": "Assourdissement",
  "Effect": "Assourdi",
  "EffectDescription": "Une créature assourdie n'entend pas et rate automatiquement tout jet de caractéristique qui nécessite l’ouïe."
 }</v>
      </c>
    </row>
    <row r="16" spans="1:7" ht="17.25" customHeight="1">
      <c r="A16" s="215" t="s">
        <v>2823</v>
      </c>
      <c r="B16" s="86" t="s">
        <v>2786</v>
      </c>
      <c r="C16" s="86" t="s">
        <v>2787</v>
      </c>
      <c r="D16" s="86" t="s">
        <v>4087</v>
      </c>
      <c r="E16" s="203" t="s">
        <v>2788</v>
      </c>
      <c r="G16" s="86" t="str">
        <f t="shared" si="1"/>
        <v>"BLINDED":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v>
      </c>
    </row>
    <row r="17" spans="1:7" ht="16.5" customHeight="1">
      <c r="A17" s="216" t="s">
        <v>2825</v>
      </c>
      <c r="B17" s="204" t="s">
        <v>2776</v>
      </c>
      <c r="C17" s="86" t="s">
        <v>2777</v>
      </c>
      <c r="D17" s="86" t="s">
        <v>2778</v>
      </c>
      <c r="E17" s="203" t="s">
        <v>2779</v>
      </c>
      <c r="G17" s="86" t="str">
        <f t="shared" si="1"/>
        <v>"PRONE":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v>
      </c>
    </row>
    <row r="18" spans="1:7" ht="15.75" customHeight="1">
      <c r="A18" s="216" t="s">
        <v>2825</v>
      </c>
      <c r="B18" s="204" t="s">
        <v>2780</v>
      </c>
      <c r="C18" s="86" t="s">
        <v>2781</v>
      </c>
      <c r="D18" s="86" t="s">
        <v>4089</v>
      </c>
      <c r="E18" s="203" t="s">
        <v>2782</v>
      </c>
      <c r="G18" s="86" t="str">
        <f t="shared" si="1"/>
        <v>"GRAPPLING":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v>
      </c>
    </row>
    <row r="19" spans="1:7" ht="16.5" customHeight="1">
      <c r="A19" s="216" t="s">
        <v>2825</v>
      </c>
      <c r="B19" s="204" t="s">
        <v>2789</v>
      </c>
      <c r="C19" s="86" t="s">
        <v>2790</v>
      </c>
      <c r="D19" s="86" t="s">
        <v>4090</v>
      </c>
      <c r="E19" s="203" t="s">
        <v>2791</v>
      </c>
      <c r="G19" s="86" t="str">
        <f t="shared" si="1"/>
        <v>"RESTRAINED":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v>
      </c>
    </row>
    <row r="20" spans="1:7" ht="18" customHeight="1">
      <c r="A20" s="216" t="s">
        <v>2825</v>
      </c>
      <c r="B20" s="204" t="s">
        <v>2806</v>
      </c>
      <c r="C20" s="86" t="s">
        <v>2152</v>
      </c>
      <c r="D20" s="86" t="s">
        <v>4091</v>
      </c>
      <c r="E20" s="203" t="s">
        <v>2807</v>
      </c>
      <c r="G20" s="86" t="str">
        <f t="shared" si="1"/>
        <v>"PETRIFIED":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v>
      </c>
    </row>
    <row r="21" spans="1:7">
      <c r="A21" s="216" t="s">
        <v>2825</v>
      </c>
      <c r="B21" s="204" t="s">
        <v>2792</v>
      </c>
      <c r="C21" s="86" t="s">
        <v>2793</v>
      </c>
      <c r="D21" s="86" t="s">
        <v>4092</v>
      </c>
      <c r="E21" s="86" t="s">
        <v>2794</v>
      </c>
      <c r="G21" s="86" t="str">
        <f t="shared" si="1"/>
        <v>"STUNNED":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v>
      </c>
    </row>
    <row r="22" spans="1:7" ht="17.25" customHeight="1">
      <c r="A22" s="216" t="s">
        <v>2825</v>
      </c>
      <c r="B22" s="204" t="s">
        <v>2799</v>
      </c>
      <c r="C22" s="86" t="s">
        <v>2800</v>
      </c>
      <c r="D22" s="86" t="s">
        <v>2801</v>
      </c>
      <c r="E22" s="203" t="s">
        <v>2802</v>
      </c>
      <c r="G22" s="86" t="str">
        <f t="shared" si="1"/>
        <v>"UNCONSCIOUS":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v>
      </c>
    </row>
    <row r="23" spans="1:7">
      <c r="A23" s="216" t="s">
        <v>2825</v>
      </c>
      <c r="B23" s="204" t="s">
        <v>2795</v>
      </c>
      <c r="C23" s="86" t="s">
        <v>2796</v>
      </c>
      <c r="D23" s="86" t="s">
        <v>2797</v>
      </c>
      <c r="E23" s="86" t="s">
        <v>2798</v>
      </c>
      <c r="G23" s="86" t="str">
        <f t="shared" si="1"/>
        <v>"INCAPACITATED": {
  "Type": "6_POSITION",
  "Code": "INCAPACITATED",
  "Name": "Incapacité",
  "Effect": "Incapable d'agir",
  "EffectDescription": "Une créature incapable d'agir ne peut effectuer aucune action ni aucune réaction."
 }</v>
      </c>
    </row>
    <row r="25" spans="1:7">
      <c r="G25" s="86" t="str">
        <f>CONCATENATE(G2,",
",G13,",
",G10,",
",G11,",
",G12,",
",G9,",
",G5,",
",G6,",
",G7,",
",G8,",
",G3,",
",G17,",
",G18,",
",G15,",
",G16,",
",G19,",
",G21,",
",G23,",
",G22,",
",G14,",
",G20,",
",G4)</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row>
    <row r="26" spans="1:7">
      <c r="A26" s="86" t="s">
        <v>2810</v>
      </c>
      <c r="B26" s="86" t="s">
        <v>954</v>
      </c>
      <c r="C26" s="86" t="s">
        <v>2826</v>
      </c>
    </row>
    <row r="27" spans="1:7">
      <c r="A27" s="86" t="s">
        <v>2820</v>
      </c>
      <c r="B27" s="86" t="s">
        <v>2813</v>
      </c>
      <c r="C27" s="86" t="s">
        <v>2811</v>
      </c>
      <c r="E27" s="86" t="str">
        <f>""""&amp;A27&amp;""": {
  ""Code"": """&amp;A27&amp;""",
  ""Name"": """&amp;B27&amp;""",
  ""Savable"": "&amp;C27&amp;"
 }"</f>
        <v>"1_SUBSTANCE": {
  "Code": "1_SUBSTANCE",
  "Name": "Substance",
  "Savable": true
 }</v>
      </c>
    </row>
    <row r="28" spans="1:7">
      <c r="A28" s="86" t="s">
        <v>2821</v>
      </c>
      <c r="B28" s="86" t="s">
        <v>2815</v>
      </c>
      <c r="C28" s="86" t="s">
        <v>2811</v>
      </c>
      <c r="E28" s="86" t="str">
        <f t="shared" ref="E28:E32" si="2">""""&amp;A28&amp;""": {
  ""Code"": """&amp;A28&amp;""",
  ""Name"": """&amp;B28&amp;""",
  ""Savable"": "&amp;C28&amp;"
 }"</f>
        <v>"2_ELEMENT": {
  "Code": "2_ELEMENT",
  "Name": "Elément",
  "Savable": true
 }</v>
      </c>
    </row>
    <row r="29" spans="1:7">
      <c r="A29" s="86" t="s">
        <v>2822</v>
      </c>
      <c r="B29" s="86" t="s">
        <v>2816</v>
      </c>
      <c r="C29" s="86" t="s">
        <v>2811</v>
      </c>
      <c r="E29" s="86" t="str">
        <f t="shared" si="2"/>
        <v>"3_CONTEXT": {
  "Code": "3_CONTEXT",
  "Name": "Contexte",
  "Savable": true
 }</v>
      </c>
    </row>
    <row r="30" spans="1:7">
      <c r="A30" s="86" t="s">
        <v>2824</v>
      </c>
      <c r="B30" s="86" t="s">
        <v>2817</v>
      </c>
      <c r="C30" s="86" t="s">
        <v>2811</v>
      </c>
      <c r="E30" s="86" t="str">
        <f t="shared" si="2"/>
        <v>"4_MAGIC": {
  "Code": "4_MAGIC",
  "Name": "Magie",
  "Savable": true
 }</v>
      </c>
    </row>
    <row r="31" spans="1:7">
      <c r="A31" s="86" t="s">
        <v>2823</v>
      </c>
      <c r="B31" s="86" t="s">
        <v>2818</v>
      </c>
      <c r="C31" s="86" t="s">
        <v>2812</v>
      </c>
      <c r="E31" s="86" t="str">
        <f t="shared" si="2"/>
        <v>"5_SENSE": {
  "Code": "5_SENSE",
  "Name": "Sens",
  "Savable": false
 }</v>
      </c>
    </row>
    <row r="32" spans="1:7">
      <c r="A32" s="86" t="s">
        <v>2825</v>
      </c>
      <c r="B32" s="86" t="s">
        <v>2814</v>
      </c>
      <c r="C32" s="86" t="s">
        <v>2812</v>
      </c>
      <c r="E32" s="86" t="str">
        <f t="shared" si="2"/>
        <v>"6_POSITION": {
  "Code": "6_POSITION",
  "Name": "Position",
  "Savable": false
 }</v>
      </c>
    </row>
    <row r="34" spans="5:5">
      <c r="E34" s="86" t="str">
        <f>CONCATENATE(E27,",
",E28,",
",E32,",
",E29,",
",E30,",
",E31)</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4BCDD-715C-4094-A1DF-EDEF59884F4B}">
  <dimension ref="A1:J820"/>
  <sheetViews>
    <sheetView workbookViewId="0">
      <selection activeCell="K6" sqref="K6"/>
    </sheetView>
  </sheetViews>
  <sheetFormatPr baseColWidth="10" defaultRowHeight="15"/>
  <cols>
    <col min="1" max="1" width="19.7109375" customWidth="1"/>
    <col min="2" max="2" width="17.140625" customWidth="1"/>
    <col min="3" max="3" width="11.42578125" style="228"/>
    <col min="4" max="4" width="24.28515625" customWidth="1"/>
    <col min="5" max="5" width="7" style="262" customWidth="1"/>
    <col min="6" max="6" width="6.42578125" style="330" customWidth="1"/>
    <col min="7" max="7" width="8.140625" style="330" customWidth="1"/>
    <col min="9" max="9" width="20.28515625" customWidth="1"/>
  </cols>
  <sheetData>
    <row r="1" spans="1:10" s="331" customFormat="1" ht="13.5" customHeight="1">
      <c r="A1" s="334" t="s">
        <v>4101</v>
      </c>
      <c r="B1" s="334" t="s">
        <v>4102</v>
      </c>
      <c r="C1" s="335" t="s">
        <v>4103</v>
      </c>
      <c r="D1" s="334" t="s">
        <v>4104</v>
      </c>
      <c r="E1" s="334" t="s">
        <v>4105</v>
      </c>
      <c r="F1" s="336" t="s">
        <v>4106</v>
      </c>
      <c r="G1" s="336" t="s">
        <v>4107</v>
      </c>
      <c r="H1" s="334" t="s">
        <v>4108</v>
      </c>
      <c r="I1" s="334" t="s">
        <v>4109</v>
      </c>
      <c r="J1" s="334" t="s">
        <v>4110</v>
      </c>
    </row>
    <row r="2" spans="1:10">
      <c r="A2" s="323" t="s">
        <v>261</v>
      </c>
      <c r="B2" s="322" t="s">
        <v>261</v>
      </c>
      <c r="C2" s="332" t="s">
        <v>5644</v>
      </c>
      <c r="D2" s="322" t="s">
        <v>4111</v>
      </c>
      <c r="E2" s="322" t="s">
        <v>4112</v>
      </c>
      <c r="F2" s="328">
        <v>12</v>
      </c>
      <c r="G2" s="328">
        <v>13</v>
      </c>
      <c r="H2" s="322" t="s">
        <v>4113</v>
      </c>
      <c r="I2" s="322" t="s">
        <v>4114</v>
      </c>
      <c r="J2" s="322"/>
    </row>
    <row r="3" spans="1:10">
      <c r="A3" s="325" t="s">
        <v>4115</v>
      </c>
      <c r="B3" s="324" t="s">
        <v>4116</v>
      </c>
      <c r="C3" s="333">
        <v>6</v>
      </c>
      <c r="D3" s="324" t="s">
        <v>4117</v>
      </c>
      <c r="E3" s="324" t="s">
        <v>4112</v>
      </c>
      <c r="F3" s="326">
        <v>15</v>
      </c>
      <c r="G3" s="326">
        <v>68</v>
      </c>
      <c r="H3" s="324" t="s">
        <v>4113</v>
      </c>
      <c r="I3" s="324" t="s">
        <v>4118</v>
      </c>
      <c r="J3" s="324"/>
    </row>
    <row r="4" spans="1:10">
      <c r="A4" s="327" t="s">
        <v>4119</v>
      </c>
      <c r="B4" s="322" t="s">
        <v>4120</v>
      </c>
      <c r="C4" s="332">
        <v>17</v>
      </c>
      <c r="D4" s="322" t="s">
        <v>4117</v>
      </c>
      <c r="E4" s="322" t="s">
        <v>4112</v>
      </c>
      <c r="F4" s="328">
        <v>19</v>
      </c>
      <c r="G4" s="328">
        <v>195</v>
      </c>
      <c r="H4" s="322" t="s">
        <v>4113</v>
      </c>
      <c r="I4" s="322" t="s">
        <v>4118</v>
      </c>
      <c r="J4" s="322"/>
    </row>
    <row r="5" spans="1:10">
      <c r="A5" s="325" t="s">
        <v>4121</v>
      </c>
      <c r="B5" s="324" t="s">
        <v>4122</v>
      </c>
      <c r="C5" s="333">
        <v>7</v>
      </c>
      <c r="D5" s="324" t="s">
        <v>4117</v>
      </c>
      <c r="E5" s="324" t="s">
        <v>4112</v>
      </c>
      <c r="F5" s="326">
        <v>15</v>
      </c>
      <c r="G5" s="326">
        <v>58</v>
      </c>
      <c r="H5" s="324" t="s">
        <v>4113</v>
      </c>
      <c r="I5" s="324" t="s">
        <v>4118</v>
      </c>
      <c r="J5" s="324"/>
    </row>
    <row r="6" spans="1:10">
      <c r="A6" s="327" t="s">
        <v>4123</v>
      </c>
      <c r="B6" s="322" t="s">
        <v>4124</v>
      </c>
      <c r="C6" s="332">
        <v>19</v>
      </c>
      <c r="D6" s="322" t="s">
        <v>4117</v>
      </c>
      <c r="E6" s="322" t="s">
        <v>4112</v>
      </c>
      <c r="F6" s="328">
        <v>22</v>
      </c>
      <c r="G6" s="328">
        <v>255</v>
      </c>
      <c r="H6" s="322" t="s">
        <v>4113</v>
      </c>
      <c r="I6" s="322" t="s">
        <v>4118</v>
      </c>
      <c r="J6" s="322"/>
    </row>
    <row r="7" spans="1:10">
      <c r="A7" s="325" t="s">
        <v>4125</v>
      </c>
      <c r="B7" s="324" t="s">
        <v>4126</v>
      </c>
      <c r="C7" s="333">
        <v>15</v>
      </c>
      <c r="D7" s="324" t="s">
        <v>4117</v>
      </c>
      <c r="E7" s="324" t="s">
        <v>4112</v>
      </c>
      <c r="F7" s="326">
        <v>18</v>
      </c>
      <c r="G7" s="326">
        <v>187</v>
      </c>
      <c r="H7" s="324" t="s">
        <v>4113</v>
      </c>
      <c r="I7" s="324" t="s">
        <v>4118</v>
      </c>
      <c r="J7" s="324"/>
    </row>
    <row r="8" spans="1:10">
      <c r="A8" s="323" t="s">
        <v>4127</v>
      </c>
      <c r="B8" s="322" t="s">
        <v>4128</v>
      </c>
      <c r="C8" s="332">
        <v>9</v>
      </c>
      <c r="D8" s="322" t="s">
        <v>4129</v>
      </c>
      <c r="E8" s="322" t="s">
        <v>4112</v>
      </c>
      <c r="F8" s="328">
        <v>12</v>
      </c>
      <c r="G8" s="328">
        <v>84</v>
      </c>
      <c r="H8" s="322"/>
      <c r="I8" s="322" t="s">
        <v>4130</v>
      </c>
      <c r="J8" s="322"/>
    </row>
    <row r="9" spans="1:10">
      <c r="A9" s="329" t="s">
        <v>4131</v>
      </c>
      <c r="B9" s="324" t="s">
        <v>4131</v>
      </c>
      <c r="C9" s="333">
        <v>10</v>
      </c>
      <c r="D9" s="324" t="s">
        <v>4132</v>
      </c>
      <c r="E9" s="324" t="s">
        <v>4133</v>
      </c>
      <c r="F9" s="326">
        <v>17</v>
      </c>
      <c r="G9" s="326">
        <v>135</v>
      </c>
      <c r="H9" s="324" t="s">
        <v>4134</v>
      </c>
      <c r="I9" s="324" t="s">
        <v>4118</v>
      </c>
      <c r="J9" s="324" t="s">
        <v>4135</v>
      </c>
    </row>
    <row r="10" spans="1:10">
      <c r="A10" s="327" t="s">
        <v>4136</v>
      </c>
      <c r="B10" s="322" t="s">
        <v>4137</v>
      </c>
      <c r="C10" s="332">
        <v>23</v>
      </c>
      <c r="D10" s="322" t="s">
        <v>4138</v>
      </c>
      <c r="E10" s="322" t="s">
        <v>4112</v>
      </c>
      <c r="F10" s="328">
        <v>21</v>
      </c>
      <c r="G10" s="328">
        <v>285</v>
      </c>
      <c r="H10" s="322"/>
      <c r="I10" s="322" t="s">
        <v>4139</v>
      </c>
      <c r="J10" s="322"/>
    </row>
    <row r="11" spans="1:10">
      <c r="A11" s="329" t="s">
        <v>960</v>
      </c>
      <c r="B11" s="324" t="s">
        <v>960</v>
      </c>
      <c r="C11" s="333" t="s">
        <v>5644</v>
      </c>
      <c r="D11" s="324" t="s">
        <v>4129</v>
      </c>
      <c r="E11" s="324" t="s">
        <v>4112</v>
      </c>
      <c r="F11" s="326">
        <v>10</v>
      </c>
      <c r="G11" s="326">
        <v>9</v>
      </c>
      <c r="H11" s="324"/>
      <c r="I11" s="324" t="s">
        <v>4130</v>
      </c>
      <c r="J11" s="324"/>
    </row>
    <row r="12" spans="1:10">
      <c r="A12" s="327" t="s">
        <v>4140</v>
      </c>
      <c r="B12" s="322" t="s">
        <v>4141</v>
      </c>
      <c r="C12" s="332">
        <v>10</v>
      </c>
      <c r="D12" s="322" t="s">
        <v>4142</v>
      </c>
      <c r="E12" s="322" t="s">
        <v>4133</v>
      </c>
      <c r="F12" s="328">
        <v>15</v>
      </c>
      <c r="G12" s="328">
        <v>171</v>
      </c>
      <c r="H12" s="322"/>
      <c r="I12" s="322" t="s">
        <v>4139</v>
      </c>
      <c r="J12" s="322"/>
    </row>
    <row r="13" spans="1:10">
      <c r="A13" s="325" t="s">
        <v>4143</v>
      </c>
      <c r="B13" s="324" t="s">
        <v>4144</v>
      </c>
      <c r="C13" s="333">
        <v>8</v>
      </c>
      <c r="D13" s="324" t="s">
        <v>4142</v>
      </c>
      <c r="E13" s="324" t="s">
        <v>4133</v>
      </c>
      <c r="F13" s="326">
        <v>15</v>
      </c>
      <c r="G13" s="326">
        <v>133</v>
      </c>
      <c r="H13" s="324"/>
      <c r="I13" s="324" t="s">
        <v>4139</v>
      </c>
      <c r="J13" s="324"/>
    </row>
    <row r="14" spans="1:10" ht="21">
      <c r="A14" s="327" t="s">
        <v>4145</v>
      </c>
      <c r="B14" s="322" t="s">
        <v>4146</v>
      </c>
      <c r="C14" s="332">
        <v>12</v>
      </c>
      <c r="D14" s="322" t="s">
        <v>4142</v>
      </c>
      <c r="E14" s="322" t="s">
        <v>4133</v>
      </c>
      <c r="F14" s="328">
        <v>17</v>
      </c>
      <c r="G14" s="328">
        <v>180</v>
      </c>
      <c r="H14" s="322"/>
      <c r="I14" s="322" t="s">
        <v>4139</v>
      </c>
      <c r="J14" s="322"/>
    </row>
    <row r="15" spans="1:10">
      <c r="A15" s="329" t="s">
        <v>4147</v>
      </c>
      <c r="B15" s="324" t="s">
        <v>4148</v>
      </c>
      <c r="C15" s="333">
        <v>0</v>
      </c>
      <c r="D15" s="324" t="s">
        <v>4149</v>
      </c>
      <c r="E15" s="324" t="s">
        <v>4150</v>
      </c>
      <c r="F15" s="326">
        <v>12</v>
      </c>
      <c r="G15" s="326">
        <v>3</v>
      </c>
      <c r="H15" s="324" t="s">
        <v>4113</v>
      </c>
      <c r="I15" s="324" t="s">
        <v>4151</v>
      </c>
      <c r="J15" s="324"/>
    </row>
    <row r="16" spans="1:10">
      <c r="A16" s="323" t="s">
        <v>4152</v>
      </c>
      <c r="B16" s="322" t="s">
        <v>4153</v>
      </c>
      <c r="C16" s="332">
        <v>1</v>
      </c>
      <c r="D16" s="322" t="s">
        <v>4149</v>
      </c>
      <c r="E16" s="322" t="s">
        <v>4133</v>
      </c>
      <c r="F16" s="328">
        <v>13</v>
      </c>
      <c r="G16" s="328">
        <v>26</v>
      </c>
      <c r="H16" s="322" t="s">
        <v>4113</v>
      </c>
      <c r="I16" s="322" t="s">
        <v>4114</v>
      </c>
      <c r="J16" s="322"/>
    </row>
    <row r="17" spans="1:10" ht="21">
      <c r="A17" s="329" t="s">
        <v>4154</v>
      </c>
      <c r="B17" s="324" t="s">
        <v>4154</v>
      </c>
      <c r="C17" s="333">
        <v>10</v>
      </c>
      <c r="D17" s="324" t="s">
        <v>4138</v>
      </c>
      <c r="E17" s="324" t="s">
        <v>4112</v>
      </c>
      <c r="F17" s="326">
        <v>15</v>
      </c>
      <c r="G17" s="326">
        <v>120</v>
      </c>
      <c r="H17" s="324"/>
      <c r="I17" s="324" t="s">
        <v>4155</v>
      </c>
      <c r="J17" s="324"/>
    </row>
    <row r="18" spans="1:10">
      <c r="A18" s="327" t="s">
        <v>4156</v>
      </c>
      <c r="B18" s="322" t="s">
        <v>4156</v>
      </c>
      <c r="C18" s="332">
        <v>11</v>
      </c>
      <c r="D18" s="322" t="s">
        <v>4157</v>
      </c>
      <c r="E18" s="322" t="s">
        <v>4112</v>
      </c>
      <c r="F18" s="328">
        <v>17</v>
      </c>
      <c r="G18" s="328">
        <v>157</v>
      </c>
      <c r="H18" s="322"/>
      <c r="I18" s="322" t="s">
        <v>4158</v>
      </c>
      <c r="J18" s="322"/>
    </row>
    <row r="19" spans="1:10">
      <c r="A19" s="329" t="s">
        <v>4159</v>
      </c>
      <c r="B19" s="324" t="s">
        <v>4159</v>
      </c>
      <c r="C19" s="333">
        <v>5</v>
      </c>
      <c r="D19" s="324" t="s">
        <v>4138</v>
      </c>
      <c r="E19" s="324" t="s">
        <v>4112</v>
      </c>
      <c r="F19" s="326">
        <v>13</v>
      </c>
      <c r="G19" s="326">
        <v>40</v>
      </c>
      <c r="H19" s="324" t="s">
        <v>4113</v>
      </c>
      <c r="I19" s="324" t="s">
        <v>4139</v>
      </c>
      <c r="J19" s="324"/>
    </row>
    <row r="20" spans="1:10">
      <c r="A20" s="323" t="s">
        <v>4160</v>
      </c>
      <c r="B20" s="322" t="s">
        <v>4161</v>
      </c>
      <c r="C20" s="332">
        <v>2</v>
      </c>
      <c r="D20" s="322" t="s">
        <v>4149</v>
      </c>
      <c r="E20" s="322" t="s">
        <v>4133</v>
      </c>
      <c r="F20" s="328">
        <v>13</v>
      </c>
      <c r="G20" s="328">
        <v>51</v>
      </c>
      <c r="H20" s="322"/>
      <c r="I20" s="322" t="s">
        <v>4151</v>
      </c>
      <c r="J20" s="322"/>
    </row>
    <row r="21" spans="1:10">
      <c r="A21" s="329" t="s">
        <v>4162</v>
      </c>
      <c r="B21" s="324" t="s">
        <v>4163</v>
      </c>
      <c r="C21" s="333">
        <v>5</v>
      </c>
      <c r="D21" s="324" t="s">
        <v>4138</v>
      </c>
      <c r="E21" s="324" t="s">
        <v>4112</v>
      </c>
      <c r="F21" s="326">
        <v>13</v>
      </c>
      <c r="G21" s="326">
        <v>67</v>
      </c>
      <c r="H21" s="324" t="s">
        <v>4113</v>
      </c>
      <c r="I21" s="324" t="s">
        <v>4139</v>
      </c>
      <c r="J21" s="324"/>
    </row>
    <row r="22" spans="1:10">
      <c r="A22" s="327" t="s">
        <v>4164</v>
      </c>
      <c r="B22" s="322" t="s">
        <v>4164</v>
      </c>
      <c r="C22" s="332">
        <v>18</v>
      </c>
      <c r="D22" s="322" t="s">
        <v>4117</v>
      </c>
      <c r="E22" s="322" t="s">
        <v>4112</v>
      </c>
      <c r="F22" s="328">
        <v>21</v>
      </c>
      <c r="G22" s="328">
        <v>202</v>
      </c>
      <c r="H22" s="322" t="s">
        <v>4113</v>
      </c>
      <c r="I22" s="322" t="s">
        <v>4118</v>
      </c>
      <c r="J22" s="322"/>
    </row>
    <row r="23" spans="1:10">
      <c r="A23" s="329" t="s">
        <v>4165</v>
      </c>
      <c r="B23" s="324" t="s">
        <v>4165</v>
      </c>
      <c r="C23" s="333">
        <v>17</v>
      </c>
      <c r="D23" s="324" t="s">
        <v>4142</v>
      </c>
      <c r="E23" s="324" t="s">
        <v>4133</v>
      </c>
      <c r="F23" s="326">
        <v>17</v>
      </c>
      <c r="G23" s="326">
        <v>199</v>
      </c>
      <c r="H23" s="324" t="s">
        <v>4113</v>
      </c>
      <c r="I23" s="324" t="s">
        <v>4166</v>
      </c>
      <c r="J23" s="324" t="s">
        <v>4135</v>
      </c>
    </row>
    <row r="24" spans="1:10">
      <c r="A24" s="323" t="s">
        <v>4167</v>
      </c>
      <c r="B24" s="322" t="s">
        <v>4167</v>
      </c>
      <c r="C24" s="332">
        <v>2</v>
      </c>
      <c r="D24" s="322" t="s">
        <v>4142</v>
      </c>
      <c r="E24" s="322" t="s">
        <v>4133</v>
      </c>
      <c r="F24" s="328">
        <v>14</v>
      </c>
      <c r="G24" s="328">
        <v>39</v>
      </c>
      <c r="H24" s="322"/>
      <c r="I24" s="322" t="s">
        <v>4151</v>
      </c>
      <c r="J24" s="322"/>
    </row>
    <row r="25" spans="1:10">
      <c r="A25" s="329" t="s">
        <v>4168</v>
      </c>
      <c r="B25" s="324" t="s">
        <v>4169</v>
      </c>
      <c r="C25" s="333">
        <v>3</v>
      </c>
      <c r="D25" s="324" t="s">
        <v>4149</v>
      </c>
      <c r="E25" s="324" t="s">
        <v>4170</v>
      </c>
      <c r="F25" s="326">
        <v>15</v>
      </c>
      <c r="G25" s="326">
        <v>68</v>
      </c>
      <c r="H25" s="324"/>
      <c r="I25" s="324" t="s">
        <v>4151</v>
      </c>
      <c r="J25" s="324"/>
    </row>
    <row r="26" spans="1:10">
      <c r="A26" s="323" t="s">
        <v>4171</v>
      </c>
      <c r="B26" s="322" t="s">
        <v>4172</v>
      </c>
      <c r="C26" s="332" t="s">
        <v>5644</v>
      </c>
      <c r="D26" s="322" t="s">
        <v>4129</v>
      </c>
      <c r="E26" s="322" t="s">
        <v>4112</v>
      </c>
      <c r="F26" s="328">
        <v>10</v>
      </c>
      <c r="G26" s="328">
        <v>9</v>
      </c>
      <c r="H26" s="322"/>
      <c r="I26" s="322" t="s">
        <v>4130</v>
      </c>
      <c r="J26" s="322"/>
    </row>
    <row r="27" spans="1:10">
      <c r="A27" s="329" t="s">
        <v>4173</v>
      </c>
      <c r="B27" s="324" t="s">
        <v>4174</v>
      </c>
      <c r="C27" s="333">
        <v>0</v>
      </c>
      <c r="D27" s="324" t="s">
        <v>4149</v>
      </c>
      <c r="E27" s="324" t="s">
        <v>4175</v>
      </c>
      <c r="F27" s="326">
        <v>12</v>
      </c>
      <c r="G27" s="326">
        <v>1</v>
      </c>
      <c r="H27" s="324"/>
      <c r="I27" s="324" t="s">
        <v>4151</v>
      </c>
      <c r="J27" s="324"/>
    </row>
    <row r="28" spans="1:10" ht="21">
      <c r="A28" s="327" t="s">
        <v>4176</v>
      </c>
      <c r="B28" s="322" t="s">
        <v>4177</v>
      </c>
      <c r="C28" s="332">
        <v>1</v>
      </c>
      <c r="D28" s="322" t="s">
        <v>4142</v>
      </c>
      <c r="E28" s="322" t="s">
        <v>4133</v>
      </c>
      <c r="F28" s="328">
        <v>14</v>
      </c>
      <c r="G28" s="328">
        <v>30</v>
      </c>
      <c r="H28" s="322"/>
      <c r="I28" s="322" t="s">
        <v>4151</v>
      </c>
      <c r="J28" s="322"/>
    </row>
    <row r="29" spans="1:10" ht="21">
      <c r="A29" s="325" t="s">
        <v>4178</v>
      </c>
      <c r="B29" s="324" t="s">
        <v>4179</v>
      </c>
      <c r="C29" s="333" t="s">
        <v>5644</v>
      </c>
      <c r="D29" s="324" t="s">
        <v>4142</v>
      </c>
      <c r="E29" s="324" t="s">
        <v>4112</v>
      </c>
      <c r="F29" s="326">
        <v>12</v>
      </c>
      <c r="G29" s="326">
        <v>13</v>
      </c>
      <c r="H29" s="324"/>
      <c r="I29" s="324" t="s">
        <v>4151</v>
      </c>
      <c r="J29" s="324"/>
    </row>
    <row r="30" spans="1:10">
      <c r="A30" s="323" t="s">
        <v>4180</v>
      </c>
      <c r="B30" s="322" t="s">
        <v>4181</v>
      </c>
      <c r="C30" s="332">
        <v>3</v>
      </c>
      <c r="D30" s="322" t="s">
        <v>4142</v>
      </c>
      <c r="E30" s="322" t="s">
        <v>4133</v>
      </c>
      <c r="F30" s="328">
        <v>13</v>
      </c>
      <c r="G30" s="328">
        <v>32</v>
      </c>
      <c r="H30" s="322"/>
      <c r="I30" s="322" t="s">
        <v>4151</v>
      </c>
      <c r="J30" s="322"/>
    </row>
    <row r="31" spans="1:10">
      <c r="A31" s="329" t="s">
        <v>4182</v>
      </c>
      <c r="B31" s="324" t="s">
        <v>4183</v>
      </c>
      <c r="C31" s="333">
        <v>1</v>
      </c>
      <c r="D31" s="324" t="s">
        <v>4149</v>
      </c>
      <c r="E31" s="324" t="s">
        <v>4133</v>
      </c>
      <c r="F31" s="326">
        <v>14</v>
      </c>
      <c r="G31" s="326">
        <v>26</v>
      </c>
      <c r="H31" s="324"/>
      <c r="I31" s="324" t="s">
        <v>4151</v>
      </c>
      <c r="J31" s="324"/>
    </row>
    <row r="32" spans="1:10" ht="30">
      <c r="A32" s="323" t="s">
        <v>4184</v>
      </c>
      <c r="B32" s="322" t="s">
        <v>4185</v>
      </c>
      <c r="C32" s="332" t="s">
        <v>5644</v>
      </c>
      <c r="D32" s="322" t="s">
        <v>4149</v>
      </c>
      <c r="E32" s="322" t="s">
        <v>4112</v>
      </c>
      <c r="F32" s="328">
        <v>13</v>
      </c>
      <c r="G32" s="328">
        <v>11</v>
      </c>
      <c r="H32" s="322"/>
      <c r="I32" s="322" t="s">
        <v>4151</v>
      </c>
      <c r="J32" s="322"/>
    </row>
    <row r="33" spans="1:10">
      <c r="A33" s="329" t="s">
        <v>4186</v>
      </c>
      <c r="B33" s="324" t="s">
        <v>4187</v>
      </c>
      <c r="C33" s="333">
        <v>2</v>
      </c>
      <c r="D33" s="324" t="s">
        <v>4188</v>
      </c>
      <c r="E33" s="324" t="s">
        <v>4170</v>
      </c>
      <c r="F33" s="326">
        <v>13</v>
      </c>
      <c r="G33" s="326">
        <v>59</v>
      </c>
      <c r="H33" s="324"/>
      <c r="I33" s="324" t="s">
        <v>4151</v>
      </c>
      <c r="J33" s="324"/>
    </row>
    <row r="34" spans="1:10">
      <c r="A34" s="327" t="s">
        <v>4189</v>
      </c>
      <c r="B34" s="322" t="s">
        <v>4190</v>
      </c>
      <c r="C34" s="332">
        <v>7</v>
      </c>
      <c r="D34" s="322" t="s">
        <v>4188</v>
      </c>
      <c r="E34" s="322" t="s">
        <v>4170</v>
      </c>
      <c r="F34" s="328">
        <v>15</v>
      </c>
      <c r="G34" s="328">
        <v>149</v>
      </c>
      <c r="H34" s="322"/>
      <c r="I34" s="322" t="s">
        <v>4139</v>
      </c>
      <c r="J34" s="322"/>
    </row>
    <row r="35" spans="1:10">
      <c r="A35" s="329" t="s">
        <v>4191</v>
      </c>
      <c r="B35" s="324" t="s">
        <v>4192</v>
      </c>
      <c r="C35" s="333">
        <v>0</v>
      </c>
      <c r="D35" s="324" t="s">
        <v>4188</v>
      </c>
      <c r="E35" s="324" t="s">
        <v>4150</v>
      </c>
      <c r="F35" s="326">
        <v>9</v>
      </c>
      <c r="G35" s="326">
        <v>10</v>
      </c>
      <c r="H35" s="324"/>
      <c r="I35" s="324" t="s">
        <v>4151</v>
      </c>
      <c r="J35" s="324"/>
    </row>
    <row r="36" spans="1:10">
      <c r="A36" s="323" t="s">
        <v>4193</v>
      </c>
      <c r="B36" s="322" t="s">
        <v>4193</v>
      </c>
      <c r="C36" s="332">
        <v>12</v>
      </c>
      <c r="D36" s="322" t="s">
        <v>4194</v>
      </c>
      <c r="E36" s="322" t="s">
        <v>4112</v>
      </c>
      <c r="F36" s="328">
        <v>17</v>
      </c>
      <c r="G36" s="328">
        <v>104</v>
      </c>
      <c r="H36" s="322" t="s">
        <v>4113</v>
      </c>
      <c r="I36" s="322" t="s">
        <v>4139</v>
      </c>
      <c r="J36" s="322"/>
    </row>
    <row r="37" spans="1:10">
      <c r="A37" s="329" t="s">
        <v>4195</v>
      </c>
      <c r="B37" s="324" t="s">
        <v>4195</v>
      </c>
      <c r="C37" s="333">
        <v>3</v>
      </c>
      <c r="D37" s="324" t="s">
        <v>4129</v>
      </c>
      <c r="E37" s="324" t="s">
        <v>4112</v>
      </c>
      <c r="F37" s="326">
        <v>16</v>
      </c>
      <c r="G37" s="326">
        <v>75</v>
      </c>
      <c r="H37" s="324"/>
      <c r="I37" s="324" t="s">
        <v>4130</v>
      </c>
      <c r="J37" s="324"/>
    </row>
    <row r="38" spans="1:10">
      <c r="A38" s="323" t="s">
        <v>3485</v>
      </c>
      <c r="B38" s="322" t="s">
        <v>4196</v>
      </c>
      <c r="C38" s="332">
        <v>12</v>
      </c>
      <c r="D38" s="322" t="s">
        <v>4129</v>
      </c>
      <c r="E38" s="322" t="s">
        <v>4112</v>
      </c>
      <c r="F38" s="328">
        <v>16</v>
      </c>
      <c r="G38" s="328">
        <v>132</v>
      </c>
      <c r="H38" s="322"/>
      <c r="I38" s="322" t="s">
        <v>4130</v>
      </c>
      <c r="J38" s="322"/>
    </row>
    <row r="39" spans="1:10">
      <c r="A39" s="329" t="s">
        <v>4197</v>
      </c>
      <c r="B39" s="324" t="s">
        <v>4198</v>
      </c>
      <c r="C39" s="333">
        <v>12</v>
      </c>
      <c r="D39" s="324" t="s">
        <v>4129</v>
      </c>
      <c r="E39" s="324" t="s">
        <v>4112</v>
      </c>
      <c r="F39" s="326">
        <v>12</v>
      </c>
      <c r="G39" s="326">
        <v>99</v>
      </c>
      <c r="H39" s="324"/>
      <c r="I39" s="324" t="s">
        <v>4130</v>
      </c>
      <c r="J39" s="324"/>
    </row>
    <row r="40" spans="1:10">
      <c r="A40" s="327" t="s">
        <v>4199</v>
      </c>
      <c r="B40" s="322" t="s">
        <v>4199</v>
      </c>
      <c r="C40" s="332">
        <v>7</v>
      </c>
      <c r="D40" s="322" t="s">
        <v>4157</v>
      </c>
      <c r="E40" s="322" t="s">
        <v>4133</v>
      </c>
      <c r="F40" s="328">
        <v>16</v>
      </c>
      <c r="G40" s="328">
        <v>84</v>
      </c>
      <c r="H40" s="322"/>
      <c r="I40" s="322" t="s">
        <v>4158</v>
      </c>
      <c r="J40" s="322"/>
    </row>
    <row r="41" spans="1:10">
      <c r="A41" s="329" t="s">
        <v>4200</v>
      </c>
      <c r="B41" s="324" t="s">
        <v>4201</v>
      </c>
      <c r="C41" s="333">
        <v>1</v>
      </c>
      <c r="D41" s="324" t="s">
        <v>4202</v>
      </c>
      <c r="E41" s="324" t="s">
        <v>4112</v>
      </c>
      <c r="F41" s="326">
        <v>18</v>
      </c>
      <c r="G41" s="326">
        <v>33</v>
      </c>
      <c r="H41" s="324"/>
      <c r="I41" s="324" t="s">
        <v>4151</v>
      </c>
      <c r="J41" s="324"/>
    </row>
    <row r="42" spans="1:10" ht="21">
      <c r="A42" s="323" t="s">
        <v>2909</v>
      </c>
      <c r="B42" s="322" t="s">
        <v>2909</v>
      </c>
      <c r="C42" s="332">
        <v>8</v>
      </c>
      <c r="D42" s="322" t="s">
        <v>4129</v>
      </c>
      <c r="E42" s="322" t="s">
        <v>4112</v>
      </c>
      <c r="F42" s="328">
        <v>15</v>
      </c>
      <c r="G42" s="328">
        <v>78</v>
      </c>
      <c r="H42" s="322"/>
      <c r="I42" s="322" t="s">
        <v>4203</v>
      </c>
      <c r="J42" s="322"/>
    </row>
    <row r="43" spans="1:10">
      <c r="A43" s="329" t="s">
        <v>4204</v>
      </c>
      <c r="B43" s="324" t="s">
        <v>4204</v>
      </c>
      <c r="C43" s="333">
        <v>2</v>
      </c>
      <c r="D43" s="324" t="s">
        <v>4149</v>
      </c>
      <c r="E43" s="324" t="s">
        <v>4133</v>
      </c>
      <c r="F43" s="326">
        <v>11</v>
      </c>
      <c r="G43" s="326">
        <v>38</v>
      </c>
      <c r="H43" s="324"/>
      <c r="I43" s="324" t="s">
        <v>4151</v>
      </c>
      <c r="J43" s="324"/>
    </row>
    <row r="44" spans="1:10" ht="21">
      <c r="A44" s="327" t="s">
        <v>4205</v>
      </c>
      <c r="B44" s="322" t="s">
        <v>4206</v>
      </c>
      <c r="C44" s="332">
        <v>4</v>
      </c>
      <c r="D44" s="322" t="s">
        <v>4202</v>
      </c>
      <c r="E44" s="322" t="s">
        <v>4112</v>
      </c>
      <c r="F44" s="328">
        <v>13</v>
      </c>
      <c r="G44" s="328">
        <v>45</v>
      </c>
      <c r="H44" s="322"/>
      <c r="I44" s="322" t="s">
        <v>4151</v>
      </c>
      <c r="J44" s="322"/>
    </row>
    <row r="45" spans="1:10">
      <c r="A45" s="329" t="s">
        <v>4207</v>
      </c>
      <c r="B45" s="324" t="s">
        <v>4208</v>
      </c>
      <c r="C45" s="333">
        <v>0</v>
      </c>
      <c r="D45" s="324" t="s">
        <v>4138</v>
      </c>
      <c r="E45" s="324" t="s">
        <v>4112</v>
      </c>
      <c r="F45" s="326">
        <v>20</v>
      </c>
      <c r="G45" s="326">
        <v>0</v>
      </c>
      <c r="H45" s="324" t="s">
        <v>4113</v>
      </c>
      <c r="I45" s="324" t="s">
        <v>4139</v>
      </c>
      <c r="J45" s="324"/>
    </row>
    <row r="46" spans="1:10">
      <c r="A46" s="323" t="s">
        <v>4209</v>
      </c>
      <c r="B46" s="322" t="s">
        <v>4209</v>
      </c>
      <c r="C46" s="332">
        <v>2</v>
      </c>
      <c r="D46" s="322" t="s">
        <v>4210</v>
      </c>
      <c r="E46" s="322" t="s">
        <v>4112</v>
      </c>
      <c r="F46" s="328">
        <v>17</v>
      </c>
      <c r="G46" s="328">
        <v>39</v>
      </c>
      <c r="H46" s="322"/>
      <c r="I46" s="322" t="s">
        <v>4166</v>
      </c>
      <c r="J46" s="322"/>
    </row>
    <row r="47" spans="1:10">
      <c r="A47" s="329" t="s">
        <v>4211</v>
      </c>
      <c r="B47" s="324" t="s">
        <v>4211</v>
      </c>
      <c r="C47" s="333">
        <v>4</v>
      </c>
      <c r="D47" s="324" t="s">
        <v>4157</v>
      </c>
      <c r="E47" s="324" t="s">
        <v>4112</v>
      </c>
      <c r="F47" s="326">
        <v>16</v>
      </c>
      <c r="G47" s="326">
        <v>82</v>
      </c>
      <c r="H47" s="324"/>
      <c r="I47" s="324" t="s">
        <v>4158</v>
      </c>
      <c r="J47" s="324"/>
    </row>
    <row r="48" spans="1:10">
      <c r="A48" s="323" t="s">
        <v>4212</v>
      </c>
      <c r="B48" s="322" t="s">
        <v>4213</v>
      </c>
      <c r="C48" s="332">
        <v>2</v>
      </c>
      <c r="D48" s="322" t="s">
        <v>4132</v>
      </c>
      <c r="E48" s="322" t="s">
        <v>4112</v>
      </c>
      <c r="F48" s="328">
        <v>9</v>
      </c>
      <c r="G48" s="328">
        <v>67</v>
      </c>
      <c r="H48" s="322" t="s">
        <v>4134</v>
      </c>
      <c r="I48" s="322" t="s">
        <v>4214</v>
      </c>
      <c r="J48" s="322"/>
    </row>
    <row r="49" spans="1:10">
      <c r="A49" s="329" t="s">
        <v>4215</v>
      </c>
      <c r="B49" s="324" t="s">
        <v>4216</v>
      </c>
      <c r="C49" s="333">
        <v>0</v>
      </c>
      <c r="D49" s="324" t="s">
        <v>4149</v>
      </c>
      <c r="E49" s="324" t="s">
        <v>4150</v>
      </c>
      <c r="F49" s="326">
        <v>12</v>
      </c>
      <c r="G49" s="326">
        <v>3</v>
      </c>
      <c r="H49" s="324"/>
      <c r="I49" s="324" t="s">
        <v>4151</v>
      </c>
      <c r="J49" s="324"/>
    </row>
    <row r="50" spans="1:10" ht="21">
      <c r="A50" s="323" t="s">
        <v>4217</v>
      </c>
      <c r="B50" s="322" t="s">
        <v>4217</v>
      </c>
      <c r="C50" s="332">
        <v>3</v>
      </c>
      <c r="D50" s="322" t="s">
        <v>4218</v>
      </c>
      <c r="E50" s="322" t="s">
        <v>4112</v>
      </c>
      <c r="F50" s="328">
        <v>16</v>
      </c>
      <c r="G50" s="328">
        <v>58</v>
      </c>
      <c r="H50" s="322"/>
      <c r="I50" s="322" t="s">
        <v>4166</v>
      </c>
      <c r="J50" s="322"/>
    </row>
    <row r="51" spans="1:10">
      <c r="A51" s="325" t="s">
        <v>4219</v>
      </c>
      <c r="B51" s="324" t="s">
        <v>4219</v>
      </c>
      <c r="C51" s="333">
        <v>19</v>
      </c>
      <c r="D51" s="324" t="s">
        <v>4117</v>
      </c>
      <c r="E51" s="324" t="s">
        <v>4133</v>
      </c>
      <c r="F51" s="326">
        <v>18</v>
      </c>
      <c r="G51" s="326">
        <v>189</v>
      </c>
      <c r="H51" s="324"/>
      <c r="I51" s="324" t="s">
        <v>4118</v>
      </c>
      <c r="J51" s="324"/>
    </row>
    <row r="52" spans="1:10">
      <c r="A52" s="327" t="s">
        <v>4220</v>
      </c>
      <c r="B52" s="322" t="s">
        <v>4221</v>
      </c>
      <c r="C52" s="332">
        <v>10</v>
      </c>
      <c r="D52" s="322" t="s">
        <v>4132</v>
      </c>
      <c r="E52" s="322" t="s">
        <v>4133</v>
      </c>
      <c r="F52" s="328">
        <v>16</v>
      </c>
      <c r="G52" s="328">
        <v>161</v>
      </c>
      <c r="H52" s="322" t="s">
        <v>4113</v>
      </c>
      <c r="I52" s="322" t="s">
        <v>4139</v>
      </c>
      <c r="J52" s="322"/>
    </row>
    <row r="53" spans="1:10">
      <c r="A53" s="325" t="s">
        <v>4222</v>
      </c>
      <c r="B53" s="324" t="s">
        <v>4222</v>
      </c>
      <c r="C53" s="333">
        <v>11</v>
      </c>
      <c r="D53" s="324" t="s">
        <v>4132</v>
      </c>
      <c r="E53" s="324" t="s">
        <v>4133</v>
      </c>
      <c r="F53" s="326">
        <v>17</v>
      </c>
      <c r="G53" s="326">
        <v>114</v>
      </c>
      <c r="H53" s="324"/>
      <c r="I53" s="324" t="s">
        <v>4158</v>
      </c>
      <c r="J53" s="324"/>
    </row>
    <row r="54" spans="1:10">
      <c r="A54" s="323" t="s">
        <v>4223</v>
      </c>
      <c r="B54" s="322" t="s">
        <v>4223</v>
      </c>
      <c r="C54" s="332">
        <v>19</v>
      </c>
      <c r="D54" s="322" t="s">
        <v>4157</v>
      </c>
      <c r="E54" s="322" t="s">
        <v>4170</v>
      </c>
      <c r="F54" s="328">
        <v>19</v>
      </c>
      <c r="G54" s="328">
        <v>262</v>
      </c>
      <c r="H54" s="322" t="s">
        <v>4113</v>
      </c>
      <c r="I54" s="322" t="s">
        <v>4158</v>
      </c>
      <c r="J54" s="322"/>
    </row>
    <row r="55" spans="1:10">
      <c r="A55" s="329" t="s">
        <v>4224</v>
      </c>
      <c r="B55" s="324" t="s">
        <v>4224</v>
      </c>
      <c r="C55" s="333">
        <v>5</v>
      </c>
      <c r="D55" s="324" t="s">
        <v>4142</v>
      </c>
      <c r="E55" s="324" t="s">
        <v>4133</v>
      </c>
      <c r="F55" s="326">
        <v>15</v>
      </c>
      <c r="G55" s="326">
        <v>84</v>
      </c>
      <c r="H55" s="324"/>
      <c r="I55" s="324" t="s">
        <v>4139</v>
      </c>
      <c r="J55" s="324"/>
    </row>
    <row r="56" spans="1:10" ht="21">
      <c r="A56" s="323" t="s">
        <v>4225</v>
      </c>
      <c r="B56" s="322" t="s">
        <v>4225</v>
      </c>
      <c r="C56" s="332" t="s">
        <v>5645</v>
      </c>
      <c r="D56" s="322" t="s">
        <v>4129</v>
      </c>
      <c r="E56" s="322" t="s">
        <v>4112</v>
      </c>
      <c r="F56" s="328">
        <v>12</v>
      </c>
      <c r="G56" s="328">
        <v>11</v>
      </c>
      <c r="H56" s="322"/>
      <c r="I56" s="322" t="s">
        <v>4226</v>
      </c>
      <c r="J56" s="322"/>
    </row>
    <row r="57" spans="1:10" ht="21">
      <c r="A57" s="329" t="s">
        <v>4227</v>
      </c>
      <c r="B57" s="324" t="s">
        <v>4228</v>
      </c>
      <c r="C57" s="333">
        <v>2</v>
      </c>
      <c r="D57" s="324" t="s">
        <v>4129</v>
      </c>
      <c r="E57" s="324" t="s">
        <v>4112</v>
      </c>
      <c r="F57" s="326">
        <v>15</v>
      </c>
      <c r="G57" s="326">
        <v>65</v>
      </c>
      <c r="H57" s="324"/>
      <c r="I57" s="324" t="s">
        <v>4226</v>
      </c>
      <c r="J57" s="324"/>
    </row>
    <row r="58" spans="1:10">
      <c r="A58" s="323" t="s">
        <v>4229</v>
      </c>
      <c r="B58" s="322" t="s">
        <v>4230</v>
      </c>
      <c r="C58" s="332">
        <v>4</v>
      </c>
      <c r="D58" s="322" t="s">
        <v>4138</v>
      </c>
      <c r="E58" s="322" t="s">
        <v>4112</v>
      </c>
      <c r="F58" s="328">
        <v>12</v>
      </c>
      <c r="G58" s="328">
        <v>58</v>
      </c>
      <c r="H58" s="322" t="s">
        <v>4113</v>
      </c>
      <c r="I58" s="322" t="s">
        <v>4158</v>
      </c>
      <c r="J58" s="322"/>
    </row>
    <row r="59" spans="1:10">
      <c r="A59" s="325" t="s">
        <v>4231</v>
      </c>
      <c r="B59" s="324" t="s">
        <v>4231</v>
      </c>
      <c r="C59" s="333">
        <v>23</v>
      </c>
      <c r="D59" s="324" t="s">
        <v>4157</v>
      </c>
      <c r="E59" s="324" t="s">
        <v>4170</v>
      </c>
      <c r="F59" s="326">
        <v>22</v>
      </c>
      <c r="G59" s="326">
        <v>275</v>
      </c>
      <c r="H59" s="324"/>
      <c r="I59" s="324" t="s">
        <v>4158</v>
      </c>
      <c r="J59" s="324"/>
    </row>
    <row r="60" spans="1:10">
      <c r="A60" s="323" t="s">
        <v>288</v>
      </c>
      <c r="B60" s="322" t="s">
        <v>276</v>
      </c>
      <c r="C60" s="332">
        <v>2</v>
      </c>
      <c r="D60" s="322" t="s">
        <v>4129</v>
      </c>
      <c r="E60" s="322" t="s">
        <v>4112</v>
      </c>
      <c r="F60" s="328">
        <v>15</v>
      </c>
      <c r="G60" s="328">
        <v>44</v>
      </c>
      <c r="H60" s="322"/>
      <c r="I60" s="322" t="s">
        <v>4130</v>
      </c>
      <c r="J60" s="322"/>
    </row>
    <row r="61" spans="1:10">
      <c r="A61" s="329" t="s">
        <v>4232</v>
      </c>
      <c r="B61" s="324" t="s">
        <v>4232</v>
      </c>
      <c r="C61" s="333">
        <v>4</v>
      </c>
      <c r="D61" s="324" t="s">
        <v>4233</v>
      </c>
      <c r="E61" s="324" t="s">
        <v>4133</v>
      </c>
      <c r="F61" s="326">
        <v>17</v>
      </c>
      <c r="G61" s="326">
        <v>90</v>
      </c>
      <c r="H61" s="324"/>
      <c r="I61" s="324" t="s">
        <v>4139</v>
      </c>
      <c r="J61" s="324"/>
    </row>
    <row r="62" spans="1:10">
      <c r="A62" s="323" t="s">
        <v>4234</v>
      </c>
      <c r="B62" s="322" t="s">
        <v>4234</v>
      </c>
      <c r="C62" s="332">
        <v>5</v>
      </c>
      <c r="D62" s="322" t="s">
        <v>4157</v>
      </c>
      <c r="E62" s="322" t="s">
        <v>4133</v>
      </c>
      <c r="F62" s="328">
        <v>15</v>
      </c>
      <c r="G62" s="328">
        <v>68</v>
      </c>
      <c r="H62" s="322"/>
      <c r="I62" s="322" t="s">
        <v>4158</v>
      </c>
      <c r="J62" s="322"/>
    </row>
    <row r="63" spans="1:10">
      <c r="A63" s="329" t="s">
        <v>4235</v>
      </c>
      <c r="B63" s="324" t="s">
        <v>4236</v>
      </c>
      <c r="C63" s="333">
        <v>3</v>
      </c>
      <c r="D63" s="324" t="s">
        <v>4142</v>
      </c>
      <c r="E63" s="324" t="s">
        <v>4112</v>
      </c>
      <c r="F63" s="326">
        <v>15</v>
      </c>
      <c r="G63" s="326">
        <v>52</v>
      </c>
      <c r="H63" s="324"/>
      <c r="I63" s="324" t="s">
        <v>4151</v>
      </c>
      <c r="J63" s="324"/>
    </row>
    <row r="64" spans="1:10">
      <c r="A64" s="327" t="s">
        <v>4237</v>
      </c>
      <c r="B64" s="322" t="s">
        <v>4238</v>
      </c>
      <c r="C64" s="332">
        <v>7</v>
      </c>
      <c r="D64" s="322" t="s">
        <v>4142</v>
      </c>
      <c r="E64" s="322" t="s">
        <v>4170</v>
      </c>
      <c r="F64" s="328">
        <v>16</v>
      </c>
      <c r="G64" s="328">
        <v>85</v>
      </c>
      <c r="H64" s="322" t="s">
        <v>4134</v>
      </c>
      <c r="I64" s="322" t="s">
        <v>4151</v>
      </c>
      <c r="J64" s="322"/>
    </row>
    <row r="65" spans="1:10">
      <c r="A65" s="329" t="s">
        <v>4239</v>
      </c>
      <c r="B65" s="324" t="s">
        <v>4240</v>
      </c>
      <c r="C65" s="333" t="s">
        <v>5644</v>
      </c>
      <c r="D65" s="324" t="s">
        <v>4149</v>
      </c>
      <c r="E65" s="324" t="s">
        <v>4133</v>
      </c>
      <c r="F65" s="326">
        <v>11</v>
      </c>
      <c r="G65" s="326">
        <v>19</v>
      </c>
      <c r="H65" s="324"/>
      <c r="I65" s="324" t="s">
        <v>4151</v>
      </c>
      <c r="J65" s="324"/>
    </row>
    <row r="66" spans="1:10">
      <c r="A66" s="323" t="s">
        <v>4241</v>
      </c>
      <c r="B66" s="322" t="s">
        <v>4242</v>
      </c>
      <c r="C66" s="332">
        <v>11</v>
      </c>
      <c r="D66" s="322" t="s">
        <v>4142</v>
      </c>
      <c r="E66" s="322" t="s">
        <v>4170</v>
      </c>
      <c r="F66" s="328">
        <v>17</v>
      </c>
      <c r="G66" s="328">
        <v>168</v>
      </c>
      <c r="H66" s="322"/>
      <c r="I66" s="322" t="s">
        <v>4139</v>
      </c>
      <c r="J66" s="322"/>
    </row>
    <row r="67" spans="1:10">
      <c r="A67" s="329" t="s">
        <v>4243</v>
      </c>
      <c r="B67" s="324" t="s">
        <v>4243</v>
      </c>
      <c r="C67" s="333">
        <v>20</v>
      </c>
      <c r="D67" s="324" t="s">
        <v>4157</v>
      </c>
      <c r="E67" s="324" t="s">
        <v>4170</v>
      </c>
      <c r="F67" s="326">
        <v>19</v>
      </c>
      <c r="G67" s="326">
        <v>262</v>
      </c>
      <c r="H67" s="324" t="s">
        <v>4113</v>
      </c>
      <c r="I67" s="324" t="s">
        <v>4158</v>
      </c>
      <c r="J67" s="324"/>
    </row>
    <row r="68" spans="1:10">
      <c r="A68" s="327" t="s">
        <v>4244</v>
      </c>
      <c r="B68" s="322" t="s">
        <v>4244</v>
      </c>
      <c r="C68" s="332">
        <v>22</v>
      </c>
      <c r="D68" s="322" t="s">
        <v>4132</v>
      </c>
      <c r="E68" s="322" t="s">
        <v>4112</v>
      </c>
      <c r="F68" s="328">
        <v>19</v>
      </c>
      <c r="G68" s="328">
        <v>304</v>
      </c>
      <c r="H68" s="322" t="s">
        <v>4113</v>
      </c>
      <c r="I68" s="322" t="s">
        <v>4158</v>
      </c>
      <c r="J68" s="322"/>
    </row>
    <row r="69" spans="1:10">
      <c r="A69" s="329" t="s">
        <v>4245</v>
      </c>
      <c r="B69" s="324" t="s">
        <v>4246</v>
      </c>
      <c r="C69" s="333">
        <v>0</v>
      </c>
      <c r="D69" s="324" t="s">
        <v>4149</v>
      </c>
      <c r="E69" s="324" t="s">
        <v>4175</v>
      </c>
      <c r="F69" s="326">
        <v>13</v>
      </c>
      <c r="G69" s="326">
        <v>1</v>
      </c>
      <c r="H69" s="324"/>
      <c r="I69" s="324" t="s">
        <v>4151</v>
      </c>
      <c r="J69" s="324"/>
    </row>
    <row r="70" spans="1:10">
      <c r="A70" s="323" t="s">
        <v>4247</v>
      </c>
      <c r="B70" s="322" t="s">
        <v>4248</v>
      </c>
      <c r="C70" s="332" t="s">
        <v>5645</v>
      </c>
      <c r="D70" s="322" t="s">
        <v>4149</v>
      </c>
      <c r="E70" s="322" t="s">
        <v>4112</v>
      </c>
      <c r="F70" s="328">
        <v>13</v>
      </c>
      <c r="G70" s="328">
        <v>9</v>
      </c>
      <c r="H70" s="322"/>
      <c r="I70" s="322" t="s">
        <v>4151</v>
      </c>
      <c r="J70" s="322"/>
    </row>
    <row r="71" spans="1:10">
      <c r="A71" s="325" t="s">
        <v>4249</v>
      </c>
      <c r="B71" s="324" t="s">
        <v>4249</v>
      </c>
      <c r="C71" s="333">
        <v>2</v>
      </c>
      <c r="D71" s="324" t="s">
        <v>4132</v>
      </c>
      <c r="E71" s="324" t="s">
        <v>4112</v>
      </c>
      <c r="F71" s="326">
        <v>14</v>
      </c>
      <c r="G71" s="326">
        <v>38</v>
      </c>
      <c r="H71" s="324" t="s">
        <v>4113</v>
      </c>
      <c r="I71" s="324" t="s">
        <v>4139</v>
      </c>
      <c r="J71" s="324"/>
    </row>
    <row r="72" spans="1:10" ht="21">
      <c r="A72" s="323" t="s">
        <v>4250</v>
      </c>
      <c r="B72" s="322" t="s">
        <v>4250</v>
      </c>
      <c r="C72" s="332">
        <v>2</v>
      </c>
      <c r="D72" s="322" t="s">
        <v>4129</v>
      </c>
      <c r="E72" s="322" t="s">
        <v>4112</v>
      </c>
      <c r="F72" s="328">
        <v>13</v>
      </c>
      <c r="G72" s="328">
        <v>67</v>
      </c>
      <c r="H72" s="322"/>
      <c r="I72" s="322" t="s">
        <v>4251</v>
      </c>
      <c r="J72" s="322"/>
    </row>
    <row r="73" spans="1:10">
      <c r="A73" s="325" t="s">
        <v>4252</v>
      </c>
      <c r="B73" s="324" t="s">
        <v>4253</v>
      </c>
      <c r="C73" s="333">
        <v>1</v>
      </c>
      <c r="D73" s="324" t="s">
        <v>4149</v>
      </c>
      <c r="E73" s="324" t="s">
        <v>4133</v>
      </c>
      <c r="F73" s="326">
        <v>13</v>
      </c>
      <c r="G73" s="326">
        <v>30</v>
      </c>
      <c r="H73" s="324"/>
      <c r="I73" s="324" t="s">
        <v>4151</v>
      </c>
      <c r="J73" s="324"/>
    </row>
    <row r="74" spans="1:10" ht="21">
      <c r="A74" s="327" t="s">
        <v>4254</v>
      </c>
      <c r="B74" s="322" t="s">
        <v>4255</v>
      </c>
      <c r="C74" s="332">
        <v>3</v>
      </c>
      <c r="D74" s="322" t="s">
        <v>4149</v>
      </c>
      <c r="E74" s="322" t="s">
        <v>4133</v>
      </c>
      <c r="F74" s="328">
        <v>15</v>
      </c>
      <c r="G74" s="328">
        <v>52</v>
      </c>
      <c r="H74" s="322"/>
      <c r="I74" s="322" t="s">
        <v>4151</v>
      </c>
      <c r="J74" s="322"/>
    </row>
    <row r="75" spans="1:10">
      <c r="A75" s="329" t="s">
        <v>4256</v>
      </c>
      <c r="B75" s="324" t="s">
        <v>4257</v>
      </c>
      <c r="C75" s="333">
        <v>3</v>
      </c>
      <c r="D75" s="324" t="s">
        <v>4142</v>
      </c>
      <c r="E75" s="324" t="s">
        <v>4133</v>
      </c>
      <c r="F75" s="326">
        <v>13</v>
      </c>
      <c r="G75" s="326">
        <v>85</v>
      </c>
      <c r="H75" s="324"/>
      <c r="I75" s="324" t="s">
        <v>4118</v>
      </c>
      <c r="J75" s="324"/>
    </row>
    <row r="76" spans="1:10">
      <c r="A76" s="323" t="s">
        <v>4258</v>
      </c>
      <c r="B76" s="322" t="s">
        <v>4259</v>
      </c>
      <c r="C76" s="332">
        <v>0</v>
      </c>
      <c r="D76" s="322" t="s">
        <v>4149</v>
      </c>
      <c r="E76" s="322" t="s">
        <v>4175</v>
      </c>
      <c r="F76" s="328">
        <v>10</v>
      </c>
      <c r="G76" s="328">
        <v>3</v>
      </c>
      <c r="H76" s="322"/>
      <c r="I76" s="322" t="s">
        <v>4151</v>
      </c>
      <c r="J76" s="322"/>
    </row>
    <row r="77" spans="1:10">
      <c r="A77" s="329" t="s">
        <v>4260</v>
      </c>
      <c r="B77" s="324" t="s">
        <v>4261</v>
      </c>
      <c r="C77" s="333" t="s">
        <v>5644</v>
      </c>
      <c r="D77" s="324" t="s">
        <v>4149</v>
      </c>
      <c r="E77" s="324" t="s">
        <v>4112</v>
      </c>
      <c r="F77" s="326">
        <v>10</v>
      </c>
      <c r="G77" s="326">
        <v>13</v>
      </c>
      <c r="H77" s="324"/>
      <c r="I77" s="324" t="s">
        <v>4151</v>
      </c>
      <c r="J77" s="324"/>
    </row>
    <row r="78" spans="1:10">
      <c r="A78" s="323" t="s">
        <v>4262</v>
      </c>
      <c r="B78" s="322" t="s">
        <v>4262</v>
      </c>
      <c r="C78" s="332">
        <v>2</v>
      </c>
      <c r="D78" s="322" t="s">
        <v>4263</v>
      </c>
      <c r="E78" s="322" t="s">
        <v>4112</v>
      </c>
      <c r="F78" s="328">
        <v>13</v>
      </c>
      <c r="G78" s="328">
        <v>75</v>
      </c>
      <c r="H78" s="322"/>
      <c r="I78" s="322" t="s">
        <v>4264</v>
      </c>
      <c r="J78" s="322"/>
    </row>
    <row r="79" spans="1:10">
      <c r="A79" s="329" t="s">
        <v>4265</v>
      </c>
      <c r="B79" s="324" t="s">
        <v>4266</v>
      </c>
      <c r="C79" s="333">
        <v>2</v>
      </c>
      <c r="D79" s="324" t="s">
        <v>4138</v>
      </c>
      <c r="E79" s="324" t="s">
        <v>4112</v>
      </c>
      <c r="F79" s="326">
        <v>13</v>
      </c>
      <c r="G79" s="326">
        <v>36</v>
      </c>
      <c r="H79" s="324"/>
      <c r="I79" s="324" t="s">
        <v>4158</v>
      </c>
      <c r="J79" s="324"/>
    </row>
    <row r="80" spans="1:10">
      <c r="A80" s="327" t="s">
        <v>4267</v>
      </c>
      <c r="B80" s="322" t="s">
        <v>4268</v>
      </c>
      <c r="C80" s="332">
        <v>5</v>
      </c>
      <c r="D80" s="322" t="s">
        <v>4138</v>
      </c>
      <c r="E80" s="322" t="s">
        <v>4112</v>
      </c>
      <c r="F80" s="328">
        <v>15</v>
      </c>
      <c r="G80" s="328">
        <v>49</v>
      </c>
      <c r="H80" s="322"/>
      <c r="I80" s="322" t="s">
        <v>4158</v>
      </c>
      <c r="J80" s="322"/>
    </row>
    <row r="81" spans="1:10">
      <c r="A81" s="325" t="s">
        <v>4269</v>
      </c>
      <c r="B81" s="324" t="s">
        <v>4269</v>
      </c>
      <c r="C81" s="333">
        <v>6</v>
      </c>
      <c r="D81" s="324" t="s">
        <v>4138</v>
      </c>
      <c r="E81" s="324" t="s">
        <v>4112</v>
      </c>
      <c r="F81" s="326">
        <v>15</v>
      </c>
      <c r="G81" s="326">
        <v>58</v>
      </c>
      <c r="H81" s="324"/>
      <c r="I81" s="324" t="s">
        <v>4158</v>
      </c>
      <c r="J81" s="324"/>
    </row>
    <row r="82" spans="1:10">
      <c r="A82" s="323" t="s">
        <v>4270</v>
      </c>
      <c r="B82" s="322" t="s">
        <v>4271</v>
      </c>
      <c r="C82" s="332">
        <v>5</v>
      </c>
      <c r="D82" s="322" t="s">
        <v>4188</v>
      </c>
      <c r="E82" s="322" t="s">
        <v>4112</v>
      </c>
      <c r="F82" s="328">
        <v>18</v>
      </c>
      <c r="G82" s="328">
        <v>75</v>
      </c>
      <c r="H82" s="322"/>
      <c r="I82" s="322" t="s">
        <v>4166</v>
      </c>
      <c r="J82" s="322"/>
    </row>
    <row r="83" spans="1:10">
      <c r="A83" s="325" t="s">
        <v>4272</v>
      </c>
      <c r="B83" s="324" t="s">
        <v>4273</v>
      </c>
      <c r="C83" s="333">
        <v>3</v>
      </c>
      <c r="D83" s="324" t="s">
        <v>4274</v>
      </c>
      <c r="E83" s="324" t="s">
        <v>4150</v>
      </c>
      <c r="F83" s="326">
        <v>13</v>
      </c>
      <c r="G83" s="326">
        <v>45</v>
      </c>
      <c r="H83" s="324"/>
      <c r="I83" s="324" t="s">
        <v>4158</v>
      </c>
      <c r="J83" s="324"/>
    </row>
    <row r="84" spans="1:10" ht="21">
      <c r="A84" s="323" t="s">
        <v>4275</v>
      </c>
      <c r="B84" s="322" t="s">
        <v>4276</v>
      </c>
      <c r="C84" s="332">
        <v>3</v>
      </c>
      <c r="D84" s="322" t="s">
        <v>4129</v>
      </c>
      <c r="E84" s="322" t="s">
        <v>4112</v>
      </c>
      <c r="F84" s="328">
        <v>17</v>
      </c>
      <c r="G84" s="328">
        <v>66</v>
      </c>
      <c r="H84" s="322"/>
      <c r="I84" s="322" t="s">
        <v>4226</v>
      </c>
      <c r="J84" s="322"/>
    </row>
    <row r="85" spans="1:10">
      <c r="A85" s="325" t="s">
        <v>4277</v>
      </c>
      <c r="B85" s="324" t="s">
        <v>4278</v>
      </c>
      <c r="C85" s="333">
        <v>3</v>
      </c>
      <c r="D85" s="324" t="s">
        <v>4138</v>
      </c>
      <c r="E85" s="324" t="s">
        <v>4112</v>
      </c>
      <c r="F85" s="326">
        <v>13</v>
      </c>
      <c r="G85" s="326">
        <v>30</v>
      </c>
      <c r="H85" s="324" t="s">
        <v>4113</v>
      </c>
      <c r="I85" s="324" t="s">
        <v>4158</v>
      </c>
      <c r="J85" s="324"/>
    </row>
    <row r="86" spans="1:10">
      <c r="A86" s="323" t="s">
        <v>4279</v>
      </c>
      <c r="B86" s="322" t="s">
        <v>4280</v>
      </c>
      <c r="C86" s="332" t="s">
        <v>5644</v>
      </c>
      <c r="D86" s="322" t="s">
        <v>4281</v>
      </c>
      <c r="E86" s="322" t="s">
        <v>4112</v>
      </c>
      <c r="F86" s="328">
        <v>15</v>
      </c>
      <c r="G86" s="328">
        <v>11</v>
      </c>
      <c r="H86" s="322" t="s">
        <v>4134</v>
      </c>
      <c r="I86" s="322" t="s">
        <v>4139</v>
      </c>
      <c r="J86" s="322"/>
    </row>
    <row r="87" spans="1:10">
      <c r="A87" s="329" t="s">
        <v>4282</v>
      </c>
      <c r="B87" s="324" t="s">
        <v>4283</v>
      </c>
      <c r="C87" s="333" t="s">
        <v>5645</v>
      </c>
      <c r="D87" s="324" t="s">
        <v>4188</v>
      </c>
      <c r="E87" s="324" t="s">
        <v>4150</v>
      </c>
      <c r="F87" s="326">
        <v>13</v>
      </c>
      <c r="G87" s="326">
        <v>4</v>
      </c>
      <c r="H87" s="324"/>
      <c r="I87" s="324" t="s">
        <v>4139</v>
      </c>
      <c r="J87" s="324"/>
    </row>
    <row r="88" spans="1:10">
      <c r="A88" s="323" t="s">
        <v>4284</v>
      </c>
      <c r="B88" s="322" t="s">
        <v>4284</v>
      </c>
      <c r="C88" s="332">
        <v>5</v>
      </c>
      <c r="D88" s="322" t="s">
        <v>4142</v>
      </c>
      <c r="E88" s="322" t="s">
        <v>4133</v>
      </c>
      <c r="F88" s="328">
        <v>17</v>
      </c>
      <c r="G88" s="328">
        <v>94</v>
      </c>
      <c r="H88" s="322"/>
      <c r="I88" s="322" t="s">
        <v>4151</v>
      </c>
      <c r="J88" s="322"/>
    </row>
    <row r="89" spans="1:10">
      <c r="A89" s="325" t="s">
        <v>4285</v>
      </c>
      <c r="B89" s="324" t="s">
        <v>4285</v>
      </c>
      <c r="C89" s="333">
        <v>3</v>
      </c>
      <c r="D89" s="324" t="s">
        <v>4157</v>
      </c>
      <c r="E89" s="324" t="s">
        <v>4112</v>
      </c>
      <c r="F89" s="326">
        <v>14</v>
      </c>
      <c r="G89" s="326">
        <v>52</v>
      </c>
      <c r="H89" s="324"/>
      <c r="I89" s="324" t="s">
        <v>4158</v>
      </c>
      <c r="J89" s="324"/>
    </row>
    <row r="90" spans="1:10" ht="21">
      <c r="A90" s="323" t="s">
        <v>4286</v>
      </c>
      <c r="B90" s="322" t="s">
        <v>4286</v>
      </c>
      <c r="C90" s="332">
        <v>5</v>
      </c>
      <c r="D90" s="322" t="s">
        <v>2918</v>
      </c>
      <c r="E90" s="322" t="s">
        <v>4112</v>
      </c>
      <c r="F90" s="328">
        <v>19</v>
      </c>
      <c r="G90" s="328">
        <v>82</v>
      </c>
      <c r="H90" s="322" t="s">
        <v>4113</v>
      </c>
      <c r="I90" s="322" t="s">
        <v>4155</v>
      </c>
      <c r="J90" s="322"/>
    </row>
    <row r="91" spans="1:10">
      <c r="A91" s="325" t="s">
        <v>4287</v>
      </c>
      <c r="B91" s="324" t="s">
        <v>4287</v>
      </c>
      <c r="C91" s="333">
        <v>8</v>
      </c>
      <c r="D91" s="324" t="s">
        <v>4194</v>
      </c>
      <c r="E91" s="324" t="s">
        <v>4112</v>
      </c>
      <c r="F91" s="326">
        <v>16</v>
      </c>
      <c r="G91" s="326">
        <v>120</v>
      </c>
      <c r="H91" s="324"/>
      <c r="I91" s="324" t="s">
        <v>4139</v>
      </c>
      <c r="J91" s="324"/>
    </row>
    <row r="92" spans="1:10">
      <c r="A92" s="323" t="s">
        <v>4288</v>
      </c>
      <c r="B92" s="322" t="s">
        <v>4289</v>
      </c>
      <c r="C92" s="332">
        <v>5</v>
      </c>
      <c r="D92" s="322" t="s">
        <v>4142</v>
      </c>
      <c r="E92" s="322" t="s">
        <v>4133</v>
      </c>
      <c r="F92" s="328">
        <v>14</v>
      </c>
      <c r="G92" s="328">
        <v>84</v>
      </c>
      <c r="H92" s="322"/>
      <c r="I92" s="322" t="s">
        <v>4151</v>
      </c>
      <c r="J92" s="322"/>
    </row>
    <row r="93" spans="1:10">
      <c r="A93" s="329" t="s">
        <v>4290</v>
      </c>
      <c r="B93" s="324" t="s">
        <v>4291</v>
      </c>
      <c r="C93" s="333">
        <v>2</v>
      </c>
      <c r="D93" s="324" t="s">
        <v>4142</v>
      </c>
      <c r="E93" s="324" t="s">
        <v>4133</v>
      </c>
      <c r="F93" s="326">
        <v>12</v>
      </c>
      <c r="G93" s="326">
        <v>45</v>
      </c>
      <c r="H93" s="324"/>
      <c r="I93" s="324" t="s">
        <v>4114</v>
      </c>
      <c r="J93" s="324"/>
    </row>
    <row r="94" spans="1:10">
      <c r="A94" s="323" t="s">
        <v>4292</v>
      </c>
      <c r="B94" s="322" t="s">
        <v>4293</v>
      </c>
      <c r="C94" s="332">
        <v>0</v>
      </c>
      <c r="D94" s="322" t="s">
        <v>4149</v>
      </c>
      <c r="E94" s="322" t="s">
        <v>4112</v>
      </c>
      <c r="F94" s="328">
        <v>13</v>
      </c>
      <c r="G94" s="328">
        <v>4</v>
      </c>
      <c r="H94" s="322"/>
      <c r="I94" s="322" t="s">
        <v>4151</v>
      </c>
      <c r="J94" s="322"/>
    </row>
    <row r="95" spans="1:10">
      <c r="A95" s="329" t="s">
        <v>4294</v>
      </c>
      <c r="B95" s="324" t="s">
        <v>4295</v>
      </c>
      <c r="C95" s="333">
        <v>14</v>
      </c>
      <c r="D95" s="324" t="s">
        <v>4132</v>
      </c>
      <c r="E95" s="324" t="s">
        <v>4133</v>
      </c>
      <c r="F95" s="326">
        <v>10</v>
      </c>
      <c r="G95" s="326">
        <v>210</v>
      </c>
      <c r="H95" s="324" t="s">
        <v>4134</v>
      </c>
      <c r="I95" s="324" t="s">
        <v>4118</v>
      </c>
      <c r="J95" s="324" t="s">
        <v>4135</v>
      </c>
    </row>
    <row r="96" spans="1:10">
      <c r="A96" s="323" t="s">
        <v>4296</v>
      </c>
      <c r="B96" s="322" t="s">
        <v>4297</v>
      </c>
      <c r="C96" s="332">
        <v>0</v>
      </c>
      <c r="D96" s="322" t="s">
        <v>4149</v>
      </c>
      <c r="E96" s="322" t="s">
        <v>4150</v>
      </c>
      <c r="F96" s="328">
        <v>12</v>
      </c>
      <c r="G96" s="328">
        <v>3</v>
      </c>
      <c r="H96" s="322"/>
      <c r="I96" s="322" t="s">
        <v>4151</v>
      </c>
      <c r="J96" s="322"/>
    </row>
    <row r="97" spans="1:10">
      <c r="A97" s="329" t="s">
        <v>4298</v>
      </c>
      <c r="B97" s="324" t="s">
        <v>4299</v>
      </c>
      <c r="C97" s="333" t="s">
        <v>5646</v>
      </c>
      <c r="D97" s="324" t="s">
        <v>4300</v>
      </c>
      <c r="E97" s="324" t="s">
        <v>4112</v>
      </c>
      <c r="F97" s="326">
        <v>12</v>
      </c>
      <c r="G97" s="326">
        <v>18</v>
      </c>
      <c r="H97" s="324"/>
      <c r="I97" s="324" t="s">
        <v>4158</v>
      </c>
      <c r="J97" s="324"/>
    </row>
    <row r="98" spans="1:10">
      <c r="A98" s="323" t="s">
        <v>753</v>
      </c>
      <c r="B98" s="322" t="s">
        <v>4301</v>
      </c>
      <c r="C98" s="332" t="s">
        <v>5645</v>
      </c>
      <c r="D98" s="322" t="s">
        <v>4149</v>
      </c>
      <c r="E98" s="322" t="s">
        <v>4133</v>
      </c>
      <c r="F98" s="328">
        <v>9</v>
      </c>
      <c r="G98" s="328">
        <v>15</v>
      </c>
      <c r="H98" s="322"/>
      <c r="I98" s="322" t="s">
        <v>4151</v>
      </c>
      <c r="J98" s="322"/>
    </row>
    <row r="99" spans="1:10">
      <c r="A99" s="329" t="s">
        <v>3251</v>
      </c>
      <c r="B99" s="324" t="s">
        <v>3251</v>
      </c>
      <c r="C99" s="333">
        <v>9</v>
      </c>
      <c r="D99" s="324" t="s">
        <v>4129</v>
      </c>
      <c r="E99" s="324" t="s">
        <v>4112</v>
      </c>
      <c r="F99" s="326">
        <v>18</v>
      </c>
      <c r="G99" s="326">
        <v>143</v>
      </c>
      <c r="H99" s="324"/>
      <c r="I99" s="324" t="s">
        <v>4130</v>
      </c>
      <c r="J99" s="324"/>
    </row>
    <row r="100" spans="1:10" ht="21">
      <c r="A100" s="327" t="s">
        <v>4302</v>
      </c>
      <c r="B100" s="322" t="s">
        <v>4303</v>
      </c>
      <c r="C100" s="332" t="s">
        <v>5646</v>
      </c>
      <c r="D100" s="322" t="s">
        <v>4304</v>
      </c>
      <c r="E100" s="322" t="s">
        <v>4112</v>
      </c>
      <c r="F100" s="328">
        <v>13</v>
      </c>
      <c r="G100" s="328">
        <v>22</v>
      </c>
      <c r="H100" s="322"/>
      <c r="I100" s="322" t="s">
        <v>4130</v>
      </c>
      <c r="J100" s="322"/>
    </row>
    <row r="101" spans="1:10">
      <c r="A101" s="329" t="s">
        <v>4305</v>
      </c>
      <c r="B101" s="324" t="s">
        <v>4306</v>
      </c>
      <c r="C101" s="333">
        <v>2</v>
      </c>
      <c r="D101" s="324" t="s">
        <v>4142</v>
      </c>
      <c r="E101" s="324" t="s">
        <v>4133</v>
      </c>
      <c r="F101" s="326">
        <v>13</v>
      </c>
      <c r="G101" s="326">
        <v>51</v>
      </c>
      <c r="H101" s="324"/>
      <c r="I101" s="324" t="s">
        <v>4151</v>
      </c>
      <c r="J101" s="324"/>
    </row>
    <row r="102" spans="1:10">
      <c r="A102" s="323" t="s">
        <v>4307</v>
      </c>
      <c r="B102" s="322" t="s">
        <v>4307</v>
      </c>
      <c r="C102" s="332">
        <v>6</v>
      </c>
      <c r="D102" s="322" t="s">
        <v>4157</v>
      </c>
      <c r="E102" s="322" t="s">
        <v>4133</v>
      </c>
      <c r="F102" s="328">
        <v>15</v>
      </c>
      <c r="G102" s="328">
        <v>84</v>
      </c>
      <c r="H102" s="322" t="s">
        <v>4113</v>
      </c>
      <c r="I102" s="322" t="s">
        <v>4158</v>
      </c>
      <c r="J102" s="322"/>
    </row>
    <row r="103" spans="1:10" ht="21">
      <c r="A103" s="325" t="s">
        <v>4308</v>
      </c>
      <c r="B103" s="324" t="s">
        <v>4309</v>
      </c>
      <c r="C103" s="333">
        <v>5</v>
      </c>
      <c r="D103" s="324" t="s">
        <v>4129</v>
      </c>
      <c r="E103" s="324" t="s">
        <v>4112</v>
      </c>
      <c r="F103" s="326">
        <v>16</v>
      </c>
      <c r="G103" s="326">
        <v>65</v>
      </c>
      <c r="H103" s="324"/>
      <c r="I103" s="324" t="s">
        <v>4130</v>
      </c>
      <c r="J103" s="324"/>
    </row>
    <row r="104" spans="1:10">
      <c r="A104" s="323" t="s">
        <v>4310</v>
      </c>
      <c r="B104" s="322" t="s">
        <v>4311</v>
      </c>
      <c r="C104" s="332">
        <v>0</v>
      </c>
      <c r="D104" s="322" t="s">
        <v>4149</v>
      </c>
      <c r="E104" s="322" t="s">
        <v>4175</v>
      </c>
      <c r="F104" s="328">
        <v>12</v>
      </c>
      <c r="G104" s="328">
        <v>2</v>
      </c>
      <c r="H104" s="322"/>
      <c r="I104" s="322" t="s">
        <v>4151</v>
      </c>
      <c r="J104" s="322"/>
    </row>
    <row r="105" spans="1:10">
      <c r="A105" s="329" t="s">
        <v>4312</v>
      </c>
      <c r="B105" s="324" t="s">
        <v>4313</v>
      </c>
      <c r="C105" s="333">
        <v>0</v>
      </c>
      <c r="D105" s="324" t="s">
        <v>4149</v>
      </c>
      <c r="E105" s="324" t="s">
        <v>4175</v>
      </c>
      <c r="F105" s="326">
        <v>12</v>
      </c>
      <c r="G105" s="326">
        <v>1</v>
      </c>
      <c r="H105" s="324" t="s">
        <v>4113</v>
      </c>
      <c r="I105" s="324" t="s">
        <v>4151</v>
      </c>
      <c r="J105" s="324"/>
    </row>
    <row r="106" spans="1:10" ht="30">
      <c r="A106" s="323" t="s">
        <v>4314</v>
      </c>
      <c r="B106" s="322" t="s">
        <v>4315</v>
      </c>
      <c r="C106" s="332" t="s">
        <v>5644</v>
      </c>
      <c r="D106" s="322" t="s">
        <v>4149</v>
      </c>
      <c r="E106" s="322" t="s">
        <v>4133</v>
      </c>
      <c r="F106" s="328">
        <v>13</v>
      </c>
      <c r="G106" s="328">
        <v>22</v>
      </c>
      <c r="H106" s="322" t="s">
        <v>4113</v>
      </c>
      <c r="I106" s="322" t="s">
        <v>4151</v>
      </c>
      <c r="J106" s="322"/>
    </row>
    <row r="107" spans="1:10">
      <c r="A107" s="329" t="s">
        <v>756</v>
      </c>
      <c r="B107" s="324" t="s">
        <v>4316</v>
      </c>
      <c r="C107" s="333" t="s">
        <v>5646</v>
      </c>
      <c r="D107" s="324" t="s">
        <v>4149</v>
      </c>
      <c r="E107" s="324" t="s">
        <v>4133</v>
      </c>
      <c r="F107" s="326">
        <v>11</v>
      </c>
      <c r="G107" s="326">
        <v>19</v>
      </c>
      <c r="H107" s="324"/>
      <c r="I107" s="324" t="s">
        <v>4151</v>
      </c>
      <c r="J107" s="324"/>
    </row>
    <row r="108" spans="1:10" ht="30">
      <c r="A108" s="323" t="s">
        <v>4317</v>
      </c>
      <c r="B108" s="322" t="s">
        <v>4318</v>
      </c>
      <c r="C108" s="332" t="s">
        <v>5646</v>
      </c>
      <c r="D108" s="322" t="s">
        <v>4138</v>
      </c>
      <c r="E108" s="322" t="s">
        <v>4133</v>
      </c>
      <c r="F108" s="328">
        <v>13</v>
      </c>
      <c r="G108" s="328">
        <v>22</v>
      </c>
      <c r="H108" s="322"/>
      <c r="I108" s="322" t="s">
        <v>4118</v>
      </c>
      <c r="J108" s="322"/>
    </row>
    <row r="109" spans="1:10">
      <c r="A109" s="329" t="s">
        <v>759</v>
      </c>
      <c r="B109" s="324" t="s">
        <v>4319</v>
      </c>
      <c r="C109" s="333" t="s">
        <v>5644</v>
      </c>
      <c r="D109" s="324" t="s">
        <v>4149</v>
      </c>
      <c r="E109" s="324" t="s">
        <v>4133</v>
      </c>
      <c r="F109" s="326">
        <v>10</v>
      </c>
      <c r="G109" s="326">
        <v>13</v>
      </c>
      <c r="H109" s="324"/>
      <c r="I109" s="324" t="s">
        <v>4151</v>
      </c>
      <c r="J109" s="324"/>
    </row>
    <row r="110" spans="1:10">
      <c r="A110" s="323" t="s">
        <v>760</v>
      </c>
      <c r="B110" s="322" t="s">
        <v>4320</v>
      </c>
      <c r="C110" s="332" t="s">
        <v>5644</v>
      </c>
      <c r="D110" s="322" t="s">
        <v>4149</v>
      </c>
      <c r="E110" s="322" t="s">
        <v>4133</v>
      </c>
      <c r="F110" s="328">
        <v>10</v>
      </c>
      <c r="G110" s="328">
        <v>19</v>
      </c>
      <c r="H110" s="322"/>
      <c r="I110" s="322" t="s">
        <v>4151</v>
      </c>
      <c r="J110" s="322"/>
    </row>
    <row r="111" spans="1:10">
      <c r="A111" s="329" t="s">
        <v>4321</v>
      </c>
      <c r="B111" s="324" t="s">
        <v>4322</v>
      </c>
      <c r="C111" s="333">
        <v>3</v>
      </c>
      <c r="D111" s="324" t="s">
        <v>4129</v>
      </c>
      <c r="E111" s="324" t="s">
        <v>4112</v>
      </c>
      <c r="F111" s="326">
        <v>18</v>
      </c>
      <c r="G111" s="326">
        <v>52</v>
      </c>
      <c r="H111" s="324"/>
      <c r="I111" s="324" t="s">
        <v>4130</v>
      </c>
      <c r="J111" s="324"/>
    </row>
    <row r="112" spans="1:10">
      <c r="A112" s="323" t="s">
        <v>4323</v>
      </c>
      <c r="B112" s="322" t="s">
        <v>4324</v>
      </c>
      <c r="C112" s="332">
        <v>17</v>
      </c>
      <c r="D112" s="322" t="s">
        <v>4138</v>
      </c>
      <c r="E112" s="322" t="s">
        <v>4112</v>
      </c>
      <c r="F112" s="328">
        <v>20</v>
      </c>
      <c r="G112" s="328">
        <v>180</v>
      </c>
      <c r="H112" s="322"/>
      <c r="I112" s="322" t="s">
        <v>4158</v>
      </c>
      <c r="J112" s="322"/>
    </row>
    <row r="113" spans="1:10">
      <c r="A113" s="329" t="s">
        <v>4325</v>
      </c>
      <c r="B113" s="324" t="s">
        <v>4326</v>
      </c>
      <c r="C113" s="333">
        <v>8</v>
      </c>
      <c r="D113" s="324" t="s">
        <v>4129</v>
      </c>
      <c r="E113" s="324" t="s">
        <v>4112</v>
      </c>
      <c r="F113" s="326">
        <v>18</v>
      </c>
      <c r="G113" s="326">
        <v>153</v>
      </c>
      <c r="H113" s="324"/>
      <c r="I113" s="324" t="s">
        <v>4130</v>
      </c>
      <c r="J113" s="324"/>
    </row>
    <row r="114" spans="1:10" ht="21">
      <c r="A114" s="327" t="s">
        <v>4327</v>
      </c>
      <c r="B114" s="322" t="s">
        <v>4328</v>
      </c>
      <c r="C114" s="332">
        <v>5</v>
      </c>
      <c r="D114" s="322" t="s">
        <v>4129</v>
      </c>
      <c r="E114" s="322" t="s">
        <v>4112</v>
      </c>
      <c r="F114" s="328">
        <v>20</v>
      </c>
      <c r="G114" s="328">
        <v>84</v>
      </c>
      <c r="H114" s="322"/>
      <c r="I114" s="322" t="s">
        <v>4203</v>
      </c>
      <c r="J114" s="322"/>
    </row>
    <row r="115" spans="1:10">
      <c r="A115" s="329" t="s">
        <v>4329</v>
      </c>
      <c r="B115" s="324" t="s">
        <v>4330</v>
      </c>
      <c r="C115" s="333">
        <v>0</v>
      </c>
      <c r="D115" s="324" t="s">
        <v>4149</v>
      </c>
      <c r="E115" s="324" t="s">
        <v>4112</v>
      </c>
      <c r="F115" s="326">
        <v>10</v>
      </c>
      <c r="G115" s="326">
        <v>4</v>
      </c>
      <c r="H115" s="324"/>
      <c r="I115" s="324" t="s">
        <v>4151</v>
      </c>
      <c r="J115" s="324"/>
    </row>
    <row r="116" spans="1:10">
      <c r="A116" s="323" t="s">
        <v>4331</v>
      </c>
      <c r="B116" s="322" t="s">
        <v>4332</v>
      </c>
      <c r="C116" s="332" t="s">
        <v>5646</v>
      </c>
      <c r="D116" s="322" t="s">
        <v>4149</v>
      </c>
      <c r="E116" s="322" t="s">
        <v>4133</v>
      </c>
      <c r="F116" s="328">
        <v>11</v>
      </c>
      <c r="G116" s="328">
        <v>19</v>
      </c>
      <c r="H116" s="322"/>
      <c r="I116" s="322" t="s">
        <v>4151</v>
      </c>
      <c r="J116" s="322"/>
    </row>
    <row r="117" spans="1:10" ht="30">
      <c r="A117" s="329" t="s">
        <v>4333</v>
      </c>
      <c r="B117" s="324" t="s">
        <v>4334</v>
      </c>
      <c r="C117" s="333" t="s">
        <v>5646</v>
      </c>
      <c r="D117" s="324" t="s">
        <v>4149</v>
      </c>
      <c r="E117" s="324" t="s">
        <v>4133</v>
      </c>
      <c r="F117" s="326">
        <v>11</v>
      </c>
      <c r="G117" s="326">
        <v>19</v>
      </c>
      <c r="H117" s="324"/>
      <c r="I117" s="324" t="s">
        <v>4151</v>
      </c>
      <c r="J117" s="324"/>
    </row>
    <row r="118" spans="1:10">
      <c r="A118" s="323" t="s">
        <v>4335</v>
      </c>
      <c r="B118" s="322" t="s">
        <v>4336</v>
      </c>
      <c r="C118" s="332">
        <v>1</v>
      </c>
      <c r="D118" s="322" t="s">
        <v>4142</v>
      </c>
      <c r="E118" s="322" t="s">
        <v>4112</v>
      </c>
      <c r="F118" s="328">
        <v>12</v>
      </c>
      <c r="G118" s="328">
        <v>39</v>
      </c>
      <c r="H118" s="322"/>
      <c r="I118" s="322" t="s">
        <v>4139</v>
      </c>
      <c r="J118" s="322"/>
    </row>
    <row r="119" spans="1:10">
      <c r="A119" s="329" t="s">
        <v>4337</v>
      </c>
      <c r="B119" s="324" t="s">
        <v>4338</v>
      </c>
      <c r="C119" s="333" t="s">
        <v>5644</v>
      </c>
      <c r="D119" s="324" t="s">
        <v>4274</v>
      </c>
      <c r="E119" s="324" t="s">
        <v>4112</v>
      </c>
      <c r="F119" s="326">
        <v>13</v>
      </c>
      <c r="G119" s="326">
        <v>22</v>
      </c>
      <c r="H119" s="324"/>
      <c r="I119" s="324" t="s">
        <v>4339</v>
      </c>
      <c r="J119" s="324"/>
    </row>
    <row r="120" spans="1:10">
      <c r="A120" s="323" t="s">
        <v>4340</v>
      </c>
      <c r="B120" s="322" t="s">
        <v>4341</v>
      </c>
      <c r="C120" s="332" t="s">
        <v>5645</v>
      </c>
      <c r="D120" s="322" t="s">
        <v>4149</v>
      </c>
      <c r="E120" s="322" t="s">
        <v>4112</v>
      </c>
      <c r="F120" s="328">
        <v>12</v>
      </c>
      <c r="G120" s="328">
        <v>5</v>
      </c>
      <c r="H120" s="322"/>
      <c r="I120" s="322" t="s">
        <v>4151</v>
      </c>
      <c r="J120" s="322"/>
    </row>
    <row r="121" spans="1:10" ht="30">
      <c r="A121" s="329" t="s">
        <v>4342</v>
      </c>
      <c r="B121" s="324" t="s">
        <v>4343</v>
      </c>
      <c r="C121" s="333">
        <v>1</v>
      </c>
      <c r="D121" s="324" t="s">
        <v>4149</v>
      </c>
      <c r="E121" s="324" t="s">
        <v>4133</v>
      </c>
      <c r="F121" s="326">
        <v>12</v>
      </c>
      <c r="G121" s="326">
        <v>26</v>
      </c>
      <c r="H121" s="324"/>
      <c r="I121" s="324" t="s">
        <v>4151</v>
      </c>
      <c r="J121" s="324"/>
    </row>
    <row r="122" spans="1:10">
      <c r="A122" s="323" t="s">
        <v>4344</v>
      </c>
      <c r="B122" s="322" t="s">
        <v>4345</v>
      </c>
      <c r="C122" s="332">
        <v>6</v>
      </c>
      <c r="D122" s="322" t="s">
        <v>4142</v>
      </c>
      <c r="E122" s="322" t="s">
        <v>4133</v>
      </c>
      <c r="F122" s="328">
        <v>14</v>
      </c>
      <c r="G122" s="328">
        <v>114</v>
      </c>
      <c r="H122" s="322" t="s">
        <v>4113</v>
      </c>
      <c r="I122" s="322" t="s">
        <v>4158</v>
      </c>
      <c r="J122" s="322"/>
    </row>
    <row r="123" spans="1:10">
      <c r="A123" s="329" t="s">
        <v>4346</v>
      </c>
      <c r="B123" s="324" t="s">
        <v>4346</v>
      </c>
      <c r="C123" s="333" t="s">
        <v>5646</v>
      </c>
      <c r="D123" s="324" t="s">
        <v>4142</v>
      </c>
      <c r="E123" s="324" t="s">
        <v>4150</v>
      </c>
      <c r="F123" s="326">
        <v>14</v>
      </c>
      <c r="G123" s="326">
        <v>18</v>
      </c>
      <c r="H123" s="324"/>
      <c r="I123" s="324" t="s">
        <v>4158</v>
      </c>
      <c r="J123" s="324"/>
    </row>
    <row r="124" spans="1:10">
      <c r="A124" s="323" t="s">
        <v>4347</v>
      </c>
      <c r="B124" s="322" t="s">
        <v>4347</v>
      </c>
      <c r="C124" s="332">
        <v>3</v>
      </c>
      <c r="D124" s="322" t="s">
        <v>4142</v>
      </c>
      <c r="E124" s="322" t="s">
        <v>4112</v>
      </c>
      <c r="F124" s="328">
        <v>15</v>
      </c>
      <c r="G124" s="328">
        <v>66</v>
      </c>
      <c r="H124" s="322"/>
      <c r="I124" s="322" t="s">
        <v>4158</v>
      </c>
      <c r="J124" s="322"/>
    </row>
    <row r="125" spans="1:10">
      <c r="A125" s="329" t="s">
        <v>4348</v>
      </c>
      <c r="B125" s="324" t="s">
        <v>4349</v>
      </c>
      <c r="C125" s="333">
        <v>0</v>
      </c>
      <c r="D125" s="324" t="s">
        <v>4149</v>
      </c>
      <c r="E125" s="324" t="s">
        <v>4175</v>
      </c>
      <c r="F125" s="326">
        <v>11</v>
      </c>
      <c r="G125" s="326">
        <v>1</v>
      </c>
      <c r="H125" s="324" t="s">
        <v>4113</v>
      </c>
      <c r="I125" s="324" t="s">
        <v>4151</v>
      </c>
      <c r="J125" s="324"/>
    </row>
    <row r="126" spans="1:10">
      <c r="A126" s="323" t="s">
        <v>4350</v>
      </c>
      <c r="B126" s="322" t="s">
        <v>4351</v>
      </c>
      <c r="C126" s="332" t="s">
        <v>5644</v>
      </c>
      <c r="D126" s="322" t="s">
        <v>4149</v>
      </c>
      <c r="E126" s="322" t="s">
        <v>4133</v>
      </c>
      <c r="F126" s="328">
        <v>12</v>
      </c>
      <c r="G126" s="328">
        <v>19</v>
      </c>
      <c r="H126" s="322" t="s">
        <v>4113</v>
      </c>
      <c r="I126" s="322" t="s">
        <v>4214</v>
      </c>
      <c r="J126" s="322"/>
    </row>
    <row r="127" spans="1:10">
      <c r="A127" s="329" t="s">
        <v>4352</v>
      </c>
      <c r="B127" s="324" t="s">
        <v>4352</v>
      </c>
      <c r="C127" s="333">
        <v>4</v>
      </c>
      <c r="D127" s="324" t="s">
        <v>4132</v>
      </c>
      <c r="E127" s="324" t="s">
        <v>4133</v>
      </c>
      <c r="F127" s="326">
        <v>16</v>
      </c>
      <c r="G127" s="326">
        <v>93</v>
      </c>
      <c r="H127" s="324" t="s">
        <v>4134</v>
      </c>
      <c r="I127" s="324" t="s">
        <v>4158</v>
      </c>
      <c r="J127" s="324"/>
    </row>
    <row r="128" spans="1:10">
      <c r="A128" s="323" t="s">
        <v>4353</v>
      </c>
      <c r="B128" s="322" t="s">
        <v>4353</v>
      </c>
      <c r="C128" s="332" t="s">
        <v>5646</v>
      </c>
      <c r="D128" s="322" t="s">
        <v>4142</v>
      </c>
      <c r="E128" s="322" t="s">
        <v>4150</v>
      </c>
      <c r="F128" s="328">
        <v>11</v>
      </c>
      <c r="G128" s="328">
        <v>27</v>
      </c>
      <c r="H128" s="322" t="s">
        <v>4113</v>
      </c>
      <c r="I128" s="322" t="s">
        <v>4151</v>
      </c>
      <c r="J128" s="322"/>
    </row>
    <row r="129" spans="1:10">
      <c r="A129" s="329" t="s">
        <v>4354</v>
      </c>
      <c r="B129" s="324" t="s">
        <v>4355</v>
      </c>
      <c r="C129" s="333">
        <v>0</v>
      </c>
      <c r="D129" s="324" t="s">
        <v>4129</v>
      </c>
      <c r="E129" s="324" t="s">
        <v>4112</v>
      </c>
      <c r="F129" s="326">
        <v>16</v>
      </c>
      <c r="G129" s="326">
        <v>13</v>
      </c>
      <c r="H129" s="324"/>
      <c r="I129" s="324" t="s">
        <v>4130</v>
      </c>
      <c r="J129" s="324"/>
    </row>
    <row r="130" spans="1:10">
      <c r="A130" s="323" t="s">
        <v>4356</v>
      </c>
      <c r="B130" s="322" t="s">
        <v>4357</v>
      </c>
      <c r="C130" s="332">
        <v>0</v>
      </c>
      <c r="D130" s="322" t="s">
        <v>4129</v>
      </c>
      <c r="E130" s="322" t="s">
        <v>4112</v>
      </c>
      <c r="F130" s="328">
        <v>16</v>
      </c>
      <c r="G130" s="328">
        <v>19</v>
      </c>
      <c r="H130" s="322"/>
      <c r="I130" s="322" t="s">
        <v>4130</v>
      </c>
      <c r="J130" s="322"/>
    </row>
    <row r="131" spans="1:10">
      <c r="A131" s="329" t="s">
        <v>4358</v>
      </c>
      <c r="B131" s="324" t="s">
        <v>4359</v>
      </c>
      <c r="C131" s="333">
        <v>0</v>
      </c>
      <c r="D131" s="324" t="s">
        <v>4129</v>
      </c>
      <c r="E131" s="324" t="s">
        <v>4112</v>
      </c>
      <c r="F131" s="326">
        <v>16</v>
      </c>
      <c r="G131" s="326">
        <v>26</v>
      </c>
      <c r="H131" s="324"/>
      <c r="I131" s="324" t="s">
        <v>4130</v>
      </c>
      <c r="J131" s="324"/>
    </row>
    <row r="132" spans="1:10">
      <c r="A132" s="323" t="s">
        <v>4360</v>
      </c>
      <c r="B132" s="322" t="s">
        <v>4361</v>
      </c>
      <c r="C132" s="332">
        <v>0</v>
      </c>
      <c r="D132" s="322" t="s">
        <v>4129</v>
      </c>
      <c r="E132" s="322" t="s">
        <v>4112</v>
      </c>
      <c r="F132" s="328">
        <v>16</v>
      </c>
      <c r="G132" s="328">
        <v>32</v>
      </c>
      <c r="H132" s="322"/>
      <c r="I132" s="322" t="s">
        <v>4130</v>
      </c>
      <c r="J132" s="322"/>
    </row>
    <row r="133" spans="1:10">
      <c r="A133" s="329" t="s">
        <v>4362</v>
      </c>
      <c r="B133" s="324" t="s">
        <v>4363</v>
      </c>
      <c r="C133" s="333">
        <v>0</v>
      </c>
      <c r="D133" s="324" t="s">
        <v>4129</v>
      </c>
      <c r="E133" s="324" t="s">
        <v>4112</v>
      </c>
      <c r="F133" s="326">
        <v>16</v>
      </c>
      <c r="G133" s="326">
        <v>39</v>
      </c>
      <c r="H133" s="324"/>
      <c r="I133" s="324" t="s">
        <v>4130</v>
      </c>
      <c r="J133" s="324"/>
    </row>
    <row r="134" spans="1:10">
      <c r="A134" s="323" t="s">
        <v>4364</v>
      </c>
      <c r="B134" s="322" t="s">
        <v>4365</v>
      </c>
      <c r="C134" s="332">
        <v>0</v>
      </c>
      <c r="D134" s="322" t="s">
        <v>4129</v>
      </c>
      <c r="E134" s="322" t="s">
        <v>4112</v>
      </c>
      <c r="F134" s="328">
        <v>16</v>
      </c>
      <c r="G134" s="328">
        <v>45</v>
      </c>
      <c r="H134" s="322"/>
      <c r="I134" s="322" t="s">
        <v>4130</v>
      </c>
      <c r="J134" s="322"/>
    </row>
    <row r="135" spans="1:10">
      <c r="A135" s="329" t="s">
        <v>4366</v>
      </c>
      <c r="B135" s="324" t="s">
        <v>4367</v>
      </c>
      <c r="C135" s="333">
        <v>2</v>
      </c>
      <c r="D135" s="324" t="s">
        <v>4263</v>
      </c>
      <c r="E135" s="324" t="s">
        <v>4112</v>
      </c>
      <c r="F135" s="326">
        <v>16</v>
      </c>
      <c r="G135" s="326">
        <v>45</v>
      </c>
      <c r="H135" s="324"/>
      <c r="I135" s="324" t="s">
        <v>4118</v>
      </c>
      <c r="J135" s="324"/>
    </row>
    <row r="136" spans="1:10">
      <c r="A136" s="323" t="s">
        <v>4368</v>
      </c>
      <c r="B136" s="322" t="s">
        <v>4369</v>
      </c>
      <c r="C136" s="332">
        <v>0</v>
      </c>
      <c r="D136" s="322" t="s">
        <v>4149</v>
      </c>
      <c r="E136" s="322" t="s">
        <v>4175</v>
      </c>
      <c r="F136" s="328">
        <v>12</v>
      </c>
      <c r="G136" s="328">
        <v>1</v>
      </c>
      <c r="H136" s="322" t="s">
        <v>4113</v>
      </c>
      <c r="I136" s="322" t="s">
        <v>4151</v>
      </c>
      <c r="J136" s="322"/>
    </row>
    <row r="137" spans="1:10" ht="21">
      <c r="A137" s="325" t="s">
        <v>4370</v>
      </c>
      <c r="B137" s="324" t="s">
        <v>4371</v>
      </c>
      <c r="C137" s="333">
        <v>2</v>
      </c>
      <c r="D137" s="324" t="s">
        <v>4372</v>
      </c>
      <c r="E137" s="324" t="s">
        <v>4112</v>
      </c>
      <c r="F137" s="326">
        <v>12</v>
      </c>
      <c r="G137" s="326">
        <v>31</v>
      </c>
      <c r="H137" s="324" t="s">
        <v>4113</v>
      </c>
      <c r="I137" s="324" t="s">
        <v>4339</v>
      </c>
      <c r="J137" s="324"/>
    </row>
    <row r="138" spans="1:10">
      <c r="A138" s="323" t="s">
        <v>4373</v>
      </c>
      <c r="B138" s="322" t="s">
        <v>4373</v>
      </c>
      <c r="C138" s="332">
        <v>4</v>
      </c>
      <c r="D138" s="322" t="s">
        <v>2600</v>
      </c>
      <c r="E138" s="322" t="s">
        <v>4112</v>
      </c>
      <c r="F138" s="328">
        <v>19</v>
      </c>
      <c r="G138" s="328">
        <v>97</v>
      </c>
      <c r="H138" s="322" t="s">
        <v>4113</v>
      </c>
      <c r="I138" s="322" t="s">
        <v>4339</v>
      </c>
      <c r="J138" s="322"/>
    </row>
    <row r="139" spans="1:10">
      <c r="A139" s="325" t="s">
        <v>4374</v>
      </c>
      <c r="B139" s="324" t="s">
        <v>4375</v>
      </c>
      <c r="C139" s="333" t="s">
        <v>5644</v>
      </c>
      <c r="D139" s="324" t="s">
        <v>4149</v>
      </c>
      <c r="E139" s="324" t="s">
        <v>4112</v>
      </c>
      <c r="F139" s="326">
        <v>14</v>
      </c>
      <c r="G139" s="326">
        <v>9</v>
      </c>
      <c r="H139" s="324"/>
      <c r="I139" s="324" t="s">
        <v>4151</v>
      </c>
      <c r="J139" s="324"/>
    </row>
    <row r="140" spans="1:10">
      <c r="A140" s="323" t="s">
        <v>4376</v>
      </c>
      <c r="B140" s="322" t="s">
        <v>4377</v>
      </c>
      <c r="C140" s="332">
        <v>0</v>
      </c>
      <c r="D140" s="322" t="s">
        <v>4149</v>
      </c>
      <c r="E140" s="322" t="s">
        <v>4175</v>
      </c>
      <c r="F140" s="328">
        <v>11</v>
      </c>
      <c r="G140" s="328">
        <v>2</v>
      </c>
      <c r="H140" s="322" t="s">
        <v>4134</v>
      </c>
      <c r="I140" s="322" t="s">
        <v>4151</v>
      </c>
      <c r="J140" s="322"/>
    </row>
    <row r="141" spans="1:10">
      <c r="A141" s="329" t="s">
        <v>4378</v>
      </c>
      <c r="B141" s="324" t="s">
        <v>4379</v>
      </c>
      <c r="C141" s="333" t="s">
        <v>5645</v>
      </c>
      <c r="D141" s="324" t="s">
        <v>4149</v>
      </c>
      <c r="E141" s="324" t="s">
        <v>4112</v>
      </c>
      <c r="F141" s="326">
        <v>15</v>
      </c>
      <c r="G141" s="326">
        <v>13</v>
      </c>
      <c r="H141" s="324" t="s">
        <v>4134</v>
      </c>
      <c r="I141" s="324" t="s">
        <v>4151</v>
      </c>
      <c r="J141" s="324"/>
    </row>
    <row r="142" spans="1:10">
      <c r="A142" s="323" t="s">
        <v>4380</v>
      </c>
      <c r="B142" s="322" t="s">
        <v>4381</v>
      </c>
      <c r="C142" s="332">
        <v>3</v>
      </c>
      <c r="D142" s="322" t="s">
        <v>4142</v>
      </c>
      <c r="E142" s="322" t="s">
        <v>4112</v>
      </c>
      <c r="F142" s="328">
        <v>16</v>
      </c>
      <c r="G142" s="328">
        <v>58</v>
      </c>
      <c r="H142" s="322"/>
      <c r="I142" s="322" t="s">
        <v>4151</v>
      </c>
      <c r="J142" s="322"/>
    </row>
    <row r="143" spans="1:10">
      <c r="A143" s="329" t="s">
        <v>4382</v>
      </c>
      <c r="B143" s="324" t="s">
        <v>4383</v>
      </c>
      <c r="C143" s="333">
        <v>4</v>
      </c>
      <c r="D143" s="324" t="s">
        <v>4138</v>
      </c>
      <c r="E143" s="324" t="s">
        <v>4175</v>
      </c>
      <c r="F143" s="326">
        <v>13</v>
      </c>
      <c r="G143" s="326">
        <v>40</v>
      </c>
      <c r="H143" s="324" t="s">
        <v>4113</v>
      </c>
      <c r="I143" s="324" t="s">
        <v>4139</v>
      </c>
      <c r="J143" s="324"/>
    </row>
    <row r="144" spans="1:10">
      <c r="A144" s="323" t="s">
        <v>4384</v>
      </c>
      <c r="B144" s="322" t="s">
        <v>4385</v>
      </c>
      <c r="C144" s="332">
        <v>1</v>
      </c>
      <c r="D144" s="322" t="s">
        <v>4149</v>
      </c>
      <c r="E144" s="322" t="s">
        <v>4133</v>
      </c>
      <c r="F144" s="328">
        <v>11</v>
      </c>
      <c r="G144" s="328">
        <v>39</v>
      </c>
      <c r="H144" s="322" t="s">
        <v>4134</v>
      </c>
      <c r="I144" s="322" t="s">
        <v>4151</v>
      </c>
      <c r="J144" s="322"/>
    </row>
    <row r="145" spans="1:10">
      <c r="A145" s="329" t="s">
        <v>4386</v>
      </c>
      <c r="B145" s="324" t="s">
        <v>4387</v>
      </c>
      <c r="C145" s="333">
        <v>0</v>
      </c>
      <c r="D145" s="324" t="s">
        <v>4188</v>
      </c>
      <c r="E145" s="324" t="s">
        <v>4112</v>
      </c>
      <c r="F145" s="326">
        <v>5</v>
      </c>
      <c r="G145" s="326">
        <v>13</v>
      </c>
      <c r="H145" s="324"/>
      <c r="I145" s="324" t="s">
        <v>4151</v>
      </c>
      <c r="J145" s="324"/>
    </row>
    <row r="146" spans="1:10">
      <c r="A146" s="323" t="s">
        <v>4388</v>
      </c>
      <c r="B146" s="322" t="s">
        <v>4388</v>
      </c>
      <c r="C146" s="332" t="s">
        <v>5646</v>
      </c>
      <c r="D146" s="322" t="s">
        <v>4149</v>
      </c>
      <c r="E146" s="322" t="s">
        <v>4133</v>
      </c>
      <c r="F146" s="328">
        <v>12</v>
      </c>
      <c r="G146" s="328">
        <v>19</v>
      </c>
      <c r="H146" s="322" t="s">
        <v>4134</v>
      </c>
      <c r="I146" s="322" t="s">
        <v>4151</v>
      </c>
      <c r="J146" s="322"/>
    </row>
    <row r="147" spans="1:10">
      <c r="A147" s="329" t="s">
        <v>4389</v>
      </c>
      <c r="B147" s="324" t="s">
        <v>4390</v>
      </c>
      <c r="C147" s="333">
        <v>5</v>
      </c>
      <c r="D147" s="324" t="s">
        <v>4149</v>
      </c>
      <c r="E147" s="324" t="s">
        <v>4170</v>
      </c>
      <c r="F147" s="326">
        <v>14</v>
      </c>
      <c r="G147" s="326">
        <v>85</v>
      </c>
      <c r="H147" s="324" t="s">
        <v>4134</v>
      </c>
      <c r="I147" s="324" t="s">
        <v>4151</v>
      </c>
      <c r="J147" s="324"/>
    </row>
    <row r="148" spans="1:10">
      <c r="A148" s="327" t="s">
        <v>4391</v>
      </c>
      <c r="B148" s="322" t="s">
        <v>4391</v>
      </c>
      <c r="C148" s="332">
        <v>14</v>
      </c>
      <c r="D148" s="322" t="s">
        <v>4157</v>
      </c>
      <c r="E148" s="322" t="s">
        <v>4392</v>
      </c>
      <c r="F148" s="328">
        <v>15</v>
      </c>
      <c r="G148" s="328">
        <v>297</v>
      </c>
      <c r="H148" s="322" t="s">
        <v>4134</v>
      </c>
      <c r="I148" s="322" t="s">
        <v>4158</v>
      </c>
      <c r="J148" s="322"/>
    </row>
    <row r="149" spans="1:10">
      <c r="A149" s="325" t="s">
        <v>4393</v>
      </c>
      <c r="B149" s="324" t="s">
        <v>4394</v>
      </c>
      <c r="C149" s="333" t="s">
        <v>5645</v>
      </c>
      <c r="D149" s="324" t="s">
        <v>4274</v>
      </c>
      <c r="E149" s="324" t="s">
        <v>4150</v>
      </c>
      <c r="F149" s="326">
        <v>14</v>
      </c>
      <c r="G149" s="326">
        <v>18</v>
      </c>
      <c r="H149" s="324"/>
      <c r="I149" s="324" t="s">
        <v>4264</v>
      </c>
      <c r="J149" s="324"/>
    </row>
    <row r="150" spans="1:10">
      <c r="A150" s="323" t="s">
        <v>4395</v>
      </c>
      <c r="B150" s="322" t="s">
        <v>4396</v>
      </c>
      <c r="C150" s="332">
        <v>2</v>
      </c>
      <c r="D150" s="322" t="s">
        <v>4397</v>
      </c>
      <c r="E150" s="322" t="s">
        <v>4133</v>
      </c>
      <c r="F150" s="328">
        <v>6</v>
      </c>
      <c r="G150" s="328">
        <v>84</v>
      </c>
      <c r="H150" s="322"/>
      <c r="I150" s="322" t="s">
        <v>4151</v>
      </c>
      <c r="J150" s="322"/>
    </row>
    <row r="151" spans="1:10" ht="21">
      <c r="A151" s="329" t="s">
        <v>4398</v>
      </c>
      <c r="B151" s="324" t="s">
        <v>4399</v>
      </c>
      <c r="C151" s="333">
        <v>21</v>
      </c>
      <c r="D151" s="324" t="s">
        <v>4400</v>
      </c>
      <c r="E151" s="324" t="s">
        <v>4392</v>
      </c>
      <c r="F151" s="326">
        <v>20</v>
      </c>
      <c r="G151" s="326">
        <v>297</v>
      </c>
      <c r="H151" s="324" t="s">
        <v>4113</v>
      </c>
      <c r="I151" s="324" t="s">
        <v>4151</v>
      </c>
      <c r="J151" s="324" t="s">
        <v>4135</v>
      </c>
    </row>
    <row r="152" spans="1:10" ht="21">
      <c r="A152" s="323" t="s">
        <v>4401</v>
      </c>
      <c r="B152" s="322" t="s">
        <v>4402</v>
      </c>
      <c r="C152" s="332" t="s">
        <v>5645</v>
      </c>
      <c r="D152" s="322" t="s">
        <v>4129</v>
      </c>
      <c r="E152" s="322" t="s">
        <v>4112</v>
      </c>
      <c r="F152" s="328">
        <v>12</v>
      </c>
      <c r="G152" s="328">
        <v>9</v>
      </c>
      <c r="H152" s="322"/>
      <c r="I152" s="322" t="s">
        <v>4203</v>
      </c>
      <c r="J152" s="322"/>
    </row>
    <row r="153" spans="1:10">
      <c r="A153" s="329" t="s">
        <v>4403</v>
      </c>
      <c r="B153" s="324" t="s">
        <v>4404</v>
      </c>
      <c r="C153" s="333">
        <v>6</v>
      </c>
      <c r="D153" s="324" t="s">
        <v>2586</v>
      </c>
      <c r="E153" s="324" t="s">
        <v>4170</v>
      </c>
      <c r="F153" s="326">
        <v>14</v>
      </c>
      <c r="G153" s="326">
        <v>138</v>
      </c>
      <c r="H153" s="324"/>
      <c r="I153" s="324" t="s">
        <v>4264</v>
      </c>
      <c r="J153" s="324"/>
    </row>
    <row r="154" spans="1:10">
      <c r="A154" s="327" t="s">
        <v>4405</v>
      </c>
      <c r="B154" s="322" t="s">
        <v>4406</v>
      </c>
      <c r="C154" s="332">
        <v>18</v>
      </c>
      <c r="D154" s="322" t="s">
        <v>4407</v>
      </c>
      <c r="E154" s="322" t="s">
        <v>4112</v>
      </c>
      <c r="F154" s="328">
        <v>19</v>
      </c>
      <c r="G154" s="328">
        <v>195</v>
      </c>
      <c r="H154" s="322"/>
      <c r="I154" s="322" t="s">
        <v>4118</v>
      </c>
      <c r="J154" s="322"/>
    </row>
    <row r="155" spans="1:10">
      <c r="A155" s="329" t="s">
        <v>4408</v>
      </c>
      <c r="B155" s="324" t="s">
        <v>4408</v>
      </c>
      <c r="C155" s="333">
        <v>11</v>
      </c>
      <c r="D155" s="324" t="s">
        <v>4210</v>
      </c>
      <c r="E155" s="324" t="s">
        <v>4133</v>
      </c>
      <c r="F155" s="326">
        <v>18</v>
      </c>
      <c r="G155" s="326">
        <v>187</v>
      </c>
      <c r="H155" s="324" t="s">
        <v>4113</v>
      </c>
      <c r="I155" s="324" t="s">
        <v>4139</v>
      </c>
      <c r="J155" s="324"/>
    </row>
    <row r="156" spans="1:10">
      <c r="A156" s="323" t="s">
        <v>4409</v>
      </c>
      <c r="B156" s="322" t="s">
        <v>4410</v>
      </c>
      <c r="C156" s="332" t="s">
        <v>5645</v>
      </c>
      <c r="D156" s="322" t="s">
        <v>4149</v>
      </c>
      <c r="E156" s="322" t="s">
        <v>4112</v>
      </c>
      <c r="F156" s="328">
        <v>12</v>
      </c>
      <c r="G156" s="328">
        <v>11</v>
      </c>
      <c r="H156" s="322" t="s">
        <v>4134</v>
      </c>
      <c r="I156" s="322" t="s">
        <v>4151</v>
      </c>
      <c r="J156" s="322"/>
    </row>
    <row r="157" spans="1:10" ht="30">
      <c r="A157" s="329" t="s">
        <v>4411</v>
      </c>
      <c r="B157" s="324" t="s">
        <v>4412</v>
      </c>
      <c r="C157" s="333">
        <v>5</v>
      </c>
      <c r="D157" s="324" t="s">
        <v>4263</v>
      </c>
      <c r="E157" s="324" t="s">
        <v>4112</v>
      </c>
      <c r="F157" s="326">
        <v>18</v>
      </c>
      <c r="G157" s="326">
        <v>65</v>
      </c>
      <c r="H157" s="324"/>
      <c r="I157" s="324" t="s">
        <v>4130</v>
      </c>
      <c r="J157" s="324"/>
    </row>
    <row r="158" spans="1:10">
      <c r="A158" s="323" t="s">
        <v>4413</v>
      </c>
      <c r="B158" s="322" t="s">
        <v>4414</v>
      </c>
      <c r="C158" s="332">
        <v>18</v>
      </c>
      <c r="D158" s="322" t="s">
        <v>4138</v>
      </c>
      <c r="E158" s="322" t="s">
        <v>4175</v>
      </c>
      <c r="F158" s="328">
        <v>20</v>
      </c>
      <c r="G158" s="328">
        <v>80</v>
      </c>
      <c r="H158" s="322" t="s">
        <v>4113</v>
      </c>
      <c r="I158" s="322" t="s">
        <v>4139</v>
      </c>
      <c r="J158" s="322" t="s">
        <v>4135</v>
      </c>
    </row>
    <row r="159" spans="1:10" ht="21">
      <c r="A159" s="329" t="s">
        <v>4415</v>
      </c>
      <c r="B159" s="324" t="s">
        <v>4416</v>
      </c>
      <c r="C159" s="333">
        <v>1</v>
      </c>
      <c r="D159" s="324" t="s">
        <v>2586</v>
      </c>
      <c r="E159" s="324" t="s">
        <v>4133</v>
      </c>
      <c r="F159" s="326">
        <v>12</v>
      </c>
      <c r="G159" s="326">
        <v>30</v>
      </c>
      <c r="H159" s="324"/>
      <c r="I159" s="324" t="s">
        <v>4251</v>
      </c>
      <c r="J159" s="324"/>
    </row>
    <row r="160" spans="1:10">
      <c r="A160" s="327" t="s">
        <v>4417</v>
      </c>
      <c r="B160" s="322" t="s">
        <v>4418</v>
      </c>
      <c r="C160" s="332">
        <v>26</v>
      </c>
      <c r="D160" s="322" t="s">
        <v>4157</v>
      </c>
      <c r="E160" s="322" t="s">
        <v>4170</v>
      </c>
      <c r="F160" s="328">
        <v>22</v>
      </c>
      <c r="G160" s="328">
        <v>406</v>
      </c>
      <c r="H160" s="322" t="s">
        <v>4134</v>
      </c>
      <c r="I160" s="322" t="s">
        <v>4158</v>
      </c>
      <c r="J160" s="322"/>
    </row>
    <row r="161" spans="1:10">
      <c r="A161" s="329" t="s">
        <v>4419</v>
      </c>
      <c r="B161" s="324" t="s">
        <v>4420</v>
      </c>
      <c r="C161" s="333">
        <v>4</v>
      </c>
      <c r="D161" s="324" t="s">
        <v>4157</v>
      </c>
      <c r="E161" s="324" t="s">
        <v>4112</v>
      </c>
      <c r="F161" s="326">
        <v>13</v>
      </c>
      <c r="G161" s="326">
        <v>66</v>
      </c>
      <c r="H161" s="324" t="s">
        <v>4113</v>
      </c>
      <c r="I161" s="324" t="s">
        <v>4158</v>
      </c>
      <c r="J161" s="324"/>
    </row>
    <row r="162" spans="1:10">
      <c r="A162" s="327" t="s">
        <v>4421</v>
      </c>
      <c r="B162" s="322" t="s">
        <v>4422</v>
      </c>
      <c r="C162" s="332">
        <v>1</v>
      </c>
      <c r="D162" s="322" t="s">
        <v>4157</v>
      </c>
      <c r="E162" s="322" t="s">
        <v>4112</v>
      </c>
      <c r="F162" s="328">
        <v>13</v>
      </c>
      <c r="G162" s="328">
        <v>33</v>
      </c>
      <c r="H162" s="322"/>
      <c r="I162" s="322" t="s">
        <v>4158</v>
      </c>
      <c r="J162" s="322"/>
    </row>
    <row r="163" spans="1:10">
      <c r="A163" s="325" t="s">
        <v>4423</v>
      </c>
      <c r="B163" s="324" t="s">
        <v>4423</v>
      </c>
      <c r="C163" s="333" t="s">
        <v>5644</v>
      </c>
      <c r="D163" s="324" t="s">
        <v>4424</v>
      </c>
      <c r="E163" s="324" t="s">
        <v>4150</v>
      </c>
      <c r="F163" s="326">
        <v>13</v>
      </c>
      <c r="G163" s="326">
        <v>13</v>
      </c>
      <c r="H163" s="324"/>
      <c r="I163" s="324" t="s">
        <v>4158</v>
      </c>
      <c r="J163" s="324"/>
    </row>
    <row r="164" spans="1:10">
      <c r="A164" s="327" t="s">
        <v>4425</v>
      </c>
      <c r="B164" s="322" t="s">
        <v>4426</v>
      </c>
      <c r="C164" s="332">
        <v>3</v>
      </c>
      <c r="D164" s="322" t="s">
        <v>4424</v>
      </c>
      <c r="E164" s="322" t="s">
        <v>4150</v>
      </c>
      <c r="F164" s="328">
        <v>13</v>
      </c>
      <c r="G164" s="328">
        <v>36</v>
      </c>
      <c r="H164" s="322"/>
      <c r="I164" s="322" t="s">
        <v>4158</v>
      </c>
      <c r="J164" s="322"/>
    </row>
    <row r="165" spans="1:10">
      <c r="A165" s="329" t="s">
        <v>4427</v>
      </c>
      <c r="B165" s="324" t="s">
        <v>4427</v>
      </c>
      <c r="C165" s="333">
        <v>6</v>
      </c>
      <c r="D165" s="324" t="s">
        <v>4263</v>
      </c>
      <c r="E165" s="324" t="s">
        <v>4112</v>
      </c>
      <c r="F165" s="326">
        <v>12</v>
      </c>
      <c r="G165" s="326">
        <v>49</v>
      </c>
      <c r="H165" s="324"/>
      <c r="I165" s="324" t="s">
        <v>4214</v>
      </c>
      <c r="J165" s="324"/>
    </row>
    <row r="166" spans="1:10">
      <c r="A166" s="323" t="s">
        <v>4428</v>
      </c>
      <c r="B166" s="322" t="s">
        <v>4429</v>
      </c>
      <c r="C166" s="332">
        <v>3</v>
      </c>
      <c r="D166" s="322" t="s">
        <v>2918</v>
      </c>
      <c r="E166" s="322" t="s">
        <v>4133</v>
      </c>
      <c r="F166" s="328">
        <v>13</v>
      </c>
      <c r="G166" s="328">
        <v>68</v>
      </c>
      <c r="H166" s="322" t="s">
        <v>4113</v>
      </c>
      <c r="I166" s="322" t="s">
        <v>4139</v>
      </c>
      <c r="J166" s="322"/>
    </row>
    <row r="167" spans="1:10">
      <c r="A167" s="329" t="s">
        <v>4430</v>
      </c>
      <c r="B167" s="324" t="s">
        <v>4431</v>
      </c>
      <c r="C167" s="333">
        <v>10</v>
      </c>
      <c r="D167" s="324" t="s">
        <v>2600</v>
      </c>
      <c r="E167" s="324" t="s">
        <v>4112</v>
      </c>
      <c r="F167" s="326">
        <v>17</v>
      </c>
      <c r="G167" s="326">
        <v>136</v>
      </c>
      <c r="H167" s="324" t="s">
        <v>4113</v>
      </c>
      <c r="I167" s="324" t="s">
        <v>4339</v>
      </c>
      <c r="J167" s="324"/>
    </row>
    <row r="168" spans="1:10">
      <c r="A168" s="323" t="s">
        <v>4432</v>
      </c>
      <c r="B168" s="322" t="s">
        <v>4433</v>
      </c>
      <c r="C168" s="332">
        <v>8</v>
      </c>
      <c r="D168" s="322" t="s">
        <v>4129</v>
      </c>
      <c r="E168" s="322" t="s">
        <v>4112</v>
      </c>
      <c r="F168" s="328">
        <v>12</v>
      </c>
      <c r="G168" s="328">
        <v>67</v>
      </c>
      <c r="H168" s="322"/>
      <c r="I168" s="322" t="s">
        <v>4130</v>
      </c>
      <c r="J168" s="322"/>
    </row>
    <row r="169" spans="1:10">
      <c r="A169" s="329" t="s">
        <v>4434</v>
      </c>
      <c r="B169" s="324" t="s">
        <v>4435</v>
      </c>
      <c r="C169" s="333">
        <v>13</v>
      </c>
      <c r="D169" s="324" t="s">
        <v>2918</v>
      </c>
      <c r="E169" s="324" t="s">
        <v>4133</v>
      </c>
      <c r="F169" s="326">
        <v>16</v>
      </c>
      <c r="G169" s="326">
        <v>178</v>
      </c>
      <c r="H169" s="324"/>
      <c r="I169" s="324" t="s">
        <v>4158</v>
      </c>
      <c r="J169" s="324"/>
    </row>
    <row r="170" spans="1:10">
      <c r="A170" s="323" t="s">
        <v>4436</v>
      </c>
      <c r="B170" s="322" t="s">
        <v>4437</v>
      </c>
      <c r="C170" s="332">
        <v>2</v>
      </c>
      <c r="D170" s="322" t="s">
        <v>4132</v>
      </c>
      <c r="E170" s="322" t="s">
        <v>4175</v>
      </c>
      <c r="F170" s="328">
        <v>12</v>
      </c>
      <c r="G170" s="328">
        <v>21</v>
      </c>
      <c r="H170" s="322"/>
      <c r="I170" s="322" t="s">
        <v>4118</v>
      </c>
      <c r="J170" s="322"/>
    </row>
    <row r="171" spans="1:10">
      <c r="A171" s="325" t="s">
        <v>4438</v>
      </c>
      <c r="B171" s="324" t="s">
        <v>4438</v>
      </c>
      <c r="C171" s="333">
        <v>7</v>
      </c>
      <c r="D171" s="324" t="s">
        <v>4194</v>
      </c>
      <c r="E171" s="324" t="s">
        <v>4112</v>
      </c>
      <c r="F171" s="326">
        <v>15</v>
      </c>
      <c r="G171" s="326">
        <v>119</v>
      </c>
      <c r="H171" s="324"/>
      <c r="I171" s="324" t="s">
        <v>4139</v>
      </c>
      <c r="J171" s="324"/>
    </row>
    <row r="172" spans="1:10">
      <c r="A172" s="323" t="s">
        <v>4439</v>
      </c>
      <c r="B172" s="322" t="s">
        <v>4440</v>
      </c>
      <c r="C172" s="332">
        <v>8</v>
      </c>
      <c r="D172" s="322" t="s">
        <v>4117</v>
      </c>
      <c r="E172" s="322" t="s">
        <v>4112</v>
      </c>
      <c r="F172" s="328">
        <v>16</v>
      </c>
      <c r="G172" s="328">
        <v>85</v>
      </c>
      <c r="H172" s="322"/>
      <c r="I172" s="322" t="s">
        <v>4118</v>
      </c>
      <c r="J172" s="322"/>
    </row>
    <row r="173" spans="1:10">
      <c r="A173" s="329" t="s">
        <v>4441</v>
      </c>
      <c r="B173" s="324" t="s">
        <v>4442</v>
      </c>
      <c r="C173" s="333">
        <v>5</v>
      </c>
      <c r="D173" s="324" t="s">
        <v>4117</v>
      </c>
      <c r="E173" s="324" t="s">
        <v>4112</v>
      </c>
      <c r="F173" s="326">
        <v>15</v>
      </c>
      <c r="G173" s="326">
        <v>110</v>
      </c>
      <c r="H173" s="324"/>
      <c r="I173" s="324" t="s">
        <v>4118</v>
      </c>
      <c r="J173" s="324"/>
    </row>
    <row r="174" spans="1:10">
      <c r="A174" s="323" t="s">
        <v>4443</v>
      </c>
      <c r="B174" s="322" t="s">
        <v>4444</v>
      </c>
      <c r="C174" s="332">
        <v>3</v>
      </c>
      <c r="D174" s="322" t="s">
        <v>4117</v>
      </c>
      <c r="E174" s="322" t="s">
        <v>4112</v>
      </c>
      <c r="F174" s="328">
        <v>13</v>
      </c>
      <c r="G174" s="328">
        <v>52</v>
      </c>
      <c r="H174" s="322"/>
      <c r="I174" s="322" t="s">
        <v>4118</v>
      </c>
      <c r="J174" s="322"/>
    </row>
    <row r="175" spans="1:10">
      <c r="A175" s="329" t="s">
        <v>4445</v>
      </c>
      <c r="B175" s="324" t="s">
        <v>4446</v>
      </c>
      <c r="C175" s="333">
        <v>11</v>
      </c>
      <c r="D175" s="324" t="s">
        <v>4117</v>
      </c>
      <c r="E175" s="324" t="s">
        <v>4133</v>
      </c>
      <c r="F175" s="326">
        <v>18</v>
      </c>
      <c r="G175" s="326">
        <v>178</v>
      </c>
      <c r="H175" s="324" t="s">
        <v>4113</v>
      </c>
      <c r="I175" s="324" t="s">
        <v>4118</v>
      </c>
      <c r="J175" s="324"/>
    </row>
    <row r="176" spans="1:10">
      <c r="A176" s="323" t="s">
        <v>4447</v>
      </c>
      <c r="B176" s="322" t="s">
        <v>4448</v>
      </c>
      <c r="C176" s="332">
        <v>2</v>
      </c>
      <c r="D176" s="322" t="s">
        <v>4117</v>
      </c>
      <c r="E176" s="322" t="s">
        <v>4150</v>
      </c>
      <c r="F176" s="328">
        <v>13</v>
      </c>
      <c r="G176" s="328">
        <v>22</v>
      </c>
      <c r="H176" s="322" t="s">
        <v>4113</v>
      </c>
      <c r="I176" s="322" t="s">
        <v>4118</v>
      </c>
      <c r="J176" s="322"/>
    </row>
    <row r="177" spans="1:10">
      <c r="A177" s="329" t="s">
        <v>4449</v>
      </c>
      <c r="B177" s="324" t="s">
        <v>4450</v>
      </c>
      <c r="C177" s="333">
        <v>14</v>
      </c>
      <c r="D177" s="324" t="s">
        <v>4117</v>
      </c>
      <c r="E177" s="324" t="s">
        <v>4133</v>
      </c>
      <c r="F177" s="326">
        <v>18</v>
      </c>
      <c r="G177" s="326">
        <v>180</v>
      </c>
      <c r="H177" s="324"/>
      <c r="I177" s="324" t="s">
        <v>4118</v>
      </c>
      <c r="J177" s="324"/>
    </row>
    <row r="178" spans="1:10">
      <c r="A178" s="323" t="s">
        <v>4451</v>
      </c>
      <c r="B178" s="322" t="s">
        <v>4452</v>
      </c>
      <c r="C178" s="332">
        <v>9</v>
      </c>
      <c r="D178" s="322" t="s">
        <v>4117</v>
      </c>
      <c r="E178" s="322" t="s">
        <v>4133</v>
      </c>
      <c r="F178" s="328">
        <v>19</v>
      </c>
      <c r="G178" s="328">
        <v>142</v>
      </c>
      <c r="H178" s="322" t="s">
        <v>4113</v>
      </c>
      <c r="I178" s="322" t="s">
        <v>4118</v>
      </c>
      <c r="J178" s="322"/>
    </row>
    <row r="179" spans="1:10" ht="21">
      <c r="A179" s="329" t="s">
        <v>4453</v>
      </c>
      <c r="B179" s="324" t="s">
        <v>4454</v>
      </c>
      <c r="C179" s="333">
        <v>1</v>
      </c>
      <c r="D179" s="324" t="s">
        <v>4455</v>
      </c>
      <c r="E179" s="324" t="s">
        <v>4175</v>
      </c>
      <c r="F179" s="326">
        <v>13</v>
      </c>
      <c r="G179" s="326">
        <v>10</v>
      </c>
      <c r="H179" s="324" t="s">
        <v>4113</v>
      </c>
      <c r="I179" s="324" t="s">
        <v>4118</v>
      </c>
      <c r="J179" s="324"/>
    </row>
    <row r="180" spans="1:10">
      <c r="A180" s="323" t="s">
        <v>4456</v>
      </c>
      <c r="B180" s="322" t="s">
        <v>4457</v>
      </c>
      <c r="C180" s="332">
        <v>20</v>
      </c>
      <c r="D180" s="322" t="s">
        <v>4117</v>
      </c>
      <c r="E180" s="322" t="s">
        <v>4133</v>
      </c>
      <c r="F180" s="328">
        <v>19</v>
      </c>
      <c r="G180" s="328">
        <v>300</v>
      </c>
      <c r="H180" s="322" t="s">
        <v>4113</v>
      </c>
      <c r="I180" s="322" t="s">
        <v>4118</v>
      </c>
      <c r="J180" s="322"/>
    </row>
    <row r="181" spans="1:10">
      <c r="A181" s="329" t="s">
        <v>4458</v>
      </c>
      <c r="B181" s="324" t="s">
        <v>4459</v>
      </c>
      <c r="C181" s="333">
        <v>11</v>
      </c>
      <c r="D181" s="324" t="s">
        <v>4210</v>
      </c>
      <c r="E181" s="324" t="s">
        <v>4133</v>
      </c>
      <c r="F181" s="326">
        <v>17</v>
      </c>
      <c r="G181" s="326">
        <v>161</v>
      </c>
      <c r="H181" s="324" t="s">
        <v>4113</v>
      </c>
      <c r="I181" s="324" t="s">
        <v>4460</v>
      </c>
      <c r="J181" s="324"/>
    </row>
    <row r="182" spans="1:10">
      <c r="A182" s="327" t="s">
        <v>4461</v>
      </c>
      <c r="B182" s="322" t="s">
        <v>4462</v>
      </c>
      <c r="C182" s="332">
        <v>3</v>
      </c>
      <c r="D182" s="322" t="s">
        <v>4132</v>
      </c>
      <c r="E182" s="322" t="s">
        <v>4112</v>
      </c>
      <c r="F182" s="328">
        <v>16</v>
      </c>
      <c r="G182" s="328">
        <v>33</v>
      </c>
      <c r="H182" s="322"/>
      <c r="I182" s="322" t="s">
        <v>4118</v>
      </c>
      <c r="J182" s="322"/>
    </row>
    <row r="183" spans="1:10">
      <c r="A183" s="325" t="s">
        <v>4463</v>
      </c>
      <c r="B183" s="324" t="s">
        <v>4464</v>
      </c>
      <c r="C183" s="333" t="s">
        <v>5646</v>
      </c>
      <c r="D183" s="324" t="s">
        <v>4132</v>
      </c>
      <c r="E183" s="324" t="s">
        <v>4150</v>
      </c>
      <c r="F183" s="326">
        <v>15</v>
      </c>
      <c r="G183" s="326">
        <v>13</v>
      </c>
      <c r="H183" s="324"/>
      <c r="I183" s="324" t="s">
        <v>4158</v>
      </c>
      <c r="J183" s="324"/>
    </row>
    <row r="184" spans="1:10" ht="21">
      <c r="A184" s="323" t="s">
        <v>4465</v>
      </c>
      <c r="B184" s="322" t="s">
        <v>4465</v>
      </c>
      <c r="C184" s="332">
        <v>3</v>
      </c>
      <c r="D184" s="322" t="s">
        <v>4466</v>
      </c>
      <c r="E184" s="322" t="s">
        <v>4112</v>
      </c>
      <c r="F184" s="328">
        <v>14</v>
      </c>
      <c r="G184" s="328">
        <v>52</v>
      </c>
      <c r="H184" s="322"/>
      <c r="I184" s="322" t="s">
        <v>4214</v>
      </c>
      <c r="J184" s="322"/>
    </row>
    <row r="185" spans="1:10" ht="30">
      <c r="A185" s="329" t="s">
        <v>4467</v>
      </c>
      <c r="B185" s="324" t="s">
        <v>4468</v>
      </c>
      <c r="C185" s="333">
        <v>17</v>
      </c>
      <c r="D185" s="324" t="s">
        <v>4138</v>
      </c>
      <c r="E185" s="324" t="s">
        <v>4170</v>
      </c>
      <c r="F185" s="326">
        <v>19</v>
      </c>
      <c r="G185" s="326">
        <v>225</v>
      </c>
      <c r="H185" s="324" t="s">
        <v>4113</v>
      </c>
      <c r="I185" s="324" t="s">
        <v>4118</v>
      </c>
      <c r="J185" s="324" t="s">
        <v>4135</v>
      </c>
    </row>
    <row r="186" spans="1:10">
      <c r="A186" s="323" t="s">
        <v>4469</v>
      </c>
      <c r="B186" s="322" t="s">
        <v>4469</v>
      </c>
      <c r="C186" s="332">
        <v>7</v>
      </c>
      <c r="D186" s="322" t="s">
        <v>4157</v>
      </c>
      <c r="E186" s="322" t="s">
        <v>4133</v>
      </c>
      <c r="F186" s="328">
        <v>15</v>
      </c>
      <c r="G186" s="328">
        <v>123</v>
      </c>
      <c r="H186" s="322"/>
      <c r="I186" s="322" t="s">
        <v>4158</v>
      </c>
      <c r="J186" s="322"/>
    </row>
    <row r="187" spans="1:10">
      <c r="A187" s="329" t="s">
        <v>4470</v>
      </c>
      <c r="B187" s="324" t="s">
        <v>4471</v>
      </c>
      <c r="C187" s="333">
        <v>13</v>
      </c>
      <c r="D187" s="324" t="s">
        <v>4472</v>
      </c>
      <c r="E187" s="324" t="s">
        <v>4170</v>
      </c>
      <c r="F187" s="326">
        <v>18</v>
      </c>
      <c r="G187" s="326">
        <v>200</v>
      </c>
      <c r="H187" s="324" t="s">
        <v>4473</v>
      </c>
      <c r="I187" s="324" t="s">
        <v>4158</v>
      </c>
      <c r="J187" s="324" t="s">
        <v>4135</v>
      </c>
    </row>
    <row r="188" spans="1:10" ht="21">
      <c r="A188" s="323" t="s">
        <v>4474</v>
      </c>
      <c r="B188" s="322" t="s">
        <v>4475</v>
      </c>
      <c r="C188" s="332">
        <v>20</v>
      </c>
      <c r="D188" s="322" t="s">
        <v>4472</v>
      </c>
      <c r="E188" s="322" t="s">
        <v>4392</v>
      </c>
      <c r="F188" s="328">
        <v>20</v>
      </c>
      <c r="G188" s="328">
        <v>333</v>
      </c>
      <c r="H188" s="322" t="s">
        <v>4473</v>
      </c>
      <c r="I188" s="322" t="s">
        <v>4158</v>
      </c>
      <c r="J188" s="322" t="s">
        <v>4135</v>
      </c>
    </row>
    <row r="189" spans="1:10" ht="21">
      <c r="A189" s="329" t="s">
        <v>4476</v>
      </c>
      <c r="B189" s="324" t="s">
        <v>4477</v>
      </c>
      <c r="C189" s="333">
        <v>6</v>
      </c>
      <c r="D189" s="324" t="s">
        <v>4472</v>
      </c>
      <c r="E189" s="324" t="s">
        <v>4133</v>
      </c>
      <c r="F189" s="326">
        <v>17</v>
      </c>
      <c r="G189" s="326">
        <v>133</v>
      </c>
      <c r="H189" s="324" t="s">
        <v>4473</v>
      </c>
      <c r="I189" s="324" t="s">
        <v>4158</v>
      </c>
      <c r="J189" s="324"/>
    </row>
    <row r="190" spans="1:10" ht="30">
      <c r="A190" s="323" t="s">
        <v>4478</v>
      </c>
      <c r="B190" s="322" t="s">
        <v>4479</v>
      </c>
      <c r="C190" s="332">
        <v>2</v>
      </c>
      <c r="D190" s="322" t="s">
        <v>4472</v>
      </c>
      <c r="E190" s="322" t="s">
        <v>4112</v>
      </c>
      <c r="F190" s="328">
        <v>16</v>
      </c>
      <c r="G190" s="328">
        <v>32</v>
      </c>
      <c r="H190" s="322" t="s">
        <v>4473</v>
      </c>
      <c r="I190" s="322" t="s">
        <v>4158</v>
      </c>
      <c r="J190" s="322"/>
    </row>
    <row r="191" spans="1:10">
      <c r="A191" s="329" t="s">
        <v>4480</v>
      </c>
      <c r="B191" s="324" t="s">
        <v>4481</v>
      </c>
      <c r="C191" s="333">
        <v>16</v>
      </c>
      <c r="D191" s="324" t="s">
        <v>4472</v>
      </c>
      <c r="E191" s="324" t="s">
        <v>4170</v>
      </c>
      <c r="F191" s="326">
        <v>19</v>
      </c>
      <c r="G191" s="326">
        <v>225</v>
      </c>
      <c r="H191" s="324" t="s">
        <v>4113</v>
      </c>
      <c r="I191" s="324" t="s">
        <v>4118</v>
      </c>
      <c r="J191" s="324" t="s">
        <v>4135</v>
      </c>
    </row>
    <row r="192" spans="1:10" ht="21">
      <c r="A192" s="323" t="s">
        <v>4482</v>
      </c>
      <c r="B192" s="322" t="s">
        <v>4483</v>
      </c>
      <c r="C192" s="332">
        <v>23</v>
      </c>
      <c r="D192" s="322" t="s">
        <v>4472</v>
      </c>
      <c r="E192" s="322" t="s">
        <v>4392</v>
      </c>
      <c r="F192" s="328">
        <v>22</v>
      </c>
      <c r="G192" s="328">
        <v>481</v>
      </c>
      <c r="H192" s="322" t="s">
        <v>4113</v>
      </c>
      <c r="I192" s="322" t="s">
        <v>4118</v>
      </c>
      <c r="J192" s="322" t="s">
        <v>4135</v>
      </c>
    </row>
    <row r="193" spans="1:10">
      <c r="A193" s="329" t="s">
        <v>4484</v>
      </c>
      <c r="B193" s="324" t="s">
        <v>4485</v>
      </c>
      <c r="C193" s="333">
        <v>9</v>
      </c>
      <c r="D193" s="324" t="s">
        <v>4472</v>
      </c>
      <c r="E193" s="324" t="s">
        <v>4133</v>
      </c>
      <c r="F193" s="326">
        <v>18</v>
      </c>
      <c r="G193" s="326">
        <v>152</v>
      </c>
      <c r="H193" s="324" t="s">
        <v>4113</v>
      </c>
      <c r="I193" s="324" t="s">
        <v>4118</v>
      </c>
      <c r="J193" s="324"/>
    </row>
    <row r="194" spans="1:10" ht="30">
      <c r="A194" s="323" t="s">
        <v>4486</v>
      </c>
      <c r="B194" s="322" t="s">
        <v>4487</v>
      </c>
      <c r="C194" s="332">
        <v>3</v>
      </c>
      <c r="D194" s="322" t="s">
        <v>4472</v>
      </c>
      <c r="E194" s="322" t="s">
        <v>4112</v>
      </c>
      <c r="F194" s="328">
        <v>17</v>
      </c>
      <c r="G194" s="328">
        <v>52</v>
      </c>
      <c r="H194" s="322" t="s">
        <v>4113</v>
      </c>
      <c r="I194" s="322" t="s">
        <v>4118</v>
      </c>
      <c r="J194" s="322"/>
    </row>
    <row r="195" spans="1:10" ht="30">
      <c r="A195" s="329" t="s">
        <v>4488</v>
      </c>
      <c r="B195" s="324" t="s">
        <v>4489</v>
      </c>
      <c r="C195" s="333">
        <v>13</v>
      </c>
      <c r="D195" s="324" t="s">
        <v>4472</v>
      </c>
      <c r="E195" s="324" t="s">
        <v>4170</v>
      </c>
      <c r="F195" s="326">
        <v>18</v>
      </c>
      <c r="G195" s="326">
        <v>172</v>
      </c>
      <c r="H195" s="324" t="s">
        <v>4113</v>
      </c>
      <c r="I195" s="324" t="s">
        <v>4460</v>
      </c>
      <c r="J195" s="324" t="s">
        <v>4135</v>
      </c>
    </row>
    <row r="196" spans="1:10" ht="30">
      <c r="A196" s="323" t="s">
        <v>4490</v>
      </c>
      <c r="B196" s="322" t="s">
        <v>4491</v>
      </c>
      <c r="C196" s="332">
        <v>20</v>
      </c>
      <c r="D196" s="322" t="s">
        <v>4472</v>
      </c>
      <c r="E196" s="322" t="s">
        <v>4392</v>
      </c>
      <c r="F196" s="328">
        <v>20</v>
      </c>
      <c r="G196" s="328">
        <v>297</v>
      </c>
      <c r="H196" s="322" t="s">
        <v>4113</v>
      </c>
      <c r="I196" s="322" t="s">
        <v>4460</v>
      </c>
      <c r="J196" s="322" t="s">
        <v>4135</v>
      </c>
    </row>
    <row r="197" spans="1:10" ht="30">
      <c r="A197" s="329" t="s">
        <v>4492</v>
      </c>
      <c r="B197" s="324" t="s">
        <v>4493</v>
      </c>
      <c r="C197" s="333">
        <v>6</v>
      </c>
      <c r="D197" s="324" t="s">
        <v>4472</v>
      </c>
      <c r="E197" s="324" t="s">
        <v>4133</v>
      </c>
      <c r="F197" s="326">
        <v>17</v>
      </c>
      <c r="G197" s="326">
        <v>110</v>
      </c>
      <c r="H197" s="324" t="s">
        <v>4113</v>
      </c>
      <c r="I197" s="324" t="s">
        <v>4460</v>
      </c>
      <c r="J197" s="324"/>
    </row>
    <row r="198" spans="1:10" ht="30">
      <c r="A198" s="323" t="s">
        <v>4494</v>
      </c>
      <c r="B198" s="322" t="s">
        <v>4495</v>
      </c>
      <c r="C198" s="332">
        <v>1</v>
      </c>
      <c r="D198" s="322" t="s">
        <v>4472</v>
      </c>
      <c r="E198" s="322" t="s">
        <v>4112</v>
      </c>
      <c r="F198" s="328">
        <v>16</v>
      </c>
      <c r="G198" s="328">
        <v>16</v>
      </c>
      <c r="H198" s="322" t="s">
        <v>4113</v>
      </c>
      <c r="I198" s="322" t="s">
        <v>4460</v>
      </c>
      <c r="J198" s="322"/>
    </row>
    <row r="199" spans="1:10" ht="30">
      <c r="A199" s="329" t="s">
        <v>4496</v>
      </c>
      <c r="B199" s="324" t="s">
        <v>4497</v>
      </c>
      <c r="C199" s="333">
        <v>16</v>
      </c>
      <c r="D199" s="324" t="s">
        <v>4472</v>
      </c>
      <c r="E199" s="324" t="s">
        <v>4170</v>
      </c>
      <c r="F199" s="326">
        <v>19</v>
      </c>
      <c r="G199" s="326">
        <v>243</v>
      </c>
      <c r="H199" s="324" t="s">
        <v>4113</v>
      </c>
      <c r="I199" s="324" t="s">
        <v>4339</v>
      </c>
      <c r="J199" s="324" t="s">
        <v>4135</v>
      </c>
    </row>
    <row r="200" spans="1:10" ht="30">
      <c r="A200" s="323" t="s">
        <v>4498</v>
      </c>
      <c r="B200" s="322" t="s">
        <v>4499</v>
      </c>
      <c r="C200" s="332">
        <v>23</v>
      </c>
      <c r="D200" s="322" t="s">
        <v>4472</v>
      </c>
      <c r="E200" s="322" t="s">
        <v>4392</v>
      </c>
      <c r="F200" s="328">
        <v>22</v>
      </c>
      <c r="G200" s="328">
        <v>487</v>
      </c>
      <c r="H200" s="322" t="s">
        <v>4113</v>
      </c>
      <c r="I200" s="322" t="s">
        <v>4339</v>
      </c>
      <c r="J200" s="322" t="s">
        <v>4135</v>
      </c>
    </row>
    <row r="201" spans="1:10" ht="30">
      <c r="A201" s="329" t="s">
        <v>4500</v>
      </c>
      <c r="B201" s="324" t="s">
        <v>4501</v>
      </c>
      <c r="C201" s="333">
        <v>9</v>
      </c>
      <c r="D201" s="324" t="s">
        <v>4472</v>
      </c>
      <c r="E201" s="324" t="s">
        <v>4133</v>
      </c>
      <c r="F201" s="326">
        <v>18</v>
      </c>
      <c r="G201" s="326">
        <v>168</v>
      </c>
      <c r="H201" s="324" t="s">
        <v>4113</v>
      </c>
      <c r="I201" s="324" t="s">
        <v>4339</v>
      </c>
      <c r="J201" s="324"/>
    </row>
    <row r="202" spans="1:10" ht="30">
      <c r="A202" s="323" t="s">
        <v>4502</v>
      </c>
      <c r="B202" s="322" t="s">
        <v>4503</v>
      </c>
      <c r="C202" s="332">
        <v>2</v>
      </c>
      <c r="D202" s="322" t="s">
        <v>4472</v>
      </c>
      <c r="E202" s="322" t="s">
        <v>4112</v>
      </c>
      <c r="F202" s="328">
        <v>17</v>
      </c>
      <c r="G202" s="328">
        <v>45</v>
      </c>
      <c r="H202" s="322" t="s">
        <v>4113</v>
      </c>
      <c r="I202" s="322" t="s">
        <v>4339</v>
      </c>
      <c r="J202" s="322"/>
    </row>
    <row r="203" spans="1:10" ht="30">
      <c r="A203" s="329" t="s">
        <v>4504</v>
      </c>
      <c r="B203" s="324" t="s">
        <v>4505</v>
      </c>
      <c r="C203" s="333">
        <v>13</v>
      </c>
      <c r="D203" s="324" t="s">
        <v>4472</v>
      </c>
      <c r="E203" s="324" t="s">
        <v>4133</v>
      </c>
      <c r="F203" s="326">
        <v>18</v>
      </c>
      <c r="G203" s="326">
        <v>178</v>
      </c>
      <c r="H203" s="324" t="s">
        <v>4113</v>
      </c>
      <c r="I203" s="324" t="s">
        <v>4158</v>
      </c>
      <c r="J203" s="324"/>
    </row>
    <row r="204" spans="1:10">
      <c r="A204" s="323" t="s">
        <v>4506</v>
      </c>
      <c r="B204" s="322" t="s">
        <v>4507</v>
      </c>
      <c r="C204" s="332">
        <v>17</v>
      </c>
      <c r="D204" s="322" t="s">
        <v>4472</v>
      </c>
      <c r="E204" s="322" t="s">
        <v>4170</v>
      </c>
      <c r="F204" s="328">
        <v>19</v>
      </c>
      <c r="G204" s="328">
        <v>256</v>
      </c>
      <c r="H204" s="322" t="s">
        <v>4473</v>
      </c>
      <c r="I204" s="322" t="s">
        <v>4339</v>
      </c>
      <c r="J204" s="322" t="s">
        <v>4135</v>
      </c>
    </row>
    <row r="205" spans="1:10" ht="21">
      <c r="A205" s="329" t="s">
        <v>4508</v>
      </c>
      <c r="B205" s="324" t="s">
        <v>4509</v>
      </c>
      <c r="C205" s="333">
        <v>24</v>
      </c>
      <c r="D205" s="324" t="s">
        <v>4472</v>
      </c>
      <c r="E205" s="324" t="s">
        <v>4392</v>
      </c>
      <c r="F205" s="326">
        <v>22</v>
      </c>
      <c r="G205" s="326">
        <v>546</v>
      </c>
      <c r="H205" s="324" t="s">
        <v>4473</v>
      </c>
      <c r="I205" s="324" t="s">
        <v>4339</v>
      </c>
      <c r="J205" s="324" t="s">
        <v>4135</v>
      </c>
    </row>
    <row r="206" spans="1:10">
      <c r="A206" s="323" t="s">
        <v>4510</v>
      </c>
      <c r="B206" s="322" t="s">
        <v>4511</v>
      </c>
      <c r="C206" s="332">
        <v>10</v>
      </c>
      <c r="D206" s="322" t="s">
        <v>4472</v>
      </c>
      <c r="E206" s="322" t="s">
        <v>4133</v>
      </c>
      <c r="F206" s="328">
        <v>18</v>
      </c>
      <c r="G206" s="328">
        <v>178</v>
      </c>
      <c r="H206" s="322" t="s">
        <v>4473</v>
      </c>
      <c r="I206" s="322" t="s">
        <v>4339</v>
      </c>
      <c r="J206" s="322"/>
    </row>
    <row r="207" spans="1:10" ht="30">
      <c r="A207" s="329" t="s">
        <v>4512</v>
      </c>
      <c r="B207" s="324" t="s">
        <v>4513</v>
      </c>
      <c r="C207" s="333">
        <v>3</v>
      </c>
      <c r="D207" s="324" t="s">
        <v>4472</v>
      </c>
      <c r="E207" s="324" t="s">
        <v>4112</v>
      </c>
      <c r="F207" s="326">
        <v>17</v>
      </c>
      <c r="G207" s="326">
        <v>60</v>
      </c>
      <c r="H207" s="324" t="s">
        <v>4473</v>
      </c>
      <c r="I207" s="324" t="s">
        <v>4339</v>
      </c>
      <c r="J207" s="324"/>
    </row>
    <row r="208" spans="1:10" ht="30">
      <c r="A208" s="323" t="s">
        <v>4514</v>
      </c>
      <c r="B208" s="322" t="s">
        <v>4515</v>
      </c>
      <c r="C208" s="332">
        <v>15</v>
      </c>
      <c r="D208" s="322" t="s">
        <v>4472</v>
      </c>
      <c r="E208" s="322" t="s">
        <v>4170</v>
      </c>
      <c r="F208" s="328">
        <v>19</v>
      </c>
      <c r="G208" s="328">
        <v>212</v>
      </c>
      <c r="H208" s="322" t="s">
        <v>4473</v>
      </c>
      <c r="I208" s="322" t="s">
        <v>4339</v>
      </c>
      <c r="J208" s="322" t="s">
        <v>4135</v>
      </c>
    </row>
    <row r="209" spans="1:10" ht="30">
      <c r="A209" s="329" t="s">
        <v>4516</v>
      </c>
      <c r="B209" s="324" t="s">
        <v>4517</v>
      </c>
      <c r="C209" s="333">
        <v>22</v>
      </c>
      <c r="D209" s="324" t="s">
        <v>4472</v>
      </c>
      <c r="E209" s="324" t="s">
        <v>4392</v>
      </c>
      <c r="F209" s="326">
        <v>22</v>
      </c>
      <c r="G209" s="326">
        <v>444</v>
      </c>
      <c r="H209" s="324" t="s">
        <v>4473</v>
      </c>
      <c r="I209" s="324" t="s">
        <v>4339</v>
      </c>
      <c r="J209" s="324" t="s">
        <v>4135</v>
      </c>
    </row>
    <row r="210" spans="1:10" ht="30">
      <c r="A210" s="323" t="s">
        <v>4518</v>
      </c>
      <c r="B210" s="322" t="s">
        <v>4519</v>
      </c>
      <c r="C210" s="332">
        <v>8</v>
      </c>
      <c r="D210" s="322" t="s">
        <v>4472</v>
      </c>
      <c r="E210" s="322" t="s">
        <v>4133</v>
      </c>
      <c r="F210" s="328">
        <v>18</v>
      </c>
      <c r="G210" s="328">
        <v>142</v>
      </c>
      <c r="H210" s="322" t="s">
        <v>4473</v>
      </c>
      <c r="I210" s="322" t="s">
        <v>4339</v>
      </c>
      <c r="J210" s="322"/>
    </row>
    <row r="211" spans="1:10" ht="30">
      <c r="A211" s="329" t="s">
        <v>4520</v>
      </c>
      <c r="B211" s="324" t="s">
        <v>4521</v>
      </c>
      <c r="C211" s="333">
        <v>2</v>
      </c>
      <c r="D211" s="324" t="s">
        <v>4472</v>
      </c>
      <c r="E211" s="324" t="s">
        <v>4112</v>
      </c>
      <c r="F211" s="326">
        <v>17</v>
      </c>
      <c r="G211" s="326">
        <v>32</v>
      </c>
      <c r="H211" s="324" t="s">
        <v>4473</v>
      </c>
      <c r="I211" s="324" t="s">
        <v>4339</v>
      </c>
      <c r="J211" s="324"/>
    </row>
    <row r="212" spans="1:10" ht="30">
      <c r="A212" s="323" t="s">
        <v>4522</v>
      </c>
      <c r="B212" s="322" t="s">
        <v>4523</v>
      </c>
      <c r="C212" s="332">
        <v>14</v>
      </c>
      <c r="D212" s="322" t="s">
        <v>4472</v>
      </c>
      <c r="E212" s="322" t="s">
        <v>4170</v>
      </c>
      <c r="F212" s="328">
        <v>18</v>
      </c>
      <c r="G212" s="328">
        <v>184</v>
      </c>
      <c r="H212" s="322" t="s">
        <v>4113</v>
      </c>
      <c r="I212" s="322" t="s">
        <v>4460</v>
      </c>
      <c r="J212" s="322" t="s">
        <v>4135</v>
      </c>
    </row>
    <row r="213" spans="1:10" ht="30">
      <c r="A213" s="329" t="s">
        <v>4524</v>
      </c>
      <c r="B213" s="324" t="s">
        <v>4525</v>
      </c>
      <c r="C213" s="333">
        <v>21</v>
      </c>
      <c r="D213" s="324" t="s">
        <v>4472</v>
      </c>
      <c r="E213" s="324" t="s">
        <v>4392</v>
      </c>
      <c r="F213" s="326">
        <v>21</v>
      </c>
      <c r="G213" s="326">
        <v>350</v>
      </c>
      <c r="H213" s="324" t="s">
        <v>4113</v>
      </c>
      <c r="I213" s="324" t="s">
        <v>4460</v>
      </c>
      <c r="J213" s="324" t="s">
        <v>4135</v>
      </c>
    </row>
    <row r="214" spans="1:10" ht="30">
      <c r="A214" s="323" t="s">
        <v>4526</v>
      </c>
      <c r="B214" s="322" t="s">
        <v>4527</v>
      </c>
      <c r="C214" s="332">
        <v>7</v>
      </c>
      <c r="D214" s="322" t="s">
        <v>4472</v>
      </c>
      <c r="E214" s="322" t="s">
        <v>4133</v>
      </c>
      <c r="F214" s="328">
        <v>17</v>
      </c>
      <c r="G214" s="328">
        <v>119</v>
      </c>
      <c r="H214" s="322" t="s">
        <v>4113</v>
      </c>
      <c r="I214" s="322" t="s">
        <v>4460</v>
      </c>
      <c r="J214" s="322"/>
    </row>
    <row r="215" spans="1:10" ht="30">
      <c r="A215" s="329" t="s">
        <v>4528</v>
      </c>
      <c r="B215" s="324" t="s">
        <v>4529</v>
      </c>
      <c r="C215" s="333">
        <v>1</v>
      </c>
      <c r="D215" s="324" t="s">
        <v>4472</v>
      </c>
      <c r="E215" s="324" t="s">
        <v>4112</v>
      </c>
      <c r="F215" s="326">
        <v>16</v>
      </c>
      <c r="G215" s="326">
        <v>22</v>
      </c>
      <c r="H215" s="324" t="s">
        <v>4113</v>
      </c>
      <c r="I215" s="324" t="s">
        <v>4460</v>
      </c>
      <c r="J215" s="324"/>
    </row>
    <row r="216" spans="1:10">
      <c r="A216" s="323" t="s">
        <v>4530</v>
      </c>
      <c r="B216" s="322" t="s">
        <v>4531</v>
      </c>
      <c r="C216" s="332">
        <v>1</v>
      </c>
      <c r="D216" s="322" t="s">
        <v>4472</v>
      </c>
      <c r="E216" s="322" t="s">
        <v>4175</v>
      </c>
      <c r="F216" s="328">
        <v>15</v>
      </c>
      <c r="G216" s="328">
        <v>14</v>
      </c>
      <c r="H216" s="322" t="s">
        <v>4113</v>
      </c>
      <c r="I216" s="322" t="s">
        <v>4460</v>
      </c>
      <c r="J216" s="322"/>
    </row>
    <row r="217" spans="1:10">
      <c r="A217" s="329" t="s">
        <v>4532</v>
      </c>
      <c r="B217" s="324" t="s">
        <v>4533</v>
      </c>
      <c r="C217" s="333">
        <v>14</v>
      </c>
      <c r="D217" s="324" t="s">
        <v>4472</v>
      </c>
      <c r="E217" s="324" t="s">
        <v>4170</v>
      </c>
      <c r="F217" s="326">
        <v>19</v>
      </c>
      <c r="G217" s="326">
        <v>195</v>
      </c>
      <c r="H217" s="324" t="s">
        <v>4473</v>
      </c>
      <c r="I217" s="324" t="s">
        <v>4158</v>
      </c>
      <c r="J217" s="324" t="s">
        <v>4135</v>
      </c>
    </row>
    <row r="218" spans="1:10" ht="21">
      <c r="A218" s="323" t="s">
        <v>4534</v>
      </c>
      <c r="B218" s="322" t="s">
        <v>4535</v>
      </c>
      <c r="C218" s="332">
        <v>21</v>
      </c>
      <c r="D218" s="322" t="s">
        <v>4472</v>
      </c>
      <c r="E218" s="322" t="s">
        <v>4392</v>
      </c>
      <c r="F218" s="328">
        <v>22</v>
      </c>
      <c r="G218" s="328">
        <v>367</v>
      </c>
      <c r="H218" s="322" t="s">
        <v>4473</v>
      </c>
      <c r="I218" s="322" t="s">
        <v>4158</v>
      </c>
      <c r="J218" s="322" t="s">
        <v>4135</v>
      </c>
    </row>
    <row r="219" spans="1:10" ht="21">
      <c r="A219" s="329" t="s">
        <v>4536</v>
      </c>
      <c r="B219" s="324" t="s">
        <v>4537</v>
      </c>
      <c r="C219" s="333">
        <v>7</v>
      </c>
      <c r="D219" s="324" t="s">
        <v>4472</v>
      </c>
      <c r="E219" s="324" t="s">
        <v>4133</v>
      </c>
      <c r="F219" s="326">
        <v>18</v>
      </c>
      <c r="G219" s="326">
        <v>127</v>
      </c>
      <c r="H219" s="324" t="s">
        <v>4473</v>
      </c>
      <c r="I219" s="324" t="s">
        <v>4158</v>
      </c>
      <c r="J219" s="324"/>
    </row>
    <row r="220" spans="1:10" ht="30">
      <c r="A220" s="323" t="s">
        <v>4538</v>
      </c>
      <c r="B220" s="322" t="s">
        <v>4539</v>
      </c>
      <c r="C220" s="332">
        <v>2</v>
      </c>
      <c r="D220" s="322" t="s">
        <v>4472</v>
      </c>
      <c r="E220" s="322" t="s">
        <v>4112</v>
      </c>
      <c r="F220" s="328">
        <v>17</v>
      </c>
      <c r="G220" s="328">
        <v>33</v>
      </c>
      <c r="H220" s="322" t="s">
        <v>4473</v>
      </c>
      <c r="I220" s="322" t="s">
        <v>4158</v>
      </c>
      <c r="J220" s="322"/>
    </row>
    <row r="221" spans="1:10">
      <c r="A221" s="329" t="s">
        <v>4540</v>
      </c>
      <c r="B221" s="324" t="s">
        <v>4541</v>
      </c>
      <c r="C221" s="333">
        <v>17</v>
      </c>
      <c r="D221" s="324" t="s">
        <v>4472</v>
      </c>
      <c r="E221" s="324" t="s">
        <v>4170</v>
      </c>
      <c r="F221" s="326">
        <v>19</v>
      </c>
      <c r="G221" s="326">
        <v>256</v>
      </c>
      <c r="H221" s="324" t="s">
        <v>4113</v>
      </c>
      <c r="I221" s="324" t="s">
        <v>4158</v>
      </c>
      <c r="J221" s="324" t="s">
        <v>4135</v>
      </c>
    </row>
    <row r="222" spans="1:10" ht="30">
      <c r="A222" s="323" t="s">
        <v>4542</v>
      </c>
      <c r="B222" s="322" t="s">
        <v>4543</v>
      </c>
      <c r="C222" s="332">
        <v>24</v>
      </c>
      <c r="D222" s="322" t="s">
        <v>4472</v>
      </c>
      <c r="E222" s="322" t="s">
        <v>4392</v>
      </c>
      <c r="F222" s="328">
        <v>22</v>
      </c>
      <c r="G222" s="328">
        <v>546</v>
      </c>
      <c r="H222" s="322" t="s">
        <v>4113</v>
      </c>
      <c r="I222" s="322" t="s">
        <v>4158</v>
      </c>
      <c r="J222" s="322" t="s">
        <v>4135</v>
      </c>
    </row>
    <row r="223" spans="1:10">
      <c r="A223" s="329" t="s">
        <v>4544</v>
      </c>
      <c r="B223" s="324" t="s">
        <v>4545</v>
      </c>
      <c r="C223" s="333">
        <v>10</v>
      </c>
      <c r="D223" s="324" t="s">
        <v>4472</v>
      </c>
      <c r="E223" s="324" t="s">
        <v>4133</v>
      </c>
      <c r="F223" s="326">
        <v>18</v>
      </c>
      <c r="G223" s="326">
        <v>178</v>
      </c>
      <c r="H223" s="324" t="s">
        <v>4113</v>
      </c>
      <c r="I223" s="324" t="s">
        <v>4158</v>
      </c>
      <c r="J223" s="324"/>
    </row>
    <row r="224" spans="1:10" ht="30">
      <c r="A224" s="323" t="s">
        <v>4546</v>
      </c>
      <c r="B224" s="322" t="s">
        <v>4547</v>
      </c>
      <c r="C224" s="332">
        <v>4</v>
      </c>
      <c r="D224" s="322" t="s">
        <v>4472</v>
      </c>
      <c r="E224" s="322" t="s">
        <v>4112</v>
      </c>
      <c r="F224" s="328">
        <v>17</v>
      </c>
      <c r="G224" s="328">
        <v>75</v>
      </c>
      <c r="H224" s="322" t="s">
        <v>4113</v>
      </c>
      <c r="I224" s="322" t="s">
        <v>4158</v>
      </c>
      <c r="J224" s="322"/>
    </row>
    <row r="225" spans="1:10" ht="21">
      <c r="A225" s="329" t="s">
        <v>4548</v>
      </c>
      <c r="B225" s="324" t="s">
        <v>4549</v>
      </c>
      <c r="C225" s="333">
        <v>15</v>
      </c>
      <c r="D225" s="324" t="s">
        <v>4472</v>
      </c>
      <c r="E225" s="324" t="s">
        <v>4170</v>
      </c>
      <c r="F225" s="326">
        <v>19</v>
      </c>
      <c r="G225" s="326">
        <v>207</v>
      </c>
      <c r="H225" s="324" t="s">
        <v>4473</v>
      </c>
      <c r="I225" s="324" t="s">
        <v>4118</v>
      </c>
      <c r="J225" s="324" t="s">
        <v>4135</v>
      </c>
    </row>
    <row r="226" spans="1:10" ht="21">
      <c r="A226" s="323" t="s">
        <v>4550</v>
      </c>
      <c r="B226" s="322" t="s">
        <v>4551</v>
      </c>
      <c r="C226" s="332">
        <v>22</v>
      </c>
      <c r="D226" s="322" t="s">
        <v>4472</v>
      </c>
      <c r="E226" s="322" t="s">
        <v>4392</v>
      </c>
      <c r="F226" s="328">
        <v>21</v>
      </c>
      <c r="G226" s="328">
        <v>385</v>
      </c>
      <c r="H226" s="322" t="s">
        <v>4473</v>
      </c>
      <c r="I226" s="322" t="s">
        <v>4118</v>
      </c>
      <c r="J226" s="322" t="s">
        <v>4135</v>
      </c>
    </row>
    <row r="227" spans="1:10" ht="21">
      <c r="A227" s="329" t="s">
        <v>4552</v>
      </c>
      <c r="B227" s="324" t="s">
        <v>4553</v>
      </c>
      <c r="C227" s="333">
        <v>8</v>
      </c>
      <c r="D227" s="324" t="s">
        <v>4472</v>
      </c>
      <c r="E227" s="324" t="s">
        <v>4133</v>
      </c>
      <c r="F227" s="326">
        <v>18</v>
      </c>
      <c r="G227" s="326">
        <v>136</v>
      </c>
      <c r="H227" s="324" t="s">
        <v>4473</v>
      </c>
      <c r="I227" s="324" t="s">
        <v>4118</v>
      </c>
      <c r="J227" s="324"/>
    </row>
    <row r="228" spans="1:10" ht="30">
      <c r="A228" s="323" t="s">
        <v>4554</v>
      </c>
      <c r="B228" s="322" t="s">
        <v>4555</v>
      </c>
      <c r="C228" s="332">
        <v>2</v>
      </c>
      <c r="D228" s="322" t="s">
        <v>4472</v>
      </c>
      <c r="E228" s="322" t="s">
        <v>4112</v>
      </c>
      <c r="F228" s="328">
        <v>17</v>
      </c>
      <c r="G228" s="328">
        <v>38</v>
      </c>
      <c r="H228" s="322" t="s">
        <v>4473</v>
      </c>
      <c r="I228" s="322" t="s">
        <v>4118</v>
      </c>
      <c r="J228" s="322"/>
    </row>
    <row r="229" spans="1:10">
      <c r="A229" s="329" t="s">
        <v>4556</v>
      </c>
      <c r="B229" s="324" t="s">
        <v>4557</v>
      </c>
      <c r="C229" s="333">
        <v>17</v>
      </c>
      <c r="D229" s="324" t="s">
        <v>4472</v>
      </c>
      <c r="E229" s="324" t="s">
        <v>4392</v>
      </c>
      <c r="F229" s="326">
        <v>20</v>
      </c>
      <c r="G229" s="326">
        <v>341</v>
      </c>
      <c r="H229" s="324" t="s">
        <v>4134</v>
      </c>
      <c r="I229" s="324" t="s">
        <v>4214</v>
      </c>
      <c r="J229" s="324"/>
    </row>
    <row r="230" spans="1:10">
      <c r="A230" s="327" t="s">
        <v>4558</v>
      </c>
      <c r="B230" s="322" t="s">
        <v>4559</v>
      </c>
      <c r="C230" s="332">
        <v>2</v>
      </c>
      <c r="D230" s="322" t="s">
        <v>4472</v>
      </c>
      <c r="E230" s="322" t="s">
        <v>4112</v>
      </c>
      <c r="F230" s="328">
        <v>14</v>
      </c>
      <c r="G230" s="328">
        <v>52</v>
      </c>
      <c r="H230" s="322"/>
      <c r="I230" s="322" t="s">
        <v>4151</v>
      </c>
      <c r="J230" s="322"/>
    </row>
    <row r="231" spans="1:10">
      <c r="A231" s="329" t="s">
        <v>4560</v>
      </c>
      <c r="B231" s="324" t="s">
        <v>4560</v>
      </c>
      <c r="C231" s="333" t="s">
        <v>5644</v>
      </c>
      <c r="D231" s="324" t="s">
        <v>4157</v>
      </c>
      <c r="E231" s="324" t="s">
        <v>4150</v>
      </c>
      <c r="F231" s="326">
        <v>11</v>
      </c>
      <c r="G231" s="326">
        <v>18</v>
      </c>
      <c r="H231" s="324"/>
      <c r="I231" s="324" t="s">
        <v>4158</v>
      </c>
      <c r="J231" s="324"/>
    </row>
    <row r="232" spans="1:10">
      <c r="A232" s="323" t="s">
        <v>4561</v>
      </c>
      <c r="B232" s="322" t="s">
        <v>4561</v>
      </c>
      <c r="C232" s="332">
        <v>6</v>
      </c>
      <c r="D232" s="322" t="s">
        <v>4142</v>
      </c>
      <c r="E232" s="322" t="s">
        <v>4133</v>
      </c>
      <c r="F232" s="328">
        <v>19</v>
      </c>
      <c r="G232" s="328">
        <v>123</v>
      </c>
      <c r="H232" s="322"/>
      <c r="I232" s="322" t="s">
        <v>4158</v>
      </c>
      <c r="J232" s="322"/>
    </row>
    <row r="233" spans="1:10">
      <c r="A233" s="329" t="s">
        <v>309</v>
      </c>
      <c r="B233" s="324" t="s">
        <v>309</v>
      </c>
      <c r="C233" s="333" t="s">
        <v>5644</v>
      </c>
      <c r="D233" s="324" t="s">
        <v>4562</v>
      </c>
      <c r="E233" s="324" t="s">
        <v>4112</v>
      </c>
      <c r="F233" s="326">
        <v>15</v>
      </c>
      <c r="G233" s="326">
        <v>13</v>
      </c>
      <c r="H233" s="324"/>
      <c r="I233" s="324" t="s">
        <v>4139</v>
      </c>
      <c r="J233" s="324"/>
    </row>
    <row r="234" spans="1:10" ht="21">
      <c r="A234" s="327" t="s">
        <v>4563</v>
      </c>
      <c r="B234" s="322" t="s">
        <v>4564</v>
      </c>
      <c r="C234" s="332">
        <v>13</v>
      </c>
      <c r="D234" s="322" t="s">
        <v>4562</v>
      </c>
      <c r="E234" s="322" t="s">
        <v>4112</v>
      </c>
      <c r="F234" s="328">
        <v>15</v>
      </c>
      <c r="G234" s="328">
        <v>162</v>
      </c>
      <c r="H234" s="322"/>
      <c r="I234" s="322" t="s">
        <v>4139</v>
      </c>
      <c r="J234" s="322"/>
    </row>
    <row r="235" spans="1:10" ht="30">
      <c r="A235" s="329" t="s">
        <v>4565</v>
      </c>
      <c r="B235" s="324" t="s">
        <v>4566</v>
      </c>
      <c r="C235" s="333">
        <v>9</v>
      </c>
      <c r="D235" s="324" t="s">
        <v>4562</v>
      </c>
      <c r="E235" s="324" t="s">
        <v>4112</v>
      </c>
      <c r="F235" s="326">
        <v>16</v>
      </c>
      <c r="G235" s="326">
        <v>162</v>
      </c>
      <c r="H235" s="324"/>
      <c r="I235" s="324" t="s">
        <v>4139</v>
      </c>
      <c r="J235" s="324"/>
    </row>
    <row r="236" spans="1:10" ht="21">
      <c r="A236" s="327" t="s">
        <v>4567</v>
      </c>
      <c r="B236" s="322" t="s">
        <v>4568</v>
      </c>
      <c r="C236" s="332">
        <v>18</v>
      </c>
      <c r="D236" s="322" t="s">
        <v>4562</v>
      </c>
      <c r="E236" s="322" t="s">
        <v>4112</v>
      </c>
      <c r="F236" s="328">
        <v>15</v>
      </c>
      <c r="G236" s="328">
        <v>225</v>
      </c>
      <c r="H236" s="322"/>
      <c r="I236" s="322" t="s">
        <v>4139</v>
      </c>
      <c r="J236" s="322"/>
    </row>
    <row r="237" spans="1:10" ht="30">
      <c r="A237" s="329" t="s">
        <v>4569</v>
      </c>
      <c r="B237" s="324" t="s">
        <v>4570</v>
      </c>
      <c r="C237" s="333">
        <v>5</v>
      </c>
      <c r="D237" s="324" t="s">
        <v>4562</v>
      </c>
      <c r="E237" s="324" t="s">
        <v>4112</v>
      </c>
      <c r="F237" s="326">
        <v>18</v>
      </c>
      <c r="G237" s="326">
        <v>71</v>
      </c>
      <c r="H237" s="324"/>
      <c r="I237" s="324" t="s">
        <v>4139</v>
      </c>
      <c r="J237" s="324"/>
    </row>
    <row r="238" spans="1:10">
      <c r="A238" s="323" t="s">
        <v>4571</v>
      </c>
      <c r="B238" s="322" t="s">
        <v>4572</v>
      </c>
      <c r="C238" s="332">
        <v>14</v>
      </c>
      <c r="D238" s="322" t="s">
        <v>4562</v>
      </c>
      <c r="E238" s="322" t="s">
        <v>4112</v>
      </c>
      <c r="F238" s="328">
        <v>16</v>
      </c>
      <c r="G238" s="328">
        <v>143</v>
      </c>
      <c r="H238" s="322"/>
      <c r="I238" s="322" t="s">
        <v>4139</v>
      </c>
      <c r="J238" s="322"/>
    </row>
    <row r="239" spans="1:10">
      <c r="A239" s="329" t="s">
        <v>4573</v>
      </c>
      <c r="B239" s="324" t="s">
        <v>4574</v>
      </c>
      <c r="C239" s="333">
        <v>7</v>
      </c>
      <c r="D239" s="324" t="s">
        <v>4562</v>
      </c>
      <c r="E239" s="324" t="s">
        <v>4112</v>
      </c>
      <c r="F239" s="326">
        <v>12</v>
      </c>
      <c r="G239" s="326">
        <v>45</v>
      </c>
      <c r="H239" s="324"/>
      <c r="I239" s="324" t="s">
        <v>4139</v>
      </c>
      <c r="J239" s="324"/>
    </row>
    <row r="240" spans="1:10" ht="21">
      <c r="A240" s="327" t="s">
        <v>4575</v>
      </c>
      <c r="B240" s="322" t="s">
        <v>4576</v>
      </c>
      <c r="C240" s="332">
        <v>20</v>
      </c>
      <c r="D240" s="322" t="s">
        <v>4562</v>
      </c>
      <c r="E240" s="322" t="s">
        <v>4112</v>
      </c>
      <c r="F240" s="328">
        <v>17</v>
      </c>
      <c r="G240" s="328">
        <v>262</v>
      </c>
      <c r="H240" s="322"/>
      <c r="I240" s="322" t="s">
        <v>4139</v>
      </c>
      <c r="J240" s="322"/>
    </row>
    <row r="241" spans="1:10">
      <c r="A241" s="325" t="s">
        <v>4577</v>
      </c>
      <c r="B241" s="324" t="s">
        <v>4578</v>
      </c>
      <c r="C241" s="333">
        <v>11</v>
      </c>
      <c r="D241" s="324" t="s">
        <v>4562</v>
      </c>
      <c r="E241" s="324" t="s">
        <v>4112</v>
      </c>
      <c r="F241" s="326">
        <v>17</v>
      </c>
      <c r="G241" s="326">
        <v>150</v>
      </c>
      <c r="H241" s="324"/>
      <c r="I241" s="324" t="s">
        <v>4139</v>
      </c>
      <c r="J241" s="324"/>
    </row>
    <row r="242" spans="1:10" ht="30">
      <c r="A242" s="323" t="s">
        <v>4579</v>
      </c>
      <c r="B242" s="322" t="s">
        <v>4580</v>
      </c>
      <c r="C242" s="332">
        <v>8</v>
      </c>
      <c r="D242" s="322" t="s">
        <v>4562</v>
      </c>
      <c r="E242" s="322" t="s">
        <v>4112</v>
      </c>
      <c r="F242" s="328">
        <v>16</v>
      </c>
      <c r="G242" s="328">
        <v>71</v>
      </c>
      <c r="H242" s="322"/>
      <c r="I242" s="322" t="s">
        <v>4139</v>
      </c>
      <c r="J242" s="322"/>
    </row>
    <row r="243" spans="1:10">
      <c r="A243" s="329" t="s">
        <v>290</v>
      </c>
      <c r="B243" s="324" t="s">
        <v>278</v>
      </c>
      <c r="C243" s="333">
        <v>2</v>
      </c>
      <c r="D243" s="324" t="s">
        <v>4129</v>
      </c>
      <c r="E243" s="324" t="s">
        <v>4112</v>
      </c>
      <c r="F243" s="326">
        <v>11</v>
      </c>
      <c r="G243" s="326">
        <v>27</v>
      </c>
      <c r="H243" s="324"/>
      <c r="I243" s="324" t="s">
        <v>4130</v>
      </c>
      <c r="J243" s="324"/>
    </row>
    <row r="244" spans="1:10">
      <c r="A244" s="323" t="s">
        <v>4581</v>
      </c>
      <c r="B244" s="322" t="s">
        <v>4582</v>
      </c>
      <c r="C244" s="332">
        <v>1</v>
      </c>
      <c r="D244" s="322" t="s">
        <v>4274</v>
      </c>
      <c r="E244" s="322" t="s">
        <v>4112</v>
      </c>
      <c r="F244" s="328">
        <v>11</v>
      </c>
      <c r="G244" s="328">
        <v>22</v>
      </c>
      <c r="H244" s="322"/>
      <c r="I244" s="322" t="s">
        <v>4214</v>
      </c>
      <c r="J244" s="322"/>
    </row>
    <row r="245" spans="1:10">
      <c r="A245" s="329" t="s">
        <v>4583</v>
      </c>
      <c r="B245" s="324" t="s">
        <v>4583</v>
      </c>
      <c r="C245" s="333">
        <v>1</v>
      </c>
      <c r="D245" s="324" t="s">
        <v>4584</v>
      </c>
      <c r="E245" s="324" t="s">
        <v>4112</v>
      </c>
      <c r="F245" s="326">
        <v>16</v>
      </c>
      <c r="G245" s="326">
        <v>26</v>
      </c>
      <c r="H245" s="324"/>
      <c r="I245" s="324" t="s">
        <v>4118</v>
      </c>
      <c r="J245" s="324"/>
    </row>
    <row r="246" spans="1:10">
      <c r="A246" s="327" t="s">
        <v>4585</v>
      </c>
      <c r="B246" s="322" t="s">
        <v>4586</v>
      </c>
      <c r="C246" s="332">
        <v>12</v>
      </c>
      <c r="D246" s="322" t="s">
        <v>4584</v>
      </c>
      <c r="E246" s="322" t="s">
        <v>4112</v>
      </c>
      <c r="F246" s="328">
        <v>21</v>
      </c>
      <c r="G246" s="328">
        <v>119</v>
      </c>
      <c r="H246" s="322"/>
      <c r="I246" s="322" t="s">
        <v>4118</v>
      </c>
      <c r="J246" s="322"/>
    </row>
    <row r="247" spans="1:10" ht="30">
      <c r="A247" s="329" t="s">
        <v>4587</v>
      </c>
      <c r="B247" s="324" t="s">
        <v>4588</v>
      </c>
      <c r="C247" s="333">
        <v>2</v>
      </c>
      <c r="D247" s="324" t="s">
        <v>4584</v>
      </c>
      <c r="E247" s="324" t="s">
        <v>4112</v>
      </c>
      <c r="F247" s="326">
        <v>18</v>
      </c>
      <c r="G247" s="326">
        <v>39</v>
      </c>
      <c r="H247" s="324"/>
      <c r="I247" s="324" t="s">
        <v>4118</v>
      </c>
      <c r="J247" s="324"/>
    </row>
    <row r="248" spans="1:10" ht="21">
      <c r="A248" s="327" t="s">
        <v>4589</v>
      </c>
      <c r="B248" s="322" t="s">
        <v>4590</v>
      </c>
      <c r="C248" s="332">
        <v>2</v>
      </c>
      <c r="D248" s="322" t="s">
        <v>4584</v>
      </c>
      <c r="E248" s="322" t="s">
        <v>4112</v>
      </c>
      <c r="F248" s="328">
        <v>16</v>
      </c>
      <c r="G248" s="328">
        <v>26</v>
      </c>
      <c r="H248" s="322"/>
      <c r="I248" s="322" t="s">
        <v>4118</v>
      </c>
      <c r="J248" s="322"/>
    </row>
    <row r="249" spans="1:10" ht="21">
      <c r="A249" s="325" t="s">
        <v>4591</v>
      </c>
      <c r="B249" s="324" t="s">
        <v>4592</v>
      </c>
      <c r="C249" s="333">
        <v>1</v>
      </c>
      <c r="D249" s="324" t="s">
        <v>4584</v>
      </c>
      <c r="E249" s="324" t="s">
        <v>4112</v>
      </c>
      <c r="F249" s="326">
        <v>14</v>
      </c>
      <c r="G249" s="326">
        <v>18</v>
      </c>
      <c r="H249" s="324"/>
      <c r="I249" s="324" t="s">
        <v>4118</v>
      </c>
      <c r="J249" s="324"/>
    </row>
    <row r="250" spans="1:10" ht="21">
      <c r="A250" s="327" t="s">
        <v>4593</v>
      </c>
      <c r="B250" s="322" t="s">
        <v>4594</v>
      </c>
      <c r="C250" s="332">
        <v>2</v>
      </c>
      <c r="D250" s="322" t="s">
        <v>4584</v>
      </c>
      <c r="E250" s="322" t="s">
        <v>4112</v>
      </c>
      <c r="F250" s="328">
        <v>14</v>
      </c>
      <c r="G250" s="328">
        <v>39</v>
      </c>
      <c r="H250" s="322"/>
      <c r="I250" s="322" t="s">
        <v>4118</v>
      </c>
      <c r="J250" s="322"/>
    </row>
    <row r="251" spans="1:10" ht="30">
      <c r="A251" s="329" t="s">
        <v>4595</v>
      </c>
      <c r="B251" s="324" t="s">
        <v>4596</v>
      </c>
      <c r="C251" s="333">
        <v>6</v>
      </c>
      <c r="D251" s="324" t="s">
        <v>4584</v>
      </c>
      <c r="E251" s="324" t="s">
        <v>4112</v>
      </c>
      <c r="F251" s="326">
        <v>20</v>
      </c>
      <c r="G251" s="326">
        <v>75</v>
      </c>
      <c r="H251" s="324"/>
      <c r="I251" s="324" t="s">
        <v>4118</v>
      </c>
      <c r="J251" s="324"/>
    </row>
    <row r="252" spans="1:10">
      <c r="A252" s="327" t="s">
        <v>4597</v>
      </c>
      <c r="B252" s="322" t="s">
        <v>4598</v>
      </c>
      <c r="C252" s="332">
        <v>2</v>
      </c>
      <c r="D252" s="322" t="s">
        <v>4584</v>
      </c>
      <c r="E252" s="322" t="s">
        <v>4112</v>
      </c>
      <c r="F252" s="328">
        <v>18</v>
      </c>
      <c r="G252" s="328">
        <v>26</v>
      </c>
      <c r="H252" s="322"/>
      <c r="I252" s="322" t="s">
        <v>4118</v>
      </c>
      <c r="J252" s="322"/>
    </row>
    <row r="253" spans="1:10">
      <c r="A253" s="329" t="s">
        <v>4599</v>
      </c>
      <c r="B253" s="324" t="s">
        <v>4599</v>
      </c>
      <c r="C253" s="333" t="s">
        <v>5644</v>
      </c>
      <c r="D253" s="324" t="s">
        <v>4202</v>
      </c>
      <c r="E253" s="324" t="s">
        <v>4112</v>
      </c>
      <c r="F253" s="326">
        <v>15</v>
      </c>
      <c r="G253" s="326">
        <v>11</v>
      </c>
      <c r="H253" s="324"/>
      <c r="I253" s="324" t="s">
        <v>4166</v>
      </c>
      <c r="J253" s="324"/>
    </row>
    <row r="254" spans="1:10">
      <c r="A254" s="327" t="s">
        <v>4600</v>
      </c>
      <c r="B254" s="322" t="s">
        <v>4600</v>
      </c>
      <c r="C254" s="332">
        <v>4</v>
      </c>
      <c r="D254" s="322" t="s">
        <v>4157</v>
      </c>
      <c r="E254" s="322" t="s">
        <v>4112</v>
      </c>
      <c r="F254" s="328">
        <v>14</v>
      </c>
      <c r="G254" s="328">
        <v>37</v>
      </c>
      <c r="H254" s="322" t="s">
        <v>4113</v>
      </c>
      <c r="I254" s="322" t="s">
        <v>4158</v>
      </c>
      <c r="J254" s="322"/>
    </row>
    <row r="255" spans="1:10">
      <c r="A255" s="325" t="s">
        <v>4601</v>
      </c>
      <c r="B255" s="324" t="s">
        <v>4601</v>
      </c>
      <c r="C255" s="333">
        <v>24</v>
      </c>
      <c r="D255" s="324" t="s">
        <v>4132</v>
      </c>
      <c r="E255" s="324" t="s">
        <v>4112</v>
      </c>
      <c r="F255" s="326">
        <v>21</v>
      </c>
      <c r="G255" s="326">
        <v>325</v>
      </c>
      <c r="H255" s="324" t="s">
        <v>4113</v>
      </c>
      <c r="I255" s="324" t="s">
        <v>4158</v>
      </c>
      <c r="J255" s="324"/>
    </row>
    <row r="256" spans="1:10" ht="21">
      <c r="A256" s="323" t="s">
        <v>4602</v>
      </c>
      <c r="B256" s="322" t="s">
        <v>4603</v>
      </c>
      <c r="C256" s="332">
        <v>5</v>
      </c>
      <c r="D256" s="322" t="s">
        <v>4202</v>
      </c>
      <c r="E256" s="322" t="s">
        <v>4133</v>
      </c>
      <c r="F256" s="328">
        <v>15</v>
      </c>
      <c r="G256" s="328">
        <v>57</v>
      </c>
      <c r="H256" s="322" t="s">
        <v>4113</v>
      </c>
      <c r="I256" s="322" t="s">
        <v>4151</v>
      </c>
      <c r="J256" s="322"/>
    </row>
    <row r="257" spans="1:10">
      <c r="A257" s="329" t="s">
        <v>4604</v>
      </c>
      <c r="B257" s="324" t="s">
        <v>4605</v>
      </c>
      <c r="C257" s="333" t="s">
        <v>5646</v>
      </c>
      <c r="D257" s="324" t="s">
        <v>4129</v>
      </c>
      <c r="E257" s="324" t="s">
        <v>4112</v>
      </c>
      <c r="F257" s="326">
        <v>13</v>
      </c>
      <c r="G257" s="326">
        <v>16</v>
      </c>
      <c r="H257" s="324"/>
      <c r="I257" s="324" t="s">
        <v>4130</v>
      </c>
      <c r="J257" s="324"/>
    </row>
    <row r="258" spans="1:10">
      <c r="A258" s="323" t="s">
        <v>4606</v>
      </c>
      <c r="B258" s="322" t="s">
        <v>4607</v>
      </c>
      <c r="C258" s="332">
        <v>11</v>
      </c>
      <c r="D258" s="322" t="s">
        <v>4210</v>
      </c>
      <c r="E258" s="322" t="s">
        <v>4133</v>
      </c>
      <c r="F258" s="328">
        <v>17</v>
      </c>
      <c r="G258" s="328">
        <v>200</v>
      </c>
      <c r="H258" s="322" t="s">
        <v>4113</v>
      </c>
      <c r="I258" s="322" t="s">
        <v>4118</v>
      </c>
      <c r="J258" s="322"/>
    </row>
    <row r="259" spans="1:10">
      <c r="A259" s="329" t="s">
        <v>4608</v>
      </c>
      <c r="B259" s="324" t="s">
        <v>4608</v>
      </c>
      <c r="C259" s="333">
        <v>12</v>
      </c>
      <c r="D259" s="324" t="s">
        <v>4138</v>
      </c>
      <c r="E259" s="324" t="s">
        <v>4112</v>
      </c>
      <c r="F259" s="326">
        <v>9</v>
      </c>
      <c r="G259" s="326">
        <v>63</v>
      </c>
      <c r="H259" s="324" t="s">
        <v>4113</v>
      </c>
      <c r="I259" s="324" t="s">
        <v>4130</v>
      </c>
      <c r="J259" s="324"/>
    </row>
    <row r="260" spans="1:10">
      <c r="A260" s="327" t="s">
        <v>4609</v>
      </c>
      <c r="B260" s="322" t="s">
        <v>4610</v>
      </c>
      <c r="C260" s="332">
        <v>10</v>
      </c>
      <c r="D260" s="322" t="s">
        <v>4611</v>
      </c>
      <c r="E260" s="322" t="s">
        <v>4112</v>
      </c>
      <c r="F260" s="328">
        <v>19</v>
      </c>
      <c r="G260" s="328">
        <v>127</v>
      </c>
      <c r="H260" s="322"/>
      <c r="I260" s="322" t="s">
        <v>4264</v>
      </c>
      <c r="J260" s="322"/>
    </row>
    <row r="261" spans="1:10">
      <c r="A261" s="325" t="s">
        <v>4612</v>
      </c>
      <c r="B261" s="324" t="s">
        <v>4613</v>
      </c>
      <c r="C261" s="333">
        <v>10</v>
      </c>
      <c r="D261" s="324" t="s">
        <v>4611</v>
      </c>
      <c r="E261" s="324" t="s">
        <v>4112</v>
      </c>
      <c r="F261" s="326">
        <v>19</v>
      </c>
      <c r="G261" s="326">
        <v>127</v>
      </c>
      <c r="H261" s="324"/>
      <c r="I261" s="324" t="s">
        <v>4264</v>
      </c>
      <c r="J261" s="324"/>
    </row>
    <row r="262" spans="1:10">
      <c r="A262" s="327" t="s">
        <v>4614</v>
      </c>
      <c r="B262" s="322" t="s">
        <v>4615</v>
      </c>
      <c r="C262" s="332">
        <v>10</v>
      </c>
      <c r="D262" s="322" t="s">
        <v>4611</v>
      </c>
      <c r="E262" s="322" t="s">
        <v>4112</v>
      </c>
      <c r="F262" s="328">
        <v>19</v>
      </c>
      <c r="G262" s="328">
        <v>127</v>
      </c>
      <c r="H262" s="322"/>
      <c r="I262" s="322" t="s">
        <v>4264</v>
      </c>
      <c r="J262" s="322"/>
    </row>
    <row r="263" spans="1:10" ht="21">
      <c r="A263" s="325" t="s">
        <v>4616</v>
      </c>
      <c r="B263" s="324" t="s">
        <v>4617</v>
      </c>
      <c r="C263" s="333">
        <v>10</v>
      </c>
      <c r="D263" s="324" t="s">
        <v>4611</v>
      </c>
      <c r="E263" s="324" t="s">
        <v>4112</v>
      </c>
      <c r="F263" s="326">
        <v>19</v>
      </c>
      <c r="G263" s="326">
        <v>127</v>
      </c>
      <c r="H263" s="324"/>
      <c r="I263" s="324" t="s">
        <v>4264</v>
      </c>
      <c r="J263" s="324"/>
    </row>
    <row r="264" spans="1:10">
      <c r="A264" s="323" t="s">
        <v>4618</v>
      </c>
      <c r="B264" s="322" t="s">
        <v>4619</v>
      </c>
      <c r="C264" s="332" t="s">
        <v>5644</v>
      </c>
      <c r="D264" s="322" t="s">
        <v>4149</v>
      </c>
      <c r="E264" s="322" t="s">
        <v>4133</v>
      </c>
      <c r="F264" s="328">
        <v>10</v>
      </c>
      <c r="G264" s="328">
        <v>13</v>
      </c>
      <c r="H264" s="322"/>
      <c r="I264" s="322" t="s">
        <v>4151</v>
      </c>
      <c r="J264" s="322"/>
    </row>
    <row r="265" spans="1:10">
      <c r="A265" s="329" t="s">
        <v>4620</v>
      </c>
      <c r="B265" s="324" t="s">
        <v>4621</v>
      </c>
      <c r="C265" s="333">
        <v>2</v>
      </c>
      <c r="D265" s="324" t="s">
        <v>4149</v>
      </c>
      <c r="E265" s="324" t="s">
        <v>4170</v>
      </c>
      <c r="F265" s="326">
        <v>14</v>
      </c>
      <c r="G265" s="326">
        <v>42</v>
      </c>
      <c r="H265" s="324"/>
      <c r="I265" s="324" t="s">
        <v>4151</v>
      </c>
      <c r="J265" s="324"/>
    </row>
    <row r="266" spans="1:10">
      <c r="A266" s="323" t="s">
        <v>4622</v>
      </c>
      <c r="B266" s="322" t="s">
        <v>4623</v>
      </c>
      <c r="C266" s="332">
        <v>5</v>
      </c>
      <c r="D266" s="322" t="s">
        <v>4210</v>
      </c>
      <c r="E266" s="322" t="s">
        <v>4133</v>
      </c>
      <c r="F266" s="328">
        <v>15</v>
      </c>
      <c r="G266" s="328">
        <v>90</v>
      </c>
      <c r="H266" s="322" t="s">
        <v>4113</v>
      </c>
      <c r="I266" s="322" t="s">
        <v>4214</v>
      </c>
      <c r="J266" s="322"/>
    </row>
    <row r="267" spans="1:10" ht="21">
      <c r="A267" s="325" t="s">
        <v>4624</v>
      </c>
      <c r="B267" s="324" t="s">
        <v>4625</v>
      </c>
      <c r="C267" s="333">
        <v>7</v>
      </c>
      <c r="D267" s="324" t="s">
        <v>4210</v>
      </c>
      <c r="E267" s="324" t="s">
        <v>4112</v>
      </c>
      <c r="F267" s="326">
        <v>18</v>
      </c>
      <c r="G267" s="326">
        <v>117</v>
      </c>
      <c r="H267" s="324" t="s">
        <v>4113</v>
      </c>
      <c r="I267" s="324" t="s">
        <v>4214</v>
      </c>
      <c r="J267" s="324"/>
    </row>
    <row r="268" spans="1:10">
      <c r="A268" s="323" t="s">
        <v>4626</v>
      </c>
      <c r="B268" s="322" t="s">
        <v>4627</v>
      </c>
      <c r="C268" s="332">
        <v>5</v>
      </c>
      <c r="D268" s="322" t="s">
        <v>4210</v>
      </c>
      <c r="E268" s="322" t="s">
        <v>4133</v>
      </c>
      <c r="F268" s="328">
        <v>14</v>
      </c>
      <c r="G268" s="328">
        <v>114</v>
      </c>
      <c r="H268" s="322" t="s">
        <v>4134</v>
      </c>
      <c r="I268" s="322" t="s">
        <v>4214</v>
      </c>
      <c r="J268" s="322"/>
    </row>
    <row r="269" spans="1:10" ht="21">
      <c r="A269" s="325" t="s">
        <v>4628</v>
      </c>
      <c r="B269" s="324" t="s">
        <v>4629</v>
      </c>
      <c r="C269" s="333">
        <v>7</v>
      </c>
      <c r="D269" s="324" t="s">
        <v>4210</v>
      </c>
      <c r="E269" s="324" t="s">
        <v>4112</v>
      </c>
      <c r="F269" s="326">
        <v>18</v>
      </c>
      <c r="G269" s="326">
        <v>127</v>
      </c>
      <c r="H269" s="324" t="s">
        <v>4134</v>
      </c>
      <c r="I269" s="324" t="s">
        <v>4214</v>
      </c>
      <c r="J269" s="324"/>
    </row>
    <row r="270" spans="1:10" ht="30">
      <c r="A270" s="323" t="s">
        <v>4630</v>
      </c>
      <c r="B270" s="322" t="s">
        <v>4631</v>
      </c>
      <c r="C270" s="332">
        <v>5</v>
      </c>
      <c r="D270" s="322" t="s">
        <v>4210</v>
      </c>
      <c r="E270" s="322" t="s">
        <v>4133</v>
      </c>
      <c r="F270" s="328">
        <v>17</v>
      </c>
      <c r="G270" s="328">
        <v>126</v>
      </c>
      <c r="H270" s="322"/>
      <c r="I270" s="322" t="s">
        <v>4214</v>
      </c>
      <c r="J270" s="322"/>
    </row>
    <row r="271" spans="1:10" ht="21">
      <c r="A271" s="325" t="s">
        <v>4632</v>
      </c>
      <c r="B271" s="324" t="s">
        <v>4633</v>
      </c>
      <c r="C271" s="333">
        <v>7</v>
      </c>
      <c r="D271" s="324" t="s">
        <v>4210</v>
      </c>
      <c r="E271" s="324" t="s">
        <v>4112</v>
      </c>
      <c r="F271" s="326">
        <v>18</v>
      </c>
      <c r="G271" s="326">
        <v>127</v>
      </c>
      <c r="H271" s="324"/>
      <c r="I271" s="324" t="s">
        <v>4214</v>
      </c>
      <c r="J271" s="324"/>
    </row>
    <row r="272" spans="1:10">
      <c r="A272" s="323" t="s">
        <v>4634</v>
      </c>
      <c r="B272" s="322" t="s">
        <v>4635</v>
      </c>
      <c r="C272" s="332">
        <v>5</v>
      </c>
      <c r="D272" s="322" t="s">
        <v>4210</v>
      </c>
      <c r="E272" s="322" t="s">
        <v>4133</v>
      </c>
      <c r="F272" s="328">
        <v>13</v>
      </c>
      <c r="G272" s="328">
        <v>102</v>
      </c>
      <c r="H272" s="322"/>
      <c r="I272" s="322" t="s">
        <v>4214</v>
      </c>
      <c r="J272" s="322"/>
    </row>
    <row r="273" spans="1:10" ht="21">
      <c r="A273" s="325" t="s">
        <v>4636</v>
      </c>
      <c r="B273" s="324" t="s">
        <v>4637</v>
      </c>
      <c r="C273" s="333">
        <v>7</v>
      </c>
      <c r="D273" s="324" t="s">
        <v>4210</v>
      </c>
      <c r="E273" s="324" t="s">
        <v>4112</v>
      </c>
      <c r="F273" s="326">
        <v>18</v>
      </c>
      <c r="G273" s="326">
        <v>123</v>
      </c>
      <c r="H273" s="324"/>
      <c r="I273" s="324" t="s">
        <v>4214</v>
      </c>
      <c r="J273" s="324"/>
    </row>
    <row r="274" spans="1:10">
      <c r="A274" s="323" t="s">
        <v>761</v>
      </c>
      <c r="B274" s="322" t="s">
        <v>4638</v>
      </c>
      <c r="C274" s="332">
        <v>4</v>
      </c>
      <c r="D274" s="322" t="s">
        <v>4149</v>
      </c>
      <c r="E274" s="322" t="s">
        <v>4170</v>
      </c>
      <c r="F274" s="328">
        <v>12</v>
      </c>
      <c r="G274" s="328">
        <v>76</v>
      </c>
      <c r="H274" s="322"/>
      <c r="I274" s="322" t="s">
        <v>4151</v>
      </c>
      <c r="J274" s="322"/>
    </row>
    <row r="275" spans="1:10">
      <c r="A275" s="329" t="s">
        <v>4639</v>
      </c>
      <c r="B275" s="324" t="s">
        <v>4639</v>
      </c>
      <c r="C275" s="333" t="s">
        <v>5644</v>
      </c>
      <c r="D275" s="324" t="s">
        <v>4263</v>
      </c>
      <c r="E275" s="324" t="s">
        <v>4112</v>
      </c>
      <c r="F275" s="326">
        <v>10</v>
      </c>
      <c r="G275" s="326">
        <v>7</v>
      </c>
      <c r="H275" s="324"/>
      <c r="I275" s="324" t="s">
        <v>4214</v>
      </c>
      <c r="J275" s="324"/>
    </row>
    <row r="276" spans="1:10">
      <c r="A276" s="323" t="s">
        <v>4640</v>
      </c>
      <c r="B276" s="322" t="s">
        <v>4641</v>
      </c>
      <c r="C276" s="332">
        <v>23</v>
      </c>
      <c r="D276" s="322" t="s">
        <v>4642</v>
      </c>
      <c r="E276" s="322" t="s">
        <v>4170</v>
      </c>
      <c r="F276" s="328">
        <v>22</v>
      </c>
      <c r="G276" s="328">
        <v>313</v>
      </c>
      <c r="H276" s="322" t="s">
        <v>4473</v>
      </c>
      <c r="I276" s="322" t="s">
        <v>4460</v>
      </c>
      <c r="J276" s="322" t="s">
        <v>4135</v>
      </c>
    </row>
    <row r="277" spans="1:10">
      <c r="A277" s="329" t="s">
        <v>4643</v>
      </c>
      <c r="B277" s="324" t="s">
        <v>4644</v>
      </c>
      <c r="C277" s="333">
        <v>5</v>
      </c>
      <c r="D277" s="324" t="s">
        <v>4129</v>
      </c>
      <c r="E277" s="324" t="s">
        <v>4112</v>
      </c>
      <c r="F277" s="326">
        <v>12</v>
      </c>
      <c r="G277" s="326">
        <v>40</v>
      </c>
      <c r="H277" s="324"/>
      <c r="I277" s="324" t="s">
        <v>4130</v>
      </c>
      <c r="J277" s="324"/>
    </row>
    <row r="278" spans="1:10">
      <c r="A278" s="323" t="s">
        <v>4645</v>
      </c>
      <c r="B278" s="322" t="s">
        <v>4646</v>
      </c>
      <c r="C278" s="332">
        <v>5</v>
      </c>
      <c r="D278" s="322" t="s">
        <v>4142</v>
      </c>
      <c r="E278" s="322" t="s">
        <v>4133</v>
      </c>
      <c r="F278" s="328">
        <v>20</v>
      </c>
      <c r="G278" s="328">
        <v>93</v>
      </c>
      <c r="H278" s="322"/>
      <c r="I278" s="322" t="s">
        <v>4139</v>
      </c>
      <c r="J278" s="322"/>
    </row>
    <row r="279" spans="1:10">
      <c r="A279" s="329" t="s">
        <v>4647</v>
      </c>
      <c r="B279" s="324" t="s">
        <v>4648</v>
      </c>
      <c r="C279" s="333">
        <v>3</v>
      </c>
      <c r="D279" s="324" t="s">
        <v>4149</v>
      </c>
      <c r="E279" s="324" t="s">
        <v>4170</v>
      </c>
      <c r="F279" s="326">
        <v>12</v>
      </c>
      <c r="G279" s="326">
        <v>90</v>
      </c>
      <c r="H279" s="324" t="s">
        <v>4134</v>
      </c>
      <c r="I279" s="324" t="s">
        <v>4151</v>
      </c>
      <c r="J279" s="324"/>
    </row>
    <row r="280" spans="1:10">
      <c r="A280" s="323" t="s">
        <v>4649</v>
      </c>
      <c r="B280" s="322" t="s">
        <v>4650</v>
      </c>
      <c r="C280" s="332" t="s">
        <v>5644</v>
      </c>
      <c r="D280" s="322" t="s">
        <v>4202</v>
      </c>
      <c r="E280" s="322" t="s">
        <v>4150</v>
      </c>
      <c r="F280" s="328">
        <v>17</v>
      </c>
      <c r="G280" s="328">
        <v>17</v>
      </c>
      <c r="H280" s="322" t="s">
        <v>4113</v>
      </c>
      <c r="I280" s="322" t="s">
        <v>4151</v>
      </c>
      <c r="J280" s="322"/>
    </row>
    <row r="281" spans="1:10">
      <c r="A281" s="329" t="s">
        <v>4651</v>
      </c>
      <c r="B281" s="324" t="s">
        <v>4652</v>
      </c>
      <c r="C281" s="333">
        <v>1</v>
      </c>
      <c r="D281" s="324" t="s">
        <v>4188</v>
      </c>
      <c r="E281" s="324" t="s">
        <v>4112</v>
      </c>
      <c r="F281" s="326">
        <v>14</v>
      </c>
      <c r="G281" s="326">
        <v>27</v>
      </c>
      <c r="H281" s="324"/>
      <c r="I281" s="324" t="s">
        <v>4214</v>
      </c>
      <c r="J281" s="324"/>
    </row>
    <row r="282" spans="1:10">
      <c r="A282" s="323" t="s">
        <v>4653</v>
      </c>
      <c r="B282" s="322" t="s">
        <v>4654</v>
      </c>
      <c r="C282" s="332">
        <v>1</v>
      </c>
      <c r="D282" s="322" t="s">
        <v>4202</v>
      </c>
      <c r="E282" s="322" t="s">
        <v>4112</v>
      </c>
      <c r="F282" s="328">
        <v>11</v>
      </c>
      <c r="G282" s="328">
        <v>36</v>
      </c>
      <c r="H282" s="322"/>
      <c r="I282" s="322" t="s">
        <v>4158</v>
      </c>
      <c r="J282" s="322"/>
    </row>
    <row r="283" spans="1:10">
      <c r="A283" s="329" t="s">
        <v>4655</v>
      </c>
      <c r="B283" s="324" t="s">
        <v>4656</v>
      </c>
      <c r="C283" s="333">
        <v>12</v>
      </c>
      <c r="D283" s="324" t="s">
        <v>4117</v>
      </c>
      <c r="E283" s="324" t="s">
        <v>4112</v>
      </c>
      <c r="F283" s="326">
        <v>18</v>
      </c>
      <c r="G283" s="326">
        <v>153</v>
      </c>
      <c r="H283" s="324" t="s">
        <v>4113</v>
      </c>
      <c r="I283" s="324" t="s">
        <v>4118</v>
      </c>
      <c r="J283" s="324"/>
    </row>
    <row r="284" spans="1:10">
      <c r="A284" s="327" t="s">
        <v>4657</v>
      </c>
      <c r="B284" s="322" t="s">
        <v>4658</v>
      </c>
      <c r="C284" s="332">
        <v>3</v>
      </c>
      <c r="D284" s="322" t="s">
        <v>4210</v>
      </c>
      <c r="E284" s="322" t="s">
        <v>4133</v>
      </c>
      <c r="F284" s="328">
        <v>16</v>
      </c>
      <c r="G284" s="328">
        <v>52</v>
      </c>
      <c r="H284" s="322"/>
      <c r="I284" s="322" t="s">
        <v>4151</v>
      </c>
      <c r="J284" s="322"/>
    </row>
    <row r="285" spans="1:10">
      <c r="A285" s="329" t="s">
        <v>4659</v>
      </c>
      <c r="B285" s="324" t="s">
        <v>4660</v>
      </c>
      <c r="C285" s="333">
        <v>1</v>
      </c>
      <c r="D285" s="324" t="s">
        <v>4129</v>
      </c>
      <c r="E285" s="324" t="s">
        <v>4112</v>
      </c>
      <c r="F285" s="326">
        <v>12</v>
      </c>
      <c r="G285" s="326">
        <v>27</v>
      </c>
      <c r="H285" s="324"/>
      <c r="I285" s="324" t="s">
        <v>4130</v>
      </c>
      <c r="J285" s="324"/>
    </row>
    <row r="286" spans="1:10">
      <c r="A286" s="323" t="s">
        <v>4661</v>
      </c>
      <c r="B286" s="322" t="s">
        <v>4662</v>
      </c>
      <c r="C286" s="332" t="s">
        <v>5644</v>
      </c>
      <c r="D286" s="322" t="s">
        <v>4274</v>
      </c>
      <c r="E286" s="322" t="s">
        <v>4175</v>
      </c>
      <c r="F286" s="328">
        <v>15</v>
      </c>
      <c r="G286" s="328">
        <v>2</v>
      </c>
      <c r="H286" s="322" t="s">
        <v>4113</v>
      </c>
      <c r="I286" s="322" t="s">
        <v>4114</v>
      </c>
      <c r="J286" s="322"/>
    </row>
    <row r="287" spans="1:10">
      <c r="A287" s="325" t="s">
        <v>4663</v>
      </c>
      <c r="B287" s="324" t="s">
        <v>4664</v>
      </c>
      <c r="C287" s="333">
        <v>1</v>
      </c>
      <c r="D287" s="324" t="s">
        <v>4132</v>
      </c>
      <c r="E287" s="324" t="s">
        <v>4150</v>
      </c>
      <c r="F287" s="326">
        <v>16</v>
      </c>
      <c r="G287" s="326">
        <v>13</v>
      </c>
      <c r="H287" s="324"/>
      <c r="I287" s="324" t="s">
        <v>4158</v>
      </c>
      <c r="J287" s="324"/>
    </row>
    <row r="288" spans="1:10">
      <c r="A288" s="323" t="s">
        <v>4665</v>
      </c>
      <c r="B288" s="322" t="s">
        <v>4665</v>
      </c>
      <c r="C288" s="332">
        <v>2</v>
      </c>
      <c r="D288" s="322" t="s">
        <v>4142</v>
      </c>
      <c r="E288" s="322" t="s">
        <v>4112</v>
      </c>
      <c r="F288" s="328">
        <v>13</v>
      </c>
      <c r="G288" s="328">
        <v>44</v>
      </c>
      <c r="H288" s="322"/>
      <c r="I288" s="322" t="s">
        <v>4139</v>
      </c>
      <c r="J288" s="322"/>
    </row>
    <row r="289" spans="1:10">
      <c r="A289" s="329" t="s">
        <v>4666</v>
      </c>
      <c r="B289" s="324" t="s">
        <v>4666</v>
      </c>
      <c r="C289" s="333">
        <v>4</v>
      </c>
      <c r="D289" s="324" t="s">
        <v>2586</v>
      </c>
      <c r="E289" s="324" t="s">
        <v>4133</v>
      </c>
      <c r="F289" s="326">
        <v>12</v>
      </c>
      <c r="G289" s="326">
        <v>85</v>
      </c>
      <c r="H289" s="324"/>
      <c r="I289" s="324" t="s">
        <v>4158</v>
      </c>
      <c r="J289" s="324"/>
    </row>
    <row r="290" spans="1:10">
      <c r="A290" s="323" t="s">
        <v>4667</v>
      </c>
      <c r="B290" s="322" t="s">
        <v>4668</v>
      </c>
      <c r="C290" s="332">
        <v>9</v>
      </c>
      <c r="D290" s="322" t="s">
        <v>4129</v>
      </c>
      <c r="E290" s="322" t="s">
        <v>4112</v>
      </c>
      <c r="F290" s="328">
        <v>12</v>
      </c>
      <c r="G290" s="328">
        <v>66</v>
      </c>
      <c r="H290" s="322"/>
      <c r="I290" s="322" t="s">
        <v>4130</v>
      </c>
      <c r="J290" s="322"/>
    </row>
    <row r="291" spans="1:10">
      <c r="A291" s="329" t="s">
        <v>4669</v>
      </c>
      <c r="B291" s="324" t="s">
        <v>4670</v>
      </c>
      <c r="C291" s="333">
        <v>0</v>
      </c>
      <c r="D291" s="324" t="s">
        <v>4129</v>
      </c>
      <c r="E291" s="324" t="s">
        <v>4112</v>
      </c>
      <c r="F291" s="326">
        <v>14</v>
      </c>
      <c r="G291" s="326">
        <v>11</v>
      </c>
      <c r="H291" s="324"/>
      <c r="I291" s="324" t="s">
        <v>4130</v>
      </c>
      <c r="J291" s="324"/>
    </row>
    <row r="292" spans="1:10">
      <c r="A292" s="323" t="s">
        <v>4671</v>
      </c>
      <c r="B292" s="322" t="s">
        <v>4672</v>
      </c>
      <c r="C292" s="332">
        <v>0</v>
      </c>
      <c r="D292" s="322" t="s">
        <v>4129</v>
      </c>
      <c r="E292" s="322" t="s">
        <v>4112</v>
      </c>
      <c r="F292" s="328">
        <v>14</v>
      </c>
      <c r="G292" s="328">
        <v>16</v>
      </c>
      <c r="H292" s="322"/>
      <c r="I292" s="322" t="s">
        <v>4130</v>
      </c>
      <c r="J292" s="322"/>
    </row>
    <row r="293" spans="1:10">
      <c r="A293" s="329" t="s">
        <v>4673</v>
      </c>
      <c r="B293" s="324" t="s">
        <v>4674</v>
      </c>
      <c r="C293" s="333">
        <v>0</v>
      </c>
      <c r="D293" s="324" t="s">
        <v>4129</v>
      </c>
      <c r="E293" s="324" t="s">
        <v>4112</v>
      </c>
      <c r="F293" s="326">
        <v>14</v>
      </c>
      <c r="G293" s="326">
        <v>22</v>
      </c>
      <c r="H293" s="324"/>
      <c r="I293" s="324" t="s">
        <v>4130</v>
      </c>
      <c r="J293" s="324"/>
    </row>
    <row r="294" spans="1:10">
      <c r="A294" s="323" t="s">
        <v>4675</v>
      </c>
      <c r="B294" s="322" t="s">
        <v>4676</v>
      </c>
      <c r="C294" s="332">
        <v>0</v>
      </c>
      <c r="D294" s="322" t="s">
        <v>4129</v>
      </c>
      <c r="E294" s="322" t="s">
        <v>4112</v>
      </c>
      <c r="F294" s="328">
        <v>14</v>
      </c>
      <c r="G294" s="328">
        <v>27</v>
      </c>
      <c r="H294" s="322"/>
      <c r="I294" s="322" t="s">
        <v>4130</v>
      </c>
      <c r="J294" s="322"/>
    </row>
    <row r="295" spans="1:10">
      <c r="A295" s="329" t="s">
        <v>4677</v>
      </c>
      <c r="B295" s="324" t="s">
        <v>4678</v>
      </c>
      <c r="C295" s="333">
        <v>0</v>
      </c>
      <c r="D295" s="324" t="s">
        <v>4129</v>
      </c>
      <c r="E295" s="324" t="s">
        <v>4112</v>
      </c>
      <c r="F295" s="326">
        <v>14</v>
      </c>
      <c r="G295" s="326">
        <v>33</v>
      </c>
      <c r="H295" s="324"/>
      <c r="I295" s="324" t="s">
        <v>4130</v>
      </c>
      <c r="J295" s="324"/>
    </row>
    <row r="296" spans="1:10">
      <c r="A296" s="323" t="s">
        <v>4679</v>
      </c>
      <c r="B296" s="322" t="s">
        <v>4680</v>
      </c>
      <c r="C296" s="332">
        <v>0</v>
      </c>
      <c r="D296" s="322" t="s">
        <v>4129</v>
      </c>
      <c r="E296" s="322" t="s">
        <v>4112</v>
      </c>
      <c r="F296" s="328">
        <v>14</v>
      </c>
      <c r="G296" s="328">
        <v>38</v>
      </c>
      <c r="H296" s="322"/>
      <c r="I296" s="322" t="s">
        <v>4130</v>
      </c>
      <c r="J296" s="322"/>
    </row>
    <row r="297" spans="1:10" ht="30">
      <c r="A297" s="329" t="s">
        <v>4681</v>
      </c>
      <c r="B297" s="324" t="s">
        <v>4682</v>
      </c>
      <c r="C297" s="333">
        <v>3</v>
      </c>
      <c r="D297" s="324" t="s">
        <v>4129</v>
      </c>
      <c r="E297" s="324" t="s">
        <v>4112</v>
      </c>
      <c r="F297" s="326">
        <v>16</v>
      </c>
      <c r="G297" s="326">
        <v>60</v>
      </c>
      <c r="H297" s="324"/>
      <c r="I297" s="324" t="s">
        <v>4130</v>
      </c>
      <c r="J297" s="324"/>
    </row>
    <row r="298" spans="1:10" ht="21">
      <c r="A298" s="323" t="s">
        <v>4683</v>
      </c>
      <c r="B298" s="322" t="s">
        <v>4684</v>
      </c>
      <c r="C298" s="332">
        <v>2</v>
      </c>
      <c r="D298" s="322" t="s">
        <v>4129</v>
      </c>
      <c r="E298" s="322" t="s">
        <v>4112</v>
      </c>
      <c r="F298" s="328">
        <v>13</v>
      </c>
      <c r="G298" s="328">
        <v>33</v>
      </c>
      <c r="H298" s="322"/>
      <c r="I298" s="322" t="s">
        <v>4203</v>
      </c>
      <c r="J298" s="322"/>
    </row>
    <row r="299" spans="1:10">
      <c r="A299" s="329" t="s">
        <v>4685</v>
      </c>
      <c r="B299" s="324" t="s">
        <v>4686</v>
      </c>
      <c r="C299" s="333">
        <v>4</v>
      </c>
      <c r="D299" s="324" t="s">
        <v>4138</v>
      </c>
      <c r="E299" s="324" t="s">
        <v>4112</v>
      </c>
      <c r="F299" s="326">
        <v>11</v>
      </c>
      <c r="G299" s="326">
        <v>45</v>
      </c>
      <c r="H299" s="324" t="s">
        <v>4113</v>
      </c>
      <c r="I299" s="324" t="s">
        <v>4130</v>
      </c>
      <c r="J299" s="324"/>
    </row>
    <row r="300" spans="1:10">
      <c r="A300" s="323" t="s">
        <v>4687</v>
      </c>
      <c r="B300" s="322" t="s">
        <v>4688</v>
      </c>
      <c r="C300" s="332">
        <v>2</v>
      </c>
      <c r="D300" s="322" t="s">
        <v>4263</v>
      </c>
      <c r="E300" s="322" t="s">
        <v>4112</v>
      </c>
      <c r="F300" s="328">
        <v>15</v>
      </c>
      <c r="G300" s="328">
        <v>27</v>
      </c>
      <c r="H300" s="322"/>
      <c r="I300" s="322" t="s">
        <v>4158</v>
      </c>
      <c r="J300" s="322"/>
    </row>
    <row r="301" spans="1:10">
      <c r="A301" s="329" t="s">
        <v>4689</v>
      </c>
      <c r="B301" s="324" t="s">
        <v>4690</v>
      </c>
      <c r="C301" s="333">
        <v>0</v>
      </c>
      <c r="D301" s="324" t="s">
        <v>4149</v>
      </c>
      <c r="E301" s="324" t="s">
        <v>4175</v>
      </c>
      <c r="F301" s="326">
        <v>13</v>
      </c>
      <c r="G301" s="326">
        <v>1</v>
      </c>
      <c r="H301" s="324" t="s">
        <v>4113</v>
      </c>
      <c r="I301" s="324" t="s">
        <v>4151</v>
      </c>
      <c r="J301" s="324"/>
    </row>
    <row r="302" spans="1:10">
      <c r="A302" s="323" t="s">
        <v>4691</v>
      </c>
      <c r="B302" s="322" t="s">
        <v>4692</v>
      </c>
      <c r="C302" s="332" t="s">
        <v>5645</v>
      </c>
      <c r="D302" s="322" t="s">
        <v>4149</v>
      </c>
      <c r="E302" s="322" t="s">
        <v>4150</v>
      </c>
      <c r="F302" s="328">
        <v>12</v>
      </c>
      <c r="G302" s="328">
        <v>7</v>
      </c>
      <c r="H302" s="322" t="s">
        <v>4113</v>
      </c>
      <c r="I302" s="322" t="s">
        <v>4151</v>
      </c>
      <c r="J302" s="322"/>
    </row>
    <row r="303" spans="1:10">
      <c r="A303" s="329" t="s">
        <v>4693</v>
      </c>
      <c r="B303" s="324" t="s">
        <v>4694</v>
      </c>
      <c r="C303" s="333" t="s">
        <v>5645</v>
      </c>
      <c r="D303" s="324" t="s">
        <v>4274</v>
      </c>
      <c r="E303" s="324" t="s">
        <v>4175</v>
      </c>
      <c r="F303" s="326">
        <v>14</v>
      </c>
      <c r="G303" s="326">
        <v>10</v>
      </c>
      <c r="H303" s="324" t="s">
        <v>4113</v>
      </c>
      <c r="I303" s="324" t="s">
        <v>4214</v>
      </c>
      <c r="J303" s="324"/>
    </row>
    <row r="304" spans="1:10">
      <c r="A304" s="327" t="s">
        <v>4695</v>
      </c>
      <c r="B304" s="322" t="s">
        <v>4696</v>
      </c>
      <c r="C304" s="332" t="s">
        <v>5646</v>
      </c>
      <c r="D304" s="322" t="s">
        <v>4697</v>
      </c>
      <c r="E304" s="322" t="s">
        <v>4112</v>
      </c>
      <c r="F304" s="328">
        <v>14</v>
      </c>
      <c r="G304" s="328">
        <v>19</v>
      </c>
      <c r="H304" s="322"/>
      <c r="I304" s="322" t="s">
        <v>4130</v>
      </c>
      <c r="J304" s="322"/>
    </row>
    <row r="305" spans="1:10">
      <c r="A305" s="329" t="s">
        <v>4698</v>
      </c>
      <c r="B305" s="324" t="s">
        <v>4699</v>
      </c>
      <c r="C305" s="333">
        <v>2</v>
      </c>
      <c r="D305" s="324" t="s">
        <v>4138</v>
      </c>
      <c r="E305" s="324" t="s">
        <v>4175</v>
      </c>
      <c r="F305" s="326">
        <v>19</v>
      </c>
      <c r="G305" s="326">
        <v>22</v>
      </c>
      <c r="H305" s="324" t="s">
        <v>4113</v>
      </c>
      <c r="I305" s="324" t="s">
        <v>4158</v>
      </c>
      <c r="J305" s="324"/>
    </row>
    <row r="306" spans="1:10" ht="30">
      <c r="A306" s="323" t="s">
        <v>4700</v>
      </c>
      <c r="B306" s="322" t="s">
        <v>4701</v>
      </c>
      <c r="C306" s="332">
        <v>1</v>
      </c>
      <c r="D306" s="322" t="s">
        <v>4263</v>
      </c>
      <c r="E306" s="322" t="s">
        <v>4112</v>
      </c>
      <c r="F306" s="328">
        <v>12</v>
      </c>
      <c r="G306" s="328">
        <v>32</v>
      </c>
      <c r="H306" s="322"/>
      <c r="I306" s="322" t="s">
        <v>4139</v>
      </c>
      <c r="J306" s="322"/>
    </row>
    <row r="307" spans="1:10">
      <c r="A307" s="329" t="s">
        <v>4702</v>
      </c>
      <c r="B307" s="324" t="s">
        <v>4703</v>
      </c>
      <c r="C307" s="333">
        <v>7</v>
      </c>
      <c r="D307" s="324" t="s">
        <v>4132</v>
      </c>
      <c r="E307" s="324" t="s">
        <v>4112</v>
      </c>
      <c r="F307" s="326">
        <v>15</v>
      </c>
      <c r="G307" s="326">
        <v>71</v>
      </c>
      <c r="H307" s="324"/>
      <c r="I307" s="324" t="s">
        <v>4118</v>
      </c>
      <c r="J307" s="324"/>
    </row>
    <row r="308" spans="1:10">
      <c r="A308" s="327" t="s">
        <v>4704</v>
      </c>
      <c r="B308" s="322" t="s">
        <v>4705</v>
      </c>
      <c r="C308" s="332">
        <v>8</v>
      </c>
      <c r="D308" s="322" t="s">
        <v>4188</v>
      </c>
      <c r="E308" s="322" t="s">
        <v>4133</v>
      </c>
      <c r="F308" s="328">
        <v>12</v>
      </c>
      <c r="G308" s="328">
        <v>127</v>
      </c>
      <c r="H308" s="322"/>
      <c r="I308" s="322" t="s">
        <v>4158</v>
      </c>
      <c r="J308" s="322"/>
    </row>
    <row r="309" spans="1:10">
      <c r="A309" s="329" t="s">
        <v>4706</v>
      </c>
      <c r="B309" s="324" t="s">
        <v>4706</v>
      </c>
      <c r="C309" s="333">
        <v>9</v>
      </c>
      <c r="D309" s="324" t="s">
        <v>4707</v>
      </c>
      <c r="E309" s="324" t="s">
        <v>4112</v>
      </c>
      <c r="F309" s="326">
        <v>16</v>
      </c>
      <c r="G309" s="326">
        <v>127</v>
      </c>
      <c r="H309" s="324"/>
      <c r="I309" s="324" t="s">
        <v>4158</v>
      </c>
      <c r="J309" s="324"/>
    </row>
    <row r="310" spans="1:10">
      <c r="A310" s="323" t="s">
        <v>4708</v>
      </c>
      <c r="B310" s="322" t="s">
        <v>4708</v>
      </c>
      <c r="C310" s="332" t="s">
        <v>5645</v>
      </c>
      <c r="D310" s="322" t="s">
        <v>4132</v>
      </c>
      <c r="E310" s="322" t="s">
        <v>4150</v>
      </c>
      <c r="F310" s="328">
        <v>12</v>
      </c>
      <c r="G310" s="328">
        <v>7</v>
      </c>
      <c r="H310" s="322" t="s">
        <v>4113</v>
      </c>
      <c r="I310" s="322" t="s">
        <v>4339</v>
      </c>
      <c r="J310" s="322"/>
    </row>
    <row r="311" spans="1:10">
      <c r="A311" s="329" t="s">
        <v>4709</v>
      </c>
      <c r="B311" s="324" t="s">
        <v>4710</v>
      </c>
      <c r="C311" s="333">
        <v>8</v>
      </c>
      <c r="D311" s="324" t="s">
        <v>2586</v>
      </c>
      <c r="E311" s="324" t="s">
        <v>4170</v>
      </c>
      <c r="F311" s="326">
        <v>14</v>
      </c>
      <c r="G311" s="326">
        <v>149</v>
      </c>
      <c r="H311" s="324"/>
      <c r="I311" s="324" t="s">
        <v>4158</v>
      </c>
      <c r="J311" s="324"/>
    </row>
    <row r="312" spans="1:10" ht="21">
      <c r="A312" s="327" t="s">
        <v>4711</v>
      </c>
      <c r="B312" s="322" t="s">
        <v>4712</v>
      </c>
      <c r="C312" s="332">
        <v>25</v>
      </c>
      <c r="D312" s="322" t="s">
        <v>4202</v>
      </c>
      <c r="E312" s="322" t="s">
        <v>4392</v>
      </c>
      <c r="F312" s="328">
        <v>23</v>
      </c>
      <c r="G312" s="328">
        <v>410</v>
      </c>
      <c r="H312" s="322"/>
      <c r="I312" s="322" t="s">
        <v>4151</v>
      </c>
      <c r="J312" s="322"/>
    </row>
    <row r="313" spans="1:10">
      <c r="A313" s="325" t="s">
        <v>4713</v>
      </c>
      <c r="B313" s="324" t="s">
        <v>4714</v>
      </c>
      <c r="C313" s="333">
        <v>1</v>
      </c>
      <c r="D313" s="324" t="s">
        <v>4407</v>
      </c>
      <c r="E313" s="324" t="s">
        <v>4112</v>
      </c>
      <c r="F313" s="326">
        <v>16</v>
      </c>
      <c r="G313" s="326">
        <v>30</v>
      </c>
      <c r="H313" s="324"/>
      <c r="I313" s="324" t="s">
        <v>4130</v>
      </c>
      <c r="J313" s="324"/>
    </row>
    <row r="314" spans="1:10">
      <c r="A314" s="323" t="s">
        <v>4715</v>
      </c>
      <c r="B314" s="322" t="s">
        <v>4716</v>
      </c>
      <c r="C314" s="332">
        <v>8</v>
      </c>
      <c r="D314" s="322" t="s">
        <v>4202</v>
      </c>
      <c r="E314" s="322" t="s">
        <v>4170</v>
      </c>
      <c r="F314" s="328">
        <v>20</v>
      </c>
      <c r="G314" s="328">
        <v>125</v>
      </c>
      <c r="H314" s="322"/>
      <c r="I314" s="322" t="s">
        <v>4166</v>
      </c>
      <c r="J314" s="322"/>
    </row>
    <row r="315" spans="1:10">
      <c r="A315" s="325" t="s">
        <v>4717</v>
      </c>
      <c r="B315" s="324" t="s">
        <v>4717</v>
      </c>
      <c r="C315" s="333">
        <v>23</v>
      </c>
      <c r="D315" s="324" t="s">
        <v>4157</v>
      </c>
      <c r="E315" s="324" t="s">
        <v>4133</v>
      </c>
      <c r="F315" s="326">
        <v>18</v>
      </c>
      <c r="G315" s="326">
        <v>337</v>
      </c>
      <c r="H315" s="324" t="s">
        <v>4113</v>
      </c>
      <c r="I315" s="324" t="s">
        <v>4158</v>
      </c>
      <c r="J315" s="324"/>
    </row>
    <row r="316" spans="1:10">
      <c r="A316" s="323" t="s">
        <v>4718</v>
      </c>
      <c r="B316" s="322" t="s">
        <v>4719</v>
      </c>
      <c r="C316" s="332">
        <v>10</v>
      </c>
      <c r="D316" s="322" t="s">
        <v>4142</v>
      </c>
      <c r="E316" s="322" t="s">
        <v>4170</v>
      </c>
      <c r="F316" s="328">
        <v>14</v>
      </c>
      <c r="G316" s="328">
        <v>184</v>
      </c>
      <c r="H316" s="322" t="s">
        <v>4134</v>
      </c>
      <c r="I316" s="322" t="s">
        <v>4151</v>
      </c>
      <c r="J316" s="322"/>
    </row>
    <row r="317" spans="1:10">
      <c r="A317" s="325" t="s">
        <v>4720</v>
      </c>
      <c r="B317" s="324" t="s">
        <v>4721</v>
      </c>
      <c r="C317" s="333">
        <v>12</v>
      </c>
      <c r="D317" s="324" t="s">
        <v>4274</v>
      </c>
      <c r="E317" s="324" t="s">
        <v>4112</v>
      </c>
      <c r="F317" s="326">
        <v>14</v>
      </c>
      <c r="G317" s="326">
        <v>105</v>
      </c>
      <c r="H317" s="324" t="s">
        <v>4134</v>
      </c>
      <c r="I317" s="324" t="s">
        <v>4158</v>
      </c>
      <c r="J317" s="324"/>
    </row>
    <row r="318" spans="1:10">
      <c r="A318" s="327" t="s">
        <v>4722</v>
      </c>
      <c r="B318" s="322" t="s">
        <v>4723</v>
      </c>
      <c r="C318" s="332" t="s">
        <v>5646</v>
      </c>
      <c r="D318" s="322" t="s">
        <v>4724</v>
      </c>
      <c r="E318" s="322" t="s">
        <v>4112</v>
      </c>
      <c r="F318" s="328">
        <v>14</v>
      </c>
      <c r="G318" s="328">
        <v>18</v>
      </c>
      <c r="H318" s="322"/>
      <c r="I318" s="322" t="s">
        <v>4264</v>
      </c>
      <c r="J318" s="322"/>
    </row>
    <row r="319" spans="1:10">
      <c r="A319" s="329" t="s">
        <v>4725</v>
      </c>
      <c r="B319" s="324" t="s">
        <v>4726</v>
      </c>
      <c r="C319" s="333">
        <v>6</v>
      </c>
      <c r="D319" s="324" t="s">
        <v>4210</v>
      </c>
      <c r="E319" s="324" t="s">
        <v>4112</v>
      </c>
      <c r="F319" s="326">
        <v>16</v>
      </c>
      <c r="G319" s="326">
        <v>85</v>
      </c>
      <c r="H319" s="324"/>
      <c r="I319" s="324" t="s">
        <v>4214</v>
      </c>
      <c r="J319" s="324"/>
    </row>
    <row r="320" spans="1:10" ht="30">
      <c r="A320" s="323" t="s">
        <v>4727</v>
      </c>
      <c r="B320" s="322" t="s">
        <v>4728</v>
      </c>
      <c r="C320" s="332">
        <v>6</v>
      </c>
      <c r="D320" s="322" t="s">
        <v>4263</v>
      </c>
      <c r="E320" s="322" t="s">
        <v>4112</v>
      </c>
      <c r="F320" s="328">
        <v>16</v>
      </c>
      <c r="G320" s="328">
        <v>51</v>
      </c>
      <c r="H320" s="322"/>
      <c r="I320" s="322" t="s">
        <v>4118</v>
      </c>
      <c r="J320" s="322"/>
    </row>
    <row r="321" spans="1:10">
      <c r="A321" s="329" t="s">
        <v>4729</v>
      </c>
      <c r="B321" s="324" t="s">
        <v>4730</v>
      </c>
      <c r="C321" s="333" t="s">
        <v>5645</v>
      </c>
      <c r="D321" s="324" t="s">
        <v>4129</v>
      </c>
      <c r="E321" s="324" t="s">
        <v>4112</v>
      </c>
      <c r="F321" s="326">
        <v>16</v>
      </c>
      <c r="G321" s="326">
        <v>11</v>
      </c>
      <c r="H321" s="324"/>
      <c r="I321" s="324" t="s">
        <v>4130</v>
      </c>
      <c r="J321" s="324"/>
    </row>
    <row r="322" spans="1:10">
      <c r="A322" s="323" t="s">
        <v>4731</v>
      </c>
      <c r="B322" s="322" t="s">
        <v>4732</v>
      </c>
      <c r="C322" s="332">
        <v>7</v>
      </c>
      <c r="D322" s="322" t="s">
        <v>4202</v>
      </c>
      <c r="E322" s="322" t="s">
        <v>4133</v>
      </c>
      <c r="F322" s="328">
        <v>17</v>
      </c>
      <c r="G322" s="328">
        <v>142</v>
      </c>
      <c r="H322" s="322"/>
      <c r="I322" s="322" t="s">
        <v>4151</v>
      </c>
      <c r="J322" s="322"/>
    </row>
    <row r="323" spans="1:10">
      <c r="A323" s="329" t="s">
        <v>4733</v>
      </c>
      <c r="B323" s="324" t="s">
        <v>4734</v>
      </c>
      <c r="C323" s="333">
        <v>2</v>
      </c>
      <c r="D323" s="324" t="s">
        <v>4210</v>
      </c>
      <c r="E323" s="324" t="s">
        <v>4112</v>
      </c>
      <c r="F323" s="326">
        <v>15</v>
      </c>
      <c r="G323" s="326">
        <v>52</v>
      </c>
      <c r="H323" s="324" t="s">
        <v>4113</v>
      </c>
      <c r="I323" s="324" t="s">
        <v>4158</v>
      </c>
      <c r="J323" s="324"/>
    </row>
    <row r="324" spans="1:10">
      <c r="A324" s="323" t="s">
        <v>4735</v>
      </c>
      <c r="B324" s="322" t="s">
        <v>4735</v>
      </c>
      <c r="C324" s="332">
        <v>6</v>
      </c>
      <c r="D324" s="322" t="s">
        <v>4132</v>
      </c>
      <c r="E324" s="322" t="s">
        <v>4112</v>
      </c>
      <c r="F324" s="328">
        <v>15</v>
      </c>
      <c r="G324" s="328">
        <v>67</v>
      </c>
      <c r="H324" s="322" t="s">
        <v>4113</v>
      </c>
      <c r="I324" s="322" t="s">
        <v>4118</v>
      </c>
      <c r="J324" s="322"/>
    </row>
    <row r="325" spans="1:10">
      <c r="A325" s="325" t="s">
        <v>4736</v>
      </c>
      <c r="B325" s="324" t="s">
        <v>4736</v>
      </c>
      <c r="C325" s="333" t="s">
        <v>5646</v>
      </c>
      <c r="D325" s="324" t="s">
        <v>4132</v>
      </c>
      <c r="E325" s="324" t="s">
        <v>4175</v>
      </c>
      <c r="F325" s="326">
        <v>13</v>
      </c>
      <c r="G325" s="326">
        <v>13</v>
      </c>
      <c r="H325" s="324" t="s">
        <v>4113</v>
      </c>
      <c r="I325" s="324" t="s">
        <v>4139</v>
      </c>
      <c r="J325" s="324"/>
    </row>
    <row r="326" spans="1:10">
      <c r="A326" s="323" t="s">
        <v>4737</v>
      </c>
      <c r="B326" s="322" t="s">
        <v>4738</v>
      </c>
      <c r="C326" s="332">
        <v>5</v>
      </c>
      <c r="D326" s="322" t="s">
        <v>2586</v>
      </c>
      <c r="E326" s="322" t="s">
        <v>4170</v>
      </c>
      <c r="F326" s="328">
        <v>13</v>
      </c>
      <c r="G326" s="328">
        <v>105</v>
      </c>
      <c r="H326" s="322"/>
      <c r="I326" s="322" t="s">
        <v>4158</v>
      </c>
      <c r="J326" s="322"/>
    </row>
    <row r="327" spans="1:10" ht="30">
      <c r="A327" s="329" t="s">
        <v>4739</v>
      </c>
      <c r="B327" s="324" t="s">
        <v>4740</v>
      </c>
      <c r="C327" s="333">
        <v>1</v>
      </c>
      <c r="D327" s="324" t="s">
        <v>2586</v>
      </c>
      <c r="E327" s="324" t="s">
        <v>4150</v>
      </c>
      <c r="F327" s="326">
        <v>13</v>
      </c>
      <c r="G327" s="326">
        <v>27</v>
      </c>
      <c r="H327" s="324"/>
      <c r="I327" s="324" t="s">
        <v>4118</v>
      </c>
      <c r="J327" s="324"/>
    </row>
    <row r="328" spans="1:10">
      <c r="A328" s="323" t="s">
        <v>4741</v>
      </c>
      <c r="B328" s="322" t="s">
        <v>4742</v>
      </c>
      <c r="C328" s="332">
        <v>9</v>
      </c>
      <c r="D328" s="322" t="s">
        <v>2586</v>
      </c>
      <c r="E328" s="322" t="s">
        <v>4170</v>
      </c>
      <c r="F328" s="328">
        <v>14</v>
      </c>
      <c r="G328" s="328">
        <v>200</v>
      </c>
      <c r="H328" s="322"/>
      <c r="I328" s="322" t="s">
        <v>4114</v>
      </c>
      <c r="J328" s="322"/>
    </row>
    <row r="329" spans="1:10" ht="21">
      <c r="A329" s="325" t="s">
        <v>4743</v>
      </c>
      <c r="B329" s="324" t="s">
        <v>4744</v>
      </c>
      <c r="C329" s="333">
        <v>11</v>
      </c>
      <c r="D329" s="324" t="s">
        <v>4745</v>
      </c>
      <c r="E329" s="324" t="s">
        <v>4170</v>
      </c>
      <c r="F329" s="326">
        <v>15</v>
      </c>
      <c r="G329" s="326">
        <v>262</v>
      </c>
      <c r="H329" s="324"/>
      <c r="I329" s="324" t="s">
        <v>4264</v>
      </c>
      <c r="J329" s="324"/>
    </row>
    <row r="330" spans="1:10">
      <c r="A330" s="323" t="s">
        <v>4746</v>
      </c>
      <c r="B330" s="322" t="s">
        <v>4747</v>
      </c>
      <c r="C330" s="332">
        <v>7</v>
      </c>
      <c r="D330" s="322" t="s">
        <v>2586</v>
      </c>
      <c r="E330" s="322" t="s">
        <v>4170</v>
      </c>
      <c r="F330" s="328">
        <v>17</v>
      </c>
      <c r="G330" s="328">
        <v>126</v>
      </c>
      <c r="H330" s="322"/>
      <c r="I330" s="322" t="s">
        <v>4214</v>
      </c>
      <c r="J330" s="322"/>
    </row>
    <row r="331" spans="1:10" ht="30">
      <c r="A331" s="329" t="s">
        <v>4748</v>
      </c>
      <c r="B331" s="324" t="s">
        <v>4749</v>
      </c>
      <c r="C331" s="333">
        <v>10</v>
      </c>
      <c r="D331" s="324" t="s">
        <v>4750</v>
      </c>
      <c r="E331" s="324" t="s">
        <v>4170</v>
      </c>
      <c r="F331" s="326">
        <v>18</v>
      </c>
      <c r="G331" s="326">
        <v>161</v>
      </c>
      <c r="H331" s="324"/>
      <c r="I331" s="324" t="s">
        <v>4264</v>
      </c>
      <c r="J331" s="324"/>
    </row>
    <row r="332" spans="1:10">
      <c r="A332" s="323" t="s">
        <v>4751</v>
      </c>
      <c r="B332" s="322" t="s">
        <v>4752</v>
      </c>
      <c r="C332" s="332">
        <v>13</v>
      </c>
      <c r="D332" s="322" t="s">
        <v>2586</v>
      </c>
      <c r="E332" s="322" t="s">
        <v>4170</v>
      </c>
      <c r="F332" s="328">
        <v>16</v>
      </c>
      <c r="G332" s="328">
        <v>230</v>
      </c>
      <c r="H332" s="322" t="s">
        <v>4134</v>
      </c>
      <c r="I332" s="322" t="s">
        <v>4460</v>
      </c>
      <c r="J332" s="322"/>
    </row>
    <row r="333" spans="1:10" ht="31.5">
      <c r="A333" s="325" t="s">
        <v>4753</v>
      </c>
      <c r="B333" s="324" t="s">
        <v>4754</v>
      </c>
      <c r="C333" s="333">
        <v>16</v>
      </c>
      <c r="D333" s="324" t="s">
        <v>4755</v>
      </c>
      <c r="E333" s="324" t="s">
        <v>4170</v>
      </c>
      <c r="F333" s="326">
        <v>12</v>
      </c>
      <c r="G333" s="326">
        <v>230</v>
      </c>
      <c r="H333" s="324" t="s">
        <v>4473</v>
      </c>
      <c r="I333" s="324" t="s">
        <v>4460</v>
      </c>
      <c r="J333" s="324"/>
    </row>
    <row r="334" spans="1:10">
      <c r="A334" s="323" t="s">
        <v>4756</v>
      </c>
      <c r="B334" s="322" t="s">
        <v>4757</v>
      </c>
      <c r="C334" s="332">
        <v>9</v>
      </c>
      <c r="D334" s="322" t="s">
        <v>2586</v>
      </c>
      <c r="E334" s="322" t="s">
        <v>4170</v>
      </c>
      <c r="F334" s="328">
        <v>18</v>
      </c>
      <c r="G334" s="328">
        <v>162</v>
      </c>
      <c r="H334" s="322"/>
      <c r="I334" s="322" t="s">
        <v>4118</v>
      </c>
      <c r="J334" s="322"/>
    </row>
    <row r="335" spans="1:10" ht="21">
      <c r="A335" s="325" t="s">
        <v>4758</v>
      </c>
      <c r="B335" s="324" t="s">
        <v>4759</v>
      </c>
      <c r="C335" s="333">
        <v>14</v>
      </c>
      <c r="D335" s="324" t="s">
        <v>4760</v>
      </c>
      <c r="E335" s="324" t="s">
        <v>4170</v>
      </c>
      <c r="F335" s="326">
        <v>21</v>
      </c>
      <c r="G335" s="326">
        <v>187</v>
      </c>
      <c r="H335" s="324"/>
      <c r="I335" s="324" t="s">
        <v>4118</v>
      </c>
      <c r="J335" s="324"/>
    </row>
    <row r="336" spans="1:10">
      <c r="A336" s="323" t="s">
        <v>4761</v>
      </c>
      <c r="B336" s="322" t="s">
        <v>4762</v>
      </c>
      <c r="C336" s="332">
        <v>8</v>
      </c>
      <c r="D336" s="322" t="s">
        <v>2586</v>
      </c>
      <c r="E336" s="322" t="s">
        <v>4170</v>
      </c>
      <c r="F336" s="328">
        <v>15</v>
      </c>
      <c r="G336" s="328">
        <v>138</v>
      </c>
      <c r="H336" s="322"/>
      <c r="I336" s="322" t="s">
        <v>4139</v>
      </c>
      <c r="J336" s="322"/>
    </row>
    <row r="337" spans="1:10" ht="21">
      <c r="A337" s="325" t="s">
        <v>4763</v>
      </c>
      <c r="B337" s="324" t="s">
        <v>4764</v>
      </c>
      <c r="C337" s="333">
        <v>9</v>
      </c>
      <c r="D337" s="324" t="s">
        <v>4138</v>
      </c>
      <c r="E337" s="324" t="s">
        <v>4170</v>
      </c>
      <c r="F337" s="326">
        <v>15</v>
      </c>
      <c r="G337" s="326">
        <v>138</v>
      </c>
      <c r="H337" s="324"/>
      <c r="I337" s="324" t="s">
        <v>4139</v>
      </c>
      <c r="J337" s="324"/>
    </row>
    <row r="338" spans="1:10" ht="21">
      <c r="A338" s="327" t="s">
        <v>4765</v>
      </c>
      <c r="B338" s="322" t="s">
        <v>4766</v>
      </c>
      <c r="C338" s="332">
        <v>12</v>
      </c>
      <c r="D338" s="322" t="s">
        <v>4767</v>
      </c>
      <c r="E338" s="322" t="s">
        <v>4170</v>
      </c>
      <c r="F338" s="328">
        <v>15</v>
      </c>
      <c r="G338" s="328">
        <v>189</v>
      </c>
      <c r="H338" s="322"/>
      <c r="I338" s="322" t="s">
        <v>4158</v>
      </c>
      <c r="J338" s="322"/>
    </row>
    <row r="339" spans="1:10">
      <c r="A339" s="329" t="s">
        <v>4768</v>
      </c>
      <c r="B339" s="324" t="s">
        <v>4769</v>
      </c>
      <c r="C339" s="333">
        <v>2</v>
      </c>
      <c r="D339" s="324" t="s">
        <v>4397</v>
      </c>
      <c r="E339" s="324" t="s">
        <v>4133</v>
      </c>
      <c r="F339" s="326">
        <v>8</v>
      </c>
      <c r="G339" s="326">
        <v>45</v>
      </c>
      <c r="H339" s="324"/>
      <c r="I339" s="324" t="s">
        <v>4151</v>
      </c>
      <c r="J339" s="324"/>
    </row>
    <row r="340" spans="1:10">
      <c r="A340" s="327" t="s">
        <v>4770</v>
      </c>
      <c r="B340" s="322" t="s">
        <v>4770</v>
      </c>
      <c r="C340" s="332">
        <v>22</v>
      </c>
      <c r="D340" s="322" t="s">
        <v>4117</v>
      </c>
      <c r="E340" s="322" t="s">
        <v>4170</v>
      </c>
      <c r="F340" s="328">
        <v>19</v>
      </c>
      <c r="G340" s="328">
        <v>300</v>
      </c>
      <c r="H340" s="322" t="s">
        <v>4113</v>
      </c>
      <c r="I340" s="322" t="s">
        <v>4118</v>
      </c>
      <c r="J340" s="322"/>
    </row>
    <row r="341" spans="1:10">
      <c r="A341" s="325" t="s">
        <v>4771</v>
      </c>
      <c r="B341" s="324" t="s">
        <v>4771</v>
      </c>
      <c r="C341" s="333">
        <v>3</v>
      </c>
      <c r="D341" s="324" t="s">
        <v>4724</v>
      </c>
      <c r="E341" s="324" t="s">
        <v>4112</v>
      </c>
      <c r="F341" s="326">
        <v>16</v>
      </c>
      <c r="G341" s="326">
        <v>60</v>
      </c>
      <c r="H341" s="324"/>
      <c r="I341" s="324" t="s">
        <v>4166</v>
      </c>
      <c r="J341" s="324"/>
    </row>
    <row r="342" spans="1:10">
      <c r="A342" s="323" t="s">
        <v>4772</v>
      </c>
      <c r="B342" s="322" t="s">
        <v>4772</v>
      </c>
      <c r="C342" s="332">
        <v>4</v>
      </c>
      <c r="D342" s="322" t="s">
        <v>4142</v>
      </c>
      <c r="E342" s="322" t="s">
        <v>4133</v>
      </c>
      <c r="F342" s="328">
        <v>13</v>
      </c>
      <c r="G342" s="328">
        <v>59</v>
      </c>
      <c r="H342" s="322"/>
      <c r="I342" s="322" t="s">
        <v>4151</v>
      </c>
      <c r="J342" s="322"/>
    </row>
    <row r="343" spans="1:10">
      <c r="A343" s="329" t="s">
        <v>4773</v>
      </c>
      <c r="B343" s="324" t="s">
        <v>4774</v>
      </c>
      <c r="C343" s="333">
        <v>8</v>
      </c>
      <c r="D343" s="324" t="s">
        <v>4775</v>
      </c>
      <c r="E343" s="324" t="s">
        <v>4112</v>
      </c>
      <c r="F343" s="326">
        <v>18</v>
      </c>
      <c r="G343" s="326">
        <v>91</v>
      </c>
      <c r="H343" s="324"/>
      <c r="I343" s="324" t="s">
        <v>4118</v>
      </c>
      <c r="J343" s="324"/>
    </row>
    <row r="344" spans="1:10" ht="31.5">
      <c r="A344" s="327" t="s">
        <v>4776</v>
      </c>
      <c r="B344" s="322" t="s">
        <v>4777</v>
      </c>
      <c r="C344" s="332">
        <v>14</v>
      </c>
      <c r="D344" s="322" t="s">
        <v>4775</v>
      </c>
      <c r="E344" s="322" t="s">
        <v>4112</v>
      </c>
      <c r="F344" s="328">
        <v>18</v>
      </c>
      <c r="G344" s="328">
        <v>187</v>
      </c>
      <c r="H344" s="322"/>
      <c r="I344" s="322" t="s">
        <v>4118</v>
      </c>
      <c r="J344" s="322"/>
    </row>
    <row r="345" spans="1:10">
      <c r="A345" s="325" t="s">
        <v>4778</v>
      </c>
      <c r="B345" s="324" t="s">
        <v>4779</v>
      </c>
      <c r="C345" s="333">
        <v>10</v>
      </c>
      <c r="D345" s="324" t="s">
        <v>4775</v>
      </c>
      <c r="E345" s="324" t="s">
        <v>4112</v>
      </c>
      <c r="F345" s="326">
        <v>17</v>
      </c>
      <c r="G345" s="326">
        <v>123</v>
      </c>
      <c r="H345" s="324"/>
      <c r="I345" s="324" t="s">
        <v>4118</v>
      </c>
      <c r="J345" s="324"/>
    </row>
    <row r="346" spans="1:10">
      <c r="A346" s="323" t="s">
        <v>4780</v>
      </c>
      <c r="B346" s="322" t="s">
        <v>4781</v>
      </c>
      <c r="C346" s="332">
        <v>3</v>
      </c>
      <c r="D346" s="322" t="s">
        <v>4775</v>
      </c>
      <c r="E346" s="322" t="s">
        <v>4112</v>
      </c>
      <c r="F346" s="328">
        <v>17</v>
      </c>
      <c r="G346" s="328">
        <v>49</v>
      </c>
      <c r="H346" s="322"/>
      <c r="I346" s="322" t="s">
        <v>4118</v>
      </c>
      <c r="J346" s="322"/>
    </row>
    <row r="347" spans="1:10">
      <c r="A347" s="325" t="s">
        <v>4782</v>
      </c>
      <c r="B347" s="324" t="s">
        <v>4783</v>
      </c>
      <c r="C347" s="333">
        <v>12</v>
      </c>
      <c r="D347" s="324" t="s">
        <v>4775</v>
      </c>
      <c r="E347" s="324" t="s">
        <v>4112</v>
      </c>
      <c r="F347" s="326">
        <v>18</v>
      </c>
      <c r="G347" s="326">
        <v>180</v>
      </c>
      <c r="H347" s="324"/>
      <c r="I347" s="324" t="s">
        <v>4118</v>
      </c>
      <c r="J347" s="324"/>
    </row>
    <row r="348" spans="1:10">
      <c r="A348" s="327" t="s">
        <v>4784</v>
      </c>
      <c r="B348" s="322" t="s">
        <v>4785</v>
      </c>
      <c r="C348" s="332">
        <v>16</v>
      </c>
      <c r="D348" s="322" t="s">
        <v>4775</v>
      </c>
      <c r="E348" s="322" t="s">
        <v>4112</v>
      </c>
      <c r="F348" s="328">
        <v>20</v>
      </c>
      <c r="G348" s="328">
        <v>144</v>
      </c>
      <c r="H348" s="322" t="s">
        <v>4113</v>
      </c>
      <c r="I348" s="322" t="s">
        <v>4166</v>
      </c>
      <c r="J348" s="322"/>
    </row>
    <row r="349" spans="1:10" ht="21">
      <c r="A349" s="325" t="s">
        <v>4786</v>
      </c>
      <c r="B349" s="324" t="s">
        <v>4787</v>
      </c>
      <c r="C349" s="333">
        <v>10</v>
      </c>
      <c r="D349" s="324" t="s">
        <v>4775</v>
      </c>
      <c r="E349" s="324" t="s">
        <v>4112</v>
      </c>
      <c r="F349" s="326">
        <v>18</v>
      </c>
      <c r="G349" s="326">
        <v>112</v>
      </c>
      <c r="H349" s="324"/>
      <c r="I349" s="324" t="s">
        <v>4166</v>
      </c>
      <c r="J349" s="324"/>
    </row>
    <row r="350" spans="1:10">
      <c r="A350" s="323" t="s">
        <v>4788</v>
      </c>
      <c r="B350" s="322" t="s">
        <v>4789</v>
      </c>
      <c r="C350" s="332">
        <v>2</v>
      </c>
      <c r="D350" s="322" t="s">
        <v>4775</v>
      </c>
      <c r="E350" s="322" t="s">
        <v>4112</v>
      </c>
      <c r="F350" s="328">
        <v>14</v>
      </c>
      <c r="G350" s="328">
        <v>38</v>
      </c>
      <c r="H350" s="322"/>
      <c r="I350" s="322" t="s">
        <v>4166</v>
      </c>
      <c r="J350" s="322"/>
    </row>
    <row r="351" spans="1:10">
      <c r="A351" s="329" t="s">
        <v>4790</v>
      </c>
      <c r="B351" s="324" t="s">
        <v>4791</v>
      </c>
      <c r="C351" s="333">
        <v>6</v>
      </c>
      <c r="D351" s="324" t="s">
        <v>4775</v>
      </c>
      <c r="E351" s="324" t="s">
        <v>4112</v>
      </c>
      <c r="F351" s="326">
        <v>17</v>
      </c>
      <c r="G351" s="326">
        <v>84</v>
      </c>
      <c r="H351" s="324"/>
      <c r="I351" s="324" t="s">
        <v>4166</v>
      </c>
      <c r="J351" s="324"/>
    </row>
    <row r="352" spans="1:10">
      <c r="A352" s="323" t="s">
        <v>4792</v>
      </c>
      <c r="B352" s="322" t="s">
        <v>4792</v>
      </c>
      <c r="C352" s="332">
        <v>9</v>
      </c>
      <c r="D352" s="322" t="s">
        <v>4157</v>
      </c>
      <c r="E352" s="322" t="s">
        <v>4133</v>
      </c>
      <c r="F352" s="328">
        <v>17</v>
      </c>
      <c r="G352" s="328">
        <v>157</v>
      </c>
      <c r="H352" s="322"/>
      <c r="I352" s="322" t="s">
        <v>4158</v>
      </c>
      <c r="J352" s="322"/>
    </row>
    <row r="353" spans="1:10">
      <c r="A353" s="329" t="s">
        <v>4793</v>
      </c>
      <c r="B353" s="324" t="s">
        <v>4794</v>
      </c>
      <c r="C353" s="333">
        <v>5</v>
      </c>
      <c r="D353" s="324" t="s">
        <v>4129</v>
      </c>
      <c r="E353" s="324" t="s">
        <v>4112</v>
      </c>
      <c r="F353" s="326">
        <v>16</v>
      </c>
      <c r="G353" s="326">
        <v>112</v>
      </c>
      <c r="H353" s="324"/>
      <c r="I353" s="324" t="s">
        <v>4130</v>
      </c>
      <c r="J353" s="324"/>
    </row>
    <row r="354" spans="1:10">
      <c r="A354" s="323" t="s">
        <v>4795</v>
      </c>
      <c r="B354" s="322" t="s">
        <v>4795</v>
      </c>
      <c r="C354" s="332" t="s">
        <v>5646</v>
      </c>
      <c r="D354" s="322" t="s">
        <v>4707</v>
      </c>
      <c r="E354" s="322" t="s">
        <v>4112</v>
      </c>
      <c r="F354" s="328">
        <v>15</v>
      </c>
      <c r="G354" s="328">
        <v>22</v>
      </c>
      <c r="H354" s="322"/>
      <c r="I354" s="322" t="s">
        <v>4158</v>
      </c>
      <c r="J354" s="322"/>
    </row>
    <row r="355" spans="1:10">
      <c r="A355" s="329" t="s">
        <v>4796</v>
      </c>
      <c r="B355" s="324" t="s">
        <v>4797</v>
      </c>
      <c r="C355" s="333" t="s">
        <v>5646</v>
      </c>
      <c r="D355" s="324" t="s">
        <v>4707</v>
      </c>
      <c r="E355" s="324" t="s">
        <v>4112</v>
      </c>
      <c r="F355" s="326">
        <v>13</v>
      </c>
      <c r="G355" s="326">
        <v>22</v>
      </c>
      <c r="H355" s="324"/>
      <c r="I355" s="324" t="s">
        <v>4158</v>
      </c>
      <c r="J355" s="324"/>
    </row>
    <row r="356" spans="1:10" ht="30">
      <c r="A356" s="323" t="s">
        <v>4798</v>
      </c>
      <c r="B356" s="322" t="s">
        <v>4799</v>
      </c>
      <c r="C356" s="332">
        <v>4</v>
      </c>
      <c r="D356" s="322" t="s">
        <v>4800</v>
      </c>
      <c r="E356" s="322" t="s">
        <v>4112</v>
      </c>
      <c r="F356" s="328">
        <v>14</v>
      </c>
      <c r="G356" s="328">
        <v>65</v>
      </c>
      <c r="H356" s="322"/>
      <c r="I356" s="322" t="s">
        <v>4158</v>
      </c>
      <c r="J356" s="322"/>
    </row>
    <row r="357" spans="1:10">
      <c r="A357" s="325" t="s">
        <v>4801</v>
      </c>
      <c r="B357" s="324" t="s">
        <v>4802</v>
      </c>
      <c r="C357" s="333" t="s">
        <v>5644</v>
      </c>
      <c r="D357" s="324" t="s">
        <v>4138</v>
      </c>
      <c r="E357" s="324" t="s">
        <v>4112</v>
      </c>
      <c r="F357" s="326">
        <v>12</v>
      </c>
      <c r="G357" s="326">
        <v>11</v>
      </c>
      <c r="H357" s="324"/>
      <c r="I357" s="324" t="s">
        <v>4158</v>
      </c>
      <c r="J357" s="324"/>
    </row>
    <row r="358" spans="1:10" ht="21">
      <c r="A358" s="327" t="s">
        <v>4803</v>
      </c>
      <c r="B358" s="322" t="s">
        <v>4804</v>
      </c>
      <c r="C358" s="332">
        <v>1</v>
      </c>
      <c r="D358" s="322" t="s">
        <v>4707</v>
      </c>
      <c r="E358" s="322" t="s">
        <v>4112</v>
      </c>
      <c r="F358" s="328">
        <v>14</v>
      </c>
      <c r="G358" s="328">
        <v>22</v>
      </c>
      <c r="H358" s="322"/>
      <c r="I358" s="322" t="s">
        <v>4158</v>
      </c>
      <c r="J358" s="322"/>
    </row>
    <row r="359" spans="1:10" ht="30">
      <c r="A359" s="329" t="s">
        <v>4805</v>
      </c>
      <c r="B359" s="324" t="s">
        <v>4806</v>
      </c>
      <c r="C359" s="333">
        <v>2</v>
      </c>
      <c r="D359" s="324" t="s">
        <v>4707</v>
      </c>
      <c r="E359" s="324" t="s">
        <v>4112</v>
      </c>
      <c r="F359" s="326">
        <v>15</v>
      </c>
      <c r="G359" s="326">
        <v>49</v>
      </c>
      <c r="H359" s="324"/>
      <c r="I359" s="324" t="s">
        <v>4158</v>
      </c>
      <c r="J359" s="324"/>
    </row>
    <row r="360" spans="1:10" ht="45">
      <c r="A360" s="323" t="s">
        <v>4807</v>
      </c>
      <c r="B360" s="322" t="s">
        <v>4808</v>
      </c>
      <c r="C360" s="332" t="s">
        <v>5646</v>
      </c>
      <c r="D360" s="322" t="s">
        <v>4809</v>
      </c>
      <c r="E360" s="322" t="s">
        <v>4150</v>
      </c>
      <c r="F360" s="328">
        <v>15</v>
      </c>
      <c r="G360" s="328">
        <v>16</v>
      </c>
      <c r="H360" s="322"/>
      <c r="I360" s="322" t="s">
        <v>4114</v>
      </c>
      <c r="J360" s="322"/>
    </row>
    <row r="361" spans="1:10">
      <c r="A361" s="329" t="s">
        <v>2589</v>
      </c>
      <c r="B361" s="324" t="s">
        <v>4810</v>
      </c>
      <c r="C361" s="333" t="s">
        <v>5644</v>
      </c>
      <c r="D361" s="324" t="s">
        <v>4811</v>
      </c>
      <c r="E361" s="324" t="s">
        <v>4150</v>
      </c>
      <c r="F361" s="326">
        <v>15</v>
      </c>
      <c r="G361" s="326">
        <v>7</v>
      </c>
      <c r="H361" s="324"/>
      <c r="I361" s="324" t="s">
        <v>4139</v>
      </c>
      <c r="J361" s="324"/>
    </row>
    <row r="362" spans="1:10">
      <c r="A362" s="323" t="s">
        <v>4812</v>
      </c>
      <c r="B362" s="322" t="s">
        <v>4813</v>
      </c>
      <c r="C362" s="332">
        <v>1</v>
      </c>
      <c r="D362" s="322" t="s">
        <v>4811</v>
      </c>
      <c r="E362" s="322" t="s">
        <v>4150</v>
      </c>
      <c r="F362" s="328">
        <v>17</v>
      </c>
      <c r="G362" s="328">
        <v>21</v>
      </c>
      <c r="H362" s="322"/>
      <c r="I362" s="322" t="s">
        <v>4139</v>
      </c>
      <c r="J362" s="322"/>
    </row>
    <row r="363" spans="1:10">
      <c r="A363" s="329" t="s">
        <v>4814</v>
      </c>
      <c r="B363" s="324" t="s">
        <v>4815</v>
      </c>
      <c r="C363" s="333">
        <v>1</v>
      </c>
      <c r="D363" s="324" t="s">
        <v>4811</v>
      </c>
      <c r="E363" s="324" t="s">
        <v>4112</v>
      </c>
      <c r="F363" s="326">
        <v>16</v>
      </c>
      <c r="G363" s="326">
        <v>27</v>
      </c>
      <c r="H363" s="324"/>
      <c r="I363" s="324" t="s">
        <v>4158</v>
      </c>
      <c r="J363" s="324"/>
    </row>
    <row r="364" spans="1:10">
      <c r="A364" s="323" t="s">
        <v>4816</v>
      </c>
      <c r="B364" s="322" t="s">
        <v>4817</v>
      </c>
      <c r="C364" s="332">
        <v>3</v>
      </c>
      <c r="D364" s="322" t="s">
        <v>4811</v>
      </c>
      <c r="E364" s="322" t="s">
        <v>4112</v>
      </c>
      <c r="F364" s="328">
        <v>17</v>
      </c>
      <c r="G364" s="328">
        <v>65</v>
      </c>
      <c r="H364" s="322"/>
      <c r="I364" s="322" t="s">
        <v>4158</v>
      </c>
      <c r="J364" s="322"/>
    </row>
    <row r="365" spans="1:10">
      <c r="A365" s="329" t="s">
        <v>4818</v>
      </c>
      <c r="B365" s="324" t="s">
        <v>4819</v>
      </c>
      <c r="C365" s="333">
        <v>9</v>
      </c>
      <c r="D365" s="324" t="s">
        <v>4202</v>
      </c>
      <c r="E365" s="324" t="s">
        <v>4133</v>
      </c>
      <c r="F365" s="326">
        <v>14</v>
      </c>
      <c r="G365" s="326">
        <v>133</v>
      </c>
      <c r="H365" s="324"/>
      <c r="I365" s="324" t="s">
        <v>4151</v>
      </c>
      <c r="J365" s="324"/>
    </row>
    <row r="366" spans="1:10">
      <c r="A366" s="323" t="s">
        <v>4820</v>
      </c>
      <c r="B366" s="322" t="s">
        <v>4821</v>
      </c>
      <c r="C366" s="332">
        <v>2</v>
      </c>
      <c r="D366" s="322" t="s">
        <v>4202</v>
      </c>
      <c r="E366" s="322" t="s">
        <v>4112</v>
      </c>
      <c r="F366" s="328">
        <v>14</v>
      </c>
      <c r="G366" s="328">
        <v>61</v>
      </c>
      <c r="H366" s="322"/>
      <c r="I366" s="322" t="s">
        <v>4151</v>
      </c>
      <c r="J366" s="322"/>
    </row>
    <row r="367" spans="1:10">
      <c r="A367" s="329" t="s">
        <v>4822</v>
      </c>
      <c r="B367" s="324" t="s">
        <v>4823</v>
      </c>
      <c r="C367" s="333">
        <v>13</v>
      </c>
      <c r="D367" s="324" t="s">
        <v>4202</v>
      </c>
      <c r="E367" s="324" t="s">
        <v>4133</v>
      </c>
      <c r="F367" s="326">
        <v>19</v>
      </c>
      <c r="G367" s="326">
        <v>147</v>
      </c>
      <c r="H367" s="324"/>
      <c r="I367" s="324" t="s">
        <v>4151</v>
      </c>
      <c r="J367" s="324"/>
    </row>
    <row r="368" spans="1:10">
      <c r="A368" s="323" t="s">
        <v>4824</v>
      </c>
      <c r="B368" s="322" t="s">
        <v>4825</v>
      </c>
      <c r="C368" s="332">
        <v>5</v>
      </c>
      <c r="D368" s="322" t="s">
        <v>4202</v>
      </c>
      <c r="E368" s="322" t="s">
        <v>4112</v>
      </c>
      <c r="F368" s="328">
        <v>9</v>
      </c>
      <c r="G368" s="328">
        <v>93</v>
      </c>
      <c r="H368" s="322"/>
      <c r="I368" s="322" t="s">
        <v>4214</v>
      </c>
      <c r="J368" s="322"/>
    </row>
    <row r="369" spans="1:10">
      <c r="A369" s="329" t="s">
        <v>4826</v>
      </c>
      <c r="B369" s="324" t="s">
        <v>4827</v>
      </c>
      <c r="C369" s="333">
        <v>16</v>
      </c>
      <c r="D369" s="324" t="s">
        <v>4202</v>
      </c>
      <c r="E369" s="324" t="s">
        <v>4133</v>
      </c>
      <c r="F369" s="326">
        <v>20</v>
      </c>
      <c r="G369" s="326">
        <v>210</v>
      </c>
      <c r="H369" s="324"/>
      <c r="I369" s="324" t="s">
        <v>4151</v>
      </c>
      <c r="J369" s="324"/>
    </row>
    <row r="370" spans="1:10">
      <c r="A370" s="323" t="s">
        <v>4828</v>
      </c>
      <c r="B370" s="322" t="s">
        <v>4829</v>
      </c>
      <c r="C370" s="332">
        <v>9</v>
      </c>
      <c r="D370" s="322" t="s">
        <v>4202</v>
      </c>
      <c r="E370" s="322" t="s">
        <v>4133</v>
      </c>
      <c r="F370" s="328">
        <v>16</v>
      </c>
      <c r="G370" s="328">
        <v>126</v>
      </c>
      <c r="H370" s="322"/>
      <c r="I370" s="322" t="s">
        <v>4151</v>
      </c>
      <c r="J370" s="322"/>
    </row>
    <row r="371" spans="1:10">
      <c r="A371" s="329" t="s">
        <v>4830</v>
      </c>
      <c r="B371" s="324" t="s">
        <v>4831</v>
      </c>
      <c r="C371" s="333">
        <v>10</v>
      </c>
      <c r="D371" s="324" t="s">
        <v>4202</v>
      </c>
      <c r="E371" s="324" t="s">
        <v>4133</v>
      </c>
      <c r="F371" s="326">
        <v>17</v>
      </c>
      <c r="G371" s="326">
        <v>178</v>
      </c>
      <c r="H371" s="324"/>
      <c r="I371" s="324" t="s">
        <v>4151</v>
      </c>
      <c r="J371" s="324"/>
    </row>
    <row r="372" spans="1:10">
      <c r="A372" s="323" t="s">
        <v>4832</v>
      </c>
      <c r="B372" s="322" t="s">
        <v>4833</v>
      </c>
      <c r="C372" s="332">
        <v>5</v>
      </c>
      <c r="D372" s="322" t="s">
        <v>4142</v>
      </c>
      <c r="E372" s="322" t="s">
        <v>4133</v>
      </c>
      <c r="F372" s="328">
        <v>19</v>
      </c>
      <c r="G372" s="328">
        <v>114</v>
      </c>
      <c r="H372" s="322"/>
      <c r="I372" s="322" t="s">
        <v>4151</v>
      </c>
      <c r="J372" s="322"/>
    </row>
    <row r="373" spans="1:10">
      <c r="A373" s="329" t="s">
        <v>4834</v>
      </c>
      <c r="B373" s="324" t="s">
        <v>4834</v>
      </c>
      <c r="C373" s="333">
        <v>17</v>
      </c>
      <c r="D373" s="324" t="s">
        <v>4157</v>
      </c>
      <c r="E373" s="324" t="s">
        <v>4170</v>
      </c>
      <c r="F373" s="326">
        <v>19</v>
      </c>
      <c r="G373" s="326">
        <v>310</v>
      </c>
      <c r="H373" s="324"/>
      <c r="I373" s="324" t="s">
        <v>4158</v>
      </c>
      <c r="J373" s="324"/>
    </row>
    <row r="374" spans="1:10">
      <c r="A374" s="327" t="s">
        <v>4835</v>
      </c>
      <c r="B374" s="322" t="s">
        <v>4836</v>
      </c>
      <c r="C374" s="332">
        <v>6</v>
      </c>
      <c r="D374" s="322" t="s">
        <v>4837</v>
      </c>
      <c r="E374" s="322" t="s">
        <v>4170</v>
      </c>
      <c r="F374" s="328">
        <v>14</v>
      </c>
      <c r="G374" s="328">
        <v>105</v>
      </c>
      <c r="H374" s="322"/>
      <c r="I374" s="322" t="s">
        <v>4158</v>
      </c>
      <c r="J374" s="322"/>
    </row>
    <row r="375" spans="1:10">
      <c r="A375" s="329" t="s">
        <v>4838</v>
      </c>
      <c r="B375" s="324" t="s">
        <v>4839</v>
      </c>
      <c r="C375" s="333">
        <v>1</v>
      </c>
      <c r="D375" s="324" t="s">
        <v>4138</v>
      </c>
      <c r="E375" s="324" t="s">
        <v>4112</v>
      </c>
      <c r="F375" s="326">
        <v>12</v>
      </c>
      <c r="G375" s="326">
        <v>22</v>
      </c>
      <c r="H375" s="324"/>
      <c r="I375" s="324" t="s">
        <v>4158</v>
      </c>
      <c r="J375" s="324"/>
    </row>
    <row r="376" spans="1:10">
      <c r="A376" s="323" t="s">
        <v>4840</v>
      </c>
      <c r="B376" s="322" t="s">
        <v>4841</v>
      </c>
      <c r="C376" s="332" t="s">
        <v>5646</v>
      </c>
      <c r="D376" s="322" t="s">
        <v>4149</v>
      </c>
      <c r="E376" s="322" t="s">
        <v>4112</v>
      </c>
      <c r="F376" s="328">
        <v>12</v>
      </c>
      <c r="G376" s="328">
        <v>19</v>
      </c>
      <c r="H376" s="322"/>
      <c r="I376" s="322" t="s">
        <v>4151</v>
      </c>
      <c r="J376" s="322"/>
    </row>
    <row r="377" spans="1:10" ht="21">
      <c r="A377" s="325" t="s">
        <v>4842</v>
      </c>
      <c r="B377" s="324" t="s">
        <v>4842</v>
      </c>
      <c r="C377" s="333">
        <v>24</v>
      </c>
      <c r="D377" s="324" t="s">
        <v>4843</v>
      </c>
      <c r="E377" s="324" t="s">
        <v>4133</v>
      </c>
      <c r="F377" s="326">
        <v>20</v>
      </c>
      <c r="G377" s="326">
        <v>346</v>
      </c>
      <c r="H377" s="324"/>
      <c r="I377" s="324" t="s">
        <v>4158</v>
      </c>
      <c r="J377" s="324"/>
    </row>
    <row r="378" spans="1:10">
      <c r="A378" s="323" t="s">
        <v>4844</v>
      </c>
      <c r="B378" s="322" t="s">
        <v>4844</v>
      </c>
      <c r="C378" s="332">
        <v>3</v>
      </c>
      <c r="D378" s="322" t="s">
        <v>4132</v>
      </c>
      <c r="E378" s="322" t="s">
        <v>4112</v>
      </c>
      <c r="F378" s="328">
        <v>12</v>
      </c>
      <c r="G378" s="328">
        <v>55</v>
      </c>
      <c r="H378" s="322" t="s">
        <v>4113</v>
      </c>
      <c r="I378" s="322" t="s">
        <v>4139</v>
      </c>
      <c r="J378" s="322"/>
    </row>
    <row r="379" spans="1:10">
      <c r="A379" s="329" t="s">
        <v>4845</v>
      </c>
      <c r="B379" s="324" t="s">
        <v>4846</v>
      </c>
      <c r="C379" s="333">
        <v>0</v>
      </c>
      <c r="D379" s="324" t="s">
        <v>4149</v>
      </c>
      <c r="E379" s="324" t="s">
        <v>4175</v>
      </c>
      <c r="F379" s="326">
        <v>11</v>
      </c>
      <c r="G379" s="326">
        <v>1</v>
      </c>
      <c r="H379" s="324" t="s">
        <v>4134</v>
      </c>
      <c r="I379" s="324" t="s">
        <v>4151</v>
      </c>
      <c r="J379" s="324"/>
    </row>
    <row r="380" spans="1:10">
      <c r="A380" s="323" t="s">
        <v>4847</v>
      </c>
      <c r="B380" s="322" t="s">
        <v>4848</v>
      </c>
      <c r="C380" s="332" t="s">
        <v>5644</v>
      </c>
      <c r="D380" s="322" t="s">
        <v>4149</v>
      </c>
      <c r="E380" s="322" t="s">
        <v>4112</v>
      </c>
      <c r="F380" s="328">
        <v>11</v>
      </c>
      <c r="G380" s="328">
        <v>18</v>
      </c>
      <c r="H380" s="322" t="s">
        <v>4134</v>
      </c>
      <c r="I380" s="322" t="s">
        <v>4151</v>
      </c>
      <c r="J380" s="322"/>
    </row>
    <row r="381" spans="1:10">
      <c r="A381" s="329" t="s">
        <v>4849</v>
      </c>
      <c r="B381" s="324" t="s">
        <v>4849</v>
      </c>
      <c r="C381" s="333">
        <v>2</v>
      </c>
      <c r="D381" s="324" t="s">
        <v>4142</v>
      </c>
      <c r="E381" s="324" t="s">
        <v>4112</v>
      </c>
      <c r="F381" s="326">
        <v>14</v>
      </c>
      <c r="G381" s="326">
        <v>27</v>
      </c>
      <c r="H381" s="324"/>
      <c r="I381" s="324" t="s">
        <v>4214</v>
      </c>
      <c r="J381" s="324"/>
    </row>
    <row r="382" spans="1:10">
      <c r="A382" s="323" t="s">
        <v>4850</v>
      </c>
      <c r="B382" s="322" t="s">
        <v>4851</v>
      </c>
      <c r="C382" s="332">
        <v>7</v>
      </c>
      <c r="D382" s="322" t="s">
        <v>4142</v>
      </c>
      <c r="E382" s="322" t="s">
        <v>4133</v>
      </c>
      <c r="F382" s="328">
        <v>18</v>
      </c>
      <c r="G382" s="328">
        <v>75</v>
      </c>
      <c r="H382" s="322"/>
      <c r="I382" s="322" t="s">
        <v>4214</v>
      </c>
      <c r="J382" s="322"/>
    </row>
    <row r="383" spans="1:10">
      <c r="A383" s="329" t="s">
        <v>4852</v>
      </c>
      <c r="B383" s="324" t="s">
        <v>4853</v>
      </c>
      <c r="C383" s="333">
        <v>0</v>
      </c>
      <c r="D383" s="324" t="s">
        <v>4138</v>
      </c>
      <c r="E383" s="324" t="s">
        <v>4175</v>
      </c>
      <c r="F383" s="326">
        <v>12</v>
      </c>
      <c r="G383" s="326">
        <v>2</v>
      </c>
      <c r="H383" s="324"/>
      <c r="I383" s="324" t="s">
        <v>4139</v>
      </c>
      <c r="J383" s="324"/>
    </row>
    <row r="384" spans="1:10">
      <c r="A384" s="327" t="s">
        <v>4854</v>
      </c>
      <c r="B384" s="322" t="s">
        <v>4855</v>
      </c>
      <c r="C384" s="332">
        <v>12</v>
      </c>
      <c r="D384" s="322" t="s">
        <v>4138</v>
      </c>
      <c r="E384" s="322" t="s">
        <v>4133</v>
      </c>
      <c r="F384" s="328">
        <v>16</v>
      </c>
      <c r="G384" s="328">
        <v>127</v>
      </c>
      <c r="H384" s="322"/>
      <c r="I384" s="322" t="s">
        <v>4158</v>
      </c>
      <c r="J384" s="322"/>
    </row>
    <row r="385" spans="1:10">
      <c r="A385" s="329" t="s">
        <v>4856</v>
      </c>
      <c r="B385" s="324" t="s">
        <v>4856</v>
      </c>
      <c r="C385" s="333">
        <v>2</v>
      </c>
      <c r="D385" s="324" t="s">
        <v>4142</v>
      </c>
      <c r="E385" s="324" t="s">
        <v>4133</v>
      </c>
      <c r="F385" s="326">
        <v>12</v>
      </c>
      <c r="G385" s="326">
        <v>59</v>
      </c>
      <c r="H385" s="324" t="s">
        <v>4113</v>
      </c>
      <c r="I385" s="324" t="s">
        <v>4151</v>
      </c>
      <c r="J385" s="324"/>
    </row>
    <row r="386" spans="1:10">
      <c r="A386" s="323" t="s">
        <v>4857</v>
      </c>
      <c r="B386" s="322" t="s">
        <v>4857</v>
      </c>
      <c r="C386" s="332" t="s">
        <v>5644</v>
      </c>
      <c r="D386" s="322" t="s">
        <v>4858</v>
      </c>
      <c r="E386" s="322" t="s">
        <v>4150</v>
      </c>
      <c r="F386" s="328">
        <v>12</v>
      </c>
      <c r="G386" s="328">
        <v>11</v>
      </c>
      <c r="H386" s="322"/>
      <c r="I386" s="322" t="s">
        <v>4118</v>
      </c>
      <c r="J386" s="322"/>
    </row>
    <row r="387" spans="1:10" ht="21">
      <c r="A387" s="325" t="s">
        <v>4859</v>
      </c>
      <c r="B387" s="324" t="s">
        <v>4860</v>
      </c>
      <c r="C387" s="333">
        <v>2</v>
      </c>
      <c r="D387" s="324" t="s">
        <v>4861</v>
      </c>
      <c r="E387" s="324" t="s">
        <v>4150</v>
      </c>
      <c r="F387" s="326">
        <v>13</v>
      </c>
      <c r="G387" s="326">
        <v>49</v>
      </c>
      <c r="H387" s="324"/>
      <c r="I387" s="324" t="s">
        <v>4118</v>
      </c>
      <c r="J387" s="324"/>
    </row>
    <row r="388" spans="1:10">
      <c r="A388" s="327" t="s">
        <v>4862</v>
      </c>
      <c r="B388" s="322" t="s">
        <v>4863</v>
      </c>
      <c r="C388" s="332">
        <v>1</v>
      </c>
      <c r="D388" s="322" t="s">
        <v>4861</v>
      </c>
      <c r="E388" s="322" t="s">
        <v>4150</v>
      </c>
      <c r="F388" s="328">
        <v>13</v>
      </c>
      <c r="G388" s="328">
        <v>27</v>
      </c>
      <c r="H388" s="322"/>
      <c r="I388" s="322" t="s">
        <v>4118</v>
      </c>
      <c r="J388" s="322"/>
    </row>
    <row r="389" spans="1:10">
      <c r="A389" s="329" t="s">
        <v>4864</v>
      </c>
      <c r="B389" s="324" t="s">
        <v>4865</v>
      </c>
      <c r="C389" s="333">
        <v>6</v>
      </c>
      <c r="D389" s="324" t="s">
        <v>4274</v>
      </c>
      <c r="E389" s="324" t="s">
        <v>4133</v>
      </c>
      <c r="F389" s="326">
        <v>17</v>
      </c>
      <c r="G389" s="326">
        <v>75</v>
      </c>
      <c r="H389" s="324"/>
      <c r="I389" s="324" t="s">
        <v>4158</v>
      </c>
      <c r="J389" s="324"/>
    </row>
    <row r="390" spans="1:10">
      <c r="A390" s="323" t="s">
        <v>4866</v>
      </c>
      <c r="B390" s="322" t="s">
        <v>4867</v>
      </c>
      <c r="C390" s="332">
        <v>2</v>
      </c>
      <c r="D390" s="322" t="s">
        <v>4274</v>
      </c>
      <c r="E390" s="322" t="s">
        <v>4112</v>
      </c>
      <c r="F390" s="328">
        <v>14</v>
      </c>
      <c r="G390" s="328">
        <v>52</v>
      </c>
      <c r="H390" s="322" t="s">
        <v>4134</v>
      </c>
      <c r="I390" s="322" t="s">
        <v>4158</v>
      </c>
      <c r="J390" s="322"/>
    </row>
    <row r="391" spans="1:10">
      <c r="A391" s="325" t="s">
        <v>4868</v>
      </c>
      <c r="B391" s="324" t="s">
        <v>4869</v>
      </c>
      <c r="C391" s="333">
        <v>7</v>
      </c>
      <c r="D391" s="324" t="s">
        <v>4274</v>
      </c>
      <c r="E391" s="324" t="s">
        <v>4112</v>
      </c>
      <c r="F391" s="326">
        <v>17</v>
      </c>
      <c r="G391" s="326">
        <v>91</v>
      </c>
      <c r="H391" s="324"/>
      <c r="I391" s="324" t="s">
        <v>4158</v>
      </c>
      <c r="J391" s="324"/>
    </row>
    <row r="392" spans="1:10">
      <c r="A392" s="323" t="s">
        <v>4870</v>
      </c>
      <c r="B392" s="322" t="s">
        <v>4871</v>
      </c>
      <c r="C392" s="332">
        <v>5</v>
      </c>
      <c r="D392" s="322" t="s">
        <v>2918</v>
      </c>
      <c r="E392" s="322" t="s">
        <v>4112</v>
      </c>
      <c r="F392" s="328">
        <v>17</v>
      </c>
      <c r="G392" s="328">
        <v>112</v>
      </c>
      <c r="H392" s="322"/>
      <c r="I392" s="322" t="s">
        <v>4139</v>
      </c>
      <c r="J392" s="322"/>
    </row>
    <row r="393" spans="1:10">
      <c r="A393" s="329" t="s">
        <v>4872</v>
      </c>
      <c r="B393" s="324" t="s">
        <v>4873</v>
      </c>
      <c r="C393" s="333">
        <v>3</v>
      </c>
      <c r="D393" s="324" t="s">
        <v>4274</v>
      </c>
      <c r="E393" s="324" t="s">
        <v>4112</v>
      </c>
      <c r="F393" s="326">
        <v>17</v>
      </c>
      <c r="G393" s="326">
        <v>82</v>
      </c>
      <c r="H393" s="324"/>
      <c r="I393" s="324" t="s">
        <v>4139</v>
      </c>
      <c r="J393" s="324"/>
    </row>
    <row r="394" spans="1:10" ht="21">
      <c r="A394" s="327" t="s">
        <v>4874</v>
      </c>
      <c r="B394" s="322" t="s">
        <v>4875</v>
      </c>
      <c r="C394" s="332">
        <v>6</v>
      </c>
      <c r="D394" s="322" t="s">
        <v>4274</v>
      </c>
      <c r="E394" s="322" t="s">
        <v>4112</v>
      </c>
      <c r="F394" s="328">
        <v>17</v>
      </c>
      <c r="G394" s="328">
        <v>82</v>
      </c>
      <c r="H394" s="322"/>
      <c r="I394" s="322" t="s">
        <v>4139</v>
      </c>
      <c r="J394" s="322"/>
    </row>
    <row r="395" spans="1:10">
      <c r="A395" s="329" t="s">
        <v>4876</v>
      </c>
      <c r="B395" s="324" t="s">
        <v>4877</v>
      </c>
      <c r="C395" s="333" t="s">
        <v>5646</v>
      </c>
      <c r="D395" s="324" t="s">
        <v>4149</v>
      </c>
      <c r="E395" s="324" t="s">
        <v>4112</v>
      </c>
      <c r="F395" s="326">
        <v>12</v>
      </c>
      <c r="G395" s="326">
        <v>13</v>
      </c>
      <c r="H395" s="324" t="s">
        <v>4113</v>
      </c>
      <c r="I395" s="324" t="s">
        <v>4151</v>
      </c>
      <c r="J395" s="324"/>
    </row>
    <row r="396" spans="1:10">
      <c r="A396" s="327" t="s">
        <v>4878</v>
      </c>
      <c r="B396" s="322" t="s">
        <v>4879</v>
      </c>
      <c r="C396" s="332">
        <v>5</v>
      </c>
      <c r="D396" s="322" t="s">
        <v>2918</v>
      </c>
      <c r="E396" s="322" t="s">
        <v>4133</v>
      </c>
      <c r="F396" s="328">
        <v>19</v>
      </c>
      <c r="G396" s="328">
        <v>52</v>
      </c>
      <c r="H396" s="322" t="s">
        <v>4113</v>
      </c>
      <c r="I396" s="322" t="s">
        <v>4118</v>
      </c>
      <c r="J396" s="322"/>
    </row>
    <row r="397" spans="1:10">
      <c r="A397" s="329" t="s">
        <v>4880</v>
      </c>
      <c r="B397" s="324" t="s">
        <v>4881</v>
      </c>
      <c r="C397" s="333" t="s">
        <v>5644</v>
      </c>
      <c r="D397" s="324" t="s">
        <v>4138</v>
      </c>
      <c r="E397" s="324" t="s">
        <v>4112</v>
      </c>
      <c r="F397" s="326">
        <v>8</v>
      </c>
      <c r="G397" s="326">
        <v>19</v>
      </c>
      <c r="H397" s="324"/>
      <c r="I397" s="324" t="s">
        <v>4214</v>
      </c>
      <c r="J397" s="324"/>
    </row>
    <row r="398" spans="1:10">
      <c r="A398" s="323" t="s">
        <v>4882</v>
      </c>
      <c r="B398" s="322" t="s">
        <v>4883</v>
      </c>
      <c r="C398" s="332" t="s">
        <v>5645</v>
      </c>
      <c r="D398" s="322" t="s">
        <v>4129</v>
      </c>
      <c r="E398" s="322" t="s">
        <v>4112</v>
      </c>
      <c r="F398" s="328">
        <v>12</v>
      </c>
      <c r="G398" s="328">
        <v>11</v>
      </c>
      <c r="H398" s="322"/>
      <c r="I398" s="322" t="s">
        <v>4130</v>
      </c>
      <c r="J398" s="322"/>
    </row>
    <row r="399" spans="1:10">
      <c r="A399" s="329" t="s">
        <v>4884</v>
      </c>
      <c r="B399" s="324" t="s">
        <v>4884</v>
      </c>
      <c r="C399" s="333">
        <v>11</v>
      </c>
      <c r="D399" s="324" t="s">
        <v>4142</v>
      </c>
      <c r="E399" s="324" t="s">
        <v>4133</v>
      </c>
      <c r="F399" s="326">
        <v>17</v>
      </c>
      <c r="G399" s="326">
        <v>136</v>
      </c>
      <c r="H399" s="324" t="s">
        <v>4113</v>
      </c>
      <c r="I399" s="324" t="s">
        <v>4166</v>
      </c>
      <c r="J399" s="324" t="s">
        <v>4135</v>
      </c>
    </row>
    <row r="400" spans="1:10">
      <c r="A400" s="327" t="s">
        <v>4885</v>
      </c>
      <c r="B400" s="322" t="s">
        <v>4885</v>
      </c>
      <c r="C400" s="332">
        <v>23</v>
      </c>
      <c r="D400" s="322" t="s">
        <v>4263</v>
      </c>
      <c r="E400" s="322" t="s">
        <v>4112</v>
      </c>
      <c r="F400" s="328">
        <v>14</v>
      </c>
      <c r="G400" s="328">
        <v>246</v>
      </c>
      <c r="H400" s="322"/>
      <c r="I400" s="322" t="s">
        <v>4158</v>
      </c>
      <c r="J400" s="322"/>
    </row>
    <row r="401" spans="1:10">
      <c r="A401" s="329" t="s">
        <v>4886</v>
      </c>
      <c r="B401" s="324" t="s">
        <v>4887</v>
      </c>
      <c r="C401" s="333">
        <v>1</v>
      </c>
      <c r="D401" s="324" t="s">
        <v>4142</v>
      </c>
      <c r="E401" s="324" t="s">
        <v>4112</v>
      </c>
      <c r="F401" s="326">
        <v>11</v>
      </c>
      <c r="G401" s="326">
        <v>38</v>
      </c>
      <c r="H401" s="324" t="s">
        <v>4113</v>
      </c>
      <c r="I401" s="324" t="s">
        <v>4158</v>
      </c>
      <c r="J401" s="324"/>
    </row>
    <row r="402" spans="1:10">
      <c r="A402" s="323" t="s">
        <v>4888</v>
      </c>
      <c r="B402" s="322" t="s">
        <v>4888</v>
      </c>
      <c r="C402" s="332">
        <v>8</v>
      </c>
      <c r="D402" s="322" t="s">
        <v>4157</v>
      </c>
      <c r="E402" s="322" t="s">
        <v>4133</v>
      </c>
      <c r="F402" s="328">
        <v>16</v>
      </c>
      <c r="G402" s="328">
        <v>136</v>
      </c>
      <c r="H402" s="322"/>
      <c r="I402" s="322" t="s">
        <v>4158</v>
      </c>
      <c r="J402" s="322"/>
    </row>
    <row r="403" spans="1:10">
      <c r="A403" s="329" t="s">
        <v>4889</v>
      </c>
      <c r="B403" s="324" t="s">
        <v>4890</v>
      </c>
      <c r="C403" s="333">
        <v>0</v>
      </c>
      <c r="D403" s="324" t="s">
        <v>4149</v>
      </c>
      <c r="E403" s="324" t="s">
        <v>4175</v>
      </c>
      <c r="F403" s="326">
        <v>11</v>
      </c>
      <c r="G403" s="326">
        <v>1</v>
      </c>
      <c r="H403" s="324" t="s">
        <v>4134</v>
      </c>
      <c r="I403" s="324" t="s">
        <v>4151</v>
      </c>
      <c r="J403" s="324"/>
    </row>
    <row r="404" spans="1:10">
      <c r="A404" s="323" t="s">
        <v>4891</v>
      </c>
      <c r="B404" s="322" t="s">
        <v>4892</v>
      </c>
      <c r="C404" s="332" t="s">
        <v>5646</v>
      </c>
      <c r="D404" s="322" t="s">
        <v>4149</v>
      </c>
      <c r="E404" s="322" t="s">
        <v>4133</v>
      </c>
      <c r="F404" s="328">
        <v>13</v>
      </c>
      <c r="G404" s="328">
        <v>16</v>
      </c>
      <c r="H404" s="322" t="s">
        <v>4134</v>
      </c>
      <c r="I404" s="322" t="s">
        <v>4151</v>
      </c>
      <c r="J404" s="322"/>
    </row>
    <row r="405" spans="1:10">
      <c r="A405" s="329" t="s">
        <v>4893</v>
      </c>
      <c r="B405" s="324" t="s">
        <v>4894</v>
      </c>
      <c r="C405" s="333">
        <v>1</v>
      </c>
      <c r="D405" s="324" t="s">
        <v>4142</v>
      </c>
      <c r="E405" s="324" t="s">
        <v>4133</v>
      </c>
      <c r="F405" s="326">
        <v>11</v>
      </c>
      <c r="G405" s="326">
        <v>19</v>
      </c>
      <c r="H405" s="324" t="s">
        <v>4113</v>
      </c>
      <c r="I405" s="324" t="s">
        <v>4151</v>
      </c>
      <c r="J405" s="324"/>
    </row>
    <row r="406" spans="1:10">
      <c r="A406" s="323" t="s">
        <v>4895</v>
      </c>
      <c r="B406" s="322" t="s">
        <v>4896</v>
      </c>
      <c r="C406" s="332" t="s">
        <v>5646</v>
      </c>
      <c r="D406" s="322" t="s">
        <v>4811</v>
      </c>
      <c r="E406" s="322" t="s">
        <v>4112</v>
      </c>
      <c r="F406" s="328">
        <v>18</v>
      </c>
      <c r="G406" s="328">
        <v>11</v>
      </c>
      <c r="H406" s="322"/>
      <c r="I406" s="322" t="s">
        <v>4118</v>
      </c>
      <c r="J406" s="322"/>
    </row>
    <row r="407" spans="1:10" ht="30">
      <c r="A407" s="329" t="s">
        <v>4897</v>
      </c>
      <c r="B407" s="324" t="s">
        <v>4898</v>
      </c>
      <c r="C407" s="333">
        <v>3</v>
      </c>
      <c r="D407" s="324" t="s">
        <v>4811</v>
      </c>
      <c r="E407" s="324" t="s">
        <v>4112</v>
      </c>
      <c r="F407" s="326">
        <v>17</v>
      </c>
      <c r="G407" s="326">
        <v>39</v>
      </c>
      <c r="H407" s="324"/>
      <c r="I407" s="324" t="s">
        <v>4118</v>
      </c>
      <c r="J407" s="324"/>
    </row>
    <row r="408" spans="1:10" ht="30">
      <c r="A408" s="323" t="s">
        <v>4899</v>
      </c>
      <c r="B408" s="322" t="s">
        <v>4900</v>
      </c>
      <c r="C408" s="332">
        <v>2</v>
      </c>
      <c r="D408" s="322" t="s">
        <v>4811</v>
      </c>
      <c r="E408" s="322" t="s">
        <v>4112</v>
      </c>
      <c r="F408" s="328">
        <v>15</v>
      </c>
      <c r="G408" s="328">
        <v>32</v>
      </c>
      <c r="H408" s="322"/>
      <c r="I408" s="322" t="s">
        <v>4118</v>
      </c>
      <c r="J408" s="322"/>
    </row>
    <row r="409" spans="1:10" ht="21">
      <c r="A409" s="325" t="s">
        <v>4901</v>
      </c>
      <c r="B409" s="324" t="s">
        <v>4902</v>
      </c>
      <c r="C409" s="333">
        <v>4</v>
      </c>
      <c r="D409" s="324" t="s">
        <v>4811</v>
      </c>
      <c r="E409" s="324" t="s">
        <v>4112</v>
      </c>
      <c r="F409" s="326">
        <v>13</v>
      </c>
      <c r="G409" s="326">
        <v>45</v>
      </c>
      <c r="H409" s="324"/>
      <c r="I409" s="324" t="s">
        <v>4118</v>
      </c>
      <c r="J409" s="324"/>
    </row>
    <row r="410" spans="1:10" ht="30">
      <c r="A410" s="323" t="s">
        <v>4903</v>
      </c>
      <c r="B410" s="322" t="s">
        <v>4904</v>
      </c>
      <c r="C410" s="332">
        <v>6</v>
      </c>
      <c r="D410" s="322" t="s">
        <v>4811</v>
      </c>
      <c r="E410" s="322" t="s">
        <v>4112</v>
      </c>
      <c r="F410" s="328">
        <v>20</v>
      </c>
      <c r="G410" s="328">
        <v>97</v>
      </c>
      <c r="H410" s="322"/>
      <c r="I410" s="322" t="s">
        <v>4118</v>
      </c>
      <c r="J410" s="322"/>
    </row>
    <row r="411" spans="1:10">
      <c r="A411" s="329" t="s">
        <v>4905</v>
      </c>
      <c r="B411" s="324" t="s">
        <v>4906</v>
      </c>
      <c r="C411" s="333" t="s">
        <v>5646</v>
      </c>
      <c r="D411" s="324" t="s">
        <v>4907</v>
      </c>
      <c r="E411" s="324" t="s">
        <v>4112</v>
      </c>
      <c r="F411" s="326">
        <v>15</v>
      </c>
      <c r="G411" s="326">
        <v>22</v>
      </c>
      <c r="H411" s="324" t="s">
        <v>4134</v>
      </c>
      <c r="I411" s="324" t="s">
        <v>4214</v>
      </c>
      <c r="J411" s="324"/>
    </row>
    <row r="412" spans="1:10" ht="30">
      <c r="A412" s="323" t="s">
        <v>4908</v>
      </c>
      <c r="B412" s="322" t="s">
        <v>4909</v>
      </c>
      <c r="C412" s="332">
        <v>2</v>
      </c>
      <c r="D412" s="322" t="s">
        <v>4907</v>
      </c>
      <c r="E412" s="322" t="s">
        <v>4112</v>
      </c>
      <c r="F412" s="328">
        <v>13</v>
      </c>
      <c r="G412" s="328">
        <v>27</v>
      </c>
      <c r="H412" s="322" t="s">
        <v>4134</v>
      </c>
      <c r="I412" s="322" t="s">
        <v>4214</v>
      </c>
      <c r="J412" s="322"/>
    </row>
    <row r="413" spans="1:10" ht="21">
      <c r="A413" s="329" t="s">
        <v>4910</v>
      </c>
      <c r="B413" s="324" t="s">
        <v>4911</v>
      </c>
      <c r="C413" s="333" t="s">
        <v>5645</v>
      </c>
      <c r="D413" s="324" t="s">
        <v>4912</v>
      </c>
      <c r="E413" s="324" t="s">
        <v>4112</v>
      </c>
      <c r="F413" s="326">
        <v>11</v>
      </c>
      <c r="G413" s="326">
        <v>11</v>
      </c>
      <c r="H413" s="324" t="s">
        <v>4134</v>
      </c>
      <c r="I413" s="324" t="s">
        <v>4214</v>
      </c>
      <c r="J413" s="324"/>
    </row>
    <row r="414" spans="1:10">
      <c r="A414" s="323" t="s">
        <v>4913</v>
      </c>
      <c r="B414" s="322" t="s">
        <v>4914</v>
      </c>
      <c r="C414" s="332">
        <v>0</v>
      </c>
      <c r="D414" s="322" t="s">
        <v>4202</v>
      </c>
      <c r="E414" s="322" t="s">
        <v>4175</v>
      </c>
      <c r="F414" s="328">
        <v>13</v>
      </c>
      <c r="G414" s="328">
        <v>5</v>
      </c>
      <c r="H414" s="322" t="s">
        <v>4113</v>
      </c>
      <c r="I414" s="322" t="s">
        <v>4214</v>
      </c>
      <c r="J414" s="322"/>
    </row>
    <row r="415" spans="1:10">
      <c r="A415" s="329" t="s">
        <v>4915</v>
      </c>
      <c r="B415" s="324" t="s">
        <v>4916</v>
      </c>
      <c r="C415" s="333">
        <v>4</v>
      </c>
      <c r="D415" s="324" t="s">
        <v>4202</v>
      </c>
      <c r="E415" s="324" t="s">
        <v>4112</v>
      </c>
      <c r="F415" s="326">
        <v>20</v>
      </c>
      <c r="G415" s="326">
        <v>60</v>
      </c>
      <c r="H415" s="324" t="s">
        <v>4113</v>
      </c>
      <c r="I415" s="324" t="s">
        <v>4214</v>
      </c>
      <c r="J415" s="324"/>
    </row>
    <row r="416" spans="1:10" ht="21">
      <c r="A416" s="327" t="s">
        <v>4917</v>
      </c>
      <c r="B416" s="322" t="s">
        <v>4918</v>
      </c>
      <c r="C416" s="332">
        <v>14</v>
      </c>
      <c r="D416" s="322" t="s">
        <v>4202</v>
      </c>
      <c r="E416" s="322" t="s">
        <v>4133</v>
      </c>
      <c r="F416" s="328">
        <v>19</v>
      </c>
      <c r="G416" s="328">
        <v>210</v>
      </c>
      <c r="H416" s="322"/>
      <c r="I416" s="322" t="s">
        <v>4118</v>
      </c>
      <c r="J416" s="322"/>
    </row>
    <row r="417" spans="1:10">
      <c r="A417" s="329" t="s">
        <v>4919</v>
      </c>
      <c r="B417" s="324" t="s">
        <v>4920</v>
      </c>
      <c r="C417" s="333">
        <v>3</v>
      </c>
      <c r="D417" s="324" t="s">
        <v>4142</v>
      </c>
      <c r="E417" s="324" t="s">
        <v>4133</v>
      </c>
      <c r="F417" s="326">
        <v>15</v>
      </c>
      <c r="G417" s="326">
        <v>75</v>
      </c>
      <c r="H417" s="324"/>
      <c r="I417" s="324" t="s">
        <v>4214</v>
      </c>
      <c r="J417" s="324"/>
    </row>
    <row r="418" spans="1:10">
      <c r="A418" s="323" t="s">
        <v>4921</v>
      </c>
      <c r="B418" s="322" t="s">
        <v>4921</v>
      </c>
      <c r="C418" s="332">
        <v>5</v>
      </c>
      <c r="D418" s="322" t="s">
        <v>4263</v>
      </c>
      <c r="E418" s="322" t="s">
        <v>4112</v>
      </c>
      <c r="F418" s="328">
        <v>18</v>
      </c>
      <c r="G418" s="328">
        <v>112</v>
      </c>
      <c r="H418" s="322"/>
      <c r="I418" s="322" t="s">
        <v>4118</v>
      </c>
      <c r="J418" s="322"/>
    </row>
    <row r="419" spans="1:10">
      <c r="A419" s="325" t="s">
        <v>4922</v>
      </c>
      <c r="B419" s="324" t="s">
        <v>4923</v>
      </c>
      <c r="C419" s="333">
        <v>8</v>
      </c>
      <c r="D419" s="324" t="s">
        <v>2918</v>
      </c>
      <c r="E419" s="324" t="s">
        <v>4133</v>
      </c>
      <c r="F419" s="326">
        <v>16</v>
      </c>
      <c r="G419" s="326">
        <v>90</v>
      </c>
      <c r="H419" s="324"/>
      <c r="I419" s="324" t="s">
        <v>4158</v>
      </c>
      <c r="J419" s="324"/>
    </row>
    <row r="420" spans="1:10">
      <c r="A420" s="327" t="s">
        <v>4924</v>
      </c>
      <c r="B420" s="322" t="s">
        <v>4924</v>
      </c>
      <c r="C420" s="332">
        <v>21</v>
      </c>
      <c r="D420" s="322" t="s">
        <v>4117</v>
      </c>
      <c r="E420" s="322" t="s">
        <v>4133</v>
      </c>
      <c r="F420" s="328">
        <v>19</v>
      </c>
      <c r="G420" s="328">
        <v>200</v>
      </c>
      <c r="H420" s="322" t="s">
        <v>4113</v>
      </c>
      <c r="I420" s="322" t="s">
        <v>4118</v>
      </c>
      <c r="J420" s="322"/>
    </row>
    <row r="421" spans="1:10">
      <c r="A421" s="329" t="s">
        <v>4925</v>
      </c>
      <c r="B421" s="324" t="s">
        <v>4926</v>
      </c>
      <c r="C421" s="333">
        <v>8</v>
      </c>
      <c r="D421" s="324" t="s">
        <v>4142</v>
      </c>
      <c r="E421" s="324" t="s">
        <v>4170</v>
      </c>
      <c r="F421" s="326">
        <v>15</v>
      </c>
      <c r="G421" s="326">
        <v>172</v>
      </c>
      <c r="H421" s="324" t="s">
        <v>4134</v>
      </c>
      <c r="I421" s="324" t="s">
        <v>4151</v>
      </c>
      <c r="J421" s="324"/>
    </row>
    <row r="422" spans="1:10">
      <c r="A422" s="327" t="s">
        <v>4927</v>
      </c>
      <c r="B422" s="322" t="s">
        <v>4927</v>
      </c>
      <c r="C422" s="332">
        <v>9</v>
      </c>
      <c r="D422" s="322" t="s">
        <v>4194</v>
      </c>
      <c r="E422" s="322" t="s">
        <v>4112</v>
      </c>
      <c r="F422" s="328">
        <v>15</v>
      </c>
      <c r="G422" s="328">
        <v>135</v>
      </c>
      <c r="H422" s="322" t="s">
        <v>4134</v>
      </c>
      <c r="I422" s="322" t="s">
        <v>4139</v>
      </c>
      <c r="J422" s="322"/>
    </row>
    <row r="423" spans="1:10">
      <c r="A423" s="329" t="s">
        <v>4928</v>
      </c>
      <c r="B423" s="324" t="s">
        <v>4929</v>
      </c>
      <c r="C423" s="333">
        <v>0</v>
      </c>
      <c r="D423" s="324" t="s">
        <v>4149</v>
      </c>
      <c r="E423" s="324" t="s">
        <v>4112</v>
      </c>
      <c r="F423" s="326">
        <v>11</v>
      </c>
      <c r="G423" s="326">
        <v>5</v>
      </c>
      <c r="H423" s="324"/>
      <c r="I423" s="324" t="s">
        <v>4151</v>
      </c>
      <c r="J423" s="324"/>
    </row>
    <row r="424" spans="1:10">
      <c r="A424" s="323" t="s">
        <v>4930</v>
      </c>
      <c r="B424" s="322" t="s">
        <v>4931</v>
      </c>
      <c r="C424" s="332">
        <v>1</v>
      </c>
      <c r="D424" s="322" t="s">
        <v>4149</v>
      </c>
      <c r="E424" s="322" t="s">
        <v>4133</v>
      </c>
      <c r="F424" s="328">
        <v>12</v>
      </c>
      <c r="G424" s="328">
        <v>45</v>
      </c>
      <c r="H424" s="322"/>
      <c r="I424" s="322" t="s">
        <v>4151</v>
      </c>
      <c r="J424" s="322"/>
    </row>
    <row r="425" spans="1:10">
      <c r="A425" s="329" t="s">
        <v>4932</v>
      </c>
      <c r="B425" s="324" t="s">
        <v>4933</v>
      </c>
      <c r="C425" s="333">
        <v>3</v>
      </c>
      <c r="D425" s="324" t="s">
        <v>4129</v>
      </c>
      <c r="E425" s="324" t="s">
        <v>4112</v>
      </c>
      <c r="F425" s="326">
        <v>12</v>
      </c>
      <c r="G425" s="326">
        <v>38</v>
      </c>
      <c r="H425" s="324"/>
      <c r="I425" s="324" t="s">
        <v>4130</v>
      </c>
      <c r="J425" s="324"/>
    </row>
    <row r="426" spans="1:10">
      <c r="A426" s="327" t="s">
        <v>4934</v>
      </c>
      <c r="B426" s="322" t="s">
        <v>4935</v>
      </c>
      <c r="C426" s="332">
        <v>2</v>
      </c>
      <c r="D426" s="322" t="s">
        <v>4263</v>
      </c>
      <c r="E426" s="322" t="s">
        <v>4112</v>
      </c>
      <c r="F426" s="328">
        <v>12</v>
      </c>
      <c r="G426" s="328">
        <v>40</v>
      </c>
      <c r="H426" s="322"/>
      <c r="I426" s="322" t="s">
        <v>4118</v>
      </c>
      <c r="J426" s="322"/>
    </row>
    <row r="427" spans="1:10">
      <c r="A427" s="329" t="s">
        <v>4936</v>
      </c>
      <c r="B427" s="324" t="s">
        <v>4937</v>
      </c>
      <c r="C427" s="333">
        <v>6</v>
      </c>
      <c r="D427" s="324" t="s">
        <v>4129</v>
      </c>
      <c r="E427" s="324" t="s">
        <v>4112</v>
      </c>
      <c r="F427" s="326">
        <v>12</v>
      </c>
      <c r="G427" s="326">
        <v>40</v>
      </c>
      <c r="H427" s="324"/>
      <c r="I427" s="324" t="s">
        <v>4130</v>
      </c>
      <c r="J427" s="324"/>
    </row>
    <row r="428" spans="1:10">
      <c r="A428" s="327" t="s">
        <v>4938</v>
      </c>
      <c r="B428" s="322" t="s">
        <v>4938</v>
      </c>
      <c r="C428" s="332">
        <v>15</v>
      </c>
      <c r="D428" s="322" t="s">
        <v>4562</v>
      </c>
      <c r="E428" s="322" t="s">
        <v>4112</v>
      </c>
      <c r="F428" s="328">
        <v>24</v>
      </c>
      <c r="G428" s="328">
        <v>123</v>
      </c>
      <c r="H428" s="322"/>
      <c r="I428" s="322" t="s">
        <v>4264</v>
      </c>
      <c r="J428" s="322"/>
    </row>
    <row r="429" spans="1:10">
      <c r="A429" s="325" t="s">
        <v>4939</v>
      </c>
      <c r="B429" s="324" t="s">
        <v>4939</v>
      </c>
      <c r="C429" s="333">
        <v>23</v>
      </c>
      <c r="D429" s="324" t="s">
        <v>4157</v>
      </c>
      <c r="E429" s="324" t="s">
        <v>4170</v>
      </c>
      <c r="F429" s="326">
        <v>18</v>
      </c>
      <c r="G429" s="326">
        <v>350</v>
      </c>
      <c r="H429" s="324"/>
      <c r="I429" s="324" t="s">
        <v>4158</v>
      </c>
      <c r="J429" s="324"/>
    </row>
    <row r="430" spans="1:10">
      <c r="A430" s="327" t="s">
        <v>4940</v>
      </c>
      <c r="B430" s="322" t="s">
        <v>4940</v>
      </c>
      <c r="C430" s="332" t="s">
        <v>5644</v>
      </c>
      <c r="D430" s="322" t="s">
        <v>4941</v>
      </c>
      <c r="E430" s="322" t="s">
        <v>4112</v>
      </c>
      <c r="F430" s="328">
        <v>12</v>
      </c>
      <c r="G430" s="328">
        <v>16</v>
      </c>
      <c r="H430" s="322"/>
      <c r="I430" s="322" t="s">
        <v>4130</v>
      </c>
      <c r="J430" s="322"/>
    </row>
    <row r="431" spans="1:10">
      <c r="A431" s="329" t="s">
        <v>4942</v>
      </c>
      <c r="B431" s="324" t="s">
        <v>4942</v>
      </c>
      <c r="C431" s="333" t="s">
        <v>5644</v>
      </c>
      <c r="D431" s="324" t="s">
        <v>4943</v>
      </c>
      <c r="E431" s="324" t="s">
        <v>4112</v>
      </c>
      <c r="F431" s="326">
        <v>13</v>
      </c>
      <c r="G431" s="326">
        <v>13</v>
      </c>
      <c r="H431" s="324"/>
      <c r="I431" s="324" t="s">
        <v>4264</v>
      </c>
      <c r="J431" s="324"/>
    </row>
    <row r="432" spans="1:10">
      <c r="A432" s="323" t="s">
        <v>4944</v>
      </c>
      <c r="B432" s="322" t="s">
        <v>4944</v>
      </c>
      <c r="C432" s="332">
        <v>12</v>
      </c>
      <c r="D432" s="322" t="s">
        <v>2600</v>
      </c>
      <c r="E432" s="322" t="s">
        <v>4170</v>
      </c>
      <c r="F432" s="328">
        <v>20</v>
      </c>
      <c r="G432" s="328">
        <v>152</v>
      </c>
      <c r="H432" s="322" t="s">
        <v>4113</v>
      </c>
      <c r="I432" s="322" t="s">
        <v>4339</v>
      </c>
      <c r="J432" s="322" t="s">
        <v>4135</v>
      </c>
    </row>
    <row r="433" spans="1:10">
      <c r="A433" s="329" t="s">
        <v>4945</v>
      </c>
      <c r="B433" s="324" t="s">
        <v>4945</v>
      </c>
      <c r="C433" s="333" t="s">
        <v>5645</v>
      </c>
      <c r="D433" s="324" t="s">
        <v>4946</v>
      </c>
      <c r="E433" s="324" t="s">
        <v>4150</v>
      </c>
      <c r="F433" s="326">
        <v>12</v>
      </c>
      <c r="G433" s="326">
        <v>5</v>
      </c>
      <c r="H433" s="324"/>
      <c r="I433" s="324" t="s">
        <v>4118</v>
      </c>
      <c r="J433" s="324"/>
    </row>
    <row r="434" spans="1:10">
      <c r="A434" s="323" t="s">
        <v>4947</v>
      </c>
      <c r="B434" s="322" t="s">
        <v>4948</v>
      </c>
      <c r="C434" s="332" t="s">
        <v>5644</v>
      </c>
      <c r="D434" s="322" t="s">
        <v>4946</v>
      </c>
      <c r="E434" s="322" t="s">
        <v>4150</v>
      </c>
      <c r="F434" s="328">
        <v>13</v>
      </c>
      <c r="G434" s="328">
        <v>7</v>
      </c>
      <c r="H434" s="322" t="s">
        <v>4113</v>
      </c>
      <c r="I434" s="322" t="s">
        <v>4118</v>
      </c>
      <c r="J434" s="322"/>
    </row>
    <row r="435" spans="1:10" ht="21">
      <c r="A435" s="325" t="s">
        <v>4949</v>
      </c>
      <c r="B435" s="324" t="s">
        <v>4950</v>
      </c>
      <c r="C435" s="333">
        <v>1</v>
      </c>
      <c r="D435" s="324" t="s">
        <v>4946</v>
      </c>
      <c r="E435" s="324" t="s">
        <v>4150</v>
      </c>
      <c r="F435" s="326">
        <v>15</v>
      </c>
      <c r="G435" s="326">
        <v>44</v>
      </c>
      <c r="H435" s="324"/>
      <c r="I435" s="324" t="s">
        <v>4118</v>
      </c>
      <c r="J435" s="324"/>
    </row>
    <row r="436" spans="1:10" ht="21">
      <c r="A436" s="327" t="s">
        <v>4951</v>
      </c>
      <c r="B436" s="322" t="s">
        <v>4952</v>
      </c>
      <c r="C436" s="332">
        <v>1</v>
      </c>
      <c r="D436" s="322" t="s">
        <v>4946</v>
      </c>
      <c r="E436" s="322" t="s">
        <v>4150</v>
      </c>
      <c r="F436" s="328">
        <v>15</v>
      </c>
      <c r="G436" s="328">
        <v>27</v>
      </c>
      <c r="H436" s="322"/>
      <c r="I436" s="322" t="s">
        <v>4118</v>
      </c>
      <c r="J436" s="322"/>
    </row>
    <row r="437" spans="1:10">
      <c r="A437" s="329" t="s">
        <v>4953</v>
      </c>
      <c r="B437" s="324" t="s">
        <v>4954</v>
      </c>
      <c r="C437" s="333" t="s">
        <v>5644</v>
      </c>
      <c r="D437" s="324" t="s">
        <v>4946</v>
      </c>
      <c r="E437" s="324" t="s">
        <v>4150</v>
      </c>
      <c r="F437" s="326">
        <v>12</v>
      </c>
      <c r="G437" s="326">
        <v>13</v>
      </c>
      <c r="H437" s="324"/>
      <c r="I437" s="324" t="s">
        <v>4118</v>
      </c>
      <c r="J437" s="324"/>
    </row>
    <row r="438" spans="1:10">
      <c r="A438" s="327" t="s">
        <v>4955</v>
      </c>
      <c r="B438" s="322" t="s">
        <v>4955</v>
      </c>
      <c r="C438" s="332">
        <v>7</v>
      </c>
      <c r="D438" s="322" t="s">
        <v>4274</v>
      </c>
      <c r="E438" s="322" t="s">
        <v>4150</v>
      </c>
      <c r="F438" s="328">
        <v>17</v>
      </c>
      <c r="G438" s="328">
        <v>102</v>
      </c>
      <c r="H438" s="322"/>
      <c r="I438" s="322" t="s">
        <v>4264</v>
      </c>
      <c r="J438" s="322"/>
    </row>
    <row r="439" spans="1:10" ht="21">
      <c r="A439" s="329" t="s">
        <v>4956</v>
      </c>
      <c r="B439" s="324" t="s">
        <v>4956</v>
      </c>
      <c r="C439" s="333">
        <v>23</v>
      </c>
      <c r="D439" s="324" t="s">
        <v>4400</v>
      </c>
      <c r="E439" s="324" t="s">
        <v>4392</v>
      </c>
      <c r="F439" s="326">
        <v>18</v>
      </c>
      <c r="G439" s="326">
        <v>472</v>
      </c>
      <c r="H439" s="324" t="s">
        <v>4134</v>
      </c>
      <c r="I439" s="324" t="s">
        <v>4158</v>
      </c>
      <c r="J439" s="324" t="s">
        <v>4135</v>
      </c>
    </row>
    <row r="440" spans="1:10">
      <c r="A440" s="327" t="s">
        <v>4957</v>
      </c>
      <c r="B440" s="322" t="s">
        <v>4958</v>
      </c>
      <c r="C440" s="332">
        <v>2</v>
      </c>
      <c r="D440" s="322" t="s">
        <v>4142</v>
      </c>
      <c r="E440" s="322" t="s">
        <v>4112</v>
      </c>
      <c r="F440" s="328">
        <v>18</v>
      </c>
      <c r="G440" s="328">
        <v>39</v>
      </c>
      <c r="H440" s="322"/>
      <c r="I440" s="322" t="s">
        <v>4151</v>
      </c>
      <c r="J440" s="322"/>
    </row>
    <row r="441" spans="1:10">
      <c r="A441" s="325" t="s">
        <v>4959</v>
      </c>
      <c r="B441" s="324" t="s">
        <v>4960</v>
      </c>
      <c r="C441" s="333" t="s">
        <v>5645</v>
      </c>
      <c r="D441" s="324" t="s">
        <v>4142</v>
      </c>
      <c r="E441" s="324" t="s">
        <v>4150</v>
      </c>
      <c r="F441" s="326">
        <v>16</v>
      </c>
      <c r="G441" s="326">
        <v>9</v>
      </c>
      <c r="H441" s="324"/>
      <c r="I441" s="324" t="s">
        <v>4151</v>
      </c>
      <c r="J441" s="324"/>
    </row>
    <row r="442" spans="1:10" ht="21">
      <c r="A442" s="327" t="s">
        <v>4961</v>
      </c>
      <c r="B442" s="322" t="s">
        <v>4962</v>
      </c>
      <c r="C442" s="332">
        <v>5</v>
      </c>
      <c r="D442" s="322" t="s">
        <v>4142</v>
      </c>
      <c r="E442" s="322" t="s">
        <v>4133</v>
      </c>
      <c r="F442" s="328">
        <v>20</v>
      </c>
      <c r="G442" s="328">
        <v>102</v>
      </c>
      <c r="H442" s="322"/>
      <c r="I442" s="322" t="s">
        <v>4151</v>
      </c>
      <c r="J442" s="322"/>
    </row>
    <row r="443" spans="1:10">
      <c r="A443" s="329" t="s">
        <v>4963</v>
      </c>
      <c r="B443" s="324" t="s">
        <v>4963</v>
      </c>
      <c r="C443" s="333" t="s">
        <v>5644</v>
      </c>
      <c r="D443" s="324" t="s">
        <v>4964</v>
      </c>
      <c r="E443" s="324" t="s">
        <v>4112</v>
      </c>
      <c r="F443" s="326">
        <v>13</v>
      </c>
      <c r="G443" s="326">
        <v>18</v>
      </c>
      <c r="H443" s="324" t="s">
        <v>4134</v>
      </c>
      <c r="I443" s="324" t="s">
        <v>4139</v>
      </c>
      <c r="J443" s="324"/>
    </row>
    <row r="444" spans="1:10">
      <c r="A444" s="323" t="s">
        <v>4965</v>
      </c>
      <c r="B444" s="322" t="s">
        <v>4966</v>
      </c>
      <c r="C444" s="332">
        <v>6</v>
      </c>
      <c r="D444" s="322" t="s">
        <v>4964</v>
      </c>
      <c r="E444" s="322" t="s">
        <v>4112</v>
      </c>
      <c r="F444" s="328">
        <v>13</v>
      </c>
      <c r="G444" s="328">
        <v>97</v>
      </c>
      <c r="H444" s="322" t="s">
        <v>4134</v>
      </c>
      <c r="I444" s="322" t="s">
        <v>4139</v>
      </c>
      <c r="J444" s="322"/>
    </row>
    <row r="445" spans="1:10">
      <c r="A445" s="329" t="s">
        <v>4967</v>
      </c>
      <c r="B445" s="324" t="s">
        <v>4968</v>
      </c>
      <c r="C445" s="333">
        <v>1</v>
      </c>
      <c r="D445" s="324" t="s">
        <v>4964</v>
      </c>
      <c r="E445" s="324" t="s">
        <v>4112</v>
      </c>
      <c r="F445" s="326">
        <v>11</v>
      </c>
      <c r="G445" s="326">
        <v>65</v>
      </c>
      <c r="H445" s="324" t="s">
        <v>4134</v>
      </c>
      <c r="I445" s="324" t="s">
        <v>4139</v>
      </c>
      <c r="J445" s="324"/>
    </row>
    <row r="446" spans="1:10">
      <c r="A446" s="327" t="s">
        <v>4969</v>
      </c>
      <c r="B446" s="322" t="s">
        <v>4970</v>
      </c>
      <c r="C446" s="332">
        <v>7</v>
      </c>
      <c r="D446" s="322" t="s">
        <v>4142</v>
      </c>
      <c r="E446" s="322" t="s">
        <v>4112</v>
      </c>
      <c r="F446" s="328">
        <v>15</v>
      </c>
      <c r="G446" s="328">
        <v>78</v>
      </c>
      <c r="H446" s="322"/>
      <c r="I446" s="322" t="s">
        <v>4139</v>
      </c>
      <c r="J446" s="322"/>
    </row>
    <row r="447" spans="1:10">
      <c r="A447" s="325" t="s">
        <v>4971</v>
      </c>
      <c r="B447" s="324" t="s">
        <v>4972</v>
      </c>
      <c r="C447" s="333">
        <v>13</v>
      </c>
      <c r="D447" s="324" t="s">
        <v>4142</v>
      </c>
      <c r="E447" s="324" t="s">
        <v>4112</v>
      </c>
      <c r="F447" s="326">
        <v>18</v>
      </c>
      <c r="G447" s="326">
        <v>255</v>
      </c>
      <c r="H447" s="324"/>
      <c r="I447" s="324" t="s">
        <v>4139</v>
      </c>
      <c r="J447" s="324"/>
    </row>
    <row r="448" spans="1:10">
      <c r="A448" s="327" t="s">
        <v>4973</v>
      </c>
      <c r="B448" s="322" t="s">
        <v>4974</v>
      </c>
      <c r="C448" s="332">
        <v>11</v>
      </c>
      <c r="D448" s="322" t="s">
        <v>4142</v>
      </c>
      <c r="E448" s="322" t="s">
        <v>4112</v>
      </c>
      <c r="F448" s="328">
        <v>17</v>
      </c>
      <c r="G448" s="328">
        <v>225</v>
      </c>
      <c r="H448" s="322"/>
      <c r="I448" s="322" t="s">
        <v>4139</v>
      </c>
      <c r="J448" s="322"/>
    </row>
    <row r="449" spans="1:10">
      <c r="A449" s="325" t="s">
        <v>4975</v>
      </c>
      <c r="B449" s="324" t="s">
        <v>4976</v>
      </c>
      <c r="C449" s="333" t="s">
        <v>5644</v>
      </c>
      <c r="D449" s="324" t="s">
        <v>4142</v>
      </c>
      <c r="E449" s="324" t="s">
        <v>4150</v>
      </c>
      <c r="F449" s="326">
        <v>15</v>
      </c>
      <c r="G449" s="326">
        <v>10</v>
      </c>
      <c r="H449" s="324"/>
      <c r="I449" s="324" t="s">
        <v>4139</v>
      </c>
      <c r="J449" s="324"/>
    </row>
    <row r="450" spans="1:10">
      <c r="A450" s="327" t="s">
        <v>4977</v>
      </c>
      <c r="B450" s="322" t="s">
        <v>4978</v>
      </c>
      <c r="C450" s="332">
        <v>9</v>
      </c>
      <c r="D450" s="322" t="s">
        <v>4142</v>
      </c>
      <c r="E450" s="322" t="s">
        <v>4112</v>
      </c>
      <c r="F450" s="328">
        <v>16</v>
      </c>
      <c r="G450" s="328">
        <v>112</v>
      </c>
      <c r="H450" s="322"/>
      <c r="I450" s="322" t="s">
        <v>4139</v>
      </c>
      <c r="J450" s="322"/>
    </row>
    <row r="451" spans="1:10">
      <c r="A451" s="329" t="s">
        <v>4979</v>
      </c>
      <c r="B451" s="324" t="s">
        <v>4979</v>
      </c>
      <c r="C451" s="333">
        <v>17</v>
      </c>
      <c r="D451" s="324" t="s">
        <v>4263</v>
      </c>
      <c r="E451" s="324" t="s">
        <v>4112</v>
      </c>
      <c r="F451" s="326">
        <v>18</v>
      </c>
      <c r="G451" s="326">
        <v>228</v>
      </c>
      <c r="H451" s="324"/>
      <c r="I451" s="324" t="s">
        <v>4460</v>
      </c>
      <c r="J451" s="324"/>
    </row>
    <row r="452" spans="1:10">
      <c r="A452" s="323" t="s">
        <v>4980</v>
      </c>
      <c r="B452" s="322" t="s">
        <v>4981</v>
      </c>
      <c r="C452" s="332" t="s">
        <v>5644</v>
      </c>
      <c r="D452" s="322" t="s">
        <v>4263</v>
      </c>
      <c r="E452" s="322" t="s">
        <v>4112</v>
      </c>
      <c r="F452" s="328">
        <v>12</v>
      </c>
      <c r="G452" s="328">
        <v>11</v>
      </c>
      <c r="H452" s="322"/>
      <c r="I452" s="322" t="s">
        <v>4158</v>
      </c>
      <c r="J452" s="322"/>
    </row>
    <row r="453" spans="1:10" ht="21">
      <c r="A453" s="325" t="s">
        <v>4982</v>
      </c>
      <c r="B453" s="324" t="s">
        <v>4983</v>
      </c>
      <c r="C453" s="333">
        <v>8</v>
      </c>
      <c r="D453" s="324" t="s">
        <v>4138</v>
      </c>
      <c r="E453" s="324" t="s">
        <v>4112</v>
      </c>
      <c r="F453" s="326">
        <v>18</v>
      </c>
      <c r="G453" s="326">
        <v>127</v>
      </c>
      <c r="H453" s="324"/>
      <c r="I453" s="324" t="s">
        <v>4118</v>
      </c>
      <c r="J453" s="324"/>
    </row>
    <row r="454" spans="1:10" ht="21">
      <c r="A454" s="327" t="s">
        <v>4984</v>
      </c>
      <c r="B454" s="322" t="s">
        <v>4985</v>
      </c>
      <c r="C454" s="332">
        <v>3</v>
      </c>
      <c r="D454" s="322" t="s">
        <v>4138</v>
      </c>
      <c r="E454" s="322" t="s">
        <v>4112</v>
      </c>
      <c r="F454" s="328">
        <v>16</v>
      </c>
      <c r="G454" s="328">
        <v>45</v>
      </c>
      <c r="H454" s="322"/>
      <c r="I454" s="322" t="s">
        <v>4118</v>
      </c>
      <c r="J454" s="322"/>
    </row>
    <row r="455" spans="1:10">
      <c r="A455" s="329" t="s">
        <v>4986</v>
      </c>
      <c r="B455" s="324" t="s">
        <v>4987</v>
      </c>
      <c r="C455" s="333">
        <v>4</v>
      </c>
      <c r="D455" s="324" t="s">
        <v>4142</v>
      </c>
      <c r="E455" s="324" t="s">
        <v>4133</v>
      </c>
      <c r="F455" s="326">
        <v>13</v>
      </c>
      <c r="G455" s="326">
        <v>97</v>
      </c>
      <c r="H455" s="324"/>
      <c r="I455" s="324" t="s">
        <v>4158</v>
      </c>
      <c r="J455" s="324"/>
    </row>
    <row r="456" spans="1:10" ht="30">
      <c r="A456" s="323" t="s">
        <v>4988</v>
      </c>
      <c r="B456" s="322" t="s">
        <v>4989</v>
      </c>
      <c r="C456" s="332">
        <v>0</v>
      </c>
      <c r="D456" s="322" t="s">
        <v>4129</v>
      </c>
      <c r="E456" s="322" t="s">
        <v>4112</v>
      </c>
      <c r="F456" s="328">
        <v>12</v>
      </c>
      <c r="G456" s="328">
        <v>9</v>
      </c>
      <c r="H456" s="322"/>
      <c r="I456" s="322" t="s">
        <v>4130</v>
      </c>
      <c r="J456" s="322"/>
    </row>
    <row r="457" spans="1:10" ht="30">
      <c r="A457" s="329" t="s">
        <v>4990</v>
      </c>
      <c r="B457" s="324" t="s">
        <v>4991</v>
      </c>
      <c r="C457" s="333">
        <v>0</v>
      </c>
      <c r="D457" s="324" t="s">
        <v>4129</v>
      </c>
      <c r="E457" s="324" t="s">
        <v>4112</v>
      </c>
      <c r="F457" s="326">
        <v>12</v>
      </c>
      <c r="G457" s="326">
        <v>13</v>
      </c>
      <c r="H457" s="324"/>
      <c r="I457" s="324" t="s">
        <v>4130</v>
      </c>
      <c r="J457" s="324"/>
    </row>
    <row r="458" spans="1:10" ht="30">
      <c r="A458" s="323" t="s">
        <v>4992</v>
      </c>
      <c r="B458" s="322" t="s">
        <v>4993</v>
      </c>
      <c r="C458" s="332">
        <v>0</v>
      </c>
      <c r="D458" s="322" t="s">
        <v>4129</v>
      </c>
      <c r="E458" s="322" t="s">
        <v>4112</v>
      </c>
      <c r="F458" s="328">
        <v>12</v>
      </c>
      <c r="G458" s="328">
        <v>18</v>
      </c>
      <c r="H458" s="322"/>
      <c r="I458" s="322" t="s">
        <v>4130</v>
      </c>
      <c r="J458" s="322"/>
    </row>
    <row r="459" spans="1:10" ht="30">
      <c r="A459" s="329" t="s">
        <v>4994</v>
      </c>
      <c r="B459" s="324" t="s">
        <v>4995</v>
      </c>
      <c r="C459" s="333">
        <v>0</v>
      </c>
      <c r="D459" s="324" t="s">
        <v>4129</v>
      </c>
      <c r="E459" s="324" t="s">
        <v>4112</v>
      </c>
      <c r="F459" s="326">
        <v>12</v>
      </c>
      <c r="G459" s="326">
        <v>22</v>
      </c>
      <c r="H459" s="324"/>
      <c r="I459" s="324" t="s">
        <v>4130</v>
      </c>
      <c r="J459" s="324"/>
    </row>
    <row r="460" spans="1:10" ht="30">
      <c r="A460" s="323" t="s">
        <v>4996</v>
      </c>
      <c r="B460" s="322" t="s">
        <v>4997</v>
      </c>
      <c r="C460" s="332">
        <v>0</v>
      </c>
      <c r="D460" s="322" t="s">
        <v>4129</v>
      </c>
      <c r="E460" s="322" t="s">
        <v>4112</v>
      </c>
      <c r="F460" s="328">
        <v>12</v>
      </c>
      <c r="G460" s="328">
        <v>27</v>
      </c>
      <c r="H460" s="322"/>
      <c r="I460" s="322" t="s">
        <v>4130</v>
      </c>
      <c r="J460" s="322"/>
    </row>
    <row r="461" spans="1:10" ht="30">
      <c r="A461" s="329" t="s">
        <v>4998</v>
      </c>
      <c r="B461" s="324" t="s">
        <v>4999</v>
      </c>
      <c r="C461" s="333">
        <v>0</v>
      </c>
      <c r="D461" s="324" t="s">
        <v>4129</v>
      </c>
      <c r="E461" s="324" t="s">
        <v>4112</v>
      </c>
      <c r="F461" s="326">
        <v>12</v>
      </c>
      <c r="G461" s="326">
        <v>31</v>
      </c>
      <c r="H461" s="324"/>
      <c r="I461" s="324" t="s">
        <v>4130</v>
      </c>
      <c r="J461" s="324"/>
    </row>
    <row r="462" spans="1:10" ht="30">
      <c r="A462" s="323" t="s">
        <v>5000</v>
      </c>
      <c r="B462" s="322" t="s">
        <v>5001</v>
      </c>
      <c r="C462" s="332">
        <v>0</v>
      </c>
      <c r="D462" s="322" t="s">
        <v>4129</v>
      </c>
      <c r="E462" s="322" t="s">
        <v>4112</v>
      </c>
      <c r="F462" s="328">
        <v>12</v>
      </c>
      <c r="G462" s="328">
        <v>9</v>
      </c>
      <c r="H462" s="322"/>
      <c r="I462" s="322" t="s">
        <v>4130</v>
      </c>
      <c r="J462" s="322"/>
    </row>
    <row r="463" spans="1:10" ht="30">
      <c r="A463" s="329" t="s">
        <v>5002</v>
      </c>
      <c r="B463" s="324" t="s">
        <v>5003</v>
      </c>
      <c r="C463" s="333">
        <v>0</v>
      </c>
      <c r="D463" s="324" t="s">
        <v>4129</v>
      </c>
      <c r="E463" s="324" t="s">
        <v>4112</v>
      </c>
      <c r="F463" s="326">
        <v>12</v>
      </c>
      <c r="G463" s="326">
        <v>13</v>
      </c>
      <c r="H463" s="324"/>
      <c r="I463" s="324" t="s">
        <v>4130</v>
      </c>
      <c r="J463" s="324"/>
    </row>
    <row r="464" spans="1:10" ht="30">
      <c r="A464" s="323" t="s">
        <v>5004</v>
      </c>
      <c r="B464" s="322" t="s">
        <v>5005</v>
      </c>
      <c r="C464" s="332">
        <v>0</v>
      </c>
      <c r="D464" s="322" t="s">
        <v>4129</v>
      </c>
      <c r="E464" s="322" t="s">
        <v>4112</v>
      </c>
      <c r="F464" s="328">
        <v>12</v>
      </c>
      <c r="G464" s="328">
        <v>18</v>
      </c>
      <c r="H464" s="322"/>
      <c r="I464" s="322" t="s">
        <v>4130</v>
      </c>
      <c r="J464" s="322"/>
    </row>
    <row r="465" spans="1:10" ht="30">
      <c r="A465" s="329" t="s">
        <v>5006</v>
      </c>
      <c r="B465" s="324" t="s">
        <v>5007</v>
      </c>
      <c r="C465" s="333">
        <v>0</v>
      </c>
      <c r="D465" s="324" t="s">
        <v>4129</v>
      </c>
      <c r="E465" s="324" t="s">
        <v>4112</v>
      </c>
      <c r="F465" s="326">
        <v>12</v>
      </c>
      <c r="G465" s="326">
        <v>22</v>
      </c>
      <c r="H465" s="324"/>
      <c r="I465" s="324" t="s">
        <v>4130</v>
      </c>
      <c r="J465" s="324"/>
    </row>
    <row r="466" spans="1:10" ht="30">
      <c r="A466" s="323" t="s">
        <v>5008</v>
      </c>
      <c r="B466" s="322" t="s">
        <v>5009</v>
      </c>
      <c r="C466" s="332">
        <v>0</v>
      </c>
      <c r="D466" s="322" t="s">
        <v>4129</v>
      </c>
      <c r="E466" s="322" t="s">
        <v>4112</v>
      </c>
      <c r="F466" s="328">
        <v>12</v>
      </c>
      <c r="G466" s="328">
        <v>27</v>
      </c>
      <c r="H466" s="322"/>
      <c r="I466" s="322" t="s">
        <v>4130</v>
      </c>
      <c r="J466" s="322"/>
    </row>
    <row r="467" spans="1:10" ht="30">
      <c r="A467" s="329" t="s">
        <v>5010</v>
      </c>
      <c r="B467" s="324" t="s">
        <v>5011</v>
      </c>
      <c r="C467" s="333">
        <v>0</v>
      </c>
      <c r="D467" s="324" t="s">
        <v>4129</v>
      </c>
      <c r="E467" s="324" t="s">
        <v>4112</v>
      </c>
      <c r="F467" s="326">
        <v>12</v>
      </c>
      <c r="G467" s="326">
        <v>31</v>
      </c>
      <c r="H467" s="324"/>
      <c r="I467" s="324" t="s">
        <v>4130</v>
      </c>
      <c r="J467" s="324"/>
    </row>
    <row r="468" spans="1:10" ht="21">
      <c r="A468" s="327" t="s">
        <v>5012</v>
      </c>
      <c r="B468" s="322" t="s">
        <v>5013</v>
      </c>
      <c r="C468" s="332">
        <v>18</v>
      </c>
      <c r="D468" s="322" t="s">
        <v>4407</v>
      </c>
      <c r="E468" s="322" t="s">
        <v>4112</v>
      </c>
      <c r="F468" s="328">
        <v>19</v>
      </c>
      <c r="G468" s="328">
        <v>195</v>
      </c>
      <c r="H468" s="322"/>
      <c r="I468" s="322" t="s">
        <v>4118</v>
      </c>
      <c r="J468" s="322"/>
    </row>
    <row r="469" spans="1:10">
      <c r="A469" s="329" t="s">
        <v>5014</v>
      </c>
      <c r="B469" s="324" t="s">
        <v>5014</v>
      </c>
      <c r="C469" s="333">
        <v>1</v>
      </c>
      <c r="D469" s="324" t="s">
        <v>5015</v>
      </c>
      <c r="E469" s="324" t="s">
        <v>4112</v>
      </c>
      <c r="F469" s="326">
        <v>11</v>
      </c>
      <c r="G469" s="326">
        <v>40</v>
      </c>
      <c r="H469" s="324"/>
      <c r="I469" s="324" t="s">
        <v>4166</v>
      </c>
      <c r="J469" s="324"/>
    </row>
    <row r="470" spans="1:10">
      <c r="A470" s="323" t="s">
        <v>5016</v>
      </c>
      <c r="B470" s="322" t="s">
        <v>5017</v>
      </c>
      <c r="C470" s="332">
        <v>0</v>
      </c>
      <c r="D470" s="322" t="s">
        <v>4117</v>
      </c>
      <c r="E470" s="322" t="s">
        <v>4112</v>
      </c>
      <c r="F470" s="328">
        <v>7</v>
      </c>
      <c r="G470" s="328">
        <v>13</v>
      </c>
      <c r="H470" s="322"/>
      <c r="I470" s="322" t="s">
        <v>4118</v>
      </c>
      <c r="J470" s="322"/>
    </row>
    <row r="471" spans="1:10">
      <c r="A471" s="329" t="s">
        <v>5018</v>
      </c>
      <c r="B471" s="324" t="s">
        <v>5018</v>
      </c>
      <c r="C471" s="333">
        <v>3</v>
      </c>
      <c r="D471" s="324" t="s">
        <v>4142</v>
      </c>
      <c r="E471" s="324" t="s">
        <v>4133</v>
      </c>
      <c r="F471" s="326">
        <v>14</v>
      </c>
      <c r="G471" s="326">
        <v>67</v>
      </c>
      <c r="H471" s="324"/>
      <c r="I471" s="324" t="s">
        <v>4158</v>
      </c>
      <c r="J471" s="324"/>
    </row>
    <row r="472" spans="1:10">
      <c r="A472" s="327" t="s">
        <v>5019</v>
      </c>
      <c r="B472" s="322" t="s">
        <v>5019</v>
      </c>
      <c r="C472" s="332">
        <v>20</v>
      </c>
      <c r="D472" s="322" t="s">
        <v>4210</v>
      </c>
      <c r="E472" s="322" t="s">
        <v>4392</v>
      </c>
      <c r="F472" s="328">
        <v>17</v>
      </c>
      <c r="G472" s="328">
        <v>328</v>
      </c>
      <c r="H472" s="322" t="s">
        <v>4134</v>
      </c>
      <c r="I472" s="322" t="s">
        <v>4214</v>
      </c>
      <c r="J472" s="322"/>
    </row>
    <row r="473" spans="1:10">
      <c r="A473" s="329" t="s">
        <v>5020</v>
      </c>
      <c r="B473" s="324" t="s">
        <v>5021</v>
      </c>
      <c r="C473" s="333">
        <v>0</v>
      </c>
      <c r="D473" s="324" t="s">
        <v>4149</v>
      </c>
      <c r="E473" s="324" t="s">
        <v>4175</v>
      </c>
      <c r="F473" s="326">
        <v>10</v>
      </c>
      <c r="G473" s="326">
        <v>2</v>
      </c>
      <c r="H473" s="324"/>
      <c r="I473" s="324" t="s">
        <v>4151</v>
      </c>
      <c r="J473" s="324"/>
    </row>
    <row r="474" spans="1:10">
      <c r="A474" s="323" t="s">
        <v>5022</v>
      </c>
      <c r="B474" s="322" t="s">
        <v>5023</v>
      </c>
      <c r="C474" s="332" t="s">
        <v>5644</v>
      </c>
      <c r="D474" s="322" t="s">
        <v>4149</v>
      </c>
      <c r="E474" s="322" t="s">
        <v>4133</v>
      </c>
      <c r="F474" s="328">
        <v>12</v>
      </c>
      <c r="G474" s="328">
        <v>19</v>
      </c>
      <c r="H474" s="322"/>
      <c r="I474" s="322" t="s">
        <v>4151</v>
      </c>
      <c r="J474" s="322"/>
    </row>
    <row r="475" spans="1:10">
      <c r="A475" s="325" t="s">
        <v>5024</v>
      </c>
      <c r="B475" s="324" t="s">
        <v>5025</v>
      </c>
      <c r="C475" s="333">
        <v>3</v>
      </c>
      <c r="D475" s="324" t="s">
        <v>4188</v>
      </c>
      <c r="E475" s="324" t="s">
        <v>4133</v>
      </c>
      <c r="F475" s="326">
        <v>13</v>
      </c>
      <c r="G475" s="326">
        <v>85</v>
      </c>
      <c r="H475" s="324"/>
      <c r="I475" s="324" t="s">
        <v>4151</v>
      </c>
      <c r="J475" s="324"/>
    </row>
    <row r="476" spans="1:10" ht="21">
      <c r="A476" s="323" t="s">
        <v>5026</v>
      </c>
      <c r="B476" s="322" t="s">
        <v>5027</v>
      </c>
      <c r="C476" s="332">
        <v>21</v>
      </c>
      <c r="D476" s="322" t="s">
        <v>4138</v>
      </c>
      <c r="E476" s="322" t="s">
        <v>4112</v>
      </c>
      <c r="F476" s="328">
        <v>17</v>
      </c>
      <c r="G476" s="328">
        <v>135</v>
      </c>
      <c r="H476" s="322"/>
      <c r="I476" s="322" t="s">
        <v>4155</v>
      </c>
      <c r="J476" s="322" t="s">
        <v>4135</v>
      </c>
    </row>
    <row r="477" spans="1:10">
      <c r="A477" s="329" t="s">
        <v>5028</v>
      </c>
      <c r="B477" s="324" t="s">
        <v>5029</v>
      </c>
      <c r="C477" s="333">
        <v>5</v>
      </c>
      <c r="D477" s="324" t="s">
        <v>2600</v>
      </c>
      <c r="E477" s="324" t="s">
        <v>4133</v>
      </c>
      <c r="F477" s="326">
        <v>12</v>
      </c>
      <c r="G477" s="326">
        <v>67</v>
      </c>
      <c r="H477" s="324"/>
      <c r="I477" s="324" t="s">
        <v>4339</v>
      </c>
      <c r="J477" s="324" t="s">
        <v>4135</v>
      </c>
    </row>
    <row r="478" spans="1:10">
      <c r="A478" s="323" t="s">
        <v>5030</v>
      </c>
      <c r="B478" s="322" t="s">
        <v>5031</v>
      </c>
      <c r="C478" s="332" t="s">
        <v>5646</v>
      </c>
      <c r="D478" s="322" t="s">
        <v>4188</v>
      </c>
      <c r="E478" s="322" t="s">
        <v>4112</v>
      </c>
      <c r="F478" s="328">
        <v>12</v>
      </c>
      <c r="G478" s="328">
        <v>26</v>
      </c>
      <c r="H478" s="322"/>
      <c r="I478" s="322" t="s">
        <v>4139</v>
      </c>
      <c r="J478" s="322"/>
    </row>
    <row r="479" spans="1:10" ht="21">
      <c r="A479" s="325" t="s">
        <v>5032</v>
      </c>
      <c r="B479" s="324" t="s">
        <v>5033</v>
      </c>
      <c r="C479" s="333">
        <v>2</v>
      </c>
      <c r="D479" s="324" t="s">
        <v>4188</v>
      </c>
      <c r="E479" s="324" t="s">
        <v>4112</v>
      </c>
      <c r="F479" s="326">
        <v>6</v>
      </c>
      <c r="G479" s="326">
        <v>60</v>
      </c>
      <c r="H479" s="324"/>
      <c r="I479" s="324" t="s">
        <v>4151</v>
      </c>
      <c r="J479" s="324"/>
    </row>
    <row r="480" spans="1:10">
      <c r="A480" s="323" t="s">
        <v>5034</v>
      </c>
      <c r="B480" s="322" t="s">
        <v>5034</v>
      </c>
      <c r="C480" s="332">
        <v>1</v>
      </c>
      <c r="D480" s="322" t="s">
        <v>4149</v>
      </c>
      <c r="E480" s="322" t="s">
        <v>4133</v>
      </c>
      <c r="F480" s="328">
        <v>12</v>
      </c>
      <c r="G480" s="328">
        <v>26</v>
      </c>
      <c r="H480" s="322"/>
      <c r="I480" s="322" t="s">
        <v>4151</v>
      </c>
      <c r="J480" s="322"/>
    </row>
    <row r="481" spans="1:10">
      <c r="A481" s="325" t="s">
        <v>5035</v>
      </c>
      <c r="B481" s="324" t="s">
        <v>5036</v>
      </c>
      <c r="C481" s="333">
        <v>1</v>
      </c>
      <c r="D481" s="324" t="s">
        <v>4149</v>
      </c>
      <c r="E481" s="324" t="s">
        <v>4112</v>
      </c>
      <c r="F481" s="326">
        <v>13</v>
      </c>
      <c r="G481" s="326">
        <v>19</v>
      </c>
      <c r="H481" s="324"/>
      <c r="I481" s="324" t="s">
        <v>4151</v>
      </c>
      <c r="J481" s="324"/>
    </row>
    <row r="482" spans="1:10">
      <c r="A482" s="323" t="s">
        <v>5037</v>
      </c>
      <c r="B482" s="322" t="s">
        <v>5038</v>
      </c>
      <c r="C482" s="332" t="s">
        <v>5644</v>
      </c>
      <c r="D482" s="322" t="s">
        <v>4149</v>
      </c>
      <c r="E482" s="322" t="s">
        <v>4112</v>
      </c>
      <c r="F482" s="328">
        <v>13</v>
      </c>
      <c r="G482" s="328">
        <v>11</v>
      </c>
      <c r="H482" s="322"/>
      <c r="I482" s="322" t="s">
        <v>4151</v>
      </c>
      <c r="J482" s="322"/>
    </row>
    <row r="483" spans="1:10">
      <c r="A483" s="329" t="s">
        <v>5039</v>
      </c>
      <c r="B483" s="324" t="s">
        <v>5040</v>
      </c>
      <c r="C483" s="333">
        <v>3</v>
      </c>
      <c r="D483" s="324" t="s">
        <v>4142</v>
      </c>
      <c r="E483" s="324" t="s">
        <v>4133</v>
      </c>
      <c r="F483" s="326">
        <v>13</v>
      </c>
      <c r="G483" s="326">
        <v>75</v>
      </c>
      <c r="H483" s="324"/>
      <c r="I483" s="324" t="s">
        <v>4139</v>
      </c>
      <c r="J483" s="324"/>
    </row>
    <row r="484" spans="1:10">
      <c r="A484" s="323" t="s">
        <v>5041</v>
      </c>
      <c r="B484" s="322" t="s">
        <v>5042</v>
      </c>
      <c r="C484" s="332">
        <v>1</v>
      </c>
      <c r="D484" s="322" t="s">
        <v>4149</v>
      </c>
      <c r="E484" s="322" t="s">
        <v>4133</v>
      </c>
      <c r="F484" s="328">
        <v>14</v>
      </c>
      <c r="G484" s="328">
        <v>37</v>
      </c>
      <c r="H484" s="322"/>
      <c r="I484" s="322" t="s">
        <v>4151</v>
      </c>
      <c r="J484" s="322"/>
    </row>
    <row r="485" spans="1:10" ht="21">
      <c r="A485" s="329" t="s">
        <v>5043</v>
      </c>
      <c r="B485" s="324" t="s">
        <v>5044</v>
      </c>
      <c r="C485" s="333">
        <v>3</v>
      </c>
      <c r="D485" s="324" t="s">
        <v>4372</v>
      </c>
      <c r="E485" s="324" t="s">
        <v>4112</v>
      </c>
      <c r="F485" s="326">
        <v>11</v>
      </c>
      <c r="G485" s="326">
        <v>58</v>
      </c>
      <c r="H485" s="324"/>
      <c r="I485" s="324" t="s">
        <v>4158</v>
      </c>
      <c r="J485" s="324"/>
    </row>
    <row r="486" spans="1:10">
      <c r="A486" s="327" t="s">
        <v>5045</v>
      </c>
      <c r="B486" s="322" t="s">
        <v>5046</v>
      </c>
      <c r="C486" s="332">
        <v>16</v>
      </c>
      <c r="D486" s="322" t="s">
        <v>4202</v>
      </c>
      <c r="E486" s="322" t="s">
        <v>4170</v>
      </c>
      <c r="F486" s="328">
        <v>18</v>
      </c>
      <c r="G486" s="328">
        <v>216</v>
      </c>
      <c r="H486" s="322"/>
      <c r="I486" s="322" t="s">
        <v>4118</v>
      </c>
      <c r="J486" s="322"/>
    </row>
    <row r="487" spans="1:10">
      <c r="A487" s="329" t="s">
        <v>5047</v>
      </c>
      <c r="B487" s="324" t="s">
        <v>5047</v>
      </c>
      <c r="C487" s="333">
        <v>6</v>
      </c>
      <c r="D487" s="324" t="s">
        <v>4129</v>
      </c>
      <c r="E487" s="324" t="s">
        <v>4112</v>
      </c>
      <c r="F487" s="326">
        <v>12</v>
      </c>
      <c r="G487" s="326">
        <v>40</v>
      </c>
      <c r="H487" s="324"/>
      <c r="I487" s="324" t="s">
        <v>4130</v>
      </c>
      <c r="J487" s="324"/>
    </row>
    <row r="488" spans="1:10">
      <c r="A488" s="323" t="s">
        <v>5048</v>
      </c>
      <c r="B488" s="322" t="s">
        <v>5049</v>
      </c>
      <c r="C488" s="332" t="s">
        <v>5646</v>
      </c>
      <c r="D488" s="322" t="s">
        <v>4210</v>
      </c>
      <c r="E488" s="322" t="s">
        <v>4150</v>
      </c>
      <c r="F488" s="328">
        <v>14</v>
      </c>
      <c r="G488" s="328">
        <v>9</v>
      </c>
      <c r="H488" s="322"/>
      <c r="I488" s="322" t="s">
        <v>4264</v>
      </c>
      <c r="J488" s="322"/>
    </row>
    <row r="489" spans="1:10" ht="30">
      <c r="A489" s="329" t="s">
        <v>5050</v>
      </c>
      <c r="B489" s="324" t="s">
        <v>5051</v>
      </c>
      <c r="C489" s="333">
        <v>1</v>
      </c>
      <c r="D489" s="324" t="s">
        <v>4202</v>
      </c>
      <c r="E489" s="324" t="s">
        <v>4112</v>
      </c>
      <c r="F489" s="326">
        <v>15</v>
      </c>
      <c r="G489" s="326">
        <v>15</v>
      </c>
      <c r="H489" s="324" t="s">
        <v>4113</v>
      </c>
      <c r="I489" s="324" t="s">
        <v>4151</v>
      </c>
      <c r="J489" s="324"/>
    </row>
    <row r="490" spans="1:10">
      <c r="A490" s="323" t="s">
        <v>5052</v>
      </c>
      <c r="B490" s="322" t="s">
        <v>5053</v>
      </c>
      <c r="C490" s="332">
        <v>4</v>
      </c>
      <c r="D490" s="322" t="s">
        <v>4263</v>
      </c>
      <c r="E490" s="322" t="s">
        <v>4112</v>
      </c>
      <c r="F490" s="328">
        <v>12</v>
      </c>
      <c r="G490" s="328">
        <v>45</v>
      </c>
      <c r="H490" s="322"/>
      <c r="I490" s="322" t="s">
        <v>4139</v>
      </c>
      <c r="J490" s="322"/>
    </row>
    <row r="491" spans="1:10">
      <c r="A491" s="329" t="s">
        <v>5054</v>
      </c>
      <c r="B491" s="324" t="s">
        <v>5055</v>
      </c>
      <c r="C491" s="333">
        <v>5</v>
      </c>
      <c r="D491" s="324" t="s">
        <v>4129</v>
      </c>
      <c r="E491" s="324" t="s">
        <v>4112</v>
      </c>
      <c r="F491" s="326">
        <v>16</v>
      </c>
      <c r="G491" s="326">
        <v>84</v>
      </c>
      <c r="H491" s="324"/>
      <c r="I491" s="324" t="s">
        <v>4130</v>
      </c>
      <c r="J491" s="324"/>
    </row>
    <row r="492" spans="1:10">
      <c r="A492" s="323" t="s">
        <v>5056</v>
      </c>
      <c r="B492" s="322" t="s">
        <v>5056</v>
      </c>
      <c r="C492" s="332">
        <v>3</v>
      </c>
      <c r="D492" s="322" t="s">
        <v>5057</v>
      </c>
      <c r="E492" s="322" t="s">
        <v>4112</v>
      </c>
      <c r="F492" s="328">
        <v>12</v>
      </c>
      <c r="G492" s="328">
        <v>31</v>
      </c>
      <c r="H492" s="322"/>
      <c r="I492" s="322" t="s">
        <v>4139</v>
      </c>
      <c r="J492" s="322"/>
    </row>
    <row r="493" spans="1:10" ht="21">
      <c r="A493" s="329" t="s">
        <v>5058</v>
      </c>
      <c r="B493" s="324" t="s">
        <v>5059</v>
      </c>
      <c r="C493" s="333" t="s">
        <v>5646</v>
      </c>
      <c r="D493" s="324" t="s">
        <v>4129</v>
      </c>
      <c r="E493" s="324" t="s">
        <v>4112</v>
      </c>
      <c r="F493" s="326">
        <v>11</v>
      </c>
      <c r="G493" s="326">
        <v>32</v>
      </c>
      <c r="H493" s="324"/>
      <c r="I493" s="324" t="s">
        <v>4203</v>
      </c>
      <c r="J493" s="324"/>
    </row>
    <row r="494" spans="1:10">
      <c r="A494" s="323" t="s">
        <v>5060</v>
      </c>
      <c r="B494" s="322" t="s">
        <v>5061</v>
      </c>
      <c r="C494" s="332">
        <v>6</v>
      </c>
      <c r="D494" s="322" t="s">
        <v>4149</v>
      </c>
      <c r="E494" s="322" t="s">
        <v>4170</v>
      </c>
      <c r="F494" s="328">
        <v>13</v>
      </c>
      <c r="G494" s="328">
        <v>126</v>
      </c>
      <c r="H494" s="322"/>
      <c r="I494" s="322" t="s">
        <v>4151</v>
      </c>
      <c r="J494" s="322"/>
    </row>
    <row r="495" spans="1:10">
      <c r="A495" s="329" t="s">
        <v>5062</v>
      </c>
      <c r="B495" s="324" t="s">
        <v>5063</v>
      </c>
      <c r="C495" s="333" t="s">
        <v>5645</v>
      </c>
      <c r="D495" s="324" t="s">
        <v>4157</v>
      </c>
      <c r="E495" s="324" t="s">
        <v>4150</v>
      </c>
      <c r="F495" s="326">
        <v>9</v>
      </c>
      <c r="G495" s="326">
        <v>9</v>
      </c>
      <c r="H495" s="324"/>
      <c r="I495" s="324" t="s">
        <v>4158</v>
      </c>
      <c r="J495" s="324"/>
    </row>
    <row r="496" spans="1:10">
      <c r="A496" s="327" t="s">
        <v>5064</v>
      </c>
      <c r="B496" s="322" t="s">
        <v>5064</v>
      </c>
      <c r="C496" s="332">
        <v>13</v>
      </c>
      <c r="D496" s="322" t="s">
        <v>4263</v>
      </c>
      <c r="E496" s="322" t="s">
        <v>4112</v>
      </c>
      <c r="F496" s="328">
        <v>19</v>
      </c>
      <c r="G496" s="328">
        <v>126</v>
      </c>
      <c r="H496" s="322"/>
      <c r="I496" s="322" t="s">
        <v>4118</v>
      </c>
      <c r="J496" s="322"/>
    </row>
    <row r="497" spans="1:10">
      <c r="A497" s="329" t="s">
        <v>5065</v>
      </c>
      <c r="B497" s="324" t="s">
        <v>5066</v>
      </c>
      <c r="C497" s="333" t="s">
        <v>5646</v>
      </c>
      <c r="D497" s="324" t="s">
        <v>4142</v>
      </c>
      <c r="E497" s="324" t="s">
        <v>4150</v>
      </c>
      <c r="F497" s="326">
        <v>11</v>
      </c>
      <c r="G497" s="326">
        <v>22</v>
      </c>
      <c r="H497" s="324" t="s">
        <v>4113</v>
      </c>
      <c r="I497" s="324" t="s">
        <v>4151</v>
      </c>
      <c r="J497" s="324"/>
    </row>
    <row r="498" spans="1:10">
      <c r="A498" s="323" t="s">
        <v>5067</v>
      </c>
      <c r="B498" s="322" t="s">
        <v>5068</v>
      </c>
      <c r="C498" s="332">
        <v>8</v>
      </c>
      <c r="D498" s="322" t="s">
        <v>4132</v>
      </c>
      <c r="E498" s="322" t="s">
        <v>4133</v>
      </c>
      <c r="F498" s="328">
        <v>14</v>
      </c>
      <c r="G498" s="328">
        <v>78</v>
      </c>
      <c r="H498" s="322" t="s">
        <v>4113</v>
      </c>
      <c r="I498" s="322" t="s">
        <v>4264</v>
      </c>
      <c r="J498" s="322"/>
    </row>
    <row r="499" spans="1:10">
      <c r="A499" s="329" t="s">
        <v>5069</v>
      </c>
      <c r="B499" s="324" t="s">
        <v>5069</v>
      </c>
      <c r="C499" s="333">
        <v>3</v>
      </c>
      <c r="D499" s="324" t="s">
        <v>4142</v>
      </c>
      <c r="E499" s="324" t="s">
        <v>4133</v>
      </c>
      <c r="F499" s="326">
        <v>14</v>
      </c>
      <c r="G499" s="326">
        <v>68</v>
      </c>
      <c r="H499" s="324" t="s">
        <v>4113</v>
      </c>
      <c r="I499" s="324" t="s">
        <v>4118</v>
      </c>
      <c r="J499" s="324"/>
    </row>
    <row r="500" spans="1:10">
      <c r="A500" s="323" t="s">
        <v>5070</v>
      </c>
      <c r="B500" s="322" t="s">
        <v>5071</v>
      </c>
      <c r="C500" s="332">
        <v>11</v>
      </c>
      <c r="D500" s="322" t="s">
        <v>4210</v>
      </c>
      <c r="E500" s="322" t="s">
        <v>4133</v>
      </c>
      <c r="F500" s="328">
        <v>17</v>
      </c>
      <c r="G500" s="328">
        <v>229</v>
      </c>
      <c r="H500" s="322" t="s">
        <v>4473</v>
      </c>
      <c r="I500" s="322" t="s">
        <v>4264</v>
      </c>
      <c r="J500" s="322"/>
    </row>
    <row r="501" spans="1:10">
      <c r="A501" s="329" t="s">
        <v>5072</v>
      </c>
      <c r="B501" s="324" t="s">
        <v>5072</v>
      </c>
      <c r="C501" s="333">
        <v>16</v>
      </c>
      <c r="D501" s="324" t="s">
        <v>4157</v>
      </c>
      <c r="E501" s="324" t="s">
        <v>4133</v>
      </c>
      <c r="F501" s="326">
        <v>18</v>
      </c>
      <c r="G501" s="326">
        <v>189</v>
      </c>
      <c r="H501" s="324"/>
      <c r="I501" s="324" t="s">
        <v>4158</v>
      </c>
      <c r="J501" s="324"/>
    </row>
    <row r="502" spans="1:10" ht="21">
      <c r="A502" s="327" t="s">
        <v>5073</v>
      </c>
      <c r="B502" s="322" t="s">
        <v>5073</v>
      </c>
      <c r="C502" s="332">
        <v>25</v>
      </c>
      <c r="D502" s="322" t="s">
        <v>5074</v>
      </c>
      <c r="E502" s="322" t="s">
        <v>4133</v>
      </c>
      <c r="F502" s="328">
        <v>22</v>
      </c>
      <c r="G502" s="328">
        <v>432</v>
      </c>
      <c r="H502" s="322" t="s">
        <v>4113</v>
      </c>
      <c r="I502" s="322" t="s">
        <v>4166</v>
      </c>
      <c r="J502" s="322"/>
    </row>
    <row r="503" spans="1:10" ht="30">
      <c r="A503" s="329" t="s">
        <v>5075</v>
      </c>
      <c r="B503" s="324" t="s">
        <v>5076</v>
      </c>
      <c r="C503" s="333">
        <v>5</v>
      </c>
      <c r="D503" s="324" t="s">
        <v>4142</v>
      </c>
      <c r="E503" s="324" t="s">
        <v>4133</v>
      </c>
      <c r="F503" s="326">
        <v>18</v>
      </c>
      <c r="G503" s="326">
        <v>93</v>
      </c>
      <c r="H503" s="324"/>
      <c r="I503" s="324" t="s">
        <v>4158</v>
      </c>
      <c r="J503" s="324"/>
    </row>
    <row r="504" spans="1:10">
      <c r="A504" s="327" t="s">
        <v>5077</v>
      </c>
      <c r="B504" s="322" t="s">
        <v>5077</v>
      </c>
      <c r="C504" s="332">
        <v>7</v>
      </c>
      <c r="D504" s="322" t="s">
        <v>4157</v>
      </c>
      <c r="E504" s="322" t="s">
        <v>4112</v>
      </c>
      <c r="F504" s="328">
        <v>15</v>
      </c>
      <c r="G504" s="328">
        <v>88</v>
      </c>
      <c r="H504" s="322"/>
      <c r="I504" s="322" t="s">
        <v>4158</v>
      </c>
      <c r="J504" s="322"/>
    </row>
    <row r="505" spans="1:10">
      <c r="A505" s="325" t="s">
        <v>5078</v>
      </c>
      <c r="B505" s="324" t="s">
        <v>5078</v>
      </c>
      <c r="C505" s="333">
        <v>1</v>
      </c>
      <c r="D505" s="324" t="s">
        <v>5079</v>
      </c>
      <c r="E505" s="324" t="s">
        <v>4112</v>
      </c>
      <c r="F505" s="326">
        <v>13</v>
      </c>
      <c r="G505" s="326">
        <v>35</v>
      </c>
      <c r="H505" s="324"/>
      <c r="I505" s="324" t="s">
        <v>4139</v>
      </c>
      <c r="J505" s="324"/>
    </row>
    <row r="506" spans="1:10">
      <c r="A506" s="323" t="s">
        <v>5080</v>
      </c>
      <c r="B506" s="322" t="s">
        <v>5081</v>
      </c>
      <c r="C506" s="332">
        <v>6</v>
      </c>
      <c r="D506" s="322" t="s">
        <v>4142</v>
      </c>
      <c r="E506" s="322" t="s">
        <v>4112</v>
      </c>
      <c r="F506" s="328">
        <v>15</v>
      </c>
      <c r="G506" s="328">
        <v>127</v>
      </c>
      <c r="H506" s="322"/>
      <c r="I506" s="322" t="s">
        <v>4118</v>
      </c>
      <c r="J506" s="322"/>
    </row>
    <row r="507" spans="1:10">
      <c r="A507" s="329" t="s">
        <v>5082</v>
      </c>
      <c r="B507" s="324" t="s">
        <v>5083</v>
      </c>
      <c r="C507" s="333" t="s">
        <v>5644</v>
      </c>
      <c r="D507" s="324" t="s">
        <v>4210</v>
      </c>
      <c r="E507" s="324" t="s">
        <v>4150</v>
      </c>
      <c r="F507" s="326">
        <v>11</v>
      </c>
      <c r="G507" s="326">
        <v>27</v>
      </c>
      <c r="H507" s="324" t="s">
        <v>4473</v>
      </c>
      <c r="I507" s="324" t="s">
        <v>4139</v>
      </c>
      <c r="J507" s="324"/>
    </row>
    <row r="508" spans="1:10">
      <c r="A508" s="323" t="s">
        <v>5084</v>
      </c>
      <c r="B508" s="322" t="s">
        <v>5085</v>
      </c>
      <c r="C508" s="332" t="s">
        <v>5644</v>
      </c>
      <c r="D508" s="322" t="s">
        <v>4210</v>
      </c>
      <c r="E508" s="322" t="s">
        <v>4150</v>
      </c>
      <c r="F508" s="328">
        <v>12</v>
      </c>
      <c r="G508" s="328">
        <v>22</v>
      </c>
      <c r="H508" s="322" t="s">
        <v>4113</v>
      </c>
      <c r="I508" s="322" t="s">
        <v>4139</v>
      </c>
      <c r="J508" s="322"/>
    </row>
    <row r="509" spans="1:10">
      <c r="A509" s="329" t="s">
        <v>5086</v>
      </c>
      <c r="B509" s="324" t="s">
        <v>5087</v>
      </c>
      <c r="C509" s="333" t="s">
        <v>5646</v>
      </c>
      <c r="D509" s="324" t="s">
        <v>4210</v>
      </c>
      <c r="E509" s="324" t="s">
        <v>4150</v>
      </c>
      <c r="F509" s="326">
        <v>11</v>
      </c>
      <c r="G509" s="326">
        <v>21</v>
      </c>
      <c r="H509" s="324" t="s">
        <v>4113</v>
      </c>
      <c r="I509" s="324" t="s">
        <v>4139</v>
      </c>
      <c r="J509" s="324"/>
    </row>
    <row r="510" spans="1:10">
      <c r="A510" s="323" t="s">
        <v>5088</v>
      </c>
      <c r="B510" s="322" t="s">
        <v>5089</v>
      </c>
      <c r="C510" s="332" t="s">
        <v>5646</v>
      </c>
      <c r="D510" s="322" t="s">
        <v>4210</v>
      </c>
      <c r="E510" s="322" t="s">
        <v>4150</v>
      </c>
      <c r="F510" s="328">
        <v>11</v>
      </c>
      <c r="G510" s="328">
        <v>22</v>
      </c>
      <c r="H510" s="322" t="s">
        <v>4113</v>
      </c>
      <c r="I510" s="322" t="s">
        <v>4139</v>
      </c>
      <c r="J510" s="322"/>
    </row>
    <row r="511" spans="1:10" ht="30">
      <c r="A511" s="329" t="s">
        <v>5090</v>
      </c>
      <c r="B511" s="324" t="s">
        <v>5091</v>
      </c>
      <c r="C511" s="333" t="s">
        <v>5646</v>
      </c>
      <c r="D511" s="324" t="s">
        <v>4210</v>
      </c>
      <c r="E511" s="324" t="s">
        <v>4150</v>
      </c>
      <c r="F511" s="326">
        <v>12</v>
      </c>
      <c r="G511" s="326">
        <v>17</v>
      </c>
      <c r="H511" s="324" t="s">
        <v>4113</v>
      </c>
      <c r="I511" s="324" t="s">
        <v>4139</v>
      </c>
      <c r="J511" s="324"/>
    </row>
    <row r="512" spans="1:10">
      <c r="A512" s="323" t="s">
        <v>5092</v>
      </c>
      <c r="B512" s="322" t="s">
        <v>5093</v>
      </c>
      <c r="C512" s="332" t="s">
        <v>5644</v>
      </c>
      <c r="D512" s="322" t="s">
        <v>4210</v>
      </c>
      <c r="E512" s="322" t="s">
        <v>4150</v>
      </c>
      <c r="F512" s="328">
        <v>10</v>
      </c>
      <c r="G512" s="328">
        <v>21</v>
      </c>
      <c r="H512" s="322" t="s">
        <v>4113</v>
      </c>
      <c r="I512" s="322" t="s">
        <v>4139</v>
      </c>
      <c r="J512" s="322"/>
    </row>
    <row r="513" spans="1:10" ht="30">
      <c r="A513" s="329" t="s">
        <v>5094</v>
      </c>
      <c r="B513" s="324" t="s">
        <v>5095</v>
      </c>
      <c r="C513" s="333">
        <v>1</v>
      </c>
      <c r="D513" s="324" t="s">
        <v>4263</v>
      </c>
      <c r="E513" s="324" t="s">
        <v>4112</v>
      </c>
      <c r="F513" s="326">
        <v>13</v>
      </c>
      <c r="G513" s="326">
        <v>38</v>
      </c>
      <c r="H513" s="324"/>
      <c r="I513" s="324" t="s">
        <v>4214</v>
      </c>
      <c r="J513" s="324"/>
    </row>
    <row r="514" spans="1:10">
      <c r="A514" s="327" t="s">
        <v>5096</v>
      </c>
      <c r="B514" s="322" t="s">
        <v>5096</v>
      </c>
      <c r="C514" s="332">
        <v>4</v>
      </c>
      <c r="D514" s="322" t="s">
        <v>4117</v>
      </c>
      <c r="E514" s="322" t="s">
        <v>4112</v>
      </c>
      <c r="F514" s="328">
        <v>16</v>
      </c>
      <c r="G514" s="328">
        <v>45</v>
      </c>
      <c r="H514" s="322"/>
      <c r="I514" s="322" t="s">
        <v>4118</v>
      </c>
      <c r="J514" s="322"/>
    </row>
    <row r="515" spans="1:10">
      <c r="A515" s="325" t="s">
        <v>5097</v>
      </c>
      <c r="B515" s="324" t="s">
        <v>5097</v>
      </c>
      <c r="C515" s="333">
        <v>3</v>
      </c>
      <c r="D515" s="324" t="s">
        <v>4194</v>
      </c>
      <c r="E515" s="324" t="s">
        <v>4112</v>
      </c>
      <c r="F515" s="326">
        <v>13</v>
      </c>
      <c r="G515" s="326">
        <v>40</v>
      </c>
      <c r="H515" s="324" t="s">
        <v>4134</v>
      </c>
      <c r="I515" s="324" t="s">
        <v>4139</v>
      </c>
      <c r="J515" s="324"/>
    </row>
    <row r="516" spans="1:10">
      <c r="A516" s="323" t="s">
        <v>5098</v>
      </c>
      <c r="B516" s="322" t="s">
        <v>5098</v>
      </c>
      <c r="C516" s="332">
        <v>2</v>
      </c>
      <c r="D516" s="322" t="s">
        <v>4142</v>
      </c>
      <c r="E516" s="322" t="s">
        <v>4133</v>
      </c>
      <c r="F516" s="328">
        <v>13</v>
      </c>
      <c r="G516" s="328">
        <v>45</v>
      </c>
      <c r="H516" s="322" t="s">
        <v>4134</v>
      </c>
      <c r="I516" s="322" t="s">
        <v>4158</v>
      </c>
      <c r="J516" s="322"/>
    </row>
    <row r="517" spans="1:10" ht="21">
      <c r="A517" s="325" t="s">
        <v>5099</v>
      </c>
      <c r="B517" s="324" t="s">
        <v>5100</v>
      </c>
      <c r="C517" s="333">
        <v>4</v>
      </c>
      <c r="D517" s="324" t="s">
        <v>4142</v>
      </c>
      <c r="E517" s="324" t="s">
        <v>4133</v>
      </c>
      <c r="F517" s="326">
        <v>15</v>
      </c>
      <c r="G517" s="326">
        <v>75</v>
      </c>
      <c r="H517" s="324" t="s">
        <v>4134</v>
      </c>
      <c r="I517" s="324" t="s">
        <v>4158</v>
      </c>
      <c r="J517" s="324"/>
    </row>
    <row r="518" spans="1:10" ht="21">
      <c r="A518" s="323" t="s">
        <v>5101</v>
      </c>
      <c r="B518" s="322" t="s">
        <v>5102</v>
      </c>
      <c r="C518" s="332" t="s">
        <v>5645</v>
      </c>
      <c r="D518" s="322" t="s">
        <v>4202</v>
      </c>
      <c r="E518" s="322" t="s">
        <v>4175</v>
      </c>
      <c r="F518" s="328">
        <v>13</v>
      </c>
      <c r="G518" s="328">
        <v>7</v>
      </c>
      <c r="H518" s="322" t="s">
        <v>4113</v>
      </c>
      <c r="I518" s="322" t="s">
        <v>4214</v>
      </c>
      <c r="J518" s="322"/>
    </row>
    <row r="519" spans="1:10">
      <c r="A519" s="329" t="s">
        <v>5103</v>
      </c>
      <c r="B519" s="324" t="s">
        <v>5103</v>
      </c>
      <c r="C519" s="333">
        <v>2</v>
      </c>
      <c r="D519" s="324" t="s">
        <v>4263</v>
      </c>
      <c r="E519" s="324" t="s">
        <v>4112</v>
      </c>
      <c r="F519" s="326">
        <v>14</v>
      </c>
      <c r="G519" s="326">
        <v>28</v>
      </c>
      <c r="H519" s="324"/>
      <c r="I519" s="324" t="s">
        <v>4118</v>
      </c>
      <c r="J519" s="324"/>
    </row>
    <row r="520" spans="1:10">
      <c r="A520" s="323" t="s">
        <v>5104</v>
      </c>
      <c r="B520" s="322" t="s">
        <v>5104</v>
      </c>
      <c r="C520" s="332">
        <v>5</v>
      </c>
      <c r="D520" s="322" t="s">
        <v>4194</v>
      </c>
      <c r="E520" s="322" t="s">
        <v>4112</v>
      </c>
      <c r="F520" s="328">
        <v>18</v>
      </c>
      <c r="G520" s="328">
        <v>75</v>
      </c>
      <c r="H520" s="322"/>
      <c r="I520" s="322" t="s">
        <v>4139</v>
      </c>
      <c r="J520" s="322"/>
    </row>
    <row r="521" spans="1:10">
      <c r="A521" s="329" t="s">
        <v>5105</v>
      </c>
      <c r="B521" s="324" t="s">
        <v>5106</v>
      </c>
      <c r="C521" s="333" t="s">
        <v>5644</v>
      </c>
      <c r="D521" s="324" t="s">
        <v>4149</v>
      </c>
      <c r="E521" s="324" t="s">
        <v>4150</v>
      </c>
      <c r="F521" s="326">
        <v>13</v>
      </c>
      <c r="G521" s="326">
        <v>4</v>
      </c>
      <c r="H521" s="324"/>
      <c r="I521" s="324" t="s">
        <v>4151</v>
      </c>
      <c r="J521" s="324"/>
    </row>
    <row r="522" spans="1:10" ht="21">
      <c r="A522" s="323" t="s">
        <v>5107</v>
      </c>
      <c r="B522" s="322" t="s">
        <v>5108</v>
      </c>
      <c r="C522" s="332">
        <v>2</v>
      </c>
      <c r="D522" s="322" t="s">
        <v>4466</v>
      </c>
      <c r="E522" s="322" t="s">
        <v>4112</v>
      </c>
      <c r="F522" s="328">
        <v>12</v>
      </c>
      <c r="G522" s="328">
        <v>58</v>
      </c>
      <c r="H522" s="322"/>
      <c r="I522" s="322" t="s">
        <v>4214</v>
      </c>
      <c r="J522" s="322"/>
    </row>
    <row r="523" spans="1:10">
      <c r="A523" s="329" t="s">
        <v>5109</v>
      </c>
      <c r="B523" s="324" t="s">
        <v>5110</v>
      </c>
      <c r="C523" s="333">
        <v>3</v>
      </c>
      <c r="D523" s="324" t="s">
        <v>4142</v>
      </c>
      <c r="E523" s="324" t="s">
        <v>4133</v>
      </c>
      <c r="F523" s="326">
        <v>14</v>
      </c>
      <c r="G523" s="326">
        <v>76</v>
      </c>
      <c r="H523" s="324"/>
      <c r="I523" s="324" t="s">
        <v>4158</v>
      </c>
      <c r="J523" s="324"/>
    </row>
    <row r="524" spans="1:10">
      <c r="A524" s="323" t="s">
        <v>5111</v>
      </c>
      <c r="B524" s="322" t="s">
        <v>5112</v>
      </c>
      <c r="C524" s="332">
        <v>2</v>
      </c>
      <c r="D524" s="322" t="s">
        <v>4138</v>
      </c>
      <c r="E524" s="322" t="s">
        <v>4133</v>
      </c>
      <c r="F524" s="328">
        <v>12</v>
      </c>
      <c r="G524" s="328">
        <v>67</v>
      </c>
      <c r="H524" s="322"/>
      <c r="I524" s="322" t="s">
        <v>4118</v>
      </c>
      <c r="J524" s="322"/>
    </row>
    <row r="525" spans="1:10">
      <c r="A525" s="329" t="s">
        <v>5113</v>
      </c>
      <c r="B525" s="324" t="s">
        <v>5114</v>
      </c>
      <c r="C525" s="333" t="s">
        <v>5644</v>
      </c>
      <c r="D525" s="324" t="s">
        <v>4188</v>
      </c>
      <c r="E525" s="324" t="s">
        <v>4112</v>
      </c>
      <c r="F525" s="326">
        <v>5</v>
      </c>
      <c r="G525" s="326">
        <v>18</v>
      </c>
      <c r="H525" s="324"/>
      <c r="I525" s="324" t="s">
        <v>4151</v>
      </c>
      <c r="J525" s="324"/>
    </row>
    <row r="526" spans="1:10">
      <c r="A526" s="323" t="s">
        <v>5115</v>
      </c>
      <c r="B526" s="322" t="s">
        <v>5115</v>
      </c>
      <c r="C526" s="332">
        <v>21</v>
      </c>
      <c r="D526" s="322" t="s">
        <v>4117</v>
      </c>
      <c r="E526" s="322" t="s">
        <v>4133</v>
      </c>
      <c r="F526" s="328">
        <v>19</v>
      </c>
      <c r="G526" s="328">
        <v>253</v>
      </c>
      <c r="H526" s="322"/>
      <c r="I526" s="322" t="s">
        <v>4118</v>
      </c>
      <c r="J526" s="322" t="s">
        <v>4135</v>
      </c>
    </row>
    <row r="527" spans="1:10">
      <c r="A527" s="329" t="s">
        <v>763</v>
      </c>
      <c r="B527" s="324" t="s">
        <v>5116</v>
      </c>
      <c r="C527" s="333" t="s">
        <v>5645</v>
      </c>
      <c r="D527" s="324" t="s">
        <v>4149</v>
      </c>
      <c r="E527" s="324" t="s">
        <v>4112</v>
      </c>
      <c r="F527" s="326">
        <v>12</v>
      </c>
      <c r="G527" s="326">
        <v>5</v>
      </c>
      <c r="H527" s="324"/>
      <c r="I527" s="324" t="s">
        <v>4151</v>
      </c>
      <c r="J527" s="324"/>
    </row>
    <row r="528" spans="1:10">
      <c r="A528" s="323" t="s">
        <v>5117</v>
      </c>
      <c r="B528" s="322" t="s">
        <v>5118</v>
      </c>
      <c r="C528" s="332">
        <v>4</v>
      </c>
      <c r="D528" s="322" t="s">
        <v>4274</v>
      </c>
      <c r="E528" s="322" t="s">
        <v>4133</v>
      </c>
      <c r="F528" s="328">
        <v>14</v>
      </c>
      <c r="G528" s="328">
        <v>51</v>
      </c>
      <c r="H528" s="322" t="s">
        <v>4113</v>
      </c>
      <c r="I528" s="322" t="s">
        <v>4139</v>
      </c>
      <c r="J528" s="322"/>
    </row>
    <row r="529" spans="1:10" ht="21">
      <c r="A529" s="325" t="s">
        <v>5119</v>
      </c>
      <c r="B529" s="324" t="s">
        <v>5120</v>
      </c>
      <c r="C529" s="333">
        <v>2</v>
      </c>
      <c r="D529" s="324" t="s">
        <v>4142</v>
      </c>
      <c r="E529" s="324" t="s">
        <v>4112</v>
      </c>
      <c r="F529" s="326">
        <v>12</v>
      </c>
      <c r="G529" s="326">
        <v>33</v>
      </c>
      <c r="H529" s="324"/>
      <c r="I529" s="324" t="s">
        <v>4139</v>
      </c>
      <c r="J529" s="324"/>
    </row>
    <row r="530" spans="1:10">
      <c r="A530" s="323" t="s">
        <v>5121</v>
      </c>
      <c r="B530" s="322" t="s">
        <v>5122</v>
      </c>
      <c r="C530" s="332" t="s">
        <v>5646</v>
      </c>
      <c r="D530" s="322" t="s">
        <v>4274</v>
      </c>
      <c r="E530" s="322" t="s">
        <v>4112</v>
      </c>
      <c r="F530" s="328">
        <v>14</v>
      </c>
      <c r="G530" s="328">
        <v>19</v>
      </c>
      <c r="H530" s="322"/>
      <c r="I530" s="322" t="s">
        <v>4214</v>
      </c>
      <c r="J530" s="322"/>
    </row>
    <row r="531" spans="1:10">
      <c r="A531" s="329" t="s">
        <v>5123</v>
      </c>
      <c r="B531" s="324" t="s">
        <v>5124</v>
      </c>
      <c r="C531" s="333">
        <v>3</v>
      </c>
      <c r="D531" s="324" t="s">
        <v>2918</v>
      </c>
      <c r="E531" s="324" t="s">
        <v>4112</v>
      </c>
      <c r="F531" s="326">
        <v>15</v>
      </c>
      <c r="G531" s="326">
        <v>45</v>
      </c>
      <c r="H531" s="324"/>
      <c r="I531" s="324" t="s">
        <v>4118</v>
      </c>
      <c r="J531" s="324"/>
    </row>
    <row r="532" spans="1:10">
      <c r="A532" s="327" t="s">
        <v>5125</v>
      </c>
      <c r="B532" s="322" t="s">
        <v>5125</v>
      </c>
      <c r="C532" s="332">
        <v>21</v>
      </c>
      <c r="D532" s="322" t="s">
        <v>4157</v>
      </c>
      <c r="E532" s="322" t="s">
        <v>4170</v>
      </c>
      <c r="F532" s="328">
        <v>19</v>
      </c>
      <c r="G532" s="328">
        <v>216</v>
      </c>
      <c r="H532" s="322"/>
      <c r="I532" s="322" t="s">
        <v>4158</v>
      </c>
      <c r="J532" s="322"/>
    </row>
    <row r="533" spans="1:10">
      <c r="A533" s="329" t="s">
        <v>5126</v>
      </c>
      <c r="B533" s="324" t="s">
        <v>5127</v>
      </c>
      <c r="C533" s="333">
        <v>3</v>
      </c>
      <c r="D533" s="324" t="s">
        <v>4138</v>
      </c>
      <c r="E533" s="324" t="s">
        <v>4112</v>
      </c>
      <c r="F533" s="326">
        <v>11</v>
      </c>
      <c r="G533" s="326">
        <v>58</v>
      </c>
      <c r="H533" s="324"/>
      <c r="I533" s="324" t="s">
        <v>4118</v>
      </c>
      <c r="J533" s="324"/>
    </row>
    <row r="534" spans="1:10">
      <c r="A534" s="323" t="s">
        <v>5128</v>
      </c>
      <c r="B534" s="322" t="s">
        <v>5128</v>
      </c>
      <c r="C534" s="332" t="s">
        <v>5645</v>
      </c>
      <c r="D534" s="322" t="s">
        <v>4202</v>
      </c>
      <c r="E534" s="322" t="s">
        <v>4112</v>
      </c>
      <c r="F534" s="328">
        <v>15</v>
      </c>
      <c r="G534" s="328">
        <v>5</v>
      </c>
      <c r="H534" s="322" t="s">
        <v>4113</v>
      </c>
      <c r="I534" s="322" t="s">
        <v>4166</v>
      </c>
      <c r="J534" s="322"/>
    </row>
    <row r="535" spans="1:10">
      <c r="A535" s="325" t="s">
        <v>5129</v>
      </c>
      <c r="B535" s="324" t="s">
        <v>5130</v>
      </c>
      <c r="C535" s="333" t="s">
        <v>5646</v>
      </c>
      <c r="D535" s="324" t="s">
        <v>4274</v>
      </c>
      <c r="E535" s="324" t="s">
        <v>4133</v>
      </c>
      <c r="F535" s="326">
        <v>13</v>
      </c>
      <c r="G535" s="326">
        <v>22</v>
      </c>
      <c r="H535" s="324"/>
      <c r="I535" s="324" t="s">
        <v>4214</v>
      </c>
      <c r="J535" s="324"/>
    </row>
    <row r="536" spans="1:10">
      <c r="A536" s="327" t="s">
        <v>5131</v>
      </c>
      <c r="B536" s="322" t="s">
        <v>5131</v>
      </c>
      <c r="C536" s="332">
        <v>15</v>
      </c>
      <c r="D536" s="322" t="s">
        <v>2918</v>
      </c>
      <c r="E536" s="322" t="s">
        <v>4112</v>
      </c>
      <c r="F536" s="328">
        <v>18</v>
      </c>
      <c r="G536" s="328">
        <v>170</v>
      </c>
      <c r="H536" s="322"/>
      <c r="I536" s="322" t="s">
        <v>4118</v>
      </c>
      <c r="J536" s="322"/>
    </row>
    <row r="537" spans="1:10">
      <c r="A537" s="325" t="s">
        <v>5132</v>
      </c>
      <c r="B537" s="324" t="s">
        <v>5132</v>
      </c>
      <c r="C537" s="333">
        <v>11</v>
      </c>
      <c r="D537" s="324" t="s">
        <v>4132</v>
      </c>
      <c r="E537" s="324" t="s">
        <v>4112</v>
      </c>
      <c r="F537" s="326">
        <v>17</v>
      </c>
      <c r="G537" s="326">
        <v>130</v>
      </c>
      <c r="H537" s="324" t="s">
        <v>4134</v>
      </c>
      <c r="I537" s="324" t="s">
        <v>4158</v>
      </c>
      <c r="J537" s="324"/>
    </row>
    <row r="538" spans="1:10">
      <c r="A538" s="323" t="s">
        <v>5133</v>
      </c>
      <c r="B538" s="322" t="s">
        <v>5133</v>
      </c>
      <c r="C538" s="332" t="s">
        <v>5645</v>
      </c>
      <c r="D538" s="322" t="s">
        <v>4149</v>
      </c>
      <c r="E538" s="322" t="s">
        <v>4112</v>
      </c>
      <c r="F538" s="328">
        <v>10</v>
      </c>
      <c r="G538" s="328">
        <v>11</v>
      </c>
      <c r="H538" s="322"/>
      <c r="I538" s="322" t="s">
        <v>4151</v>
      </c>
      <c r="J538" s="322"/>
    </row>
    <row r="539" spans="1:10">
      <c r="A539" s="329" t="s">
        <v>5134</v>
      </c>
      <c r="B539" s="324" t="s">
        <v>5135</v>
      </c>
      <c r="C539" s="333" t="s">
        <v>5646</v>
      </c>
      <c r="D539" s="324" t="s">
        <v>4188</v>
      </c>
      <c r="E539" s="324" t="s">
        <v>4112</v>
      </c>
      <c r="F539" s="326">
        <v>12</v>
      </c>
      <c r="G539" s="326">
        <v>22</v>
      </c>
      <c r="H539" s="324"/>
      <c r="I539" s="324" t="s">
        <v>4166</v>
      </c>
      <c r="J539" s="324"/>
    </row>
    <row r="540" spans="1:10" ht="30">
      <c r="A540" s="323" t="s">
        <v>5136</v>
      </c>
      <c r="B540" s="322" t="s">
        <v>5137</v>
      </c>
      <c r="C540" s="332">
        <v>0</v>
      </c>
      <c r="D540" s="322" t="s">
        <v>4188</v>
      </c>
      <c r="E540" s="322" t="s">
        <v>4150</v>
      </c>
      <c r="F540" s="328">
        <v>10</v>
      </c>
      <c r="G540" s="328">
        <v>7</v>
      </c>
      <c r="H540" s="322"/>
      <c r="I540" s="322" t="s">
        <v>4166</v>
      </c>
      <c r="J540" s="322"/>
    </row>
    <row r="541" spans="1:10">
      <c r="A541" s="329" t="s">
        <v>5138</v>
      </c>
      <c r="B541" s="324" t="s">
        <v>5139</v>
      </c>
      <c r="C541" s="333">
        <v>2</v>
      </c>
      <c r="D541" s="324" t="s">
        <v>4188</v>
      </c>
      <c r="E541" s="324" t="s">
        <v>4133</v>
      </c>
      <c r="F541" s="326">
        <v>13</v>
      </c>
      <c r="G541" s="326">
        <v>60</v>
      </c>
      <c r="H541" s="324"/>
      <c r="I541" s="324" t="s">
        <v>4166</v>
      </c>
      <c r="J541" s="324"/>
    </row>
    <row r="542" spans="1:10">
      <c r="A542" s="327" t="s">
        <v>5140</v>
      </c>
      <c r="B542" s="322" t="s">
        <v>5140</v>
      </c>
      <c r="C542" s="332">
        <v>15</v>
      </c>
      <c r="D542" s="322" t="s">
        <v>4157</v>
      </c>
      <c r="E542" s="322" t="s">
        <v>4112</v>
      </c>
      <c r="F542" s="328">
        <v>18</v>
      </c>
      <c r="G542" s="328">
        <v>190</v>
      </c>
      <c r="H542" s="322" t="s">
        <v>4113</v>
      </c>
      <c r="I542" s="322" t="s">
        <v>4158</v>
      </c>
      <c r="J542" s="322"/>
    </row>
    <row r="543" spans="1:10">
      <c r="A543" s="329" t="s">
        <v>5141</v>
      </c>
      <c r="B543" s="324" t="s">
        <v>5142</v>
      </c>
      <c r="C543" s="333">
        <v>8</v>
      </c>
      <c r="D543" s="324" t="s">
        <v>4142</v>
      </c>
      <c r="E543" s="324" t="s">
        <v>4133</v>
      </c>
      <c r="F543" s="326">
        <v>15</v>
      </c>
      <c r="G543" s="326">
        <v>75</v>
      </c>
      <c r="H543" s="324"/>
      <c r="I543" s="324" t="s">
        <v>4158</v>
      </c>
      <c r="J543" s="324"/>
    </row>
    <row r="544" spans="1:10">
      <c r="A544" s="323" t="s">
        <v>5143</v>
      </c>
      <c r="B544" s="322" t="s">
        <v>5144</v>
      </c>
      <c r="C544" s="332">
        <v>10</v>
      </c>
      <c r="D544" s="322" t="s">
        <v>4142</v>
      </c>
      <c r="E544" s="322" t="s">
        <v>4133</v>
      </c>
      <c r="F544" s="328">
        <v>18</v>
      </c>
      <c r="G544" s="328">
        <v>127</v>
      </c>
      <c r="H544" s="322"/>
      <c r="I544" s="322" t="s">
        <v>4339</v>
      </c>
      <c r="J544" s="322"/>
    </row>
    <row r="545" spans="1:10">
      <c r="A545" s="329" t="s">
        <v>5145</v>
      </c>
      <c r="B545" s="324" t="s">
        <v>5146</v>
      </c>
      <c r="C545" s="333">
        <v>4</v>
      </c>
      <c r="D545" s="324" t="s">
        <v>4138</v>
      </c>
      <c r="E545" s="324" t="s">
        <v>4133</v>
      </c>
      <c r="F545" s="326">
        <v>15</v>
      </c>
      <c r="G545" s="326">
        <v>58</v>
      </c>
      <c r="H545" s="324"/>
      <c r="I545" s="324" t="s">
        <v>4118</v>
      </c>
      <c r="J545" s="324"/>
    </row>
    <row r="546" spans="1:10">
      <c r="A546" s="327" t="s">
        <v>5147</v>
      </c>
      <c r="B546" s="322" t="s">
        <v>5147</v>
      </c>
      <c r="C546" s="332">
        <v>17</v>
      </c>
      <c r="D546" s="322" t="s">
        <v>5148</v>
      </c>
      <c r="E546" s="322" t="s">
        <v>4112</v>
      </c>
      <c r="F546" s="328">
        <v>19</v>
      </c>
      <c r="G546" s="328">
        <v>187</v>
      </c>
      <c r="H546" s="322"/>
      <c r="I546" s="322" t="s">
        <v>4139</v>
      </c>
      <c r="J546" s="322"/>
    </row>
    <row r="547" spans="1:10">
      <c r="A547" s="329" t="s">
        <v>5149</v>
      </c>
      <c r="B547" s="324" t="s">
        <v>5150</v>
      </c>
      <c r="C547" s="333">
        <v>13</v>
      </c>
      <c r="D547" s="324" t="s">
        <v>4157</v>
      </c>
      <c r="E547" s="324" t="s">
        <v>4133</v>
      </c>
      <c r="F547" s="326">
        <v>18</v>
      </c>
      <c r="G547" s="326">
        <v>184</v>
      </c>
      <c r="H547" s="324" t="s">
        <v>4113</v>
      </c>
      <c r="I547" s="324" t="s">
        <v>4158</v>
      </c>
      <c r="J547" s="324"/>
    </row>
    <row r="548" spans="1:10">
      <c r="A548" s="323" t="s">
        <v>5151</v>
      </c>
      <c r="B548" s="322" t="s">
        <v>5151</v>
      </c>
      <c r="C548" s="332">
        <v>13</v>
      </c>
      <c r="D548" s="322" t="s">
        <v>4117</v>
      </c>
      <c r="E548" s="322" t="s">
        <v>4112</v>
      </c>
      <c r="F548" s="328">
        <v>20</v>
      </c>
      <c r="G548" s="328">
        <v>112</v>
      </c>
      <c r="H548" s="322"/>
      <c r="I548" s="322" t="s">
        <v>4118</v>
      </c>
      <c r="J548" s="322"/>
    </row>
    <row r="549" spans="1:10">
      <c r="A549" s="329" t="s">
        <v>5152</v>
      </c>
      <c r="B549" s="324" t="s">
        <v>5153</v>
      </c>
      <c r="C549" s="333">
        <v>9</v>
      </c>
      <c r="D549" s="324" t="s">
        <v>4129</v>
      </c>
      <c r="E549" s="324" t="s">
        <v>4112</v>
      </c>
      <c r="F549" s="326">
        <v>12</v>
      </c>
      <c r="G549" s="326">
        <v>66</v>
      </c>
      <c r="H549" s="324"/>
      <c r="I549" s="324" t="s">
        <v>4130</v>
      </c>
      <c r="J549" s="324"/>
    </row>
    <row r="550" spans="1:10" ht="21">
      <c r="A550" s="323" t="s">
        <v>5154</v>
      </c>
      <c r="B550" s="322" t="s">
        <v>5155</v>
      </c>
      <c r="C550" s="332" t="s">
        <v>5646</v>
      </c>
      <c r="D550" s="322" t="s">
        <v>4263</v>
      </c>
      <c r="E550" s="322" t="s">
        <v>4112</v>
      </c>
      <c r="F550" s="328">
        <v>11</v>
      </c>
      <c r="G550" s="328">
        <v>13</v>
      </c>
      <c r="H550" s="322"/>
      <c r="I550" s="322" t="s">
        <v>4139</v>
      </c>
      <c r="J550" s="322"/>
    </row>
    <row r="551" spans="1:10">
      <c r="A551" s="329" t="s">
        <v>5156</v>
      </c>
      <c r="B551" s="324" t="s">
        <v>5157</v>
      </c>
      <c r="C551" s="333">
        <v>3</v>
      </c>
      <c r="D551" s="324" t="s">
        <v>4138</v>
      </c>
      <c r="E551" s="324" t="s">
        <v>4112</v>
      </c>
      <c r="F551" s="326">
        <v>14</v>
      </c>
      <c r="G551" s="326">
        <v>45</v>
      </c>
      <c r="H551" s="324"/>
      <c r="I551" s="324" t="s">
        <v>4139</v>
      </c>
      <c r="J551" s="324"/>
    </row>
    <row r="552" spans="1:10">
      <c r="A552" s="323" t="s">
        <v>5158</v>
      </c>
      <c r="B552" s="322" t="s">
        <v>5159</v>
      </c>
      <c r="C552" s="332">
        <v>3</v>
      </c>
      <c r="D552" s="322" t="s">
        <v>4132</v>
      </c>
      <c r="E552" s="322" t="s">
        <v>4150</v>
      </c>
      <c r="F552" s="328">
        <v>15</v>
      </c>
      <c r="G552" s="328">
        <v>33</v>
      </c>
      <c r="H552" s="322"/>
      <c r="I552" s="322" t="s">
        <v>4118</v>
      </c>
      <c r="J552" s="322"/>
    </row>
    <row r="553" spans="1:10">
      <c r="A553" s="325" t="s">
        <v>5160</v>
      </c>
      <c r="B553" s="324" t="s">
        <v>5161</v>
      </c>
      <c r="C553" s="333" t="s">
        <v>5645</v>
      </c>
      <c r="D553" s="324" t="s">
        <v>4132</v>
      </c>
      <c r="E553" s="324" t="s">
        <v>4175</v>
      </c>
      <c r="F553" s="326">
        <v>11</v>
      </c>
      <c r="G553" s="326">
        <v>7</v>
      </c>
      <c r="H553" s="324"/>
      <c r="I553" s="324" t="s">
        <v>4118</v>
      </c>
      <c r="J553" s="324"/>
    </row>
    <row r="554" spans="1:10">
      <c r="A554" s="327" t="s">
        <v>5162</v>
      </c>
      <c r="B554" s="322" t="s">
        <v>5163</v>
      </c>
      <c r="C554" s="332">
        <v>4</v>
      </c>
      <c r="D554" s="322" t="s">
        <v>4132</v>
      </c>
      <c r="E554" s="322" t="s">
        <v>4112</v>
      </c>
      <c r="F554" s="328">
        <v>15</v>
      </c>
      <c r="G554" s="328">
        <v>71</v>
      </c>
      <c r="H554" s="322"/>
      <c r="I554" s="322" t="s">
        <v>4118</v>
      </c>
      <c r="J554" s="322"/>
    </row>
    <row r="555" spans="1:10">
      <c r="A555" s="329" t="s">
        <v>5164</v>
      </c>
      <c r="B555" s="324" t="s">
        <v>5165</v>
      </c>
      <c r="C555" s="333">
        <v>13</v>
      </c>
      <c r="D555" s="324" t="s">
        <v>4132</v>
      </c>
      <c r="E555" s="324" t="s">
        <v>4392</v>
      </c>
      <c r="F555" s="326">
        <v>16</v>
      </c>
      <c r="G555" s="326">
        <v>325</v>
      </c>
      <c r="H555" s="324"/>
      <c r="I555" s="324" t="s">
        <v>4158</v>
      </c>
      <c r="J555" s="324"/>
    </row>
    <row r="556" spans="1:10">
      <c r="A556" s="327" t="s">
        <v>5166</v>
      </c>
      <c r="B556" s="322" t="s">
        <v>5167</v>
      </c>
      <c r="C556" s="332">
        <v>3</v>
      </c>
      <c r="D556" s="322" t="s">
        <v>4117</v>
      </c>
      <c r="E556" s="322" t="s">
        <v>4133</v>
      </c>
      <c r="F556" s="328">
        <v>12</v>
      </c>
      <c r="G556" s="328">
        <v>42</v>
      </c>
      <c r="H556" s="322"/>
      <c r="I556" s="322" t="s">
        <v>4118</v>
      </c>
      <c r="J556" s="322"/>
    </row>
    <row r="557" spans="1:10">
      <c r="A557" s="329" t="s">
        <v>5168</v>
      </c>
      <c r="B557" s="324" t="s">
        <v>5168</v>
      </c>
      <c r="C557" s="333" t="s">
        <v>5646</v>
      </c>
      <c r="D557" s="324" t="s">
        <v>4263</v>
      </c>
      <c r="E557" s="324" t="s">
        <v>4112</v>
      </c>
      <c r="F557" s="326">
        <v>14</v>
      </c>
      <c r="G557" s="326">
        <v>22</v>
      </c>
      <c r="H557" s="324"/>
      <c r="I557" s="324" t="s">
        <v>4339</v>
      </c>
      <c r="J557" s="324"/>
    </row>
    <row r="558" spans="1:10">
      <c r="A558" s="323" t="s">
        <v>5169</v>
      </c>
      <c r="B558" s="322" t="s">
        <v>5169</v>
      </c>
      <c r="C558" s="332">
        <v>1</v>
      </c>
      <c r="D558" s="322" t="s">
        <v>4811</v>
      </c>
      <c r="E558" s="322" t="s">
        <v>4150</v>
      </c>
      <c r="F558" s="328">
        <v>13</v>
      </c>
      <c r="G558" s="328">
        <v>7</v>
      </c>
      <c r="H558" s="322"/>
      <c r="I558" s="322" t="s">
        <v>4158</v>
      </c>
      <c r="J558" s="322"/>
    </row>
    <row r="559" spans="1:10">
      <c r="A559" s="329" t="s">
        <v>969</v>
      </c>
      <c r="B559" s="324" t="s">
        <v>969</v>
      </c>
      <c r="C559" s="333" t="s">
        <v>5645</v>
      </c>
      <c r="D559" s="324" t="s">
        <v>4129</v>
      </c>
      <c r="E559" s="324" t="s">
        <v>4112</v>
      </c>
      <c r="F559" s="326">
        <v>15</v>
      </c>
      <c r="G559" s="326">
        <v>9</v>
      </c>
      <c r="H559" s="324"/>
      <c r="I559" s="324" t="s">
        <v>4130</v>
      </c>
      <c r="J559" s="324"/>
    </row>
    <row r="560" spans="1:10">
      <c r="A560" s="323" t="s">
        <v>5170</v>
      </c>
      <c r="B560" s="322" t="s">
        <v>5170</v>
      </c>
      <c r="C560" s="332">
        <v>2</v>
      </c>
      <c r="D560" s="322" t="s">
        <v>4132</v>
      </c>
      <c r="E560" s="322" t="s">
        <v>4112</v>
      </c>
      <c r="F560" s="328">
        <v>15</v>
      </c>
      <c r="G560" s="328">
        <v>45</v>
      </c>
      <c r="H560" s="322"/>
      <c r="I560" s="322" t="s">
        <v>4139</v>
      </c>
      <c r="J560" s="322"/>
    </row>
    <row r="561" spans="1:10">
      <c r="A561" s="329" t="s">
        <v>5171</v>
      </c>
      <c r="B561" s="324" t="s">
        <v>5172</v>
      </c>
      <c r="C561" s="333">
        <v>7</v>
      </c>
      <c r="D561" s="324" t="s">
        <v>4202</v>
      </c>
      <c r="E561" s="324" t="s">
        <v>4133</v>
      </c>
      <c r="F561" s="326">
        <v>15</v>
      </c>
      <c r="G561" s="326">
        <v>73</v>
      </c>
      <c r="H561" s="324" t="s">
        <v>4113</v>
      </c>
      <c r="I561" s="324" t="s">
        <v>4151</v>
      </c>
      <c r="J561" s="324"/>
    </row>
    <row r="562" spans="1:10">
      <c r="A562" s="323" t="s">
        <v>5173</v>
      </c>
      <c r="B562" s="322" t="s">
        <v>5174</v>
      </c>
      <c r="C562" s="332" t="s">
        <v>5646</v>
      </c>
      <c r="D562" s="322" t="s">
        <v>5175</v>
      </c>
      <c r="E562" s="322" t="s">
        <v>4112</v>
      </c>
      <c r="F562" s="328">
        <v>12</v>
      </c>
      <c r="G562" s="328">
        <v>22</v>
      </c>
      <c r="H562" s="322"/>
      <c r="I562" s="322" t="s">
        <v>4151</v>
      </c>
      <c r="J562" s="322"/>
    </row>
    <row r="563" spans="1:10" ht="30">
      <c r="A563" s="329" t="s">
        <v>5176</v>
      </c>
      <c r="B563" s="324" t="s">
        <v>5177</v>
      </c>
      <c r="C563" s="333" t="s">
        <v>5644</v>
      </c>
      <c r="D563" s="324" t="s">
        <v>5175</v>
      </c>
      <c r="E563" s="324" t="s">
        <v>4112</v>
      </c>
      <c r="F563" s="326">
        <v>12</v>
      </c>
      <c r="G563" s="326">
        <v>22</v>
      </c>
      <c r="H563" s="324" t="s">
        <v>4113</v>
      </c>
      <c r="I563" s="324" t="s">
        <v>4151</v>
      </c>
      <c r="J563" s="324"/>
    </row>
    <row r="564" spans="1:10">
      <c r="A564" s="323" t="s">
        <v>5178</v>
      </c>
      <c r="B564" s="322" t="s">
        <v>5179</v>
      </c>
      <c r="C564" s="332" t="s">
        <v>5644</v>
      </c>
      <c r="D564" s="322" t="s">
        <v>5175</v>
      </c>
      <c r="E564" s="322" t="s">
        <v>4112</v>
      </c>
      <c r="F564" s="328">
        <v>12</v>
      </c>
      <c r="G564" s="328">
        <v>24</v>
      </c>
      <c r="H564" s="322" t="s">
        <v>4113</v>
      </c>
      <c r="I564" s="322" t="s">
        <v>4151</v>
      </c>
      <c r="J564" s="322"/>
    </row>
    <row r="565" spans="1:10" ht="30">
      <c r="A565" s="329" t="s">
        <v>5180</v>
      </c>
      <c r="B565" s="324" t="s">
        <v>5181</v>
      </c>
      <c r="C565" s="333" t="s">
        <v>5646</v>
      </c>
      <c r="D565" s="324" t="s">
        <v>5182</v>
      </c>
      <c r="E565" s="324" t="s">
        <v>4112</v>
      </c>
      <c r="F565" s="326">
        <v>12</v>
      </c>
      <c r="G565" s="326">
        <v>22</v>
      </c>
      <c r="H565" s="324"/>
      <c r="I565" s="324" t="s">
        <v>4118</v>
      </c>
      <c r="J565" s="324"/>
    </row>
    <row r="566" spans="1:10">
      <c r="A566" s="323" t="s">
        <v>5183</v>
      </c>
      <c r="B566" s="322" t="s">
        <v>5184</v>
      </c>
      <c r="C566" s="332">
        <v>1</v>
      </c>
      <c r="D566" s="322" t="s">
        <v>5175</v>
      </c>
      <c r="E566" s="322" t="s">
        <v>4112</v>
      </c>
      <c r="F566" s="328">
        <v>13</v>
      </c>
      <c r="G566" s="328">
        <v>28</v>
      </c>
      <c r="H566" s="322" t="s">
        <v>4134</v>
      </c>
      <c r="I566" s="322" t="s">
        <v>4151</v>
      </c>
      <c r="J566" s="322"/>
    </row>
    <row r="567" spans="1:10">
      <c r="A567" s="329" t="s">
        <v>5185</v>
      </c>
      <c r="B567" s="324" t="s">
        <v>5186</v>
      </c>
      <c r="C567" s="333" t="s">
        <v>5644</v>
      </c>
      <c r="D567" s="324" t="s">
        <v>5175</v>
      </c>
      <c r="E567" s="324" t="s">
        <v>4112</v>
      </c>
      <c r="F567" s="326">
        <v>10</v>
      </c>
      <c r="G567" s="326">
        <v>24</v>
      </c>
      <c r="H567" s="324"/>
      <c r="I567" s="324" t="s">
        <v>4151</v>
      </c>
      <c r="J567" s="324"/>
    </row>
    <row r="568" spans="1:10" ht="21">
      <c r="A568" s="327" t="s">
        <v>5187</v>
      </c>
      <c r="B568" s="322" t="s">
        <v>5188</v>
      </c>
      <c r="C568" s="332">
        <v>5</v>
      </c>
      <c r="D568" s="322" t="s">
        <v>5175</v>
      </c>
      <c r="E568" s="322" t="s">
        <v>4112</v>
      </c>
      <c r="F568" s="328">
        <v>12</v>
      </c>
      <c r="G568" s="328">
        <v>36</v>
      </c>
      <c r="H568" s="322"/>
      <c r="I568" s="322" t="s">
        <v>4118</v>
      </c>
      <c r="J568" s="322"/>
    </row>
    <row r="569" spans="1:10" ht="30">
      <c r="A569" s="329" t="s">
        <v>5189</v>
      </c>
      <c r="B569" s="324" t="s">
        <v>5190</v>
      </c>
      <c r="C569" s="333">
        <v>2</v>
      </c>
      <c r="D569" s="324" t="s">
        <v>5175</v>
      </c>
      <c r="E569" s="324" t="s">
        <v>4112</v>
      </c>
      <c r="F569" s="326">
        <v>14</v>
      </c>
      <c r="G569" s="326">
        <v>36</v>
      </c>
      <c r="H569" s="324" t="s">
        <v>4134</v>
      </c>
      <c r="I569" s="324" t="s">
        <v>4151</v>
      </c>
      <c r="J569" s="324"/>
    </row>
    <row r="570" spans="1:10" ht="30">
      <c r="A570" s="323" t="s">
        <v>5191</v>
      </c>
      <c r="B570" s="322" t="s">
        <v>5192</v>
      </c>
      <c r="C570" s="332" t="s">
        <v>5646</v>
      </c>
      <c r="D570" s="322" t="s">
        <v>5175</v>
      </c>
      <c r="E570" s="322" t="s">
        <v>4112</v>
      </c>
      <c r="F570" s="328">
        <v>8</v>
      </c>
      <c r="G570" s="328">
        <v>22</v>
      </c>
      <c r="H570" s="322"/>
      <c r="I570" s="322" t="s">
        <v>4151</v>
      </c>
      <c r="J570" s="322"/>
    </row>
    <row r="571" spans="1:10">
      <c r="A571" s="325" t="s">
        <v>5193</v>
      </c>
      <c r="B571" s="324" t="s">
        <v>5193</v>
      </c>
      <c r="C571" s="333" t="s">
        <v>5646</v>
      </c>
      <c r="D571" s="324" t="s">
        <v>4117</v>
      </c>
      <c r="E571" s="324" t="s">
        <v>4112</v>
      </c>
      <c r="F571" s="326">
        <v>13</v>
      </c>
      <c r="G571" s="326">
        <v>11</v>
      </c>
      <c r="H571" s="324"/>
      <c r="I571" s="324" t="s">
        <v>4118</v>
      </c>
      <c r="J571" s="324"/>
    </row>
    <row r="572" spans="1:10">
      <c r="A572" s="323" t="s">
        <v>5194</v>
      </c>
      <c r="B572" s="322" t="s">
        <v>5194</v>
      </c>
      <c r="C572" s="332">
        <v>9</v>
      </c>
      <c r="D572" s="322" t="s">
        <v>4194</v>
      </c>
      <c r="E572" s="322" t="s">
        <v>4133</v>
      </c>
      <c r="F572" s="328">
        <v>18</v>
      </c>
      <c r="G572" s="328">
        <v>123</v>
      </c>
      <c r="H572" s="322" t="s">
        <v>4113</v>
      </c>
      <c r="I572" s="322" t="s">
        <v>4139</v>
      </c>
      <c r="J572" s="322"/>
    </row>
    <row r="573" spans="1:10">
      <c r="A573" s="325" t="s">
        <v>5195</v>
      </c>
      <c r="B573" s="324" t="s">
        <v>5196</v>
      </c>
      <c r="C573" s="333">
        <v>5</v>
      </c>
      <c r="D573" s="324" t="s">
        <v>4397</v>
      </c>
      <c r="E573" s="324" t="s">
        <v>4112</v>
      </c>
      <c r="F573" s="326">
        <v>14</v>
      </c>
      <c r="G573" s="326">
        <v>75</v>
      </c>
      <c r="H573" s="324"/>
      <c r="I573" s="324" t="s">
        <v>4118</v>
      </c>
      <c r="J573" s="324"/>
    </row>
    <row r="574" spans="1:10">
      <c r="A574" s="327" t="s">
        <v>5197</v>
      </c>
      <c r="B574" s="322" t="s">
        <v>5198</v>
      </c>
      <c r="C574" s="332" t="s">
        <v>5644</v>
      </c>
      <c r="D574" s="322" t="s">
        <v>4397</v>
      </c>
      <c r="E574" s="322" t="s">
        <v>4175</v>
      </c>
      <c r="F574" s="328">
        <v>13</v>
      </c>
      <c r="G574" s="328">
        <v>18</v>
      </c>
      <c r="H574" s="322"/>
      <c r="I574" s="322" t="s">
        <v>4118</v>
      </c>
      <c r="J574" s="322"/>
    </row>
    <row r="575" spans="1:10">
      <c r="A575" s="325" t="s">
        <v>5199</v>
      </c>
      <c r="B575" s="324" t="s">
        <v>5200</v>
      </c>
      <c r="C575" s="333">
        <v>10</v>
      </c>
      <c r="D575" s="324" t="s">
        <v>4397</v>
      </c>
      <c r="E575" s="324" t="s">
        <v>4170</v>
      </c>
      <c r="F575" s="326">
        <v>16</v>
      </c>
      <c r="G575" s="326">
        <v>115</v>
      </c>
      <c r="H575" s="324"/>
      <c r="I575" s="324" t="s">
        <v>4118</v>
      </c>
      <c r="J575" s="324"/>
    </row>
    <row r="576" spans="1:10">
      <c r="A576" s="323" t="s">
        <v>5201</v>
      </c>
      <c r="B576" s="322" t="s">
        <v>5201</v>
      </c>
      <c r="C576" s="332">
        <v>2</v>
      </c>
      <c r="D576" s="322" t="s">
        <v>2586</v>
      </c>
      <c r="E576" s="322" t="s">
        <v>4133</v>
      </c>
      <c r="F576" s="328">
        <v>11</v>
      </c>
      <c r="G576" s="328">
        <v>59</v>
      </c>
      <c r="H576" s="322"/>
      <c r="I576" s="322" t="s">
        <v>4158</v>
      </c>
      <c r="J576" s="322"/>
    </row>
    <row r="577" spans="1:10">
      <c r="A577" s="329" t="s">
        <v>5202</v>
      </c>
      <c r="B577" s="324" t="s">
        <v>5203</v>
      </c>
      <c r="C577" s="333">
        <v>2</v>
      </c>
      <c r="D577" s="324" t="s">
        <v>4138</v>
      </c>
      <c r="E577" s="324" t="s">
        <v>4133</v>
      </c>
      <c r="F577" s="326">
        <v>8</v>
      </c>
      <c r="G577" s="326">
        <v>85</v>
      </c>
      <c r="H577" s="324"/>
      <c r="I577" s="324" t="s">
        <v>4139</v>
      </c>
      <c r="J577" s="324"/>
    </row>
    <row r="578" spans="1:10" ht="21">
      <c r="A578" s="327" t="s">
        <v>5204</v>
      </c>
      <c r="B578" s="322" t="s">
        <v>5205</v>
      </c>
      <c r="C578" s="332">
        <v>3</v>
      </c>
      <c r="D578" s="322" t="s">
        <v>2586</v>
      </c>
      <c r="E578" s="322" t="s">
        <v>4133</v>
      </c>
      <c r="F578" s="328">
        <v>11</v>
      </c>
      <c r="G578" s="328">
        <v>59</v>
      </c>
      <c r="H578" s="322"/>
      <c r="I578" s="322" t="s">
        <v>4158</v>
      </c>
      <c r="J578" s="322"/>
    </row>
    <row r="579" spans="1:10" ht="21">
      <c r="A579" s="325" t="s">
        <v>5206</v>
      </c>
      <c r="B579" s="324" t="s">
        <v>5207</v>
      </c>
      <c r="C579" s="333">
        <v>2</v>
      </c>
      <c r="D579" s="324" t="s">
        <v>2586</v>
      </c>
      <c r="E579" s="324" t="s">
        <v>4133</v>
      </c>
      <c r="F579" s="326">
        <v>13</v>
      </c>
      <c r="G579" s="326">
        <v>59</v>
      </c>
      <c r="H579" s="324"/>
      <c r="I579" s="324" t="s">
        <v>4158</v>
      </c>
      <c r="J579" s="324"/>
    </row>
    <row r="580" spans="1:10" ht="21">
      <c r="A580" s="327" t="s">
        <v>5208</v>
      </c>
      <c r="B580" s="322" t="s">
        <v>5209</v>
      </c>
      <c r="C580" s="332">
        <v>4</v>
      </c>
      <c r="D580" s="322" t="s">
        <v>2586</v>
      </c>
      <c r="E580" s="322" t="s">
        <v>4133</v>
      </c>
      <c r="F580" s="328">
        <v>14</v>
      </c>
      <c r="G580" s="328">
        <v>59</v>
      </c>
      <c r="H580" s="322"/>
      <c r="I580" s="322" t="s">
        <v>4158</v>
      </c>
      <c r="J580" s="322"/>
    </row>
    <row r="581" spans="1:10" ht="21">
      <c r="A581" s="325" t="s">
        <v>5210</v>
      </c>
      <c r="B581" s="324" t="s">
        <v>5211</v>
      </c>
      <c r="C581" s="333">
        <v>2</v>
      </c>
      <c r="D581" s="324" t="s">
        <v>2586</v>
      </c>
      <c r="E581" s="324" t="s">
        <v>4133</v>
      </c>
      <c r="F581" s="326">
        <v>13</v>
      </c>
      <c r="G581" s="326">
        <v>59</v>
      </c>
      <c r="H581" s="324"/>
      <c r="I581" s="324" t="s">
        <v>4158</v>
      </c>
      <c r="J581" s="324"/>
    </row>
    <row r="582" spans="1:10">
      <c r="A582" s="327" t="s">
        <v>5212</v>
      </c>
      <c r="B582" s="322" t="s">
        <v>5212</v>
      </c>
      <c r="C582" s="332">
        <v>12</v>
      </c>
      <c r="D582" s="322" t="s">
        <v>4194</v>
      </c>
      <c r="E582" s="322" t="s">
        <v>4112</v>
      </c>
      <c r="F582" s="328">
        <v>17</v>
      </c>
      <c r="G582" s="328">
        <v>126</v>
      </c>
      <c r="H582" s="322"/>
      <c r="I582" s="322" t="s">
        <v>4139</v>
      </c>
      <c r="J582" s="322"/>
    </row>
    <row r="583" spans="1:10">
      <c r="A583" s="329" t="s">
        <v>5213</v>
      </c>
      <c r="B583" s="324" t="s">
        <v>5214</v>
      </c>
      <c r="C583" s="333" t="s">
        <v>5646</v>
      </c>
      <c r="D583" s="324" t="s">
        <v>4138</v>
      </c>
      <c r="E583" s="324" t="s">
        <v>4112</v>
      </c>
      <c r="F583" s="326">
        <v>12</v>
      </c>
      <c r="G583" s="326">
        <v>16</v>
      </c>
      <c r="H583" s="324"/>
      <c r="I583" s="324" t="s">
        <v>4158</v>
      </c>
      <c r="J583" s="324"/>
    </row>
    <row r="584" spans="1:10">
      <c r="A584" s="323" t="s">
        <v>5215</v>
      </c>
      <c r="B584" s="322" t="s">
        <v>5216</v>
      </c>
      <c r="C584" s="332">
        <v>1</v>
      </c>
      <c r="D584" s="322" t="s">
        <v>4138</v>
      </c>
      <c r="E584" s="322" t="s">
        <v>4112</v>
      </c>
      <c r="F584" s="328">
        <v>13</v>
      </c>
      <c r="G584" s="328">
        <v>32</v>
      </c>
      <c r="H584" s="322"/>
      <c r="I584" s="322" t="s">
        <v>4158</v>
      </c>
      <c r="J584" s="322"/>
    </row>
    <row r="585" spans="1:10">
      <c r="A585" s="329" t="s">
        <v>5217</v>
      </c>
      <c r="B585" s="324" t="s">
        <v>5218</v>
      </c>
      <c r="C585" s="333">
        <v>2</v>
      </c>
      <c r="D585" s="324" t="s">
        <v>4138</v>
      </c>
      <c r="E585" s="324" t="s">
        <v>4112</v>
      </c>
      <c r="F585" s="326">
        <v>13</v>
      </c>
      <c r="G585" s="326">
        <v>27</v>
      </c>
      <c r="H585" s="324"/>
      <c r="I585" s="324" t="s">
        <v>4158</v>
      </c>
      <c r="J585" s="324"/>
    </row>
    <row r="586" spans="1:10">
      <c r="A586" s="323" t="s">
        <v>5219</v>
      </c>
      <c r="B586" s="322" t="s">
        <v>5219</v>
      </c>
      <c r="C586" s="332">
        <v>7</v>
      </c>
      <c r="D586" s="322" t="s">
        <v>2586</v>
      </c>
      <c r="E586" s="322" t="s">
        <v>4133</v>
      </c>
      <c r="F586" s="328">
        <v>16</v>
      </c>
      <c r="G586" s="328">
        <v>110</v>
      </c>
      <c r="H586" s="322" t="s">
        <v>4113</v>
      </c>
      <c r="I586" s="322" t="s">
        <v>4118</v>
      </c>
      <c r="J586" s="322"/>
    </row>
    <row r="587" spans="1:10">
      <c r="A587" s="329" t="s">
        <v>5220</v>
      </c>
      <c r="B587" s="324" t="s">
        <v>5220</v>
      </c>
      <c r="C587" s="333">
        <v>26</v>
      </c>
      <c r="D587" s="324" t="s">
        <v>4157</v>
      </c>
      <c r="E587" s="324" t="s">
        <v>4170</v>
      </c>
      <c r="F587" s="326">
        <v>17</v>
      </c>
      <c r="G587" s="326">
        <v>405</v>
      </c>
      <c r="H587" s="324" t="s">
        <v>4113</v>
      </c>
      <c r="I587" s="324" t="s">
        <v>4158</v>
      </c>
      <c r="J587" s="324" t="s">
        <v>4135</v>
      </c>
    </row>
    <row r="588" spans="1:10">
      <c r="A588" s="323" t="s">
        <v>5221</v>
      </c>
      <c r="B588" s="322" t="s">
        <v>5221</v>
      </c>
      <c r="C588" s="332">
        <v>2</v>
      </c>
      <c r="D588" s="322" t="s">
        <v>5222</v>
      </c>
      <c r="E588" s="322" t="s">
        <v>4112</v>
      </c>
      <c r="F588" s="328">
        <v>18</v>
      </c>
      <c r="G588" s="328">
        <v>42</v>
      </c>
      <c r="H588" s="322"/>
      <c r="I588" s="322" t="s">
        <v>4158</v>
      </c>
      <c r="J588" s="322"/>
    </row>
    <row r="589" spans="1:10">
      <c r="A589" s="329" t="s">
        <v>2593</v>
      </c>
      <c r="B589" s="324" t="s">
        <v>5223</v>
      </c>
      <c r="C589" s="333" t="s">
        <v>5646</v>
      </c>
      <c r="D589" s="324" t="s">
        <v>5222</v>
      </c>
      <c r="E589" s="324" t="s">
        <v>4112</v>
      </c>
      <c r="F589" s="326">
        <v>13</v>
      </c>
      <c r="G589" s="326">
        <v>15</v>
      </c>
      <c r="H589" s="324"/>
      <c r="I589" s="324" t="s">
        <v>4158</v>
      </c>
      <c r="J589" s="324"/>
    </row>
    <row r="590" spans="1:10" ht="30">
      <c r="A590" s="323" t="s">
        <v>5224</v>
      </c>
      <c r="B590" s="322" t="s">
        <v>5225</v>
      </c>
      <c r="C590" s="332">
        <v>4</v>
      </c>
      <c r="D590" s="322" t="s">
        <v>5222</v>
      </c>
      <c r="E590" s="322" t="s">
        <v>4112</v>
      </c>
      <c r="F590" s="328">
        <v>16</v>
      </c>
      <c r="G590" s="328">
        <v>93</v>
      </c>
      <c r="H590" s="322"/>
      <c r="I590" s="322" t="s">
        <v>4158</v>
      </c>
      <c r="J590" s="322"/>
    </row>
    <row r="591" spans="1:10" ht="21">
      <c r="A591" s="325" t="s">
        <v>5226</v>
      </c>
      <c r="B591" s="324" t="s">
        <v>5227</v>
      </c>
      <c r="C591" s="333">
        <v>3</v>
      </c>
      <c r="D591" s="324" t="s">
        <v>5222</v>
      </c>
      <c r="E591" s="324" t="s">
        <v>4112</v>
      </c>
      <c r="F591" s="326">
        <v>15</v>
      </c>
      <c r="G591" s="326">
        <v>52</v>
      </c>
      <c r="H591" s="324"/>
      <c r="I591" s="324" t="s">
        <v>4158</v>
      </c>
      <c r="J591" s="324"/>
    </row>
    <row r="592" spans="1:10" ht="21">
      <c r="A592" s="327" t="s">
        <v>5228</v>
      </c>
      <c r="B592" s="322" t="s">
        <v>5229</v>
      </c>
      <c r="C592" s="332">
        <v>2</v>
      </c>
      <c r="D592" s="322" t="s">
        <v>5222</v>
      </c>
      <c r="E592" s="322" t="s">
        <v>4112</v>
      </c>
      <c r="F592" s="328">
        <v>14</v>
      </c>
      <c r="G592" s="328">
        <v>45</v>
      </c>
      <c r="H592" s="322"/>
      <c r="I592" s="322" t="s">
        <v>4158</v>
      </c>
      <c r="J592" s="322"/>
    </row>
    <row r="593" spans="1:10" ht="21">
      <c r="A593" s="325" t="s">
        <v>5230</v>
      </c>
      <c r="B593" s="324" t="s">
        <v>5231</v>
      </c>
      <c r="C593" s="333">
        <v>4</v>
      </c>
      <c r="D593" s="324" t="s">
        <v>5222</v>
      </c>
      <c r="E593" s="324" t="s">
        <v>4112</v>
      </c>
      <c r="F593" s="326">
        <v>18</v>
      </c>
      <c r="G593" s="326">
        <v>60</v>
      </c>
      <c r="H593" s="324"/>
      <c r="I593" s="324" t="s">
        <v>4158</v>
      </c>
      <c r="J593" s="324"/>
    </row>
    <row r="594" spans="1:10" ht="21">
      <c r="A594" s="327" t="s">
        <v>5232</v>
      </c>
      <c r="B594" s="322" t="s">
        <v>5233</v>
      </c>
      <c r="C594" s="332">
        <v>2</v>
      </c>
      <c r="D594" s="322" t="s">
        <v>5222</v>
      </c>
      <c r="E594" s="322" t="s">
        <v>4112</v>
      </c>
      <c r="F594" s="328">
        <v>12</v>
      </c>
      <c r="G594" s="328">
        <v>30</v>
      </c>
      <c r="H594" s="322"/>
      <c r="I594" s="322" t="s">
        <v>4158</v>
      </c>
      <c r="J594" s="322"/>
    </row>
    <row r="595" spans="1:10" ht="30">
      <c r="A595" s="329" t="s">
        <v>5234</v>
      </c>
      <c r="B595" s="324" t="s">
        <v>5235</v>
      </c>
      <c r="C595" s="333">
        <v>2</v>
      </c>
      <c r="D595" s="324" t="s">
        <v>5222</v>
      </c>
      <c r="E595" s="324" t="s">
        <v>4112</v>
      </c>
      <c r="F595" s="326">
        <v>16</v>
      </c>
      <c r="G595" s="326">
        <v>45</v>
      </c>
      <c r="H595" s="324"/>
      <c r="I595" s="324" t="s">
        <v>4158</v>
      </c>
      <c r="J595" s="324"/>
    </row>
    <row r="596" spans="1:10">
      <c r="A596" s="327" t="s">
        <v>5236</v>
      </c>
      <c r="B596" s="322" t="s">
        <v>5236</v>
      </c>
      <c r="C596" s="332">
        <v>10</v>
      </c>
      <c r="D596" s="322" t="s">
        <v>4117</v>
      </c>
      <c r="E596" s="322" t="s">
        <v>4133</v>
      </c>
      <c r="F596" s="328">
        <v>17</v>
      </c>
      <c r="G596" s="328">
        <v>105</v>
      </c>
      <c r="H596" s="322"/>
      <c r="I596" s="322" t="s">
        <v>4118</v>
      </c>
      <c r="J596" s="322"/>
    </row>
    <row r="597" spans="1:10">
      <c r="A597" s="329" t="s">
        <v>5237</v>
      </c>
      <c r="B597" s="324" t="s">
        <v>5237</v>
      </c>
      <c r="C597" s="333">
        <v>5</v>
      </c>
      <c r="D597" s="324" t="s">
        <v>4132</v>
      </c>
      <c r="E597" s="324" t="s">
        <v>4133</v>
      </c>
      <c r="F597" s="326">
        <v>14</v>
      </c>
      <c r="G597" s="326">
        <v>114</v>
      </c>
      <c r="H597" s="324"/>
      <c r="I597" s="324" t="s">
        <v>4214</v>
      </c>
      <c r="J597" s="324"/>
    </row>
    <row r="598" spans="1:10">
      <c r="A598" s="323" t="s">
        <v>5238</v>
      </c>
      <c r="B598" s="322" t="s">
        <v>5239</v>
      </c>
      <c r="C598" s="332">
        <v>1</v>
      </c>
      <c r="D598" s="322" t="s">
        <v>4149</v>
      </c>
      <c r="E598" s="322" t="s">
        <v>4133</v>
      </c>
      <c r="F598" s="328">
        <v>11</v>
      </c>
      <c r="G598" s="328">
        <v>34</v>
      </c>
      <c r="H598" s="322"/>
      <c r="I598" s="322" t="s">
        <v>4151</v>
      </c>
      <c r="J598" s="322"/>
    </row>
    <row r="599" spans="1:10">
      <c r="A599" s="329" t="s">
        <v>5240</v>
      </c>
      <c r="B599" s="324" t="s">
        <v>5241</v>
      </c>
      <c r="C599" s="333" t="s">
        <v>5646</v>
      </c>
      <c r="D599" s="324" t="s">
        <v>4149</v>
      </c>
      <c r="E599" s="324" t="s">
        <v>4112</v>
      </c>
      <c r="F599" s="326">
        <v>11</v>
      </c>
      <c r="G599" s="326">
        <v>19</v>
      </c>
      <c r="H599" s="324"/>
      <c r="I599" s="324" t="s">
        <v>4151</v>
      </c>
      <c r="J599" s="324"/>
    </row>
    <row r="600" spans="1:10">
      <c r="A600" s="323" t="s">
        <v>5242</v>
      </c>
      <c r="B600" s="322" t="s">
        <v>5243</v>
      </c>
      <c r="C600" s="332">
        <v>2</v>
      </c>
      <c r="D600" s="322" t="s">
        <v>4149</v>
      </c>
      <c r="E600" s="322" t="s">
        <v>4133</v>
      </c>
      <c r="F600" s="328">
        <v>12</v>
      </c>
      <c r="G600" s="328">
        <v>42</v>
      </c>
      <c r="H600" s="322" t="s">
        <v>4134</v>
      </c>
      <c r="I600" s="322" t="s">
        <v>4151</v>
      </c>
      <c r="J600" s="322"/>
    </row>
    <row r="601" spans="1:10" ht="21">
      <c r="A601" s="329" t="s">
        <v>5244</v>
      </c>
      <c r="B601" s="324" t="s">
        <v>5245</v>
      </c>
      <c r="C601" s="333">
        <v>5</v>
      </c>
      <c r="D601" s="324" t="s">
        <v>4372</v>
      </c>
      <c r="E601" s="324" t="s">
        <v>4112</v>
      </c>
      <c r="F601" s="326">
        <v>10</v>
      </c>
      <c r="G601" s="326">
        <v>135</v>
      </c>
      <c r="H601" s="324"/>
      <c r="I601" s="324" t="s">
        <v>4114</v>
      </c>
      <c r="J601" s="324"/>
    </row>
    <row r="602" spans="1:10">
      <c r="A602" s="323" t="s">
        <v>5246</v>
      </c>
      <c r="B602" s="322" t="s">
        <v>5247</v>
      </c>
      <c r="C602" s="332">
        <v>3</v>
      </c>
      <c r="D602" s="322" t="s">
        <v>4142</v>
      </c>
      <c r="E602" s="322" t="s">
        <v>4133</v>
      </c>
      <c r="F602" s="328">
        <v>13</v>
      </c>
      <c r="G602" s="328">
        <v>59</v>
      </c>
      <c r="H602" s="322"/>
      <c r="I602" s="322" t="s">
        <v>4151</v>
      </c>
      <c r="J602" s="322"/>
    </row>
    <row r="603" spans="1:10">
      <c r="A603" s="329" t="s">
        <v>5248</v>
      </c>
      <c r="B603" s="324" t="s">
        <v>5249</v>
      </c>
      <c r="C603" s="333" t="s">
        <v>5646</v>
      </c>
      <c r="D603" s="324" t="s">
        <v>4142</v>
      </c>
      <c r="E603" s="324" t="s">
        <v>4112</v>
      </c>
      <c r="F603" s="326">
        <v>14</v>
      </c>
      <c r="G603" s="326">
        <v>27</v>
      </c>
      <c r="H603" s="324"/>
      <c r="I603" s="324" t="s">
        <v>4151</v>
      </c>
      <c r="J603" s="324"/>
    </row>
    <row r="604" spans="1:10">
      <c r="A604" s="323" t="s">
        <v>5250</v>
      </c>
      <c r="B604" s="322" t="s">
        <v>5251</v>
      </c>
      <c r="C604" s="332" t="s">
        <v>5644</v>
      </c>
      <c r="D604" s="322" t="s">
        <v>4149</v>
      </c>
      <c r="E604" s="322" t="s">
        <v>4112</v>
      </c>
      <c r="F604" s="328">
        <v>12</v>
      </c>
      <c r="G604" s="328">
        <v>13</v>
      </c>
      <c r="H604" s="322"/>
      <c r="I604" s="322" t="s">
        <v>4151</v>
      </c>
      <c r="J604" s="322"/>
    </row>
    <row r="605" spans="1:10">
      <c r="A605" s="329" t="s">
        <v>5252</v>
      </c>
      <c r="B605" s="324" t="s">
        <v>5253</v>
      </c>
      <c r="C605" s="333" t="s">
        <v>5646</v>
      </c>
      <c r="D605" s="324" t="s">
        <v>4142</v>
      </c>
      <c r="E605" s="324" t="s">
        <v>4112</v>
      </c>
      <c r="F605" s="326">
        <v>12</v>
      </c>
      <c r="G605" s="326">
        <v>13</v>
      </c>
      <c r="H605" s="324" t="s">
        <v>4113</v>
      </c>
      <c r="I605" s="324" t="s">
        <v>4151</v>
      </c>
      <c r="J605" s="324"/>
    </row>
    <row r="606" spans="1:10" ht="21">
      <c r="A606" s="327" t="s">
        <v>5254</v>
      </c>
      <c r="B606" s="322" t="s">
        <v>5255</v>
      </c>
      <c r="C606" s="332">
        <v>10</v>
      </c>
      <c r="D606" s="322" t="s">
        <v>4138</v>
      </c>
      <c r="E606" s="322" t="s">
        <v>4112</v>
      </c>
      <c r="F606" s="328">
        <v>17</v>
      </c>
      <c r="G606" s="328">
        <v>104</v>
      </c>
      <c r="H606" s="322"/>
      <c r="I606" s="322" t="s">
        <v>4114</v>
      </c>
      <c r="J606" s="322"/>
    </row>
    <row r="607" spans="1:10">
      <c r="A607" s="329" t="s">
        <v>5256</v>
      </c>
      <c r="B607" s="324" t="s">
        <v>5257</v>
      </c>
      <c r="C607" s="333">
        <v>2</v>
      </c>
      <c r="D607" s="324" t="s">
        <v>2600</v>
      </c>
      <c r="E607" s="324" t="s">
        <v>4133</v>
      </c>
      <c r="F607" s="326">
        <v>12</v>
      </c>
      <c r="G607" s="326">
        <v>59</v>
      </c>
      <c r="H607" s="324" t="s">
        <v>4113</v>
      </c>
      <c r="I607" s="324" t="s">
        <v>4460</v>
      </c>
      <c r="J607" s="324"/>
    </row>
    <row r="608" spans="1:10">
      <c r="A608" s="323" t="s">
        <v>5258</v>
      </c>
      <c r="B608" s="322" t="s">
        <v>5258</v>
      </c>
      <c r="C608" s="332">
        <v>2</v>
      </c>
      <c r="D608" s="322" t="s">
        <v>4202</v>
      </c>
      <c r="E608" s="322" t="s">
        <v>4133</v>
      </c>
      <c r="F608" s="328">
        <v>16</v>
      </c>
      <c r="G608" s="328">
        <v>32</v>
      </c>
      <c r="H608" s="322"/>
      <c r="I608" s="322" t="s">
        <v>4166</v>
      </c>
      <c r="J608" s="322"/>
    </row>
    <row r="609" spans="1:10">
      <c r="A609" s="329" t="s">
        <v>5259</v>
      </c>
      <c r="B609" s="324" t="s">
        <v>5260</v>
      </c>
      <c r="C609" s="333" t="s">
        <v>5646</v>
      </c>
      <c r="D609" s="324" t="s">
        <v>4142</v>
      </c>
      <c r="E609" s="324" t="s">
        <v>4112</v>
      </c>
      <c r="F609" s="326">
        <v>15</v>
      </c>
      <c r="G609" s="326">
        <v>22</v>
      </c>
      <c r="H609" s="324"/>
      <c r="I609" s="324" t="s">
        <v>4151</v>
      </c>
      <c r="J609" s="324"/>
    </row>
    <row r="610" spans="1:10">
      <c r="A610" s="323" t="s">
        <v>5261</v>
      </c>
      <c r="B610" s="322" t="s">
        <v>5262</v>
      </c>
      <c r="C610" s="332">
        <v>2</v>
      </c>
      <c r="D610" s="322" t="s">
        <v>4142</v>
      </c>
      <c r="E610" s="322" t="s">
        <v>4112</v>
      </c>
      <c r="F610" s="328">
        <v>13</v>
      </c>
      <c r="G610" s="328">
        <v>33</v>
      </c>
      <c r="H610" s="322" t="s">
        <v>4113</v>
      </c>
      <c r="I610" s="322" t="s">
        <v>4158</v>
      </c>
      <c r="J610" s="322"/>
    </row>
    <row r="611" spans="1:10">
      <c r="A611" s="325" t="s">
        <v>5263</v>
      </c>
      <c r="B611" s="324" t="s">
        <v>5264</v>
      </c>
      <c r="C611" s="333">
        <v>1</v>
      </c>
      <c r="D611" s="324" t="s">
        <v>4202</v>
      </c>
      <c r="E611" s="324" t="s">
        <v>4112</v>
      </c>
      <c r="F611" s="326">
        <v>17</v>
      </c>
      <c r="G611" s="326">
        <v>19</v>
      </c>
      <c r="H611" s="324"/>
      <c r="I611" s="324" t="s">
        <v>4118</v>
      </c>
      <c r="J611" s="324"/>
    </row>
    <row r="612" spans="1:10">
      <c r="A612" s="327" t="s">
        <v>5265</v>
      </c>
      <c r="B612" s="322" t="s">
        <v>5266</v>
      </c>
      <c r="C612" s="332">
        <v>16</v>
      </c>
      <c r="D612" s="322" t="s">
        <v>4210</v>
      </c>
      <c r="E612" s="322" t="s">
        <v>4392</v>
      </c>
      <c r="F612" s="328">
        <v>18</v>
      </c>
      <c r="G612" s="328">
        <v>175</v>
      </c>
      <c r="H612" s="322" t="s">
        <v>4113</v>
      </c>
      <c r="I612" s="322" t="s">
        <v>4214</v>
      </c>
      <c r="J612" s="322"/>
    </row>
    <row r="613" spans="1:10">
      <c r="A613" s="325" t="s">
        <v>5267</v>
      </c>
      <c r="B613" s="324" t="s">
        <v>5268</v>
      </c>
      <c r="C613" s="333">
        <v>3</v>
      </c>
      <c r="D613" s="324" t="s">
        <v>4142</v>
      </c>
      <c r="E613" s="324" t="s">
        <v>4133</v>
      </c>
      <c r="F613" s="326">
        <v>13</v>
      </c>
      <c r="G613" s="326">
        <v>85</v>
      </c>
      <c r="H613" s="324"/>
      <c r="I613" s="324" t="s">
        <v>4151</v>
      </c>
      <c r="J613" s="324"/>
    </row>
    <row r="614" spans="1:10">
      <c r="A614" s="323" t="s">
        <v>5269</v>
      </c>
      <c r="B614" s="322" t="s">
        <v>5270</v>
      </c>
      <c r="C614" s="332">
        <v>0</v>
      </c>
      <c r="D614" s="322" t="s">
        <v>4149</v>
      </c>
      <c r="E614" s="322" t="s">
        <v>4150</v>
      </c>
      <c r="F614" s="328">
        <v>12</v>
      </c>
      <c r="G614" s="328">
        <v>3</v>
      </c>
      <c r="H614" s="322" t="s">
        <v>4134</v>
      </c>
      <c r="I614" s="322" t="s">
        <v>4151</v>
      </c>
      <c r="J614" s="322"/>
    </row>
    <row r="615" spans="1:10">
      <c r="A615" s="329" t="s">
        <v>5271</v>
      </c>
      <c r="B615" s="324" t="s">
        <v>5272</v>
      </c>
      <c r="C615" s="333">
        <v>1</v>
      </c>
      <c r="D615" s="324" t="s">
        <v>4149</v>
      </c>
      <c r="E615" s="324" t="s">
        <v>4133</v>
      </c>
      <c r="F615" s="326">
        <v>11</v>
      </c>
      <c r="G615" s="326">
        <v>52</v>
      </c>
      <c r="H615" s="324" t="s">
        <v>4134</v>
      </c>
      <c r="I615" s="324" t="s">
        <v>4151</v>
      </c>
      <c r="J615" s="324"/>
    </row>
    <row r="616" spans="1:10">
      <c r="A616" s="323" t="s">
        <v>5273</v>
      </c>
      <c r="B616" s="322" t="s">
        <v>5274</v>
      </c>
      <c r="C616" s="332">
        <v>0</v>
      </c>
      <c r="D616" s="322" t="s">
        <v>4149</v>
      </c>
      <c r="E616" s="322" t="s">
        <v>4175</v>
      </c>
      <c r="F616" s="328">
        <v>13</v>
      </c>
      <c r="G616" s="328">
        <v>1</v>
      </c>
      <c r="H616" s="322" t="s">
        <v>4134</v>
      </c>
      <c r="I616" s="322" t="s">
        <v>4151</v>
      </c>
      <c r="J616" s="322"/>
    </row>
    <row r="617" spans="1:10">
      <c r="A617" s="329" t="s">
        <v>5275</v>
      </c>
      <c r="B617" s="324" t="s">
        <v>5275</v>
      </c>
      <c r="C617" s="333" t="s">
        <v>5644</v>
      </c>
      <c r="D617" s="324" t="s">
        <v>4274</v>
      </c>
      <c r="E617" s="324" t="s">
        <v>4175</v>
      </c>
      <c r="F617" s="326">
        <v>15</v>
      </c>
      <c r="G617" s="326">
        <v>1</v>
      </c>
      <c r="H617" s="324" t="s">
        <v>4113</v>
      </c>
      <c r="I617" s="324" t="s">
        <v>4114</v>
      </c>
      <c r="J617" s="324"/>
    </row>
    <row r="618" spans="1:10">
      <c r="A618" s="323" t="s">
        <v>5276</v>
      </c>
      <c r="B618" s="322" t="s">
        <v>5277</v>
      </c>
      <c r="C618" s="332">
        <v>16</v>
      </c>
      <c r="D618" s="322" t="s">
        <v>2600</v>
      </c>
      <c r="E618" s="322" t="s">
        <v>4133</v>
      </c>
      <c r="F618" s="328">
        <v>19</v>
      </c>
      <c r="G618" s="328">
        <v>200</v>
      </c>
      <c r="H618" s="322" t="s">
        <v>4113</v>
      </c>
      <c r="I618" s="322" t="s">
        <v>4339</v>
      </c>
      <c r="J618" s="322"/>
    </row>
    <row r="619" spans="1:10">
      <c r="A619" s="329" t="s">
        <v>5278</v>
      </c>
      <c r="B619" s="324" t="s">
        <v>5279</v>
      </c>
      <c r="C619" s="333">
        <v>2</v>
      </c>
      <c r="D619" s="324" t="s">
        <v>4149</v>
      </c>
      <c r="E619" s="324" t="s">
        <v>4133</v>
      </c>
      <c r="F619" s="326">
        <v>13</v>
      </c>
      <c r="G619" s="326">
        <v>68</v>
      </c>
      <c r="H619" s="324" t="s">
        <v>4134</v>
      </c>
      <c r="I619" s="324" t="s">
        <v>4151</v>
      </c>
      <c r="J619" s="324"/>
    </row>
    <row r="620" spans="1:10">
      <c r="A620" s="323" t="s">
        <v>5280</v>
      </c>
      <c r="B620" s="322" t="s">
        <v>5281</v>
      </c>
      <c r="C620" s="332" t="s">
        <v>5646</v>
      </c>
      <c r="D620" s="322" t="s">
        <v>4263</v>
      </c>
      <c r="E620" s="322" t="s">
        <v>4112</v>
      </c>
      <c r="F620" s="328">
        <v>18</v>
      </c>
      <c r="G620" s="328">
        <v>22</v>
      </c>
      <c r="H620" s="322"/>
      <c r="I620" s="322" t="s">
        <v>4118</v>
      </c>
      <c r="J620" s="322"/>
    </row>
    <row r="621" spans="1:10">
      <c r="A621" s="329" t="s">
        <v>765</v>
      </c>
      <c r="B621" s="324" t="s">
        <v>5282</v>
      </c>
      <c r="C621" s="333" t="s">
        <v>5645</v>
      </c>
      <c r="D621" s="324" t="s">
        <v>4149</v>
      </c>
      <c r="E621" s="324" t="s">
        <v>4112</v>
      </c>
      <c r="F621" s="326">
        <v>10</v>
      </c>
      <c r="G621" s="326">
        <v>11</v>
      </c>
      <c r="H621" s="324"/>
      <c r="I621" s="324" t="s">
        <v>4151</v>
      </c>
      <c r="J621" s="324"/>
    </row>
    <row r="622" spans="1:10">
      <c r="A622" s="323" t="s">
        <v>5283</v>
      </c>
      <c r="B622" s="322" t="s">
        <v>5284</v>
      </c>
      <c r="C622" s="332">
        <v>4</v>
      </c>
      <c r="D622" s="322" t="s">
        <v>4397</v>
      </c>
      <c r="E622" s="322" t="s">
        <v>4133</v>
      </c>
      <c r="F622" s="328">
        <v>7</v>
      </c>
      <c r="G622" s="328">
        <v>85</v>
      </c>
      <c r="H622" s="322"/>
      <c r="I622" s="322" t="s">
        <v>4151</v>
      </c>
      <c r="J622" s="322"/>
    </row>
    <row r="623" spans="1:10">
      <c r="A623" s="325" t="s">
        <v>5285</v>
      </c>
      <c r="B623" s="324" t="s">
        <v>5286</v>
      </c>
      <c r="C623" s="333">
        <v>16</v>
      </c>
      <c r="D623" s="324" t="s">
        <v>4202</v>
      </c>
      <c r="E623" s="324" t="s">
        <v>4133</v>
      </c>
      <c r="F623" s="326">
        <v>20</v>
      </c>
      <c r="G623" s="326">
        <v>207</v>
      </c>
      <c r="H623" s="324"/>
      <c r="I623" s="324" t="s">
        <v>4118</v>
      </c>
      <c r="J623" s="324"/>
    </row>
    <row r="624" spans="1:10">
      <c r="A624" s="327" t="s">
        <v>5287</v>
      </c>
      <c r="B624" s="322" t="s">
        <v>5288</v>
      </c>
      <c r="C624" s="332">
        <v>1</v>
      </c>
      <c r="D624" s="322" t="s">
        <v>4274</v>
      </c>
      <c r="E624" s="322" t="s">
        <v>4175</v>
      </c>
      <c r="F624" s="328">
        <v>16</v>
      </c>
      <c r="G624" s="328">
        <v>10</v>
      </c>
      <c r="H624" s="322"/>
      <c r="I624" s="322" t="s">
        <v>4158</v>
      </c>
      <c r="J624" s="322"/>
    </row>
    <row r="625" spans="1:10">
      <c r="A625" s="329" t="s">
        <v>5289</v>
      </c>
      <c r="B625" s="324" t="s">
        <v>5290</v>
      </c>
      <c r="C625" s="333">
        <v>2</v>
      </c>
      <c r="D625" s="324" t="s">
        <v>4129</v>
      </c>
      <c r="E625" s="324" t="s">
        <v>4112</v>
      </c>
      <c r="F625" s="326">
        <v>13</v>
      </c>
      <c r="G625" s="326">
        <v>27</v>
      </c>
      <c r="H625" s="324"/>
      <c r="I625" s="324" t="s">
        <v>4130</v>
      </c>
      <c r="J625" s="324"/>
    </row>
    <row r="626" spans="1:10">
      <c r="A626" s="323" t="s">
        <v>3383</v>
      </c>
      <c r="B626" s="322" t="s">
        <v>5291</v>
      </c>
      <c r="C626" s="332">
        <v>9</v>
      </c>
      <c r="D626" s="322" t="s">
        <v>4129</v>
      </c>
      <c r="E626" s="322" t="s">
        <v>4112</v>
      </c>
      <c r="F626" s="328">
        <v>18</v>
      </c>
      <c r="G626" s="328">
        <v>117</v>
      </c>
      <c r="H626" s="322"/>
      <c r="I626" s="322" t="s">
        <v>4130</v>
      </c>
      <c r="J626" s="322"/>
    </row>
    <row r="627" spans="1:10" ht="21">
      <c r="A627" s="329" t="s">
        <v>5292</v>
      </c>
      <c r="B627" s="324" t="s">
        <v>5293</v>
      </c>
      <c r="C627" s="333">
        <v>5</v>
      </c>
      <c r="D627" s="324" t="s">
        <v>4129</v>
      </c>
      <c r="E627" s="324" t="s">
        <v>4112</v>
      </c>
      <c r="F627" s="326">
        <v>10</v>
      </c>
      <c r="G627" s="326">
        <v>75</v>
      </c>
      <c r="H627" s="324" t="s">
        <v>4134</v>
      </c>
      <c r="I627" s="324" t="s">
        <v>4155</v>
      </c>
      <c r="J627" s="324"/>
    </row>
    <row r="628" spans="1:10">
      <c r="A628" s="323" t="s">
        <v>5294</v>
      </c>
      <c r="B628" s="322" t="s">
        <v>5295</v>
      </c>
      <c r="C628" s="332">
        <v>1</v>
      </c>
      <c r="D628" s="322" t="s">
        <v>4202</v>
      </c>
      <c r="E628" s="322" t="s">
        <v>4112</v>
      </c>
      <c r="F628" s="328">
        <v>17</v>
      </c>
      <c r="G628" s="328">
        <v>30</v>
      </c>
      <c r="H628" s="322"/>
      <c r="I628" s="322" t="s">
        <v>4214</v>
      </c>
      <c r="J628" s="322"/>
    </row>
    <row r="629" spans="1:10">
      <c r="A629" s="329" t="s">
        <v>5296</v>
      </c>
      <c r="B629" s="324" t="s">
        <v>5296</v>
      </c>
      <c r="C629" s="333" t="s">
        <v>5644</v>
      </c>
      <c r="D629" s="324" t="s">
        <v>4472</v>
      </c>
      <c r="E629" s="324" t="s">
        <v>4175</v>
      </c>
      <c r="F629" s="326">
        <v>13</v>
      </c>
      <c r="G629" s="326">
        <v>7</v>
      </c>
      <c r="H629" s="324" t="s">
        <v>4113</v>
      </c>
      <c r="I629" s="324" t="s">
        <v>4114</v>
      </c>
      <c r="J629" s="324"/>
    </row>
    <row r="630" spans="1:10">
      <c r="A630" s="323" t="s">
        <v>5297</v>
      </c>
      <c r="B630" s="322" t="s">
        <v>5298</v>
      </c>
      <c r="C630" s="332" t="s">
        <v>5644</v>
      </c>
      <c r="D630" s="322" t="s">
        <v>4149</v>
      </c>
      <c r="E630" s="322" t="s">
        <v>4112</v>
      </c>
      <c r="F630" s="328">
        <v>13</v>
      </c>
      <c r="G630" s="328">
        <v>13</v>
      </c>
      <c r="H630" s="322" t="s">
        <v>4113</v>
      </c>
      <c r="I630" s="322" t="s">
        <v>4151</v>
      </c>
      <c r="J630" s="322"/>
    </row>
    <row r="631" spans="1:10" ht="30">
      <c r="A631" s="329" t="s">
        <v>5299</v>
      </c>
      <c r="B631" s="324" t="s">
        <v>5300</v>
      </c>
      <c r="C631" s="333">
        <v>0</v>
      </c>
      <c r="D631" s="324" t="s">
        <v>4149</v>
      </c>
      <c r="E631" s="324" t="s">
        <v>4150</v>
      </c>
      <c r="F631" s="326">
        <v>13</v>
      </c>
      <c r="G631" s="326">
        <v>4</v>
      </c>
      <c r="H631" s="324"/>
      <c r="I631" s="324" t="s">
        <v>4151</v>
      </c>
      <c r="J631" s="324"/>
    </row>
    <row r="632" spans="1:10">
      <c r="A632" s="323" t="s">
        <v>5301</v>
      </c>
      <c r="B632" s="322" t="s">
        <v>5301</v>
      </c>
      <c r="C632" s="332">
        <v>1</v>
      </c>
      <c r="D632" s="322" t="s">
        <v>4202</v>
      </c>
      <c r="E632" s="322" t="s">
        <v>4112</v>
      </c>
      <c r="F632" s="328">
        <v>16</v>
      </c>
      <c r="G632" s="328">
        <v>22</v>
      </c>
      <c r="H632" s="322" t="s">
        <v>4113</v>
      </c>
      <c r="I632" s="322" t="s">
        <v>4166</v>
      </c>
      <c r="J632" s="322"/>
    </row>
    <row r="633" spans="1:10">
      <c r="A633" s="329" t="s">
        <v>5302</v>
      </c>
      <c r="B633" s="324" t="s">
        <v>5302</v>
      </c>
      <c r="C633" s="333">
        <v>2</v>
      </c>
      <c r="D633" s="324" t="s">
        <v>5303</v>
      </c>
      <c r="E633" s="324" t="s">
        <v>4112</v>
      </c>
      <c r="F633" s="326">
        <v>13</v>
      </c>
      <c r="G633" s="326">
        <v>45</v>
      </c>
      <c r="H633" s="324"/>
      <c r="I633" s="324" t="s">
        <v>4264</v>
      </c>
      <c r="J633" s="324"/>
    </row>
    <row r="634" spans="1:10" ht="30">
      <c r="A634" s="323" t="s">
        <v>5304</v>
      </c>
      <c r="B634" s="322" t="s">
        <v>5305</v>
      </c>
      <c r="C634" s="332">
        <v>1</v>
      </c>
      <c r="D634" s="322" t="s">
        <v>4188</v>
      </c>
      <c r="E634" s="322" t="s">
        <v>4112</v>
      </c>
      <c r="F634" s="328">
        <v>13</v>
      </c>
      <c r="G634" s="328">
        <v>45</v>
      </c>
      <c r="H634" s="322"/>
      <c r="I634" s="322" t="s">
        <v>4151</v>
      </c>
      <c r="J634" s="322"/>
    </row>
    <row r="635" spans="1:10" ht="21">
      <c r="A635" s="329" t="s">
        <v>5306</v>
      </c>
      <c r="B635" s="324" t="s">
        <v>5306</v>
      </c>
      <c r="C635" s="333">
        <v>1</v>
      </c>
      <c r="D635" s="324" t="s">
        <v>4843</v>
      </c>
      <c r="E635" s="324" t="s">
        <v>4175</v>
      </c>
      <c r="F635" s="326">
        <v>13</v>
      </c>
      <c r="G635" s="326">
        <v>7</v>
      </c>
      <c r="H635" s="324"/>
      <c r="I635" s="324" t="s">
        <v>4158</v>
      </c>
      <c r="J635" s="324"/>
    </row>
    <row r="636" spans="1:10">
      <c r="A636" s="323" t="s">
        <v>5307</v>
      </c>
      <c r="B636" s="322" t="s">
        <v>5307</v>
      </c>
      <c r="C636" s="332">
        <v>2</v>
      </c>
      <c r="D636" s="322" t="s">
        <v>4149</v>
      </c>
      <c r="E636" s="322" t="s">
        <v>4170</v>
      </c>
      <c r="F636" s="328">
        <v>13</v>
      </c>
      <c r="G636" s="328">
        <v>30</v>
      </c>
      <c r="H636" s="322" t="s">
        <v>4113</v>
      </c>
      <c r="I636" s="322" t="s">
        <v>4151</v>
      </c>
      <c r="J636" s="322"/>
    </row>
    <row r="637" spans="1:10">
      <c r="A637" s="325" t="s">
        <v>5308</v>
      </c>
      <c r="B637" s="324" t="s">
        <v>5309</v>
      </c>
      <c r="C637" s="333">
        <v>9</v>
      </c>
      <c r="D637" s="324" t="s">
        <v>4132</v>
      </c>
      <c r="E637" s="324" t="s">
        <v>4112</v>
      </c>
      <c r="F637" s="326">
        <v>17</v>
      </c>
      <c r="G637" s="326">
        <v>99</v>
      </c>
      <c r="H637" s="324"/>
      <c r="I637" s="324" t="s">
        <v>4118</v>
      </c>
      <c r="J637" s="324"/>
    </row>
    <row r="638" spans="1:10">
      <c r="A638" s="327" t="s">
        <v>5310</v>
      </c>
      <c r="B638" s="322" t="s">
        <v>5311</v>
      </c>
      <c r="C638" s="332">
        <v>19</v>
      </c>
      <c r="D638" s="322" t="s">
        <v>4132</v>
      </c>
      <c r="E638" s="322" t="s">
        <v>4112</v>
      </c>
      <c r="F638" s="328">
        <v>18</v>
      </c>
      <c r="G638" s="328">
        <v>161</v>
      </c>
      <c r="H638" s="322" t="s">
        <v>4113</v>
      </c>
      <c r="I638" s="322" t="s">
        <v>4118</v>
      </c>
      <c r="J638" s="322"/>
    </row>
    <row r="639" spans="1:10">
      <c r="A639" s="325" t="s">
        <v>5312</v>
      </c>
      <c r="B639" s="324" t="s">
        <v>5313</v>
      </c>
      <c r="C639" s="333">
        <v>7</v>
      </c>
      <c r="D639" s="324" t="s">
        <v>4132</v>
      </c>
      <c r="E639" s="324" t="s">
        <v>4112</v>
      </c>
      <c r="F639" s="326">
        <v>16</v>
      </c>
      <c r="G639" s="326">
        <v>68</v>
      </c>
      <c r="H639" s="324"/>
      <c r="I639" s="324" t="s">
        <v>4118</v>
      </c>
      <c r="J639" s="324"/>
    </row>
    <row r="640" spans="1:10">
      <c r="A640" s="327" t="s">
        <v>5314</v>
      </c>
      <c r="B640" s="322" t="s">
        <v>5314</v>
      </c>
      <c r="C640" s="332">
        <v>11</v>
      </c>
      <c r="D640" s="322" t="s">
        <v>2600</v>
      </c>
      <c r="E640" s="322" t="s">
        <v>4133</v>
      </c>
      <c r="F640" s="328">
        <v>18</v>
      </c>
      <c r="G640" s="328">
        <v>142</v>
      </c>
      <c r="H640" s="322"/>
      <c r="I640" s="322" t="s">
        <v>4118</v>
      </c>
      <c r="J640" s="322"/>
    </row>
    <row r="641" spans="1:10">
      <c r="A641" s="329" t="s">
        <v>5315</v>
      </c>
      <c r="B641" s="324" t="s">
        <v>5316</v>
      </c>
      <c r="C641" s="333" t="s">
        <v>5646</v>
      </c>
      <c r="D641" s="324" t="s">
        <v>4149</v>
      </c>
      <c r="E641" s="324" t="s">
        <v>4133</v>
      </c>
      <c r="F641" s="326">
        <v>12</v>
      </c>
      <c r="G641" s="326">
        <v>16</v>
      </c>
      <c r="H641" s="324" t="s">
        <v>4134</v>
      </c>
      <c r="I641" s="324" t="s">
        <v>4151</v>
      </c>
      <c r="J641" s="324"/>
    </row>
    <row r="642" spans="1:10">
      <c r="A642" s="327" t="s">
        <v>5317</v>
      </c>
      <c r="B642" s="322" t="s">
        <v>5317</v>
      </c>
      <c r="C642" s="332">
        <v>28</v>
      </c>
      <c r="D642" s="322" t="s">
        <v>2918</v>
      </c>
      <c r="E642" s="322" t="s">
        <v>4170</v>
      </c>
      <c r="F642" s="328">
        <v>23</v>
      </c>
      <c r="G642" s="328">
        <v>478</v>
      </c>
      <c r="H642" s="322" t="s">
        <v>4113</v>
      </c>
      <c r="I642" s="322" t="s">
        <v>4139</v>
      </c>
      <c r="J642" s="322"/>
    </row>
    <row r="643" spans="1:10">
      <c r="A643" s="329" t="s">
        <v>5318</v>
      </c>
      <c r="B643" s="324" t="s">
        <v>5318</v>
      </c>
      <c r="C643" s="333">
        <v>13</v>
      </c>
      <c r="D643" s="324" t="s">
        <v>2918</v>
      </c>
      <c r="E643" s="324" t="s">
        <v>4112</v>
      </c>
      <c r="F643" s="326">
        <v>16</v>
      </c>
      <c r="G643" s="326">
        <v>110</v>
      </c>
      <c r="H643" s="324"/>
      <c r="I643" s="324" t="s">
        <v>4118</v>
      </c>
      <c r="J643" s="324"/>
    </row>
    <row r="644" spans="1:10">
      <c r="A644" s="327" t="s">
        <v>5319</v>
      </c>
      <c r="B644" s="322" t="s">
        <v>5320</v>
      </c>
      <c r="C644" s="332">
        <v>5</v>
      </c>
      <c r="D644" s="322" t="s">
        <v>2918</v>
      </c>
      <c r="E644" s="322" t="s">
        <v>4112</v>
      </c>
      <c r="F644" s="328">
        <v>18</v>
      </c>
      <c r="G644" s="328">
        <v>59</v>
      </c>
      <c r="H644" s="322"/>
      <c r="I644" s="322" t="s">
        <v>4118</v>
      </c>
      <c r="J644" s="322"/>
    </row>
    <row r="645" spans="1:10" ht="21">
      <c r="A645" s="325" t="s">
        <v>5321</v>
      </c>
      <c r="B645" s="324" t="s">
        <v>5322</v>
      </c>
      <c r="C645" s="333">
        <v>14</v>
      </c>
      <c r="D645" s="324" t="s">
        <v>4202</v>
      </c>
      <c r="E645" s="324" t="s">
        <v>4133</v>
      </c>
      <c r="F645" s="326">
        <v>17</v>
      </c>
      <c r="G645" s="326">
        <v>189</v>
      </c>
      <c r="H645" s="324"/>
      <c r="I645" s="324" t="s">
        <v>4118</v>
      </c>
      <c r="J645" s="324"/>
    </row>
    <row r="646" spans="1:10">
      <c r="A646" s="323" t="s">
        <v>5323</v>
      </c>
      <c r="B646" s="322" t="s">
        <v>5323</v>
      </c>
      <c r="C646" s="332">
        <v>0</v>
      </c>
      <c r="D646" s="322" t="s">
        <v>4149</v>
      </c>
      <c r="E646" s="322" t="s">
        <v>4175</v>
      </c>
      <c r="F646" s="328">
        <v>10</v>
      </c>
      <c r="G646" s="328">
        <v>1</v>
      </c>
      <c r="H646" s="322"/>
      <c r="I646" s="322" t="s">
        <v>4151</v>
      </c>
      <c r="J646" s="322"/>
    </row>
    <row r="647" spans="1:10">
      <c r="A647" s="329" t="s">
        <v>5324</v>
      </c>
      <c r="B647" s="324" t="s">
        <v>5325</v>
      </c>
      <c r="C647" s="333" t="s">
        <v>5645</v>
      </c>
      <c r="D647" s="324" t="s">
        <v>4149</v>
      </c>
      <c r="E647" s="324" t="s">
        <v>4150</v>
      </c>
      <c r="F647" s="326">
        <v>12</v>
      </c>
      <c r="G647" s="326">
        <v>7</v>
      </c>
      <c r="H647" s="324"/>
      <c r="I647" s="324" t="s">
        <v>4151</v>
      </c>
      <c r="J647" s="324"/>
    </row>
    <row r="648" spans="1:10">
      <c r="A648" s="327" t="s">
        <v>5326</v>
      </c>
      <c r="B648" s="322" t="s">
        <v>5327</v>
      </c>
      <c r="C648" s="332">
        <v>0</v>
      </c>
      <c r="D648" s="322" t="s">
        <v>4149</v>
      </c>
      <c r="E648" s="322" t="s">
        <v>4175</v>
      </c>
      <c r="F648" s="328">
        <v>12</v>
      </c>
      <c r="G648" s="328">
        <v>2</v>
      </c>
      <c r="H648" s="322"/>
      <c r="I648" s="322" t="s">
        <v>4118</v>
      </c>
      <c r="J648" s="322"/>
    </row>
    <row r="649" spans="1:10" ht="21">
      <c r="A649" s="329" t="s">
        <v>5328</v>
      </c>
      <c r="B649" s="324" t="s">
        <v>5329</v>
      </c>
      <c r="C649" s="333">
        <v>2</v>
      </c>
      <c r="D649" s="324" t="s">
        <v>4372</v>
      </c>
      <c r="E649" s="324" t="s">
        <v>4112</v>
      </c>
      <c r="F649" s="326">
        <v>12</v>
      </c>
      <c r="G649" s="326">
        <v>33</v>
      </c>
      <c r="H649" s="324"/>
      <c r="I649" s="324" t="s">
        <v>4118</v>
      </c>
      <c r="J649" s="324"/>
    </row>
    <row r="650" spans="1:10">
      <c r="A650" s="327" t="s">
        <v>5330</v>
      </c>
      <c r="B650" s="322" t="s">
        <v>5331</v>
      </c>
      <c r="C650" s="332">
        <v>12</v>
      </c>
      <c r="D650" s="322" t="s">
        <v>4142</v>
      </c>
      <c r="E650" s="322" t="s">
        <v>4133</v>
      </c>
      <c r="F650" s="328">
        <v>19</v>
      </c>
      <c r="G650" s="328">
        <v>189</v>
      </c>
      <c r="H650" s="322"/>
      <c r="I650" s="322" t="s">
        <v>4264</v>
      </c>
      <c r="J650" s="322"/>
    </row>
    <row r="651" spans="1:10">
      <c r="A651" s="325" t="s">
        <v>5332</v>
      </c>
      <c r="B651" s="324" t="s">
        <v>5333</v>
      </c>
      <c r="C651" s="333">
        <v>5</v>
      </c>
      <c r="D651" s="324" t="s">
        <v>4138</v>
      </c>
      <c r="E651" s="324" t="s">
        <v>4112</v>
      </c>
      <c r="F651" s="326">
        <v>10</v>
      </c>
      <c r="G651" s="326">
        <v>76</v>
      </c>
      <c r="H651" s="324"/>
      <c r="I651" s="324" t="s">
        <v>4158</v>
      </c>
      <c r="J651" s="324"/>
    </row>
    <row r="652" spans="1:10">
      <c r="A652" s="327" t="s">
        <v>5334</v>
      </c>
      <c r="B652" s="322" t="s">
        <v>5335</v>
      </c>
      <c r="C652" s="332">
        <v>3</v>
      </c>
      <c r="D652" s="322" t="s">
        <v>4300</v>
      </c>
      <c r="E652" s="322" t="s">
        <v>4112</v>
      </c>
      <c r="F652" s="328">
        <v>11</v>
      </c>
      <c r="G652" s="328">
        <v>67</v>
      </c>
      <c r="H652" s="322" t="s">
        <v>4134</v>
      </c>
      <c r="I652" s="322" t="s">
        <v>4139</v>
      </c>
      <c r="J652" s="322"/>
    </row>
    <row r="653" spans="1:10">
      <c r="A653" s="325" t="s">
        <v>5336</v>
      </c>
      <c r="B653" s="324" t="s">
        <v>5337</v>
      </c>
      <c r="C653" s="333">
        <v>1</v>
      </c>
      <c r="D653" s="324" t="s">
        <v>4724</v>
      </c>
      <c r="E653" s="324" t="s">
        <v>4112</v>
      </c>
      <c r="F653" s="326">
        <v>11</v>
      </c>
      <c r="G653" s="326">
        <v>32</v>
      </c>
      <c r="H653" s="324" t="s">
        <v>4134</v>
      </c>
      <c r="I653" s="324" t="s">
        <v>4139</v>
      </c>
      <c r="J653" s="324"/>
    </row>
    <row r="654" spans="1:10" ht="31.5">
      <c r="A654" s="327" t="s">
        <v>5338</v>
      </c>
      <c r="B654" s="322" t="s">
        <v>5339</v>
      </c>
      <c r="C654" s="332">
        <v>6</v>
      </c>
      <c r="D654" s="322" t="s">
        <v>4132</v>
      </c>
      <c r="E654" s="322" t="s">
        <v>4112</v>
      </c>
      <c r="F654" s="328">
        <v>15</v>
      </c>
      <c r="G654" s="328">
        <v>102</v>
      </c>
      <c r="H654" s="322" t="s">
        <v>4113</v>
      </c>
      <c r="I654" s="322" t="s">
        <v>4139</v>
      </c>
      <c r="J654" s="322"/>
    </row>
    <row r="655" spans="1:10" ht="31.5">
      <c r="A655" s="325" t="s">
        <v>5340</v>
      </c>
      <c r="B655" s="324" t="s">
        <v>5341</v>
      </c>
      <c r="C655" s="333">
        <v>13</v>
      </c>
      <c r="D655" s="324" t="s">
        <v>4132</v>
      </c>
      <c r="E655" s="324" t="s">
        <v>4112</v>
      </c>
      <c r="F655" s="326">
        <v>17</v>
      </c>
      <c r="G655" s="326">
        <v>153</v>
      </c>
      <c r="H655" s="324"/>
      <c r="I655" s="324" t="s">
        <v>4158</v>
      </c>
      <c r="J655" s="324"/>
    </row>
    <row r="656" spans="1:10" ht="21">
      <c r="A656" s="327" t="s">
        <v>5342</v>
      </c>
      <c r="B656" s="322" t="s">
        <v>5343</v>
      </c>
      <c r="C656" s="332">
        <v>15</v>
      </c>
      <c r="D656" s="322" t="s">
        <v>4132</v>
      </c>
      <c r="E656" s="322" t="s">
        <v>4392</v>
      </c>
      <c r="F656" s="328">
        <v>18</v>
      </c>
      <c r="G656" s="328">
        <v>279</v>
      </c>
      <c r="H656" s="322"/>
      <c r="I656" s="322" t="s">
        <v>4158</v>
      </c>
      <c r="J656" s="322"/>
    </row>
    <row r="657" spans="1:10" ht="31.5">
      <c r="A657" s="325" t="s">
        <v>5344</v>
      </c>
      <c r="B657" s="324" t="s">
        <v>5345</v>
      </c>
      <c r="C657" s="333">
        <v>1</v>
      </c>
      <c r="D657" s="324" t="s">
        <v>4132</v>
      </c>
      <c r="E657" s="324" t="s">
        <v>4150</v>
      </c>
      <c r="F657" s="326">
        <v>12</v>
      </c>
      <c r="G657" s="326">
        <v>21</v>
      </c>
      <c r="H657" s="324"/>
      <c r="I657" s="324" t="s">
        <v>4158</v>
      </c>
      <c r="J657" s="324"/>
    </row>
    <row r="658" spans="1:10" ht="21">
      <c r="A658" s="327" t="s">
        <v>5346</v>
      </c>
      <c r="B658" s="322" t="s">
        <v>5347</v>
      </c>
      <c r="C658" s="332">
        <v>10</v>
      </c>
      <c r="D658" s="322" t="s">
        <v>4132</v>
      </c>
      <c r="E658" s="322" t="s">
        <v>4133</v>
      </c>
      <c r="F658" s="328">
        <v>16</v>
      </c>
      <c r="G658" s="328">
        <v>136</v>
      </c>
      <c r="H658" s="322"/>
      <c r="I658" s="322" t="s">
        <v>4158</v>
      </c>
      <c r="J658" s="322"/>
    </row>
    <row r="659" spans="1:10" ht="21">
      <c r="A659" s="325" t="s">
        <v>5348</v>
      </c>
      <c r="B659" s="324" t="s">
        <v>5349</v>
      </c>
      <c r="C659" s="333" t="s">
        <v>5644</v>
      </c>
      <c r="D659" s="324" t="s">
        <v>4132</v>
      </c>
      <c r="E659" s="324" t="s">
        <v>4150</v>
      </c>
      <c r="F659" s="326">
        <v>11</v>
      </c>
      <c r="G659" s="326">
        <v>17</v>
      </c>
      <c r="H659" s="324"/>
      <c r="I659" s="324" t="s">
        <v>4139</v>
      </c>
      <c r="J659" s="324"/>
    </row>
    <row r="660" spans="1:10" ht="21">
      <c r="A660" s="327" t="s">
        <v>5350</v>
      </c>
      <c r="B660" s="322" t="s">
        <v>5351</v>
      </c>
      <c r="C660" s="332">
        <v>16</v>
      </c>
      <c r="D660" s="322" t="s">
        <v>4132</v>
      </c>
      <c r="E660" s="322" t="s">
        <v>4112</v>
      </c>
      <c r="F660" s="328">
        <v>16</v>
      </c>
      <c r="G660" s="328">
        <v>168</v>
      </c>
      <c r="H660" s="322"/>
      <c r="I660" s="322" t="s">
        <v>4158</v>
      </c>
      <c r="J660" s="322"/>
    </row>
    <row r="661" spans="1:10" ht="21">
      <c r="A661" s="325" t="s">
        <v>5352</v>
      </c>
      <c r="B661" s="324" t="s">
        <v>5353</v>
      </c>
      <c r="C661" s="333">
        <v>5</v>
      </c>
      <c r="D661" s="324" t="s">
        <v>4132</v>
      </c>
      <c r="E661" s="324" t="s">
        <v>4112</v>
      </c>
      <c r="F661" s="326">
        <v>14</v>
      </c>
      <c r="G661" s="326">
        <v>71</v>
      </c>
      <c r="H661" s="324"/>
      <c r="I661" s="324" t="s">
        <v>4158</v>
      </c>
      <c r="J661" s="324"/>
    </row>
    <row r="662" spans="1:10" ht="21">
      <c r="A662" s="327" t="s">
        <v>5354</v>
      </c>
      <c r="B662" s="322" t="s">
        <v>5355</v>
      </c>
      <c r="C662" s="332">
        <v>13</v>
      </c>
      <c r="D662" s="322" t="s">
        <v>4132</v>
      </c>
      <c r="E662" s="322" t="s">
        <v>4112</v>
      </c>
      <c r="F662" s="328">
        <v>17</v>
      </c>
      <c r="G662" s="328">
        <v>153</v>
      </c>
      <c r="H662" s="322"/>
      <c r="I662" s="322" t="s">
        <v>4139</v>
      </c>
      <c r="J662" s="322"/>
    </row>
    <row r="663" spans="1:10">
      <c r="A663" s="329" t="s">
        <v>5356</v>
      </c>
      <c r="B663" s="324" t="s">
        <v>5357</v>
      </c>
      <c r="C663" s="333">
        <v>11</v>
      </c>
      <c r="D663" s="324" t="s">
        <v>4142</v>
      </c>
      <c r="E663" s="324" t="s">
        <v>4170</v>
      </c>
      <c r="F663" s="326">
        <v>17</v>
      </c>
      <c r="G663" s="326">
        <v>195</v>
      </c>
      <c r="H663" s="324"/>
      <c r="I663" s="324" t="s">
        <v>4151</v>
      </c>
      <c r="J663" s="324"/>
    </row>
    <row r="664" spans="1:10">
      <c r="A664" s="323" t="s">
        <v>5358</v>
      </c>
      <c r="B664" s="322" t="s">
        <v>5359</v>
      </c>
      <c r="C664" s="332">
        <v>5</v>
      </c>
      <c r="D664" s="322" t="s">
        <v>4142</v>
      </c>
      <c r="E664" s="322" t="s">
        <v>4133</v>
      </c>
      <c r="F664" s="328">
        <v>14</v>
      </c>
      <c r="G664" s="328">
        <v>93</v>
      </c>
      <c r="H664" s="322"/>
      <c r="I664" s="322" t="s">
        <v>4151</v>
      </c>
      <c r="J664" s="322"/>
    </row>
    <row r="665" spans="1:10">
      <c r="A665" s="329" t="s">
        <v>5360</v>
      </c>
      <c r="B665" s="324" t="s">
        <v>5361</v>
      </c>
      <c r="C665" s="333" t="s">
        <v>5646</v>
      </c>
      <c r="D665" s="324" t="s">
        <v>4149</v>
      </c>
      <c r="E665" s="324" t="s">
        <v>4112</v>
      </c>
      <c r="F665" s="326">
        <v>12</v>
      </c>
      <c r="G665" s="326">
        <v>22</v>
      </c>
      <c r="H665" s="324" t="s">
        <v>4134</v>
      </c>
      <c r="I665" s="324" t="s">
        <v>4151</v>
      </c>
      <c r="J665" s="324"/>
    </row>
    <row r="666" spans="1:10">
      <c r="A666" s="323" t="s">
        <v>5362</v>
      </c>
      <c r="B666" s="322" t="s">
        <v>5363</v>
      </c>
      <c r="C666" s="332">
        <v>5</v>
      </c>
      <c r="D666" s="322" t="s">
        <v>4149</v>
      </c>
      <c r="E666" s="322" t="s">
        <v>4170</v>
      </c>
      <c r="F666" s="328">
        <v>13</v>
      </c>
      <c r="G666" s="328">
        <v>126</v>
      </c>
      <c r="H666" s="322" t="s">
        <v>4134</v>
      </c>
      <c r="I666" s="322" t="s">
        <v>4151</v>
      </c>
      <c r="J666" s="322"/>
    </row>
    <row r="667" spans="1:10">
      <c r="A667" s="329" t="s">
        <v>5364</v>
      </c>
      <c r="B667" s="324" t="s">
        <v>5365</v>
      </c>
      <c r="C667" s="333">
        <v>2</v>
      </c>
      <c r="D667" s="324" t="s">
        <v>4149</v>
      </c>
      <c r="E667" s="324" t="s">
        <v>4133</v>
      </c>
      <c r="F667" s="326">
        <v>12</v>
      </c>
      <c r="G667" s="326">
        <v>45</v>
      </c>
      <c r="H667" s="324" t="s">
        <v>4134</v>
      </c>
      <c r="I667" s="324" t="s">
        <v>4151</v>
      </c>
      <c r="J667" s="324"/>
    </row>
    <row r="668" spans="1:10">
      <c r="A668" s="323" t="s">
        <v>5366</v>
      </c>
      <c r="B668" s="322" t="s">
        <v>5367</v>
      </c>
      <c r="C668" s="332" t="s">
        <v>5644</v>
      </c>
      <c r="D668" s="322" t="s">
        <v>4188</v>
      </c>
      <c r="E668" s="322" t="s">
        <v>4112</v>
      </c>
      <c r="F668" s="328">
        <v>12</v>
      </c>
      <c r="G668" s="328">
        <v>11</v>
      </c>
      <c r="H668" s="322"/>
      <c r="I668" s="322" t="s">
        <v>4139</v>
      </c>
      <c r="J668" s="322"/>
    </row>
    <row r="669" spans="1:10">
      <c r="A669" s="329" t="s">
        <v>5368</v>
      </c>
      <c r="B669" s="324" t="s">
        <v>5368</v>
      </c>
      <c r="C669" s="333">
        <v>5</v>
      </c>
      <c r="D669" s="324" t="s">
        <v>4138</v>
      </c>
      <c r="E669" s="324" t="s">
        <v>4112</v>
      </c>
      <c r="F669" s="326">
        <v>13</v>
      </c>
      <c r="G669" s="326">
        <v>136</v>
      </c>
      <c r="H669" s="324"/>
      <c r="I669" s="324" t="s">
        <v>4214</v>
      </c>
      <c r="J669" s="324"/>
    </row>
    <row r="670" spans="1:10">
      <c r="A670" s="323" t="s">
        <v>5369</v>
      </c>
      <c r="B670" s="322" t="s">
        <v>5370</v>
      </c>
      <c r="C670" s="332">
        <v>2</v>
      </c>
      <c r="D670" s="322" t="s">
        <v>4149</v>
      </c>
      <c r="E670" s="322" t="s">
        <v>4133</v>
      </c>
      <c r="F670" s="328">
        <v>11</v>
      </c>
      <c r="G670" s="328">
        <v>45</v>
      </c>
      <c r="H670" s="322"/>
      <c r="I670" s="322" t="s">
        <v>4151</v>
      </c>
      <c r="J670" s="322"/>
    </row>
    <row r="671" spans="1:10">
      <c r="A671" s="329" t="s">
        <v>5371</v>
      </c>
      <c r="B671" s="324" t="s">
        <v>5371</v>
      </c>
      <c r="C671" s="333">
        <v>11</v>
      </c>
      <c r="D671" s="324" t="s">
        <v>4142</v>
      </c>
      <c r="E671" s="324" t="s">
        <v>4392</v>
      </c>
      <c r="F671" s="326">
        <v>15</v>
      </c>
      <c r="G671" s="326">
        <v>248</v>
      </c>
      <c r="H671" s="324" t="s">
        <v>4113</v>
      </c>
      <c r="I671" s="324" t="s">
        <v>4151</v>
      </c>
      <c r="J671" s="324"/>
    </row>
    <row r="672" spans="1:10">
      <c r="A672" s="323" t="s">
        <v>5372</v>
      </c>
      <c r="B672" s="322" t="s">
        <v>5373</v>
      </c>
      <c r="C672" s="332">
        <v>4</v>
      </c>
      <c r="D672" s="322" t="s">
        <v>4907</v>
      </c>
      <c r="E672" s="322" t="s">
        <v>4112</v>
      </c>
      <c r="F672" s="328">
        <v>15</v>
      </c>
      <c r="G672" s="328">
        <v>78</v>
      </c>
      <c r="H672" s="322" t="s">
        <v>4134</v>
      </c>
      <c r="I672" s="322" t="s">
        <v>4158</v>
      </c>
      <c r="J672" s="322"/>
    </row>
    <row r="673" spans="1:10">
      <c r="A673" s="329" t="s">
        <v>5374</v>
      </c>
      <c r="B673" s="324" t="s">
        <v>5375</v>
      </c>
      <c r="C673" s="333" t="s">
        <v>5646</v>
      </c>
      <c r="D673" s="324" t="s">
        <v>4138</v>
      </c>
      <c r="E673" s="324" t="s">
        <v>4133</v>
      </c>
      <c r="F673" s="326">
        <v>8</v>
      </c>
      <c r="G673" s="326">
        <v>22</v>
      </c>
      <c r="H673" s="324"/>
      <c r="I673" s="324" t="s">
        <v>4139</v>
      </c>
      <c r="J673" s="324"/>
    </row>
    <row r="674" spans="1:10">
      <c r="A674" s="323" t="s">
        <v>5376</v>
      </c>
      <c r="B674" s="322" t="s">
        <v>5377</v>
      </c>
      <c r="C674" s="332">
        <v>0</v>
      </c>
      <c r="D674" s="322" t="s">
        <v>4129</v>
      </c>
      <c r="E674" s="322" t="s">
        <v>4112</v>
      </c>
      <c r="F674" s="328">
        <v>10</v>
      </c>
      <c r="G674" s="328">
        <v>4</v>
      </c>
      <c r="H674" s="322"/>
      <c r="I674" s="322" t="s">
        <v>4130</v>
      </c>
      <c r="J674" s="322"/>
    </row>
    <row r="675" spans="1:10">
      <c r="A675" s="329" t="s">
        <v>5378</v>
      </c>
      <c r="B675" s="324" t="s">
        <v>5378</v>
      </c>
      <c r="C675" s="333">
        <v>2</v>
      </c>
      <c r="D675" s="324" t="s">
        <v>4263</v>
      </c>
      <c r="E675" s="324" t="s">
        <v>4112</v>
      </c>
      <c r="F675" s="326">
        <v>13</v>
      </c>
      <c r="G675" s="326">
        <v>33</v>
      </c>
      <c r="H675" s="324"/>
      <c r="I675" s="324" t="s">
        <v>4139</v>
      </c>
      <c r="J675" s="324"/>
    </row>
    <row r="676" spans="1:10">
      <c r="A676" s="327" t="s">
        <v>5379</v>
      </c>
      <c r="B676" s="322" t="s">
        <v>5379</v>
      </c>
      <c r="C676" s="332">
        <v>2</v>
      </c>
      <c r="D676" s="322" t="s">
        <v>4157</v>
      </c>
      <c r="E676" s="322" t="s">
        <v>4112</v>
      </c>
      <c r="F676" s="328">
        <v>12</v>
      </c>
      <c r="G676" s="328">
        <v>37</v>
      </c>
      <c r="H676" s="322"/>
      <c r="I676" s="322" t="s">
        <v>4158</v>
      </c>
      <c r="J676" s="322"/>
    </row>
    <row r="677" spans="1:10">
      <c r="A677" s="329" t="s">
        <v>5380</v>
      </c>
      <c r="B677" s="324" t="s">
        <v>5380</v>
      </c>
      <c r="C677" s="333" t="s">
        <v>5646</v>
      </c>
      <c r="D677" s="324" t="s">
        <v>5381</v>
      </c>
      <c r="E677" s="324" t="s">
        <v>4112</v>
      </c>
      <c r="F677" s="326">
        <v>12</v>
      </c>
      <c r="G677" s="326">
        <v>22</v>
      </c>
      <c r="H677" s="324" t="s">
        <v>4134</v>
      </c>
      <c r="I677" s="324" t="s">
        <v>4118</v>
      </c>
      <c r="J677" s="324"/>
    </row>
    <row r="678" spans="1:10">
      <c r="A678" s="323" t="s">
        <v>5382</v>
      </c>
      <c r="B678" s="322" t="s">
        <v>5383</v>
      </c>
      <c r="C678" s="332">
        <v>5</v>
      </c>
      <c r="D678" s="322" t="s">
        <v>5381</v>
      </c>
      <c r="E678" s="322" t="s">
        <v>4133</v>
      </c>
      <c r="F678" s="328">
        <v>16</v>
      </c>
      <c r="G678" s="328">
        <v>76</v>
      </c>
      <c r="H678" s="322" t="s">
        <v>4134</v>
      </c>
      <c r="I678" s="322" t="s">
        <v>4118</v>
      </c>
      <c r="J678" s="322"/>
    </row>
    <row r="679" spans="1:10">
      <c r="A679" s="329" t="s">
        <v>5384</v>
      </c>
      <c r="B679" s="324" t="s">
        <v>5385</v>
      </c>
      <c r="C679" s="333">
        <v>2</v>
      </c>
      <c r="D679" s="324" t="s">
        <v>5381</v>
      </c>
      <c r="E679" s="324" t="s">
        <v>4112</v>
      </c>
      <c r="F679" s="326">
        <v>12</v>
      </c>
      <c r="G679" s="326">
        <v>33</v>
      </c>
      <c r="H679" s="324" t="s">
        <v>4134</v>
      </c>
      <c r="I679" s="324" t="s">
        <v>4118</v>
      </c>
      <c r="J679" s="324"/>
    </row>
    <row r="680" spans="1:10" ht="21">
      <c r="A680" s="327" t="s">
        <v>5386</v>
      </c>
      <c r="B680" s="322" t="s">
        <v>5387</v>
      </c>
      <c r="C680" s="332">
        <v>3</v>
      </c>
      <c r="D680" s="322" t="s">
        <v>5381</v>
      </c>
      <c r="E680" s="322" t="s">
        <v>4112</v>
      </c>
      <c r="F680" s="328">
        <v>14</v>
      </c>
      <c r="G680" s="328">
        <v>22</v>
      </c>
      <c r="H680" s="322" t="s">
        <v>4134</v>
      </c>
      <c r="I680" s="322" t="s">
        <v>4139</v>
      </c>
      <c r="J680" s="322"/>
    </row>
    <row r="681" spans="1:10">
      <c r="A681" s="329" t="s">
        <v>5388</v>
      </c>
      <c r="B681" s="324" t="s">
        <v>5389</v>
      </c>
      <c r="C681" s="333">
        <v>5</v>
      </c>
      <c r="D681" s="324" t="s">
        <v>4210</v>
      </c>
      <c r="E681" s="324" t="s">
        <v>4133</v>
      </c>
      <c r="F681" s="326">
        <v>15</v>
      </c>
      <c r="G681" s="326">
        <v>90</v>
      </c>
      <c r="H681" s="324"/>
      <c r="I681" s="324" t="s">
        <v>4139</v>
      </c>
      <c r="J681" s="324"/>
    </row>
    <row r="682" spans="1:10" ht="21">
      <c r="A682" s="327" t="s">
        <v>5390</v>
      </c>
      <c r="B682" s="322" t="s">
        <v>5391</v>
      </c>
      <c r="C682" s="332">
        <v>9</v>
      </c>
      <c r="D682" s="322" t="s">
        <v>4210</v>
      </c>
      <c r="E682" s="322" t="s">
        <v>4170</v>
      </c>
      <c r="F682" s="328">
        <v>17</v>
      </c>
      <c r="G682" s="328">
        <v>168</v>
      </c>
      <c r="H682" s="322"/>
      <c r="I682" s="322" t="s">
        <v>4151</v>
      </c>
      <c r="J682" s="322"/>
    </row>
    <row r="683" spans="1:10">
      <c r="A683" s="329" t="s">
        <v>5392</v>
      </c>
      <c r="B683" s="324" t="s">
        <v>5393</v>
      </c>
      <c r="C683" s="333" t="s">
        <v>5644</v>
      </c>
      <c r="D683" s="324" t="s">
        <v>4149</v>
      </c>
      <c r="E683" s="324" t="s">
        <v>4112</v>
      </c>
      <c r="F683" s="326">
        <v>11</v>
      </c>
      <c r="G683" s="326">
        <v>11</v>
      </c>
      <c r="H683" s="324"/>
      <c r="I683" s="324" t="s">
        <v>4151</v>
      </c>
      <c r="J683" s="324"/>
    </row>
    <row r="684" spans="1:10">
      <c r="A684" s="323" t="s">
        <v>5394</v>
      </c>
      <c r="B684" s="322" t="s">
        <v>5395</v>
      </c>
      <c r="C684" s="332">
        <v>2</v>
      </c>
      <c r="D684" s="322" t="s">
        <v>4149</v>
      </c>
      <c r="E684" s="322" t="s">
        <v>4133</v>
      </c>
      <c r="F684" s="328">
        <v>12</v>
      </c>
      <c r="G684" s="328">
        <v>42</v>
      </c>
      <c r="H684" s="322"/>
      <c r="I684" s="322" t="s">
        <v>4151</v>
      </c>
      <c r="J684" s="322"/>
    </row>
    <row r="685" spans="1:10" ht="21">
      <c r="A685" s="329" t="s">
        <v>5396</v>
      </c>
      <c r="B685" s="324" t="s">
        <v>5397</v>
      </c>
      <c r="C685" s="333">
        <v>4</v>
      </c>
      <c r="D685" s="324" t="s">
        <v>4372</v>
      </c>
      <c r="E685" s="324" t="s">
        <v>4112</v>
      </c>
      <c r="F685" s="326">
        <v>10</v>
      </c>
      <c r="G685" s="326">
        <v>78</v>
      </c>
      <c r="H685" s="324"/>
      <c r="I685" s="324" t="s">
        <v>4139</v>
      </c>
      <c r="J685" s="324"/>
    </row>
    <row r="686" spans="1:10">
      <c r="A686" s="323" t="s">
        <v>5398</v>
      </c>
      <c r="B686" s="322" t="s">
        <v>5398</v>
      </c>
      <c r="C686" s="332">
        <v>1</v>
      </c>
      <c r="D686" s="322" t="s">
        <v>4263</v>
      </c>
      <c r="E686" s="322" t="s">
        <v>4112</v>
      </c>
      <c r="F686" s="328">
        <v>12</v>
      </c>
      <c r="G686" s="328">
        <v>22</v>
      </c>
      <c r="H686" s="322"/>
      <c r="I686" s="322" t="s">
        <v>4118</v>
      </c>
      <c r="J686" s="322"/>
    </row>
    <row r="687" spans="1:10">
      <c r="A687" s="329" t="s">
        <v>5399</v>
      </c>
      <c r="B687" s="324" t="s">
        <v>5400</v>
      </c>
      <c r="C687" s="333" t="s">
        <v>5646</v>
      </c>
      <c r="D687" s="324" t="s">
        <v>4274</v>
      </c>
      <c r="E687" s="324" t="s">
        <v>4112</v>
      </c>
      <c r="F687" s="326">
        <v>14</v>
      </c>
      <c r="G687" s="326">
        <v>31</v>
      </c>
      <c r="H687" s="324"/>
      <c r="I687" s="324" t="s">
        <v>4264</v>
      </c>
      <c r="J687" s="324"/>
    </row>
    <row r="688" spans="1:10">
      <c r="A688" s="327" t="s">
        <v>5401</v>
      </c>
      <c r="B688" s="322" t="s">
        <v>5402</v>
      </c>
      <c r="C688" s="332">
        <v>1</v>
      </c>
      <c r="D688" s="322" t="s">
        <v>4142</v>
      </c>
      <c r="E688" s="322" t="s">
        <v>4133</v>
      </c>
      <c r="F688" s="328">
        <v>14</v>
      </c>
      <c r="G688" s="328">
        <v>22</v>
      </c>
      <c r="H688" s="322"/>
      <c r="I688" s="322" t="s">
        <v>4139</v>
      </c>
      <c r="J688" s="322"/>
    </row>
    <row r="689" spans="1:10">
      <c r="A689" s="329" t="s">
        <v>5403</v>
      </c>
      <c r="B689" s="324" t="s">
        <v>5403</v>
      </c>
      <c r="C689" s="333">
        <v>0</v>
      </c>
      <c r="D689" s="324" t="s">
        <v>4149</v>
      </c>
      <c r="E689" s="324" t="s">
        <v>4175</v>
      </c>
      <c r="F689" s="326">
        <v>11</v>
      </c>
      <c r="G689" s="326">
        <v>1</v>
      </c>
      <c r="H689" s="324"/>
      <c r="I689" s="324" t="s">
        <v>4151</v>
      </c>
      <c r="J689" s="324"/>
    </row>
    <row r="690" spans="1:10">
      <c r="A690" s="323" t="s">
        <v>5404</v>
      </c>
      <c r="B690" s="322" t="s">
        <v>5405</v>
      </c>
      <c r="C690" s="332">
        <v>3</v>
      </c>
      <c r="D690" s="322" t="s">
        <v>4149</v>
      </c>
      <c r="E690" s="322" t="s">
        <v>4133</v>
      </c>
      <c r="F690" s="328">
        <v>15</v>
      </c>
      <c r="G690" s="328">
        <v>52</v>
      </c>
      <c r="H690" s="322"/>
      <c r="I690" s="322" t="s">
        <v>4151</v>
      </c>
      <c r="J690" s="322"/>
    </row>
    <row r="691" spans="1:10">
      <c r="A691" s="329" t="s">
        <v>5406</v>
      </c>
      <c r="B691" s="324" t="s">
        <v>5407</v>
      </c>
      <c r="C691" s="333">
        <v>12</v>
      </c>
      <c r="D691" s="324" t="s">
        <v>4129</v>
      </c>
      <c r="E691" s="324" t="s">
        <v>4112</v>
      </c>
      <c r="F691" s="326">
        <v>18</v>
      </c>
      <c r="G691" s="326">
        <v>229</v>
      </c>
      <c r="H691" s="324"/>
      <c r="I691" s="324" t="s">
        <v>4130</v>
      </c>
      <c r="J691" s="324" t="s">
        <v>4135</v>
      </c>
    </row>
    <row r="692" spans="1:10" ht="21">
      <c r="A692" s="327" t="s">
        <v>5408</v>
      </c>
      <c r="B692" s="322" t="s">
        <v>5409</v>
      </c>
      <c r="C692" s="332">
        <v>15</v>
      </c>
      <c r="D692" s="322" t="s">
        <v>4138</v>
      </c>
      <c r="E692" s="322" t="s">
        <v>4112</v>
      </c>
      <c r="F692" s="328">
        <v>18</v>
      </c>
      <c r="G692" s="328">
        <v>105</v>
      </c>
      <c r="H692" s="322"/>
      <c r="I692" s="322" t="s">
        <v>4118</v>
      </c>
      <c r="J692" s="322"/>
    </row>
    <row r="693" spans="1:10">
      <c r="A693" s="329" t="s">
        <v>5410</v>
      </c>
      <c r="B693" s="324" t="s">
        <v>5411</v>
      </c>
      <c r="C693" s="333">
        <v>15</v>
      </c>
      <c r="D693" s="324" t="s">
        <v>4138</v>
      </c>
      <c r="E693" s="324" t="s">
        <v>4112</v>
      </c>
      <c r="F693" s="326">
        <v>17</v>
      </c>
      <c r="G693" s="326">
        <v>97</v>
      </c>
      <c r="H693" s="324"/>
      <c r="I693" s="324" t="s">
        <v>4118</v>
      </c>
      <c r="J693" s="324" t="s">
        <v>4135</v>
      </c>
    </row>
    <row r="694" spans="1:10" ht="21">
      <c r="A694" s="323" t="s">
        <v>5412</v>
      </c>
      <c r="B694" s="322" t="s">
        <v>5412</v>
      </c>
      <c r="C694" s="332">
        <v>2</v>
      </c>
      <c r="D694" s="322" t="s">
        <v>4372</v>
      </c>
      <c r="E694" s="322" t="s">
        <v>4112</v>
      </c>
      <c r="F694" s="328">
        <v>13</v>
      </c>
      <c r="G694" s="328">
        <v>33</v>
      </c>
      <c r="H694" s="322" t="s">
        <v>4134</v>
      </c>
      <c r="I694" s="322" t="s">
        <v>4264</v>
      </c>
      <c r="J694" s="322"/>
    </row>
    <row r="695" spans="1:10">
      <c r="A695" s="329" t="s">
        <v>5413</v>
      </c>
      <c r="B695" s="324" t="s">
        <v>5414</v>
      </c>
      <c r="C695" s="333">
        <v>3</v>
      </c>
      <c r="D695" s="324" t="s">
        <v>4210</v>
      </c>
      <c r="E695" s="324" t="s">
        <v>4133</v>
      </c>
      <c r="F695" s="326">
        <v>13</v>
      </c>
      <c r="G695" s="326">
        <v>58</v>
      </c>
      <c r="H695" s="324" t="s">
        <v>4134</v>
      </c>
      <c r="I695" s="324" t="s">
        <v>4214</v>
      </c>
      <c r="J695" s="324"/>
    </row>
    <row r="696" spans="1:10">
      <c r="A696" s="323" t="s">
        <v>5415</v>
      </c>
      <c r="B696" s="322" t="s">
        <v>5416</v>
      </c>
      <c r="C696" s="332" t="s">
        <v>5644</v>
      </c>
      <c r="D696" s="322" t="s">
        <v>4149</v>
      </c>
      <c r="E696" s="322" t="s">
        <v>4133</v>
      </c>
      <c r="F696" s="328">
        <v>12</v>
      </c>
      <c r="G696" s="328">
        <v>13</v>
      </c>
      <c r="H696" s="322" t="s">
        <v>4134</v>
      </c>
      <c r="I696" s="322" t="s">
        <v>4151</v>
      </c>
      <c r="J696" s="322"/>
    </row>
    <row r="697" spans="1:10" ht="30">
      <c r="A697" s="329" t="s">
        <v>5417</v>
      </c>
      <c r="B697" s="324" t="s">
        <v>5418</v>
      </c>
      <c r="C697" s="333">
        <v>2</v>
      </c>
      <c r="D697" s="324" t="s">
        <v>4149</v>
      </c>
      <c r="E697" s="324" t="s">
        <v>4170</v>
      </c>
      <c r="F697" s="326">
        <v>12</v>
      </c>
      <c r="G697" s="326">
        <v>60</v>
      </c>
      <c r="H697" s="324" t="s">
        <v>4134</v>
      </c>
      <c r="I697" s="324" t="s">
        <v>4151</v>
      </c>
      <c r="J697" s="324"/>
    </row>
    <row r="698" spans="1:10">
      <c r="A698" s="323" t="s">
        <v>5419</v>
      </c>
      <c r="B698" s="322" t="s">
        <v>5420</v>
      </c>
      <c r="C698" s="332">
        <v>1</v>
      </c>
      <c r="D698" s="322" t="s">
        <v>4210</v>
      </c>
      <c r="E698" s="322" t="s">
        <v>4112</v>
      </c>
      <c r="F698" s="328">
        <v>14</v>
      </c>
      <c r="G698" s="328">
        <v>22</v>
      </c>
      <c r="H698" s="322"/>
      <c r="I698" s="322" t="s">
        <v>4139</v>
      </c>
      <c r="J698" s="322"/>
    </row>
    <row r="699" spans="1:10">
      <c r="A699" s="329" t="s">
        <v>5421</v>
      </c>
      <c r="B699" s="324" t="s">
        <v>5422</v>
      </c>
      <c r="C699" s="333" t="s">
        <v>5645</v>
      </c>
      <c r="D699" s="324" t="s">
        <v>4149</v>
      </c>
      <c r="E699" s="324" t="s">
        <v>4175</v>
      </c>
      <c r="F699" s="326">
        <v>13</v>
      </c>
      <c r="G699" s="326">
        <v>2</v>
      </c>
      <c r="H699" s="324" t="s">
        <v>4134</v>
      </c>
      <c r="I699" s="324" t="s">
        <v>4151</v>
      </c>
      <c r="J699" s="324"/>
    </row>
    <row r="700" spans="1:10" ht="30">
      <c r="A700" s="323" t="s">
        <v>5423</v>
      </c>
      <c r="B700" s="322" t="s">
        <v>5424</v>
      </c>
      <c r="C700" s="332" t="s">
        <v>5644</v>
      </c>
      <c r="D700" s="322" t="s">
        <v>4149</v>
      </c>
      <c r="E700" s="322" t="s">
        <v>4112</v>
      </c>
      <c r="F700" s="328">
        <v>14</v>
      </c>
      <c r="G700" s="328">
        <v>11</v>
      </c>
      <c r="H700" s="322" t="s">
        <v>4134</v>
      </c>
      <c r="I700" s="322" t="s">
        <v>4151</v>
      </c>
      <c r="J700" s="322"/>
    </row>
    <row r="701" spans="1:10">
      <c r="A701" s="329" t="s">
        <v>5425</v>
      </c>
      <c r="B701" s="324" t="s">
        <v>5426</v>
      </c>
      <c r="C701" s="333" t="s">
        <v>5645</v>
      </c>
      <c r="D701" s="324" t="s">
        <v>4149</v>
      </c>
      <c r="E701" s="324" t="s">
        <v>4175</v>
      </c>
      <c r="F701" s="326">
        <v>14</v>
      </c>
      <c r="G701" s="326">
        <v>5</v>
      </c>
      <c r="H701" s="324" t="s">
        <v>4473</v>
      </c>
      <c r="I701" s="324" t="s">
        <v>4151</v>
      </c>
      <c r="J701" s="324"/>
    </row>
    <row r="702" spans="1:10" ht="31.5">
      <c r="A702" s="327" t="s">
        <v>5427</v>
      </c>
      <c r="B702" s="322" t="s">
        <v>5428</v>
      </c>
      <c r="C702" s="332">
        <v>7</v>
      </c>
      <c r="D702" s="322" t="s">
        <v>4562</v>
      </c>
      <c r="E702" s="322" t="s">
        <v>4112</v>
      </c>
      <c r="F702" s="328">
        <v>15</v>
      </c>
      <c r="G702" s="328">
        <v>71</v>
      </c>
      <c r="H702" s="322"/>
      <c r="I702" s="322" t="s">
        <v>4214</v>
      </c>
      <c r="J702" s="322"/>
    </row>
    <row r="703" spans="1:10" ht="21">
      <c r="A703" s="325" t="s">
        <v>5429</v>
      </c>
      <c r="B703" s="324" t="s">
        <v>5430</v>
      </c>
      <c r="C703" s="333">
        <v>11</v>
      </c>
      <c r="D703" s="324" t="s">
        <v>4562</v>
      </c>
      <c r="E703" s="324" t="s">
        <v>4112</v>
      </c>
      <c r="F703" s="326">
        <v>15</v>
      </c>
      <c r="G703" s="326">
        <v>123</v>
      </c>
      <c r="H703" s="324"/>
      <c r="I703" s="324" t="s">
        <v>4214</v>
      </c>
      <c r="J703" s="324"/>
    </row>
    <row r="704" spans="1:10" ht="21">
      <c r="A704" s="327" t="s">
        <v>5431</v>
      </c>
      <c r="B704" s="322" t="s">
        <v>5432</v>
      </c>
      <c r="C704" s="332">
        <v>9</v>
      </c>
      <c r="D704" s="322" t="s">
        <v>4562</v>
      </c>
      <c r="E704" s="322" t="s">
        <v>4112</v>
      </c>
      <c r="F704" s="328">
        <v>14</v>
      </c>
      <c r="G704" s="328">
        <v>104</v>
      </c>
      <c r="H704" s="322"/>
      <c r="I704" s="322" t="s">
        <v>4214</v>
      </c>
      <c r="J704" s="322"/>
    </row>
    <row r="705" spans="1:10">
      <c r="A705" s="329" t="s">
        <v>5433</v>
      </c>
      <c r="B705" s="324" t="s">
        <v>5433</v>
      </c>
      <c r="C705" s="333">
        <v>8</v>
      </c>
      <c r="D705" s="324" t="s">
        <v>4157</v>
      </c>
      <c r="E705" s="324" t="s">
        <v>4133</v>
      </c>
      <c r="F705" s="326">
        <v>14</v>
      </c>
      <c r="G705" s="326">
        <v>110</v>
      </c>
      <c r="H705" s="324"/>
      <c r="I705" s="324" t="s">
        <v>4158</v>
      </c>
      <c r="J705" s="324"/>
    </row>
    <row r="706" spans="1:10">
      <c r="A706" s="323" t="s">
        <v>5434</v>
      </c>
      <c r="B706" s="322" t="s">
        <v>5434</v>
      </c>
      <c r="C706" s="332">
        <v>18</v>
      </c>
      <c r="D706" s="322" t="s">
        <v>4157</v>
      </c>
      <c r="E706" s="322" t="s">
        <v>4170</v>
      </c>
      <c r="F706" s="328">
        <v>19</v>
      </c>
      <c r="G706" s="328">
        <v>150</v>
      </c>
      <c r="H706" s="322" t="s">
        <v>4113</v>
      </c>
      <c r="I706" s="322" t="s">
        <v>4158</v>
      </c>
      <c r="J706" s="322" t="s">
        <v>4135</v>
      </c>
    </row>
    <row r="707" spans="1:10">
      <c r="A707" s="329" t="s">
        <v>5435</v>
      </c>
      <c r="B707" s="324" t="s">
        <v>5436</v>
      </c>
      <c r="C707" s="333">
        <v>7</v>
      </c>
      <c r="D707" s="324" t="s">
        <v>4149</v>
      </c>
      <c r="E707" s="324" t="s">
        <v>4170</v>
      </c>
      <c r="F707" s="326">
        <v>12</v>
      </c>
      <c r="G707" s="326">
        <v>157</v>
      </c>
      <c r="H707" s="324"/>
      <c r="I707" s="324" t="s">
        <v>4151</v>
      </c>
      <c r="J707" s="324"/>
    </row>
    <row r="708" spans="1:10">
      <c r="A708" s="323" t="s">
        <v>5437</v>
      </c>
      <c r="B708" s="322" t="s">
        <v>5438</v>
      </c>
      <c r="C708" s="332">
        <v>7</v>
      </c>
      <c r="D708" s="322" t="s">
        <v>4132</v>
      </c>
      <c r="E708" s="322" t="s">
        <v>4133</v>
      </c>
      <c r="F708" s="328">
        <v>15</v>
      </c>
      <c r="G708" s="328">
        <v>123</v>
      </c>
      <c r="H708" s="322"/>
      <c r="I708" s="322" t="s">
        <v>4264</v>
      </c>
      <c r="J708" s="322"/>
    </row>
    <row r="709" spans="1:10">
      <c r="A709" s="329" t="s">
        <v>5439</v>
      </c>
      <c r="B709" s="324" t="s">
        <v>5440</v>
      </c>
      <c r="C709" s="333">
        <v>10</v>
      </c>
      <c r="D709" s="324" t="s">
        <v>5441</v>
      </c>
      <c r="E709" s="324" t="s">
        <v>4112</v>
      </c>
      <c r="F709" s="326">
        <v>18</v>
      </c>
      <c r="G709" s="326">
        <v>170</v>
      </c>
      <c r="H709" s="324"/>
      <c r="I709" s="324" t="s">
        <v>4158</v>
      </c>
      <c r="J709" s="324"/>
    </row>
    <row r="710" spans="1:10">
      <c r="A710" s="323" t="s">
        <v>5442</v>
      </c>
      <c r="B710" s="322" t="s">
        <v>5443</v>
      </c>
      <c r="C710" s="332">
        <v>9</v>
      </c>
      <c r="D710" s="322" t="s">
        <v>5441</v>
      </c>
      <c r="E710" s="322" t="s">
        <v>4112</v>
      </c>
      <c r="F710" s="328">
        <v>18</v>
      </c>
      <c r="G710" s="328">
        <v>127</v>
      </c>
      <c r="H710" s="322"/>
      <c r="I710" s="322" t="s">
        <v>4264</v>
      </c>
      <c r="J710" s="322"/>
    </row>
    <row r="711" spans="1:10">
      <c r="A711" s="329" t="s">
        <v>5444</v>
      </c>
      <c r="B711" s="324" t="s">
        <v>5445</v>
      </c>
      <c r="C711" s="333">
        <v>5</v>
      </c>
      <c r="D711" s="324" t="s">
        <v>4132</v>
      </c>
      <c r="E711" s="324" t="s">
        <v>4133</v>
      </c>
      <c r="F711" s="326">
        <v>14</v>
      </c>
      <c r="G711" s="326">
        <v>93</v>
      </c>
      <c r="H711" s="324"/>
      <c r="I711" s="324" t="s">
        <v>4264</v>
      </c>
      <c r="J711" s="324"/>
    </row>
    <row r="712" spans="1:10">
      <c r="A712" s="323" t="s">
        <v>5446</v>
      </c>
      <c r="B712" s="322" t="s">
        <v>5447</v>
      </c>
      <c r="C712" s="332">
        <v>8</v>
      </c>
      <c r="D712" s="322" t="s">
        <v>5441</v>
      </c>
      <c r="E712" s="322" t="s">
        <v>4133</v>
      </c>
      <c r="F712" s="328">
        <v>16</v>
      </c>
      <c r="G712" s="328">
        <v>127</v>
      </c>
      <c r="H712" s="322"/>
      <c r="I712" s="322" t="s">
        <v>4264</v>
      </c>
      <c r="J712" s="322"/>
    </row>
    <row r="713" spans="1:10">
      <c r="A713" s="329" t="s">
        <v>5448</v>
      </c>
      <c r="B713" s="324" t="s">
        <v>5449</v>
      </c>
      <c r="C713" s="333" t="s">
        <v>5645</v>
      </c>
      <c r="D713" s="324" t="s">
        <v>4132</v>
      </c>
      <c r="E713" s="324" t="s">
        <v>4175</v>
      </c>
      <c r="F713" s="326">
        <v>12</v>
      </c>
      <c r="G713" s="326">
        <v>10</v>
      </c>
      <c r="H713" s="324"/>
      <c r="I713" s="324" t="s">
        <v>4264</v>
      </c>
      <c r="J713" s="324"/>
    </row>
    <row r="714" spans="1:10">
      <c r="A714" s="323" t="s">
        <v>5450</v>
      </c>
      <c r="B714" s="322" t="s">
        <v>5450</v>
      </c>
      <c r="C714" s="332">
        <v>21</v>
      </c>
      <c r="D714" s="322" t="s">
        <v>2600</v>
      </c>
      <c r="E714" s="322" t="s">
        <v>4133</v>
      </c>
      <c r="F714" s="328">
        <v>21</v>
      </c>
      <c r="G714" s="328">
        <v>243</v>
      </c>
      <c r="H714" s="322" t="s">
        <v>4113</v>
      </c>
      <c r="I714" s="322" t="s">
        <v>4339</v>
      </c>
      <c r="J714" s="322" t="s">
        <v>4135</v>
      </c>
    </row>
    <row r="715" spans="1:10" ht="21">
      <c r="A715" s="325" t="s">
        <v>5451</v>
      </c>
      <c r="B715" s="324" t="s">
        <v>5452</v>
      </c>
      <c r="C715" s="333">
        <v>3</v>
      </c>
      <c r="D715" s="324" t="s">
        <v>4138</v>
      </c>
      <c r="E715" s="324" t="s">
        <v>4112</v>
      </c>
      <c r="F715" s="326">
        <v>17</v>
      </c>
      <c r="G715" s="326">
        <v>52</v>
      </c>
      <c r="H715" s="324"/>
      <c r="I715" s="324" t="s">
        <v>4118</v>
      </c>
      <c r="J715" s="324"/>
    </row>
    <row r="716" spans="1:10">
      <c r="A716" s="327" t="s">
        <v>5453</v>
      </c>
      <c r="B716" s="322" t="s">
        <v>5454</v>
      </c>
      <c r="C716" s="332">
        <v>2</v>
      </c>
      <c r="D716" s="322" t="s">
        <v>5455</v>
      </c>
      <c r="E716" s="322" t="s">
        <v>4112</v>
      </c>
      <c r="F716" s="328">
        <v>17</v>
      </c>
      <c r="G716" s="328">
        <v>26</v>
      </c>
      <c r="H716" s="322"/>
      <c r="I716" s="322" t="s">
        <v>4114</v>
      </c>
      <c r="J716" s="322"/>
    </row>
    <row r="717" spans="1:10">
      <c r="A717" s="329" t="s">
        <v>5456</v>
      </c>
      <c r="B717" s="324" t="s">
        <v>5457</v>
      </c>
      <c r="C717" s="333" t="s">
        <v>5646</v>
      </c>
      <c r="D717" s="324" t="s">
        <v>4274</v>
      </c>
      <c r="E717" s="324" t="s">
        <v>4150</v>
      </c>
      <c r="F717" s="326">
        <v>14</v>
      </c>
      <c r="G717" s="326">
        <v>13</v>
      </c>
      <c r="H717" s="324"/>
      <c r="I717" s="324" t="s">
        <v>4264</v>
      </c>
      <c r="J717" s="324"/>
    </row>
    <row r="718" spans="1:10">
      <c r="A718" s="323" t="s">
        <v>5458</v>
      </c>
      <c r="B718" s="322" t="s">
        <v>5459</v>
      </c>
      <c r="C718" s="332">
        <v>2</v>
      </c>
      <c r="D718" s="322" t="s">
        <v>4274</v>
      </c>
      <c r="E718" s="322" t="s">
        <v>4112</v>
      </c>
      <c r="F718" s="328">
        <v>15</v>
      </c>
      <c r="G718" s="328">
        <v>27</v>
      </c>
      <c r="H718" s="322"/>
      <c r="I718" s="322" t="s">
        <v>4264</v>
      </c>
      <c r="J718" s="322"/>
    </row>
    <row r="719" spans="1:10">
      <c r="A719" s="325" t="s">
        <v>5460</v>
      </c>
      <c r="B719" s="324" t="s">
        <v>5461</v>
      </c>
      <c r="C719" s="333">
        <v>4</v>
      </c>
      <c r="D719" s="324" t="s">
        <v>4138</v>
      </c>
      <c r="E719" s="324" t="s">
        <v>4112</v>
      </c>
      <c r="F719" s="326">
        <v>12</v>
      </c>
      <c r="G719" s="326">
        <v>36</v>
      </c>
      <c r="H719" s="324"/>
      <c r="I719" s="324" t="s">
        <v>4139</v>
      </c>
      <c r="J719" s="324"/>
    </row>
    <row r="720" spans="1:10" ht="21">
      <c r="A720" s="327" t="s">
        <v>5462</v>
      </c>
      <c r="B720" s="322" t="s">
        <v>5463</v>
      </c>
      <c r="C720" s="332">
        <v>8</v>
      </c>
      <c r="D720" s="322" t="s">
        <v>4138</v>
      </c>
      <c r="E720" s="322" t="s">
        <v>4112</v>
      </c>
      <c r="F720" s="328">
        <v>13</v>
      </c>
      <c r="G720" s="328">
        <v>110</v>
      </c>
      <c r="H720" s="322"/>
      <c r="I720" s="322" t="s">
        <v>4139</v>
      </c>
      <c r="J720" s="322"/>
    </row>
    <row r="721" spans="1:10" ht="21">
      <c r="A721" s="325" t="s">
        <v>5464</v>
      </c>
      <c r="B721" s="324" t="s">
        <v>5465</v>
      </c>
      <c r="C721" s="333">
        <v>3</v>
      </c>
      <c r="D721" s="324" t="s">
        <v>4138</v>
      </c>
      <c r="E721" s="324" t="s">
        <v>4112</v>
      </c>
      <c r="F721" s="326">
        <v>12</v>
      </c>
      <c r="G721" s="326">
        <v>37</v>
      </c>
      <c r="H721" s="324"/>
      <c r="I721" s="324" t="s">
        <v>4139</v>
      </c>
      <c r="J721" s="324"/>
    </row>
    <row r="722" spans="1:10" ht="21">
      <c r="A722" s="323" t="s">
        <v>5466</v>
      </c>
      <c r="B722" s="322" t="s">
        <v>5467</v>
      </c>
      <c r="C722" s="332">
        <v>4</v>
      </c>
      <c r="D722" s="322" t="s">
        <v>4129</v>
      </c>
      <c r="E722" s="322" t="s">
        <v>4112</v>
      </c>
      <c r="F722" s="328">
        <v>11</v>
      </c>
      <c r="G722" s="328">
        <v>49</v>
      </c>
      <c r="H722" s="322"/>
      <c r="I722" s="322" t="s">
        <v>4130</v>
      </c>
      <c r="J722" s="322"/>
    </row>
    <row r="723" spans="1:10" ht="21">
      <c r="A723" s="329" t="s">
        <v>5468</v>
      </c>
      <c r="B723" s="324" t="s">
        <v>5469</v>
      </c>
      <c r="C723" s="333">
        <v>7</v>
      </c>
      <c r="D723" s="324" t="s">
        <v>4129</v>
      </c>
      <c r="E723" s="324" t="s">
        <v>4112</v>
      </c>
      <c r="F723" s="326">
        <v>12</v>
      </c>
      <c r="G723" s="326">
        <v>78</v>
      </c>
      <c r="H723" s="324"/>
      <c r="I723" s="324" t="s">
        <v>4130</v>
      </c>
      <c r="J723" s="324"/>
    </row>
    <row r="724" spans="1:10" ht="30">
      <c r="A724" s="323" t="s">
        <v>5470</v>
      </c>
      <c r="B724" s="322" t="s">
        <v>5471</v>
      </c>
      <c r="C724" s="332">
        <v>6</v>
      </c>
      <c r="D724" s="322" t="s">
        <v>4129</v>
      </c>
      <c r="E724" s="322" t="s">
        <v>4112</v>
      </c>
      <c r="F724" s="328">
        <v>12</v>
      </c>
      <c r="G724" s="328">
        <v>91</v>
      </c>
      <c r="H724" s="322"/>
      <c r="I724" s="322" t="s">
        <v>4130</v>
      </c>
      <c r="J724" s="322"/>
    </row>
    <row r="725" spans="1:10">
      <c r="A725" s="329" t="s">
        <v>5472</v>
      </c>
      <c r="B725" s="324" t="s">
        <v>5473</v>
      </c>
      <c r="C725" s="333">
        <v>3</v>
      </c>
      <c r="D725" s="324" t="s">
        <v>4132</v>
      </c>
      <c r="E725" s="324" t="s">
        <v>4112</v>
      </c>
      <c r="F725" s="326">
        <v>14</v>
      </c>
      <c r="G725" s="326">
        <v>39</v>
      </c>
      <c r="H725" s="324" t="s">
        <v>4113</v>
      </c>
      <c r="I725" s="324" t="s">
        <v>4166</v>
      </c>
      <c r="J725" s="324"/>
    </row>
    <row r="726" spans="1:10">
      <c r="A726" s="323" t="s">
        <v>5474</v>
      </c>
      <c r="B726" s="322" t="s">
        <v>5475</v>
      </c>
      <c r="C726" s="332">
        <v>1</v>
      </c>
      <c r="D726" s="322" t="s">
        <v>4138</v>
      </c>
      <c r="E726" s="322" t="s">
        <v>4112</v>
      </c>
      <c r="F726" s="328">
        <v>12</v>
      </c>
      <c r="G726" s="328">
        <v>22</v>
      </c>
      <c r="H726" s="322" t="s">
        <v>4113</v>
      </c>
      <c r="I726" s="322" t="s">
        <v>4158</v>
      </c>
      <c r="J726" s="322"/>
    </row>
    <row r="727" spans="1:10">
      <c r="A727" s="329" t="s">
        <v>5476</v>
      </c>
      <c r="B727" s="324" t="s">
        <v>5477</v>
      </c>
      <c r="C727" s="333" t="s">
        <v>5646</v>
      </c>
      <c r="D727" s="324" t="s">
        <v>4188</v>
      </c>
      <c r="E727" s="324" t="s">
        <v>4133</v>
      </c>
      <c r="F727" s="326">
        <v>5</v>
      </c>
      <c r="G727" s="326">
        <v>1</v>
      </c>
      <c r="H727" s="324" t="s">
        <v>4113</v>
      </c>
      <c r="I727" s="324" t="s">
        <v>4151</v>
      </c>
      <c r="J727" s="324"/>
    </row>
    <row r="728" spans="1:10">
      <c r="A728" s="323" t="s">
        <v>5478</v>
      </c>
      <c r="B728" s="322" t="s">
        <v>5479</v>
      </c>
      <c r="C728" s="332" t="s">
        <v>5644</v>
      </c>
      <c r="D728" s="322" t="s">
        <v>4138</v>
      </c>
      <c r="E728" s="322" t="s">
        <v>4112</v>
      </c>
      <c r="F728" s="328">
        <v>13</v>
      </c>
      <c r="G728" s="328">
        <v>13</v>
      </c>
      <c r="H728" s="322"/>
      <c r="I728" s="322" t="s">
        <v>4118</v>
      </c>
      <c r="J728" s="322"/>
    </row>
    <row r="729" spans="1:10">
      <c r="A729" s="329" t="s">
        <v>5480</v>
      </c>
      <c r="B729" s="324" t="s">
        <v>5480</v>
      </c>
      <c r="C729" s="333" t="s">
        <v>5645</v>
      </c>
      <c r="D729" s="324" t="s">
        <v>4149</v>
      </c>
      <c r="E729" s="324" t="s">
        <v>4175</v>
      </c>
      <c r="F729" s="326">
        <v>14</v>
      </c>
      <c r="G729" s="326">
        <v>2</v>
      </c>
      <c r="H729" s="324" t="s">
        <v>4113</v>
      </c>
      <c r="I729" s="324" t="s">
        <v>4151</v>
      </c>
      <c r="J729" s="324"/>
    </row>
    <row r="730" spans="1:10" ht="21">
      <c r="A730" s="327" t="s">
        <v>5481</v>
      </c>
      <c r="B730" s="322" t="s">
        <v>5481</v>
      </c>
      <c r="C730" s="332">
        <v>15</v>
      </c>
      <c r="D730" s="322" t="s">
        <v>5482</v>
      </c>
      <c r="E730" s="322" t="s">
        <v>4112</v>
      </c>
      <c r="F730" s="328">
        <v>16</v>
      </c>
      <c r="G730" s="328">
        <v>144</v>
      </c>
      <c r="H730" s="322"/>
      <c r="I730" s="322" t="s">
        <v>4118</v>
      </c>
      <c r="J730" s="322"/>
    </row>
    <row r="731" spans="1:10">
      <c r="A731" s="329" t="s">
        <v>5483</v>
      </c>
      <c r="B731" s="324" t="s">
        <v>5484</v>
      </c>
      <c r="C731" s="333">
        <v>4</v>
      </c>
      <c r="D731" s="324" t="s">
        <v>4233</v>
      </c>
      <c r="E731" s="324" t="s">
        <v>4112</v>
      </c>
      <c r="F731" s="326">
        <v>15</v>
      </c>
      <c r="G731" s="326">
        <v>66</v>
      </c>
      <c r="H731" s="324" t="s">
        <v>4113</v>
      </c>
      <c r="I731" s="324" t="s">
        <v>4139</v>
      </c>
      <c r="J731" s="324"/>
    </row>
    <row r="732" spans="1:10">
      <c r="A732" s="327" t="s">
        <v>5485</v>
      </c>
      <c r="B732" s="322" t="s">
        <v>5485</v>
      </c>
      <c r="C732" s="332">
        <v>28</v>
      </c>
      <c r="D732" s="322" t="s">
        <v>2918</v>
      </c>
      <c r="E732" s="322" t="s">
        <v>4133</v>
      </c>
      <c r="F732" s="328">
        <v>22</v>
      </c>
      <c r="G732" s="328">
        <v>475</v>
      </c>
      <c r="H732" s="322" t="s">
        <v>4113</v>
      </c>
      <c r="I732" s="322" t="s">
        <v>4118</v>
      </c>
      <c r="J732" s="322"/>
    </row>
    <row r="733" spans="1:10">
      <c r="A733" s="329" t="s">
        <v>5486</v>
      </c>
      <c r="B733" s="324" t="s">
        <v>5487</v>
      </c>
      <c r="C733" s="333">
        <v>9</v>
      </c>
      <c r="D733" s="324" t="s">
        <v>4188</v>
      </c>
      <c r="E733" s="324" t="s">
        <v>4170</v>
      </c>
      <c r="F733" s="326">
        <v>16</v>
      </c>
      <c r="G733" s="326">
        <v>138</v>
      </c>
      <c r="H733" s="324"/>
      <c r="I733" s="324" t="s">
        <v>4460</v>
      </c>
      <c r="J733" s="324"/>
    </row>
    <row r="734" spans="1:10">
      <c r="A734" s="323" t="s">
        <v>5488</v>
      </c>
      <c r="B734" s="322" t="s">
        <v>5489</v>
      </c>
      <c r="C734" s="332">
        <v>1</v>
      </c>
      <c r="D734" s="322" t="s">
        <v>5490</v>
      </c>
      <c r="E734" s="322" t="s">
        <v>4112</v>
      </c>
      <c r="F734" s="328">
        <v>14</v>
      </c>
      <c r="G734" s="328">
        <v>40</v>
      </c>
      <c r="H734" s="322"/>
      <c r="I734" s="322" t="s">
        <v>4460</v>
      </c>
      <c r="J734" s="322"/>
    </row>
    <row r="735" spans="1:10">
      <c r="A735" s="325" t="s">
        <v>5491</v>
      </c>
      <c r="B735" s="324" t="s">
        <v>5492</v>
      </c>
      <c r="C735" s="333" t="s">
        <v>5644</v>
      </c>
      <c r="D735" s="324" t="s">
        <v>5490</v>
      </c>
      <c r="E735" s="324" t="s">
        <v>4112</v>
      </c>
      <c r="F735" s="326">
        <v>12</v>
      </c>
      <c r="G735" s="326">
        <v>22</v>
      </c>
      <c r="H735" s="324"/>
      <c r="I735" s="324" t="s">
        <v>4460</v>
      </c>
      <c r="J735" s="324"/>
    </row>
    <row r="736" spans="1:10">
      <c r="A736" s="323" t="s">
        <v>5493</v>
      </c>
      <c r="B736" s="322" t="s">
        <v>5493</v>
      </c>
      <c r="C736" s="332">
        <v>5</v>
      </c>
      <c r="D736" s="322" t="s">
        <v>5494</v>
      </c>
      <c r="E736" s="322" t="s">
        <v>4112</v>
      </c>
      <c r="F736" s="328">
        <v>14</v>
      </c>
      <c r="G736" s="328">
        <v>95</v>
      </c>
      <c r="H736" s="322"/>
      <c r="I736" s="322" t="s">
        <v>4158</v>
      </c>
      <c r="J736" s="322"/>
    </row>
    <row r="737" spans="1:10">
      <c r="A737" s="329" t="s">
        <v>5495</v>
      </c>
      <c r="B737" s="324" t="s">
        <v>5496</v>
      </c>
      <c r="C737" s="333">
        <v>2</v>
      </c>
      <c r="D737" s="324" t="s">
        <v>4202</v>
      </c>
      <c r="E737" s="324" t="s">
        <v>4133</v>
      </c>
      <c r="F737" s="326">
        <v>12</v>
      </c>
      <c r="G737" s="326">
        <v>33</v>
      </c>
      <c r="H737" s="324"/>
      <c r="I737" s="324" t="s">
        <v>4151</v>
      </c>
      <c r="J737" s="324"/>
    </row>
    <row r="738" spans="1:10" ht="21">
      <c r="A738" s="323" t="s">
        <v>5497</v>
      </c>
      <c r="B738" s="322" t="s">
        <v>5498</v>
      </c>
      <c r="C738" s="332">
        <v>30</v>
      </c>
      <c r="D738" s="322" t="s">
        <v>4400</v>
      </c>
      <c r="E738" s="322" t="s">
        <v>4392</v>
      </c>
      <c r="F738" s="328">
        <v>25</v>
      </c>
      <c r="G738" s="328">
        <v>676</v>
      </c>
      <c r="H738" s="322"/>
      <c r="I738" s="322" t="s">
        <v>4151</v>
      </c>
      <c r="J738" s="322" t="s">
        <v>4135</v>
      </c>
    </row>
    <row r="739" spans="1:10" ht="21">
      <c r="A739" s="325" t="s">
        <v>5499</v>
      </c>
      <c r="B739" s="324" t="s">
        <v>5500</v>
      </c>
      <c r="C739" s="333">
        <v>2</v>
      </c>
      <c r="D739" s="324" t="s">
        <v>4129</v>
      </c>
      <c r="E739" s="324" t="s">
        <v>4112</v>
      </c>
      <c r="F739" s="326">
        <v>15</v>
      </c>
      <c r="G739" s="326">
        <v>45</v>
      </c>
      <c r="H739" s="324"/>
      <c r="I739" s="324" t="s">
        <v>4203</v>
      </c>
      <c r="J739" s="324"/>
    </row>
    <row r="740" spans="1:10">
      <c r="A740" s="323" t="s">
        <v>5501</v>
      </c>
      <c r="B740" s="322" t="s">
        <v>5502</v>
      </c>
      <c r="C740" s="332">
        <v>5</v>
      </c>
      <c r="D740" s="322" t="s">
        <v>4132</v>
      </c>
      <c r="E740" s="322" t="s">
        <v>4133</v>
      </c>
      <c r="F740" s="328">
        <v>15</v>
      </c>
      <c r="G740" s="328">
        <v>75</v>
      </c>
      <c r="H740" s="322" t="s">
        <v>4113</v>
      </c>
      <c r="I740" s="322" t="s">
        <v>4118</v>
      </c>
      <c r="J740" s="322"/>
    </row>
    <row r="741" spans="1:10" ht="21">
      <c r="A741" s="325" t="s">
        <v>5503</v>
      </c>
      <c r="B741" s="324" t="s">
        <v>5504</v>
      </c>
      <c r="C741" s="333">
        <v>23</v>
      </c>
      <c r="D741" s="324" t="s">
        <v>4210</v>
      </c>
      <c r="E741" s="324" t="s">
        <v>4392</v>
      </c>
      <c r="F741" s="326">
        <v>19</v>
      </c>
      <c r="G741" s="326">
        <v>264</v>
      </c>
      <c r="H741" s="324" t="s">
        <v>4113</v>
      </c>
      <c r="I741" s="324" t="s">
        <v>4214</v>
      </c>
      <c r="J741" s="324"/>
    </row>
    <row r="742" spans="1:10">
      <c r="A742" s="327" t="s">
        <v>5505</v>
      </c>
      <c r="B742" s="322" t="s">
        <v>5506</v>
      </c>
      <c r="C742" s="332">
        <v>20</v>
      </c>
      <c r="D742" s="322" t="s">
        <v>4138</v>
      </c>
      <c r="E742" s="322" t="s">
        <v>4170</v>
      </c>
      <c r="F742" s="328">
        <v>14</v>
      </c>
      <c r="G742" s="328">
        <v>297</v>
      </c>
      <c r="H742" s="322" t="s">
        <v>4113</v>
      </c>
      <c r="I742" s="322" t="s">
        <v>4158</v>
      </c>
      <c r="J742" s="322"/>
    </row>
    <row r="743" spans="1:10">
      <c r="A743" s="329" t="s">
        <v>5507</v>
      </c>
      <c r="B743" s="324" t="s">
        <v>5507</v>
      </c>
      <c r="C743" s="333" t="s">
        <v>5646</v>
      </c>
      <c r="D743" s="324" t="s">
        <v>5057</v>
      </c>
      <c r="E743" s="324" t="s">
        <v>4112</v>
      </c>
      <c r="F743" s="326">
        <v>13</v>
      </c>
      <c r="G743" s="326">
        <v>13</v>
      </c>
      <c r="H743" s="324"/>
      <c r="I743" s="324" t="s">
        <v>4114</v>
      </c>
      <c r="J743" s="324"/>
    </row>
    <row r="744" spans="1:10">
      <c r="A744" s="323" t="s">
        <v>5508</v>
      </c>
      <c r="B744" s="322" t="s">
        <v>5509</v>
      </c>
      <c r="C744" s="332">
        <v>5</v>
      </c>
      <c r="D744" s="322" t="s">
        <v>4188</v>
      </c>
      <c r="E744" s="322" t="s">
        <v>4133</v>
      </c>
      <c r="F744" s="328">
        <v>15</v>
      </c>
      <c r="G744" s="328">
        <v>136</v>
      </c>
      <c r="H744" s="322" t="s">
        <v>4134</v>
      </c>
      <c r="I744" s="322" t="s">
        <v>4151</v>
      </c>
      <c r="J744" s="322"/>
    </row>
    <row r="745" spans="1:10" ht="30">
      <c r="A745" s="329" t="s">
        <v>5510</v>
      </c>
      <c r="B745" s="324" t="s">
        <v>5511</v>
      </c>
      <c r="C745" s="333">
        <v>5</v>
      </c>
      <c r="D745" s="324" t="s">
        <v>4263</v>
      </c>
      <c r="E745" s="324" t="s">
        <v>4112</v>
      </c>
      <c r="F745" s="326">
        <v>15</v>
      </c>
      <c r="G745" s="326">
        <v>76</v>
      </c>
      <c r="H745" s="324"/>
      <c r="I745" s="324" t="s">
        <v>4158</v>
      </c>
      <c r="J745" s="324"/>
    </row>
    <row r="746" spans="1:10">
      <c r="A746" s="327" t="s">
        <v>5512</v>
      </c>
      <c r="B746" s="322" t="s">
        <v>5513</v>
      </c>
      <c r="C746" s="332">
        <v>0</v>
      </c>
      <c r="D746" s="322" t="s">
        <v>4129</v>
      </c>
      <c r="E746" s="322" t="s">
        <v>4112</v>
      </c>
      <c r="F746" s="328">
        <v>11</v>
      </c>
      <c r="G746" s="328">
        <v>9</v>
      </c>
      <c r="H746" s="322"/>
      <c r="I746" s="322" t="s">
        <v>4130</v>
      </c>
      <c r="J746" s="322"/>
    </row>
    <row r="747" spans="1:10">
      <c r="A747" s="329" t="s">
        <v>5514</v>
      </c>
      <c r="B747" s="324" t="s">
        <v>5514</v>
      </c>
      <c r="C747" s="333">
        <v>1</v>
      </c>
      <c r="D747" s="324" t="s">
        <v>5515</v>
      </c>
      <c r="E747" s="324" t="s">
        <v>4112</v>
      </c>
      <c r="F747" s="326">
        <v>15</v>
      </c>
      <c r="G747" s="326">
        <v>33</v>
      </c>
      <c r="H747" s="324"/>
      <c r="I747" s="324" t="s">
        <v>4264</v>
      </c>
      <c r="J747" s="324"/>
    </row>
    <row r="748" spans="1:10">
      <c r="A748" s="327" t="s">
        <v>5516</v>
      </c>
      <c r="B748" s="322" t="s">
        <v>5516</v>
      </c>
      <c r="C748" s="332">
        <v>30</v>
      </c>
      <c r="D748" s="322" t="s">
        <v>2918</v>
      </c>
      <c r="E748" s="322" t="s">
        <v>4392</v>
      </c>
      <c r="F748" s="328">
        <v>25</v>
      </c>
      <c r="G748" s="328">
        <v>615</v>
      </c>
      <c r="H748" s="322" t="s">
        <v>4113</v>
      </c>
      <c r="I748" s="322" t="s">
        <v>4158</v>
      </c>
      <c r="J748" s="322"/>
    </row>
    <row r="749" spans="1:10">
      <c r="A749" s="329" t="s">
        <v>5517</v>
      </c>
      <c r="B749" s="324" t="s">
        <v>5518</v>
      </c>
      <c r="C749" s="333">
        <v>1</v>
      </c>
      <c r="D749" s="324" t="s">
        <v>4149</v>
      </c>
      <c r="E749" s="324" t="s">
        <v>4133</v>
      </c>
      <c r="F749" s="326">
        <v>12</v>
      </c>
      <c r="G749" s="326">
        <v>37</v>
      </c>
      <c r="H749" s="324"/>
      <c r="I749" s="324" t="s">
        <v>4151</v>
      </c>
      <c r="J749" s="324"/>
    </row>
    <row r="750" spans="1:10" ht="30">
      <c r="A750" s="323" t="s">
        <v>5519</v>
      </c>
      <c r="B750" s="322" t="s">
        <v>5520</v>
      </c>
      <c r="C750" s="332">
        <v>2</v>
      </c>
      <c r="D750" s="322" t="s">
        <v>4149</v>
      </c>
      <c r="E750" s="322" t="s">
        <v>4133</v>
      </c>
      <c r="F750" s="328">
        <v>12</v>
      </c>
      <c r="G750" s="328">
        <v>52</v>
      </c>
      <c r="H750" s="322"/>
      <c r="I750" s="322" t="s">
        <v>4151</v>
      </c>
      <c r="J750" s="322"/>
    </row>
    <row r="751" spans="1:10" ht="21">
      <c r="A751" s="329" t="s">
        <v>5521</v>
      </c>
      <c r="B751" s="324" t="s">
        <v>5522</v>
      </c>
      <c r="C751" s="333">
        <v>4</v>
      </c>
      <c r="D751" s="324" t="s">
        <v>4372</v>
      </c>
      <c r="E751" s="324" t="s">
        <v>4112</v>
      </c>
      <c r="F751" s="326">
        <v>12</v>
      </c>
      <c r="G751" s="326">
        <v>120</v>
      </c>
      <c r="H751" s="324"/>
      <c r="I751" s="324" t="s">
        <v>4214</v>
      </c>
      <c r="J751" s="324"/>
    </row>
    <row r="752" spans="1:10">
      <c r="A752" s="327" t="s">
        <v>5523</v>
      </c>
      <c r="B752" s="322" t="s">
        <v>5523</v>
      </c>
      <c r="C752" s="332">
        <v>16</v>
      </c>
      <c r="D752" s="322" t="s">
        <v>4117</v>
      </c>
      <c r="E752" s="322" t="s">
        <v>4112</v>
      </c>
      <c r="F752" s="328">
        <v>20</v>
      </c>
      <c r="G752" s="328">
        <v>127</v>
      </c>
      <c r="H752" s="322" t="s">
        <v>4113</v>
      </c>
      <c r="I752" s="322" t="s">
        <v>4118</v>
      </c>
      <c r="J752" s="322"/>
    </row>
    <row r="753" spans="1:10">
      <c r="A753" s="329" t="s">
        <v>5524</v>
      </c>
      <c r="B753" s="324" t="s">
        <v>5524</v>
      </c>
      <c r="C753" s="333">
        <v>5</v>
      </c>
      <c r="D753" s="324" t="s">
        <v>4142</v>
      </c>
      <c r="E753" s="324" t="s">
        <v>4133</v>
      </c>
      <c r="F753" s="326">
        <v>15</v>
      </c>
      <c r="G753" s="326">
        <v>85</v>
      </c>
      <c r="H753" s="324"/>
      <c r="I753" s="324" t="s">
        <v>4139</v>
      </c>
      <c r="J753" s="324"/>
    </row>
    <row r="754" spans="1:10" ht="21">
      <c r="A754" s="327" t="s">
        <v>5525</v>
      </c>
      <c r="B754" s="322" t="s">
        <v>5526</v>
      </c>
      <c r="C754" s="332">
        <v>8</v>
      </c>
      <c r="D754" s="322" t="s">
        <v>4142</v>
      </c>
      <c r="E754" s="322" t="s">
        <v>4392</v>
      </c>
      <c r="F754" s="328">
        <v>17</v>
      </c>
      <c r="G754" s="328">
        <v>227</v>
      </c>
      <c r="H754" s="322"/>
      <c r="I754" s="322" t="s">
        <v>4151</v>
      </c>
      <c r="J754" s="322"/>
    </row>
    <row r="755" spans="1:10">
      <c r="A755" s="325" t="s">
        <v>5527</v>
      </c>
      <c r="B755" s="324" t="s">
        <v>5528</v>
      </c>
      <c r="C755" s="333" t="s">
        <v>5644</v>
      </c>
      <c r="D755" s="324" t="s">
        <v>5529</v>
      </c>
      <c r="E755" s="324" t="s">
        <v>4112</v>
      </c>
      <c r="F755" s="326">
        <v>17</v>
      </c>
      <c r="G755" s="326">
        <v>22</v>
      </c>
      <c r="H755" s="324"/>
      <c r="I755" s="324" t="s">
        <v>4339</v>
      </c>
      <c r="J755" s="324"/>
    </row>
    <row r="756" spans="1:10">
      <c r="A756" s="327" t="s">
        <v>5530</v>
      </c>
      <c r="B756" s="322" t="s">
        <v>5531</v>
      </c>
      <c r="C756" s="332">
        <v>2</v>
      </c>
      <c r="D756" s="322" t="s">
        <v>5529</v>
      </c>
      <c r="E756" s="322" t="s">
        <v>4112</v>
      </c>
      <c r="F756" s="328">
        <v>17</v>
      </c>
      <c r="G756" s="328">
        <v>33</v>
      </c>
      <c r="H756" s="322"/>
      <c r="I756" s="322" t="s">
        <v>4166</v>
      </c>
      <c r="J756" s="322"/>
    </row>
    <row r="757" spans="1:10">
      <c r="A757" s="329" t="s">
        <v>5532</v>
      </c>
      <c r="B757" s="324" t="s">
        <v>5533</v>
      </c>
      <c r="C757" s="333" t="s">
        <v>5644</v>
      </c>
      <c r="D757" s="324" t="s">
        <v>5534</v>
      </c>
      <c r="E757" s="324" t="s">
        <v>4112</v>
      </c>
      <c r="F757" s="326">
        <v>11</v>
      </c>
      <c r="G757" s="326">
        <v>11</v>
      </c>
      <c r="H757" s="324"/>
      <c r="I757" s="324" t="s">
        <v>4139</v>
      </c>
      <c r="J757" s="324"/>
    </row>
    <row r="758" spans="1:10">
      <c r="A758" s="323" t="s">
        <v>5535</v>
      </c>
      <c r="B758" s="322" t="s">
        <v>5536</v>
      </c>
      <c r="C758" s="332">
        <v>5</v>
      </c>
      <c r="D758" s="322" t="s">
        <v>4129</v>
      </c>
      <c r="E758" s="322" t="s">
        <v>4112</v>
      </c>
      <c r="F758" s="328">
        <v>12</v>
      </c>
      <c r="G758" s="328">
        <v>40</v>
      </c>
      <c r="H758" s="322"/>
      <c r="I758" s="322" t="s">
        <v>4130</v>
      </c>
      <c r="J758" s="322"/>
    </row>
    <row r="759" spans="1:10" ht="21">
      <c r="A759" s="325" t="s">
        <v>5537</v>
      </c>
      <c r="B759" s="324" t="s">
        <v>5538</v>
      </c>
      <c r="C759" s="333">
        <v>6</v>
      </c>
      <c r="D759" s="324" t="s">
        <v>4142</v>
      </c>
      <c r="E759" s="324" t="s">
        <v>4133</v>
      </c>
      <c r="F759" s="326">
        <v>15</v>
      </c>
      <c r="G759" s="326">
        <v>90</v>
      </c>
      <c r="H759" s="324" t="s">
        <v>4113</v>
      </c>
      <c r="I759" s="324" t="s">
        <v>4139</v>
      </c>
      <c r="J759" s="324"/>
    </row>
    <row r="760" spans="1:10">
      <c r="A760" s="323" t="s">
        <v>5539</v>
      </c>
      <c r="B760" s="322" t="s">
        <v>5540</v>
      </c>
      <c r="C760" s="332">
        <v>3</v>
      </c>
      <c r="D760" s="322" t="s">
        <v>4397</v>
      </c>
      <c r="E760" s="322" t="s">
        <v>4112</v>
      </c>
      <c r="F760" s="328">
        <v>14</v>
      </c>
      <c r="G760" s="328">
        <v>32</v>
      </c>
      <c r="H760" s="322" t="s">
        <v>4134</v>
      </c>
      <c r="I760" s="322" t="s">
        <v>4158</v>
      </c>
      <c r="J760" s="322"/>
    </row>
    <row r="761" spans="1:10">
      <c r="A761" s="329" t="s">
        <v>5541</v>
      </c>
      <c r="B761" s="324" t="s">
        <v>5542</v>
      </c>
      <c r="C761" s="333">
        <v>6</v>
      </c>
      <c r="D761" s="324" t="s">
        <v>4210</v>
      </c>
      <c r="E761" s="324" t="s">
        <v>4112</v>
      </c>
      <c r="F761" s="326">
        <v>14</v>
      </c>
      <c r="G761" s="326">
        <v>104</v>
      </c>
      <c r="H761" s="324" t="s">
        <v>4113</v>
      </c>
      <c r="I761" s="324" t="s">
        <v>4214</v>
      </c>
      <c r="J761" s="324"/>
    </row>
    <row r="762" spans="1:10">
      <c r="A762" s="323" t="s">
        <v>5543</v>
      </c>
      <c r="B762" s="322" t="s">
        <v>5544</v>
      </c>
      <c r="C762" s="332">
        <v>5</v>
      </c>
      <c r="D762" s="322" t="s">
        <v>4149</v>
      </c>
      <c r="E762" s="322" t="s">
        <v>4170</v>
      </c>
      <c r="F762" s="328">
        <v>13</v>
      </c>
      <c r="G762" s="328">
        <v>95</v>
      </c>
      <c r="H762" s="322"/>
      <c r="I762" s="322" t="s">
        <v>4151</v>
      </c>
      <c r="J762" s="322"/>
    </row>
    <row r="763" spans="1:10">
      <c r="A763" s="329" t="s">
        <v>5545</v>
      </c>
      <c r="B763" s="324" t="s">
        <v>5545</v>
      </c>
      <c r="C763" s="333" t="s">
        <v>5646</v>
      </c>
      <c r="D763" s="324" t="s">
        <v>4202</v>
      </c>
      <c r="E763" s="324" t="s">
        <v>4112</v>
      </c>
      <c r="F763" s="326">
        <v>15</v>
      </c>
      <c r="G763" s="326">
        <v>16</v>
      </c>
      <c r="H763" s="324"/>
      <c r="I763" s="324" t="s">
        <v>4166</v>
      </c>
      <c r="J763" s="324"/>
    </row>
    <row r="764" spans="1:10" ht="21">
      <c r="A764" s="327" t="s">
        <v>5546</v>
      </c>
      <c r="B764" s="322" t="s">
        <v>5547</v>
      </c>
      <c r="C764" s="332" t="s">
        <v>5646</v>
      </c>
      <c r="D764" s="322" t="s">
        <v>5548</v>
      </c>
      <c r="E764" s="322" t="s">
        <v>4112</v>
      </c>
      <c r="F764" s="328">
        <v>16</v>
      </c>
      <c r="G764" s="328">
        <v>22</v>
      </c>
      <c r="H764" s="322"/>
      <c r="I764" s="322" t="s">
        <v>4139</v>
      </c>
      <c r="J764" s="322"/>
    </row>
    <row r="765" spans="1:10" ht="21">
      <c r="A765" s="325" t="s">
        <v>5549</v>
      </c>
      <c r="B765" s="324" t="s">
        <v>5550</v>
      </c>
      <c r="C765" s="333">
        <v>1</v>
      </c>
      <c r="D765" s="324" t="s">
        <v>5548</v>
      </c>
      <c r="E765" s="324" t="s">
        <v>4112</v>
      </c>
      <c r="F765" s="326">
        <v>10</v>
      </c>
      <c r="G765" s="326">
        <v>33</v>
      </c>
      <c r="H765" s="324"/>
      <c r="I765" s="324" t="s">
        <v>4139</v>
      </c>
      <c r="J765" s="324"/>
    </row>
    <row r="766" spans="1:10">
      <c r="A766" s="323" t="s">
        <v>5551</v>
      </c>
      <c r="B766" s="322" t="s">
        <v>5551</v>
      </c>
      <c r="C766" s="332">
        <v>7</v>
      </c>
      <c r="D766" s="322" t="s">
        <v>4263</v>
      </c>
      <c r="E766" s="322" t="s">
        <v>4112</v>
      </c>
      <c r="F766" s="328">
        <v>10</v>
      </c>
      <c r="G766" s="328">
        <v>90</v>
      </c>
      <c r="H766" s="322"/>
      <c r="I766" s="322" t="s">
        <v>4118</v>
      </c>
      <c r="J766" s="322"/>
    </row>
    <row r="767" spans="1:10">
      <c r="A767" s="329" t="s">
        <v>5552</v>
      </c>
      <c r="B767" s="324" t="s">
        <v>5552</v>
      </c>
      <c r="C767" s="333" t="s">
        <v>5644</v>
      </c>
      <c r="D767" s="324" t="s">
        <v>5553</v>
      </c>
      <c r="E767" s="324" t="s">
        <v>4112</v>
      </c>
      <c r="F767" s="326">
        <v>11</v>
      </c>
      <c r="G767" s="326">
        <v>13</v>
      </c>
      <c r="H767" s="324"/>
      <c r="I767" s="324" t="s">
        <v>4158</v>
      </c>
      <c r="J767" s="324"/>
    </row>
    <row r="768" spans="1:10">
      <c r="A768" s="323" t="s">
        <v>5554</v>
      </c>
      <c r="B768" s="322" t="s">
        <v>5554</v>
      </c>
      <c r="C768" s="332">
        <v>5</v>
      </c>
      <c r="D768" s="322" t="s">
        <v>2586</v>
      </c>
      <c r="E768" s="322" t="s">
        <v>4133</v>
      </c>
      <c r="F768" s="328">
        <v>15</v>
      </c>
      <c r="G768" s="328">
        <v>84</v>
      </c>
      <c r="H768" s="322"/>
      <c r="I768" s="322" t="s">
        <v>4158</v>
      </c>
      <c r="J768" s="322"/>
    </row>
    <row r="769" spans="1:10">
      <c r="A769" s="325" t="s">
        <v>5555</v>
      </c>
      <c r="B769" s="324" t="s">
        <v>5556</v>
      </c>
      <c r="C769" s="333">
        <v>9</v>
      </c>
      <c r="D769" s="324" t="s">
        <v>2586</v>
      </c>
      <c r="E769" s="324" t="s">
        <v>4133</v>
      </c>
      <c r="F769" s="326">
        <v>16</v>
      </c>
      <c r="G769" s="326">
        <v>138</v>
      </c>
      <c r="H769" s="324"/>
      <c r="I769" s="324" t="s">
        <v>4158</v>
      </c>
      <c r="J769" s="324"/>
    </row>
    <row r="770" spans="1:10">
      <c r="A770" s="327" t="s">
        <v>5557</v>
      </c>
      <c r="B770" s="322" t="s">
        <v>5558</v>
      </c>
      <c r="C770" s="332">
        <v>11</v>
      </c>
      <c r="D770" s="322" t="s">
        <v>2586</v>
      </c>
      <c r="E770" s="322" t="s">
        <v>4133</v>
      </c>
      <c r="F770" s="328">
        <v>17</v>
      </c>
      <c r="G770" s="328">
        <v>97</v>
      </c>
      <c r="H770" s="322"/>
      <c r="I770" s="322" t="s">
        <v>4158</v>
      </c>
      <c r="J770" s="322"/>
    </row>
    <row r="771" spans="1:10">
      <c r="A771" s="325" t="s">
        <v>5559</v>
      </c>
      <c r="B771" s="324" t="s">
        <v>5560</v>
      </c>
      <c r="C771" s="333">
        <v>13</v>
      </c>
      <c r="D771" s="324" t="s">
        <v>2586</v>
      </c>
      <c r="E771" s="324" t="s">
        <v>4170</v>
      </c>
      <c r="F771" s="326">
        <v>15</v>
      </c>
      <c r="G771" s="326">
        <v>172</v>
      </c>
      <c r="H771" s="324"/>
      <c r="I771" s="324" t="s">
        <v>4158</v>
      </c>
      <c r="J771" s="324"/>
    </row>
    <row r="772" spans="1:10">
      <c r="A772" s="327" t="s">
        <v>5561</v>
      </c>
      <c r="B772" s="322" t="s">
        <v>5562</v>
      </c>
      <c r="C772" s="332">
        <v>7</v>
      </c>
      <c r="D772" s="322" t="s">
        <v>2586</v>
      </c>
      <c r="E772" s="322" t="s">
        <v>4133</v>
      </c>
      <c r="F772" s="328">
        <v>15</v>
      </c>
      <c r="G772" s="328">
        <v>94</v>
      </c>
      <c r="H772" s="322"/>
      <c r="I772" s="322" t="s">
        <v>4158</v>
      </c>
      <c r="J772" s="322"/>
    </row>
    <row r="773" spans="1:10">
      <c r="A773" s="329" t="s">
        <v>5563</v>
      </c>
      <c r="B773" s="324" t="s">
        <v>5564</v>
      </c>
      <c r="C773" s="333">
        <v>14</v>
      </c>
      <c r="D773" s="324" t="s">
        <v>4138</v>
      </c>
      <c r="E773" s="324" t="s">
        <v>4133</v>
      </c>
      <c r="F773" s="326">
        <v>19</v>
      </c>
      <c r="G773" s="326">
        <v>187</v>
      </c>
      <c r="H773" s="324" t="s">
        <v>4113</v>
      </c>
      <c r="I773" s="324" t="s">
        <v>4118</v>
      </c>
      <c r="J773" s="324" t="s">
        <v>4135</v>
      </c>
    </row>
    <row r="774" spans="1:10">
      <c r="A774" s="323" t="s">
        <v>5565</v>
      </c>
      <c r="B774" s="322" t="s">
        <v>5566</v>
      </c>
      <c r="C774" s="332">
        <v>13</v>
      </c>
      <c r="D774" s="322" t="s">
        <v>4132</v>
      </c>
      <c r="E774" s="322" t="s">
        <v>4133</v>
      </c>
      <c r="F774" s="328">
        <v>18</v>
      </c>
      <c r="G774" s="328">
        <v>180</v>
      </c>
      <c r="H774" s="322" t="s">
        <v>4113</v>
      </c>
      <c r="I774" s="322" t="s">
        <v>4118</v>
      </c>
      <c r="J774" s="322" t="s">
        <v>4135</v>
      </c>
    </row>
    <row r="775" spans="1:10">
      <c r="A775" s="329" t="s">
        <v>5567</v>
      </c>
      <c r="B775" s="324" t="s">
        <v>5568</v>
      </c>
      <c r="C775" s="333">
        <v>5</v>
      </c>
      <c r="D775" s="324" t="s">
        <v>4138</v>
      </c>
      <c r="E775" s="324" t="s">
        <v>4133</v>
      </c>
      <c r="F775" s="326">
        <v>15</v>
      </c>
      <c r="G775" s="326">
        <v>93</v>
      </c>
      <c r="H775" s="324" t="s">
        <v>4113</v>
      </c>
      <c r="I775" s="324" t="s">
        <v>4139</v>
      </c>
      <c r="J775" s="324"/>
    </row>
    <row r="776" spans="1:10">
      <c r="A776" s="323" t="s">
        <v>5569</v>
      </c>
      <c r="B776" s="322" t="s">
        <v>5570</v>
      </c>
      <c r="C776" s="332">
        <v>8</v>
      </c>
      <c r="D776" s="322" t="s">
        <v>4149</v>
      </c>
      <c r="E776" s="322" t="s">
        <v>4170</v>
      </c>
      <c r="F776" s="328">
        <v>13</v>
      </c>
      <c r="G776" s="328">
        <v>136</v>
      </c>
      <c r="H776" s="322"/>
      <c r="I776" s="322" t="s">
        <v>4151</v>
      </c>
      <c r="J776" s="322"/>
    </row>
    <row r="777" spans="1:10">
      <c r="A777" s="325" t="s">
        <v>5571</v>
      </c>
      <c r="B777" s="324" t="s">
        <v>5571</v>
      </c>
      <c r="C777" s="333">
        <v>16</v>
      </c>
      <c r="D777" s="324" t="s">
        <v>2918</v>
      </c>
      <c r="E777" s="324" t="s">
        <v>4392</v>
      </c>
      <c r="F777" s="326">
        <v>18</v>
      </c>
      <c r="G777" s="326">
        <v>165</v>
      </c>
      <c r="H777" s="324"/>
      <c r="I777" s="324" t="s">
        <v>4139</v>
      </c>
      <c r="J777" s="324"/>
    </row>
    <row r="778" spans="1:10">
      <c r="A778" s="323" t="s">
        <v>5572</v>
      </c>
      <c r="B778" s="322" t="s">
        <v>5572</v>
      </c>
      <c r="C778" s="332">
        <v>9</v>
      </c>
      <c r="D778" s="322" t="s">
        <v>4132</v>
      </c>
      <c r="E778" s="322" t="s">
        <v>4133</v>
      </c>
      <c r="F778" s="328">
        <v>15</v>
      </c>
      <c r="G778" s="328">
        <v>127</v>
      </c>
      <c r="H778" s="322"/>
      <c r="I778" s="322" t="s">
        <v>4118</v>
      </c>
      <c r="J778" s="322"/>
    </row>
    <row r="779" spans="1:10">
      <c r="A779" s="329" t="s">
        <v>5573</v>
      </c>
      <c r="B779" s="324" t="s">
        <v>5573</v>
      </c>
      <c r="C779" s="333">
        <v>13</v>
      </c>
      <c r="D779" s="324" t="s">
        <v>4194</v>
      </c>
      <c r="E779" s="324" t="s">
        <v>4112</v>
      </c>
      <c r="F779" s="326">
        <v>19</v>
      </c>
      <c r="G779" s="326">
        <v>153</v>
      </c>
      <c r="H779" s="324" t="s">
        <v>4113</v>
      </c>
      <c r="I779" s="324" t="s">
        <v>4139</v>
      </c>
      <c r="J779" s="324"/>
    </row>
    <row r="780" spans="1:10">
      <c r="A780" s="323" t="s">
        <v>5574</v>
      </c>
      <c r="B780" s="322" t="s">
        <v>5575</v>
      </c>
      <c r="C780" s="332" t="s">
        <v>5644</v>
      </c>
      <c r="D780" s="322" t="s">
        <v>4149</v>
      </c>
      <c r="E780" s="322" t="s">
        <v>4133</v>
      </c>
      <c r="F780" s="328">
        <v>10</v>
      </c>
      <c r="G780" s="328">
        <v>15</v>
      </c>
      <c r="H780" s="322"/>
      <c r="I780" s="322" t="s">
        <v>4151</v>
      </c>
      <c r="J780" s="322"/>
    </row>
    <row r="781" spans="1:10">
      <c r="A781" s="325" t="s">
        <v>5576</v>
      </c>
      <c r="B781" s="324" t="s">
        <v>5576</v>
      </c>
      <c r="C781" s="333">
        <v>13</v>
      </c>
      <c r="D781" s="324" t="s">
        <v>4263</v>
      </c>
      <c r="E781" s="324" t="s">
        <v>4112</v>
      </c>
      <c r="F781" s="326">
        <v>14</v>
      </c>
      <c r="G781" s="326">
        <v>126</v>
      </c>
      <c r="H781" s="324"/>
      <c r="I781" s="324" t="s">
        <v>4166</v>
      </c>
      <c r="J781" s="324"/>
    </row>
    <row r="782" spans="1:10">
      <c r="A782" s="323" t="s">
        <v>5577</v>
      </c>
      <c r="B782" s="322" t="s">
        <v>5577</v>
      </c>
      <c r="C782" s="332">
        <v>13</v>
      </c>
      <c r="D782" s="322" t="s">
        <v>5482</v>
      </c>
      <c r="E782" s="322" t="s">
        <v>4112</v>
      </c>
      <c r="F782" s="328">
        <v>16</v>
      </c>
      <c r="G782" s="328">
        <v>144</v>
      </c>
      <c r="H782" s="322"/>
      <c r="I782" s="322" t="s">
        <v>4118</v>
      </c>
      <c r="J782" s="322" t="s">
        <v>4135</v>
      </c>
    </row>
    <row r="783" spans="1:10">
      <c r="A783" s="329" t="s">
        <v>5578</v>
      </c>
      <c r="B783" s="324" t="s">
        <v>5579</v>
      </c>
      <c r="C783" s="333">
        <v>5</v>
      </c>
      <c r="D783" s="324" t="s">
        <v>4138</v>
      </c>
      <c r="E783" s="324" t="s">
        <v>4112</v>
      </c>
      <c r="F783" s="326">
        <v>15</v>
      </c>
      <c r="G783" s="326">
        <v>82</v>
      </c>
      <c r="H783" s="324"/>
      <c r="I783" s="324" t="s">
        <v>4139</v>
      </c>
      <c r="J783" s="324"/>
    </row>
    <row r="784" spans="1:10">
      <c r="A784" s="323" t="s">
        <v>5580</v>
      </c>
      <c r="B784" s="322" t="s">
        <v>5580</v>
      </c>
      <c r="C784" s="332">
        <v>1</v>
      </c>
      <c r="D784" s="322" t="s">
        <v>2918</v>
      </c>
      <c r="E784" s="322" t="s">
        <v>4175</v>
      </c>
      <c r="F784" s="328">
        <v>12</v>
      </c>
      <c r="G784" s="328">
        <v>13</v>
      </c>
      <c r="H784" s="322" t="s">
        <v>4113</v>
      </c>
      <c r="I784" s="322" t="s">
        <v>4158</v>
      </c>
      <c r="J784" s="322"/>
    </row>
    <row r="785" spans="1:10">
      <c r="A785" s="329" t="s">
        <v>5581</v>
      </c>
      <c r="B785" s="324" t="s">
        <v>5582</v>
      </c>
      <c r="C785" s="333" t="s">
        <v>5646</v>
      </c>
      <c r="D785" s="324" t="s">
        <v>4397</v>
      </c>
      <c r="E785" s="324" t="s">
        <v>4112</v>
      </c>
      <c r="F785" s="326">
        <v>8</v>
      </c>
      <c r="G785" s="326">
        <v>22</v>
      </c>
      <c r="H785" s="324"/>
      <c r="I785" s="324" t="s">
        <v>4151</v>
      </c>
      <c r="J785" s="324"/>
    </row>
    <row r="786" spans="1:10">
      <c r="A786" s="323" t="s">
        <v>5583</v>
      </c>
      <c r="B786" s="322" t="s">
        <v>5584</v>
      </c>
      <c r="C786" s="332">
        <v>0</v>
      </c>
      <c r="D786" s="322" t="s">
        <v>4149</v>
      </c>
      <c r="E786" s="322" t="s">
        <v>4112</v>
      </c>
      <c r="F786" s="328">
        <v>10</v>
      </c>
      <c r="G786" s="328">
        <v>5</v>
      </c>
      <c r="H786" s="322" t="s">
        <v>4113</v>
      </c>
      <c r="I786" s="322" t="s">
        <v>4151</v>
      </c>
      <c r="J786" s="322"/>
    </row>
    <row r="787" spans="1:10">
      <c r="A787" s="329" t="s">
        <v>5585</v>
      </c>
      <c r="B787" s="324" t="s">
        <v>5586</v>
      </c>
      <c r="C787" s="333">
        <v>1</v>
      </c>
      <c r="D787" s="324" t="s">
        <v>4149</v>
      </c>
      <c r="E787" s="324" t="s">
        <v>4133</v>
      </c>
      <c r="F787" s="326">
        <v>10</v>
      </c>
      <c r="G787" s="326">
        <v>22</v>
      </c>
      <c r="H787" s="324" t="s">
        <v>4113</v>
      </c>
      <c r="I787" s="324" t="s">
        <v>4139</v>
      </c>
      <c r="J787" s="324"/>
    </row>
    <row r="788" spans="1:10">
      <c r="A788" s="323" t="s">
        <v>5587</v>
      </c>
      <c r="B788" s="322" t="s">
        <v>5588</v>
      </c>
      <c r="C788" s="332" t="s">
        <v>5644</v>
      </c>
      <c r="D788" s="322" t="s">
        <v>4188</v>
      </c>
      <c r="E788" s="322" t="s">
        <v>4150</v>
      </c>
      <c r="F788" s="328">
        <v>13</v>
      </c>
      <c r="G788" s="328">
        <v>9</v>
      </c>
      <c r="H788" s="322"/>
      <c r="I788" s="322" t="s">
        <v>4214</v>
      </c>
      <c r="J788" s="322"/>
    </row>
    <row r="789" spans="1:10">
      <c r="A789" s="329" t="s">
        <v>5589</v>
      </c>
      <c r="B789" s="324" t="s">
        <v>5590</v>
      </c>
      <c r="C789" s="333">
        <v>2</v>
      </c>
      <c r="D789" s="324" t="s">
        <v>4188</v>
      </c>
      <c r="E789" s="324" t="s">
        <v>4150</v>
      </c>
      <c r="F789" s="326">
        <v>14</v>
      </c>
      <c r="G789" s="326">
        <v>33</v>
      </c>
      <c r="H789" s="324"/>
      <c r="I789" s="324" t="s">
        <v>4214</v>
      </c>
      <c r="J789" s="324"/>
    </row>
    <row r="790" spans="1:10">
      <c r="A790" s="323" t="s">
        <v>5591</v>
      </c>
      <c r="B790" s="322" t="s">
        <v>5592</v>
      </c>
      <c r="C790" s="332" t="s">
        <v>5644</v>
      </c>
      <c r="D790" s="322" t="s">
        <v>4149</v>
      </c>
      <c r="E790" s="322" t="s">
        <v>4175</v>
      </c>
      <c r="F790" s="328">
        <v>13</v>
      </c>
      <c r="G790" s="328">
        <v>10</v>
      </c>
      <c r="H790" s="322"/>
      <c r="I790" s="322" t="s">
        <v>4151</v>
      </c>
      <c r="J790" s="322"/>
    </row>
    <row r="791" spans="1:10">
      <c r="A791" s="325" t="s">
        <v>5593</v>
      </c>
      <c r="B791" s="324" t="s">
        <v>5594</v>
      </c>
      <c r="C791" s="333">
        <v>17</v>
      </c>
      <c r="D791" s="324" t="s">
        <v>4142</v>
      </c>
      <c r="E791" s="324" t="s">
        <v>4392</v>
      </c>
      <c r="F791" s="326">
        <v>18</v>
      </c>
      <c r="G791" s="326">
        <v>264</v>
      </c>
      <c r="H791" s="324"/>
      <c r="I791" s="324" t="s">
        <v>4151</v>
      </c>
      <c r="J791" s="324"/>
    </row>
    <row r="792" spans="1:10">
      <c r="A792" s="323" t="s">
        <v>5595</v>
      </c>
      <c r="B792" s="322" t="s">
        <v>5596</v>
      </c>
      <c r="C792" s="332">
        <v>15</v>
      </c>
      <c r="D792" s="322" t="s">
        <v>4142</v>
      </c>
      <c r="E792" s="322" t="s">
        <v>4392</v>
      </c>
      <c r="F792" s="328">
        <v>18</v>
      </c>
      <c r="G792" s="328">
        <v>247</v>
      </c>
      <c r="H792" s="322"/>
      <c r="I792" s="322" t="s">
        <v>4151</v>
      </c>
      <c r="J792" s="322"/>
    </row>
    <row r="793" spans="1:10">
      <c r="A793" s="329" t="s">
        <v>5597</v>
      </c>
      <c r="B793" s="324" t="s">
        <v>5598</v>
      </c>
      <c r="C793" s="333">
        <v>3</v>
      </c>
      <c r="D793" s="324" t="s">
        <v>4129</v>
      </c>
      <c r="E793" s="324" t="s">
        <v>4112</v>
      </c>
      <c r="F793" s="326">
        <v>17</v>
      </c>
      <c r="G793" s="326">
        <v>58</v>
      </c>
      <c r="H793" s="324"/>
      <c r="I793" s="324" t="s">
        <v>4130</v>
      </c>
      <c r="J793" s="324"/>
    </row>
    <row r="794" spans="1:10">
      <c r="A794" s="323" t="s">
        <v>5599</v>
      </c>
      <c r="B794" s="322" t="s">
        <v>5599</v>
      </c>
      <c r="C794" s="332" t="s">
        <v>5644</v>
      </c>
      <c r="D794" s="322" t="s">
        <v>5600</v>
      </c>
      <c r="E794" s="322" t="s">
        <v>4150</v>
      </c>
      <c r="F794" s="328">
        <v>10</v>
      </c>
      <c r="G794" s="328">
        <v>9</v>
      </c>
      <c r="H794" s="322"/>
      <c r="I794" s="322" t="s">
        <v>4166</v>
      </c>
      <c r="J794" s="322"/>
    </row>
    <row r="795" spans="1:10">
      <c r="A795" s="325" t="s">
        <v>5601</v>
      </c>
      <c r="B795" s="324" t="s">
        <v>5602</v>
      </c>
      <c r="C795" s="333">
        <v>2</v>
      </c>
      <c r="D795" s="324" t="s">
        <v>4274</v>
      </c>
      <c r="E795" s="324" t="s">
        <v>4150</v>
      </c>
      <c r="F795" s="326">
        <v>15</v>
      </c>
      <c r="G795" s="326">
        <v>31</v>
      </c>
      <c r="H795" s="324"/>
      <c r="I795" s="324" t="s">
        <v>4139</v>
      </c>
      <c r="J795" s="324"/>
    </row>
    <row r="796" spans="1:10">
      <c r="A796" s="323" t="s">
        <v>5603</v>
      </c>
      <c r="B796" s="322" t="s">
        <v>5603</v>
      </c>
      <c r="C796" s="332">
        <v>6</v>
      </c>
      <c r="D796" s="322" t="s">
        <v>4157</v>
      </c>
      <c r="E796" s="322" t="s">
        <v>4133</v>
      </c>
      <c r="F796" s="328">
        <v>15</v>
      </c>
      <c r="G796" s="328">
        <v>104</v>
      </c>
      <c r="H796" s="322" t="s">
        <v>4113</v>
      </c>
      <c r="I796" s="322" t="s">
        <v>4158</v>
      </c>
      <c r="J796" s="322"/>
    </row>
    <row r="797" spans="1:10">
      <c r="A797" s="325" t="s">
        <v>5604</v>
      </c>
      <c r="B797" s="324" t="s">
        <v>5604</v>
      </c>
      <c r="C797" s="333">
        <v>13</v>
      </c>
      <c r="D797" s="324" t="s">
        <v>4157</v>
      </c>
      <c r="E797" s="324" t="s">
        <v>4133</v>
      </c>
      <c r="F797" s="326">
        <v>18</v>
      </c>
      <c r="G797" s="326">
        <v>157</v>
      </c>
      <c r="H797" s="324" t="s">
        <v>4134</v>
      </c>
      <c r="I797" s="324" t="s">
        <v>4158</v>
      </c>
      <c r="J797" s="324"/>
    </row>
    <row r="798" spans="1:10">
      <c r="A798" s="323" t="s">
        <v>5605</v>
      </c>
      <c r="B798" s="322" t="s">
        <v>5606</v>
      </c>
      <c r="C798" s="332">
        <v>6</v>
      </c>
      <c r="D798" s="322" t="s">
        <v>4472</v>
      </c>
      <c r="E798" s="322" t="s">
        <v>4133</v>
      </c>
      <c r="F798" s="328">
        <v>13</v>
      </c>
      <c r="G798" s="328">
        <v>110</v>
      </c>
      <c r="H798" s="322" t="s">
        <v>4113</v>
      </c>
      <c r="I798" s="322" t="s">
        <v>4151</v>
      </c>
      <c r="J798" s="322"/>
    </row>
    <row r="799" spans="1:10">
      <c r="A799" s="329" t="s">
        <v>5607</v>
      </c>
      <c r="B799" s="324" t="s">
        <v>5607</v>
      </c>
      <c r="C799" s="333" t="s">
        <v>5646</v>
      </c>
      <c r="D799" s="324" t="s">
        <v>4142</v>
      </c>
      <c r="E799" s="324" t="s">
        <v>4133</v>
      </c>
      <c r="F799" s="326">
        <v>13</v>
      </c>
      <c r="G799" s="326">
        <v>26</v>
      </c>
      <c r="H799" s="324"/>
      <c r="I799" s="324" t="s">
        <v>4139</v>
      </c>
      <c r="J799" s="324"/>
    </row>
    <row r="800" spans="1:10">
      <c r="A800" s="323" t="s">
        <v>5608</v>
      </c>
      <c r="B800" s="322" t="s">
        <v>5608</v>
      </c>
      <c r="C800" s="332">
        <v>5</v>
      </c>
      <c r="D800" s="322" t="s">
        <v>4210</v>
      </c>
      <c r="E800" s="322" t="s">
        <v>4112</v>
      </c>
      <c r="F800" s="328">
        <v>19</v>
      </c>
      <c r="G800" s="328">
        <v>73</v>
      </c>
      <c r="H800" s="322"/>
      <c r="I800" s="322" t="s">
        <v>4214</v>
      </c>
      <c r="J800" s="322"/>
    </row>
    <row r="801" spans="1:10">
      <c r="A801" s="329" t="s">
        <v>5609</v>
      </c>
      <c r="B801" s="324" t="s">
        <v>5609</v>
      </c>
      <c r="C801" s="333" t="s">
        <v>5645</v>
      </c>
      <c r="D801" s="324" t="s">
        <v>5610</v>
      </c>
      <c r="E801" s="324" t="s">
        <v>4150</v>
      </c>
      <c r="F801" s="326">
        <v>13</v>
      </c>
      <c r="G801" s="326">
        <v>7</v>
      </c>
      <c r="H801" s="324"/>
      <c r="I801" s="324" t="s">
        <v>4158</v>
      </c>
      <c r="J801" s="324"/>
    </row>
    <row r="802" spans="1:10" ht="21">
      <c r="A802" s="327" t="s">
        <v>5611</v>
      </c>
      <c r="B802" s="322" t="s">
        <v>5612</v>
      </c>
      <c r="C802" s="332">
        <v>1</v>
      </c>
      <c r="D802" s="322" t="s">
        <v>5610</v>
      </c>
      <c r="E802" s="322" t="s">
        <v>4150</v>
      </c>
      <c r="F802" s="328">
        <v>12</v>
      </c>
      <c r="G802" s="328">
        <v>22</v>
      </c>
      <c r="H802" s="322"/>
      <c r="I802" s="322" t="s">
        <v>4158</v>
      </c>
      <c r="J802" s="322"/>
    </row>
    <row r="803" spans="1:10">
      <c r="A803" s="325" t="s">
        <v>5613</v>
      </c>
      <c r="B803" s="324" t="s">
        <v>5613</v>
      </c>
      <c r="C803" s="333">
        <v>11</v>
      </c>
      <c r="D803" s="324" t="s">
        <v>4194</v>
      </c>
      <c r="E803" s="324" t="s">
        <v>4133</v>
      </c>
      <c r="F803" s="326">
        <v>17</v>
      </c>
      <c r="G803" s="326">
        <v>147</v>
      </c>
      <c r="H803" s="324"/>
      <c r="I803" s="324" t="s">
        <v>4139</v>
      </c>
      <c r="J803" s="324"/>
    </row>
    <row r="804" spans="1:10">
      <c r="A804" s="327" t="s">
        <v>5614</v>
      </c>
      <c r="B804" s="322" t="s">
        <v>5614</v>
      </c>
      <c r="C804" s="332">
        <v>24</v>
      </c>
      <c r="D804" s="322" t="s">
        <v>4157</v>
      </c>
      <c r="E804" s="322" t="s">
        <v>4170</v>
      </c>
      <c r="F804" s="328">
        <v>20</v>
      </c>
      <c r="G804" s="328">
        <v>333</v>
      </c>
      <c r="H804" s="322"/>
      <c r="I804" s="322" t="s">
        <v>4158</v>
      </c>
      <c r="J804" s="322"/>
    </row>
    <row r="805" spans="1:10">
      <c r="A805" s="329" t="s">
        <v>5615</v>
      </c>
      <c r="B805" s="324" t="s">
        <v>5616</v>
      </c>
      <c r="C805" s="333">
        <v>3</v>
      </c>
      <c r="D805" s="324" t="s">
        <v>4142</v>
      </c>
      <c r="E805" s="324" t="s">
        <v>4133</v>
      </c>
      <c r="F805" s="326">
        <v>12</v>
      </c>
      <c r="G805" s="326">
        <v>51</v>
      </c>
      <c r="H805" s="324"/>
      <c r="I805" s="324" t="s">
        <v>4158</v>
      </c>
      <c r="J805" s="324"/>
    </row>
    <row r="806" spans="1:10">
      <c r="A806" s="323" t="s">
        <v>5617</v>
      </c>
      <c r="B806" s="322" t="s">
        <v>5618</v>
      </c>
      <c r="C806" s="332">
        <v>9</v>
      </c>
      <c r="D806" s="322" t="s">
        <v>4142</v>
      </c>
      <c r="E806" s="322" t="s">
        <v>4170</v>
      </c>
      <c r="F806" s="328">
        <v>15</v>
      </c>
      <c r="G806" s="328">
        <v>137</v>
      </c>
      <c r="H806" s="322"/>
      <c r="I806" s="322" t="s">
        <v>4158</v>
      </c>
      <c r="J806" s="322"/>
    </row>
    <row r="807" spans="1:10" ht="21">
      <c r="A807" s="329" t="s">
        <v>5619</v>
      </c>
      <c r="B807" s="324" t="s">
        <v>5619</v>
      </c>
      <c r="C807" s="333">
        <v>10</v>
      </c>
      <c r="D807" s="324" t="s">
        <v>4843</v>
      </c>
      <c r="E807" s="324" t="s">
        <v>4112</v>
      </c>
      <c r="F807" s="326">
        <v>15</v>
      </c>
      <c r="G807" s="326">
        <v>136</v>
      </c>
      <c r="H807" s="324"/>
      <c r="I807" s="324" t="s">
        <v>4158</v>
      </c>
      <c r="J807" s="324"/>
    </row>
    <row r="808" spans="1:10" ht="21">
      <c r="A808" s="323" t="s">
        <v>5620</v>
      </c>
      <c r="B808" s="322" t="s">
        <v>5621</v>
      </c>
      <c r="C808" s="332">
        <v>7</v>
      </c>
      <c r="D808" s="322" t="s">
        <v>5622</v>
      </c>
      <c r="E808" s="322" t="s">
        <v>4133</v>
      </c>
      <c r="F808" s="328">
        <v>15</v>
      </c>
      <c r="G808" s="328">
        <v>127</v>
      </c>
      <c r="H808" s="322"/>
      <c r="I808" s="322" t="s">
        <v>4139</v>
      </c>
      <c r="J808" s="322"/>
    </row>
    <row r="809" spans="1:10" ht="21">
      <c r="A809" s="325" t="s">
        <v>5623</v>
      </c>
      <c r="B809" s="324" t="s">
        <v>5624</v>
      </c>
      <c r="C809" s="333">
        <v>12</v>
      </c>
      <c r="D809" s="324" t="s">
        <v>5622</v>
      </c>
      <c r="E809" s="324" t="s">
        <v>4170</v>
      </c>
      <c r="F809" s="326">
        <v>16</v>
      </c>
      <c r="G809" s="326">
        <v>189</v>
      </c>
      <c r="H809" s="324" t="s">
        <v>4134</v>
      </c>
      <c r="I809" s="324" t="s">
        <v>4139</v>
      </c>
      <c r="J809" s="324"/>
    </row>
    <row r="810" spans="1:10" ht="45">
      <c r="A810" s="323" t="s">
        <v>5625</v>
      </c>
      <c r="B810" s="322" t="s">
        <v>5626</v>
      </c>
      <c r="C810" s="332">
        <v>4</v>
      </c>
      <c r="D810" s="322" t="s">
        <v>5622</v>
      </c>
      <c r="E810" s="322" t="s">
        <v>4112</v>
      </c>
      <c r="F810" s="328">
        <v>14</v>
      </c>
      <c r="G810" s="328">
        <v>71</v>
      </c>
      <c r="H810" s="322"/>
      <c r="I810" s="322" t="s">
        <v>4139</v>
      </c>
      <c r="J810" s="322"/>
    </row>
    <row r="811" spans="1:10" ht="21">
      <c r="A811" s="325" t="s">
        <v>5627</v>
      </c>
      <c r="B811" s="324" t="s">
        <v>5628</v>
      </c>
      <c r="C811" s="333">
        <v>4</v>
      </c>
      <c r="D811" s="324" t="s">
        <v>5622</v>
      </c>
      <c r="E811" s="324" t="s">
        <v>4112</v>
      </c>
      <c r="F811" s="326">
        <v>14</v>
      </c>
      <c r="G811" s="326">
        <v>71</v>
      </c>
      <c r="H811" s="324"/>
      <c r="I811" s="324" t="s">
        <v>4139</v>
      </c>
      <c r="J811" s="324"/>
    </row>
    <row r="812" spans="1:10" ht="21">
      <c r="A812" s="327" t="s">
        <v>5629</v>
      </c>
      <c r="B812" s="322" t="s">
        <v>5630</v>
      </c>
      <c r="C812" s="332">
        <v>2</v>
      </c>
      <c r="D812" s="322" t="s">
        <v>5015</v>
      </c>
      <c r="E812" s="322" t="s">
        <v>4112</v>
      </c>
      <c r="F812" s="328">
        <v>14</v>
      </c>
      <c r="G812" s="328">
        <v>45</v>
      </c>
      <c r="H812" s="322"/>
      <c r="I812" s="322" t="s">
        <v>4139</v>
      </c>
      <c r="J812" s="322"/>
    </row>
    <row r="813" spans="1:10" ht="21">
      <c r="A813" s="325" t="s">
        <v>5631</v>
      </c>
      <c r="B813" s="324" t="s">
        <v>5632</v>
      </c>
      <c r="C813" s="333">
        <v>5</v>
      </c>
      <c r="D813" s="324" t="s">
        <v>5622</v>
      </c>
      <c r="E813" s="324" t="s">
        <v>4112</v>
      </c>
      <c r="F813" s="326">
        <v>14</v>
      </c>
      <c r="G813" s="326">
        <v>88</v>
      </c>
      <c r="H813" s="324"/>
      <c r="I813" s="324" t="s">
        <v>4139</v>
      </c>
      <c r="J813" s="324"/>
    </row>
    <row r="814" spans="1:10" ht="21">
      <c r="A814" s="323" t="s">
        <v>5633</v>
      </c>
      <c r="B814" s="322" t="s">
        <v>5634</v>
      </c>
      <c r="C814" s="332">
        <v>3</v>
      </c>
      <c r="D814" s="322" t="s">
        <v>5622</v>
      </c>
      <c r="E814" s="322" t="s">
        <v>4112</v>
      </c>
      <c r="F814" s="328">
        <v>12</v>
      </c>
      <c r="G814" s="328">
        <v>66</v>
      </c>
      <c r="H814" s="322"/>
      <c r="I814" s="322" t="s">
        <v>4139</v>
      </c>
      <c r="J814" s="322"/>
    </row>
    <row r="815" spans="1:10">
      <c r="A815" s="329" t="s">
        <v>5635</v>
      </c>
      <c r="B815" s="324" t="s">
        <v>5636</v>
      </c>
      <c r="C815" s="333">
        <v>1</v>
      </c>
      <c r="D815" s="324" t="s">
        <v>5015</v>
      </c>
      <c r="E815" s="324" t="s">
        <v>4112</v>
      </c>
      <c r="F815" s="326">
        <v>11</v>
      </c>
      <c r="G815" s="326">
        <v>40</v>
      </c>
      <c r="H815" s="324"/>
      <c r="I815" s="324" t="s">
        <v>4139</v>
      </c>
      <c r="J815" s="324"/>
    </row>
    <row r="816" spans="1:10">
      <c r="A816" s="327" t="s">
        <v>5637</v>
      </c>
      <c r="B816" s="322" t="s">
        <v>5637</v>
      </c>
      <c r="C816" s="332">
        <v>22</v>
      </c>
      <c r="D816" s="322" t="s">
        <v>4210</v>
      </c>
      <c r="E816" s="322" t="s">
        <v>4392</v>
      </c>
      <c r="F816" s="328">
        <v>21</v>
      </c>
      <c r="G816" s="328">
        <v>307</v>
      </c>
      <c r="H816" s="322" t="s">
        <v>4134</v>
      </c>
      <c r="I816" s="322" t="s">
        <v>4214</v>
      </c>
      <c r="J816" s="322"/>
    </row>
    <row r="817" spans="1:10">
      <c r="A817" s="329" t="s">
        <v>5638</v>
      </c>
      <c r="B817" s="324" t="s">
        <v>5638</v>
      </c>
      <c r="C817" s="333">
        <v>26</v>
      </c>
      <c r="D817" s="324" t="s">
        <v>4117</v>
      </c>
      <c r="E817" s="324" t="s">
        <v>4133</v>
      </c>
      <c r="F817" s="326">
        <v>21</v>
      </c>
      <c r="G817" s="326">
        <v>580</v>
      </c>
      <c r="H817" s="324" t="s">
        <v>4113</v>
      </c>
      <c r="I817" s="324" t="s">
        <v>4118</v>
      </c>
      <c r="J817" s="324" t="s">
        <v>4135</v>
      </c>
    </row>
    <row r="818" spans="1:10">
      <c r="A818" s="323" t="s">
        <v>5639</v>
      </c>
      <c r="B818" s="322" t="s">
        <v>5640</v>
      </c>
      <c r="C818" s="332" t="s">
        <v>5644</v>
      </c>
      <c r="D818" s="322" t="s">
        <v>4138</v>
      </c>
      <c r="E818" s="322" t="s">
        <v>4112</v>
      </c>
      <c r="F818" s="328">
        <v>8</v>
      </c>
      <c r="G818" s="328">
        <v>22</v>
      </c>
      <c r="H818" s="322"/>
      <c r="I818" s="322" t="s">
        <v>4139</v>
      </c>
      <c r="J818" s="322"/>
    </row>
    <row r="819" spans="1:10">
      <c r="A819" s="325" t="s">
        <v>5641</v>
      </c>
      <c r="B819" s="324" t="s">
        <v>5642</v>
      </c>
      <c r="C819" s="333">
        <v>1</v>
      </c>
      <c r="D819" s="324" t="s">
        <v>4138</v>
      </c>
      <c r="E819" s="324" t="s">
        <v>4112</v>
      </c>
      <c r="F819" s="326">
        <v>10</v>
      </c>
      <c r="G819" s="326">
        <v>37</v>
      </c>
      <c r="H819" s="324"/>
      <c r="I819" s="324" t="s">
        <v>4139</v>
      </c>
      <c r="J819" s="324"/>
    </row>
    <row r="820" spans="1:10">
      <c r="A820" s="327" t="s">
        <v>5643</v>
      </c>
      <c r="B820" s="322" t="s">
        <v>5643</v>
      </c>
      <c r="C820" s="332">
        <v>23</v>
      </c>
      <c r="D820" s="322" t="s">
        <v>4157</v>
      </c>
      <c r="E820" s="322" t="s">
        <v>4133</v>
      </c>
      <c r="F820" s="328">
        <v>18</v>
      </c>
      <c r="G820" s="328">
        <v>304</v>
      </c>
      <c r="H820" s="322"/>
      <c r="I820" s="322" t="s">
        <v>4158</v>
      </c>
      <c r="J820" s="321"/>
    </row>
  </sheetData>
  <hyperlinks>
    <hyperlink ref="A2" r:id="rId1" display="https://www.aidedd.org/dnd/monstres.php?vf=aarakocra" xr:uid="{38CF8416-70B9-439E-971C-6AFE271CB99B}"/>
    <hyperlink ref="A8" r:id="rId2" display="https://www.aidedd.org/dnd/monstres.php?vf=abjurateur" xr:uid="{E553B8C1-680B-4C9B-AA99-FDE7F3E1CD41}"/>
    <hyperlink ref="A9" r:id="rId3" display="https://www.aidedd.org/dnd/monstres.php?vf=aboleth" xr:uid="{EFACC2DA-CD8D-4BE1-B96C-047917F855DE}"/>
    <hyperlink ref="A11" r:id="rId4" display="https://www.aidedd.org/dnd/monstres.php?vf=acolyte" xr:uid="{89546264-524C-4AC6-B483-ADE0675FAFAE}"/>
    <hyperlink ref="A15" r:id="rId5" display="https://www.aidedd.org/dnd/monstres.php?vf=aigle" xr:uid="{D0C9CF48-E89F-40B8-AA47-FEFD528B0EC9}"/>
    <hyperlink ref="A16" r:id="rId6" display="https://www.aidedd.org/dnd/monstres.php?vf=aigle-geant" xr:uid="{4BB154B2-F54F-4249-AD6A-B8EB73927049}"/>
    <hyperlink ref="A17" r:id="rId7" display="https://www.aidedd.org/dnd/monstres.php?vf=alhoon" xr:uid="{B4467686-48E3-4ED5-B7EF-5FDFE31F005E}"/>
    <hyperlink ref="A19" r:id="rId8" display="https://www.aidedd.org/dnd/monstres.php?vf=allip" xr:uid="{39186307-F579-4DB5-B6F0-0187E648CEE1}"/>
    <hyperlink ref="A20" r:id="rId9" display="https://www.aidedd.org/dnd/monstres.php?vf=allosaure" xr:uid="{B29E6232-6E55-4AC8-A1F8-D5524E726109}"/>
    <hyperlink ref="A21" r:id="rId10" display="https://www.aidedd.org/dnd/monstres.php?vf=ame-en-peine" xr:uid="{65C68098-D806-47EE-BCE6-16C901D17517}"/>
    <hyperlink ref="A23" r:id="rId11" display="https://www.aidedd.org/dnd/monstres.php?vf=androsphinx" xr:uid="{63B92414-8F79-4B31-9A90-97579D24AEBC}"/>
    <hyperlink ref="A24" r:id="rId12" display="https://www.aidedd.org/dnd/monstres.php?vf=ankheg" xr:uid="{4CA2C34F-ADAF-4471-814B-C81E7F204B23}"/>
    <hyperlink ref="A25" r:id="rId13" display="https://www.aidedd.org/dnd/monstres.php?vf=ankylosaure" xr:uid="{A868FCFA-955C-43B3-B8B7-B27607843838}"/>
    <hyperlink ref="A26" r:id="rId14" display="https://www.aidedd.org/dnd/monstres.php?vf=apprenti-magicien" xr:uid="{565D82BA-6B26-478C-B537-DC6CE6F05861}"/>
    <hyperlink ref="A27" r:id="rId15" display="https://www.aidedd.org/dnd/monstres.php?vf=araignee" xr:uid="{7A770951-5EA1-4441-8450-CBB21510B9A4}"/>
    <hyperlink ref="A30" r:id="rId16" display="https://www.aidedd.org/dnd/monstres.php?vf=araignee-de-phase" xr:uid="{8E572C82-3898-4D26-8A5E-F53CD3E2B4DC}"/>
    <hyperlink ref="A31" r:id="rId17" display="https://www.aidedd.org/dnd/monstres.php?vf=araignee-geante" xr:uid="{03A8E000-9AE7-4ED5-9C69-56F860DDC8AF}"/>
    <hyperlink ref="A32" r:id="rId18" display="https://www.aidedd.org/dnd/monstres.php?vf=araignee-loup-geante" xr:uid="{CD0D983C-B170-4769-B0DF-60E3206FC14E}"/>
    <hyperlink ref="A33" r:id="rId19" display="https://www.aidedd.org/dnd/monstres.php?vf=arbre-eveille" xr:uid="{2C2F6AD4-1A53-486C-A288-2D6E95A485A3}"/>
    <hyperlink ref="A35" r:id="rId20" display="https://www.aidedd.org/dnd/monstres.php?vf=arbuste-eveille" xr:uid="{C419C3AE-C296-4E58-A0FE-7C43532D60CB}"/>
    <hyperlink ref="A36" r:id="rId21" display="https://www.aidedd.org/dnd/monstres.php?vf=arcanaloth" xr:uid="{12CD02B8-89C2-490C-87B2-614D2F567D57}"/>
    <hyperlink ref="A37" r:id="rId22" display="https://www.aidedd.org/dnd/monstres.php?vf=archer" xr:uid="{C1107EED-620E-421C-800D-941CD8F8AB55}"/>
    <hyperlink ref="A38" r:id="rId23" display="https://www.aidedd.org/dnd/monstres.php?vf=archidruide" xr:uid="{BE14FA2D-07BF-408B-AA17-2F8D68FB392B}"/>
    <hyperlink ref="A39" r:id="rId24" display="https://www.aidedd.org/dnd/monstres.php?vf=archimage" xr:uid="{5594F06F-9625-4706-8F32-7745ACFF9B9B}"/>
    <hyperlink ref="A41" r:id="rId25" display="https://www.aidedd.org/dnd/monstres.php?vf=armure-animee" xr:uid="{35C31255-887C-4471-A931-65793DDD2BBA}"/>
    <hyperlink ref="A42" r:id="rId26" display="https://www.aidedd.org/dnd/monstres.php?vf=assassin" xr:uid="{9139A64E-A81F-49B8-B599-9A27EB6A685E}"/>
    <hyperlink ref="A43" r:id="rId27" display="https://www.aidedd.org/dnd/monstres.php?vf=aurochs" xr:uid="{56568E74-57A3-42C2-A76D-497F1BB76DC1}"/>
    <hyperlink ref="A45" r:id="rId28" display="https://www.aidedd.org/dnd/monstres.php?vf=avatar-de-la-mort" xr:uid="{DC6A1A28-9BD8-43A1-A1A0-0CF82DE2CD60}"/>
    <hyperlink ref="A46" r:id="rId29" display="https://www.aidedd.org/dnd/monstres.php?vf=azer" xr:uid="{32E0B0AE-086E-4210-A454-FF9258716E1C}"/>
    <hyperlink ref="A47" r:id="rId30" display="https://www.aidedd.org/dnd/monstres.php?vf=babau" xr:uid="{4DC24769-766F-459C-8AEB-EB341D164E42}"/>
    <hyperlink ref="A48" r:id="rId31" display="https://www.aidedd.org/dnd/monstres.php?vf=babelien" xr:uid="{8B2A8CFB-0B54-49EE-9A1A-29441070FCAB}"/>
    <hyperlink ref="A49" r:id="rId32" display="https://www.aidedd.org/dnd/monstres.php?vf=babouin" xr:uid="{3C68A7CC-62E8-4B0B-9D62-21E5EA7084E1}"/>
    <hyperlink ref="A50" r:id="rId33" display="https://www.aidedd.org/dnd/monstres.php?vf=badian" xr:uid="{B29C124E-1CCF-481D-8B85-4CFE177FA9B0}"/>
    <hyperlink ref="A54" r:id="rId34" display="https://www.aidedd.org/dnd/monstres.php?vf=balor" xr:uid="{4F2EC9DD-E115-406D-8696-B669E05EB31F}"/>
    <hyperlink ref="A55" r:id="rId35" display="https://www.aidedd.org/dnd/monstres.php?vf=banderhobb" xr:uid="{C1D47C3C-FB57-43C1-899B-928CD8CCCCDA}"/>
    <hyperlink ref="A56" r:id="rId36" display="https://www.aidedd.org/dnd/monstres.php?vf=bandit" xr:uid="{E59ED2BF-CCF9-4248-8E89-6234FEB78711}"/>
    <hyperlink ref="A57" r:id="rId37" display="https://www.aidedd.org/dnd/monstres.php?vf=bandit-capitaine" xr:uid="{AF9C12BE-EC47-4EB3-B581-6A51FE9296D7}"/>
    <hyperlink ref="A58" r:id="rId38" display="https://www.aidedd.org/dnd/monstres.php?vf=banshie" xr:uid="{6EA495FB-65FA-44B2-AD65-50248E5AD212}"/>
    <hyperlink ref="A60" r:id="rId39" display="https://www.aidedd.org/dnd/monstres.php?vf=barde" xr:uid="{E136935F-8A40-473C-A769-ADF1029B4F54}"/>
    <hyperlink ref="A61" r:id="rId40" display="https://www.aidedd.org/dnd/monstres.php?vf=barghest" xr:uid="{13ADC16B-28D6-4C1C-AFE6-770825901744}"/>
    <hyperlink ref="A62" r:id="rId41" display="https://www.aidedd.org/dnd/monstres.php?vf=barlgura" xr:uid="{7995F3F1-E89E-413A-A4C3-701232DA31D5}"/>
    <hyperlink ref="A63" r:id="rId42" display="https://www.aidedd.org/dnd/monstres.php?vf=basilic" xr:uid="{0C938C3A-F0BC-44CA-9172-95E48903C818}"/>
    <hyperlink ref="A65" r:id="rId43" display="https://www.aidedd.org/dnd/monstres.php?vf=bec-de-hache" xr:uid="{E48D4BE1-E12E-44A2-911F-8E6D16DFFBAB}"/>
    <hyperlink ref="A66" r:id="rId44" display="https://www.aidedd.org/dnd/monstres.php?vf=behir" xr:uid="{B31A61F5-8502-4622-97EE-798340C787A6}"/>
    <hyperlink ref="A67" r:id="rId45" display="https://www.aidedd.org/dnd/monstres.php?vf=belaphoss" xr:uid="{469BD8EF-F6E9-4D3A-8BF5-0C1B2F0B3E16}"/>
    <hyperlink ref="A69" r:id="rId46" display="https://www.aidedd.org/dnd/monstres.php?vf=belette" xr:uid="{E8D36B53-16E1-4058-804E-2EA87F39D4FB}"/>
    <hyperlink ref="A70" r:id="rId47" display="https://www.aidedd.org/dnd/monstres.php?vf=belette-geante" xr:uid="{D2A257DD-23BB-4234-AA1B-5E4E1104C962}"/>
    <hyperlink ref="A72" r:id="rId48" display="https://www.aidedd.org/dnd/monstres.php?vf=berserker" xr:uid="{D5224B20-B6EA-4E06-BF22-006FBAE464A8}"/>
    <hyperlink ref="A75" r:id="rId49" display="https://www.aidedd.org/dnd/monstres.php?vf=bete-eclipsante" xr:uid="{6D23E843-7FAA-45DA-95DF-668235CB3B74}"/>
    <hyperlink ref="A76" r:id="rId50" display="https://www.aidedd.org/dnd/monstres.php?vf=blaireau" xr:uid="{9C0900E7-4A68-4858-838C-DDAEB414E579}"/>
    <hyperlink ref="A77" r:id="rId51" display="https://www.aidedd.org/dnd/monstres.php?vf=blaireau-geant" xr:uid="{AC47256E-7F05-435F-9AAD-E077163330F1}"/>
    <hyperlink ref="A78" r:id="rId52" display="https://www.aidedd.org/dnd/monstres.php?vf=blarks" xr:uid="{9629E58D-1CEC-4345-9A9A-FF1BA2751720}"/>
    <hyperlink ref="A79" r:id="rId53" display="https://www.aidedd.org/dnd/monstres.php?vf=bleme" xr:uid="{E2DB1BC7-534E-4A93-B233-28025D3A866B}"/>
    <hyperlink ref="A82" r:id="rId54" display="https://www.aidedd.org/dnd/monstres.php?vf=boiseux" xr:uid="{AB747349-B49D-4223-81AB-2A688614D9EB}"/>
    <hyperlink ref="A84" r:id="rId55" display="https://www.aidedd.org/dnd/monstres.php?vf=bretteur" xr:uid="{CFC423C1-B6E2-40B3-AED2-B350C9235288}"/>
    <hyperlink ref="A86" r:id="rId56" display="https://www.aidedd.org/dnd/monstres.php?vf=brutacien" xr:uid="{9DE8CB68-6664-4D38-9168-D785450BDEED}"/>
    <hyperlink ref="A87" r:id="rId57" display="https://www.aidedd.org/dnd/monstres.php?vf=buisson-infecte" xr:uid="{A492FC47-ECF8-4CEE-8A73-1288D9371F56}"/>
    <hyperlink ref="A88" r:id="rId58" display="https://www.aidedd.org/dnd/monstres.php?vf=bulette" xr:uid="{D6740AAB-212F-4ACB-867A-D490C6B722E2}"/>
    <hyperlink ref="A90" r:id="rId59" display="https://www.aidedd.org/dnd/monstres.php?vf=cambion" xr:uid="{B56667AC-FDFE-4013-BBB9-48F9DA7008BD}"/>
    <hyperlink ref="A92" r:id="rId60" display="https://www.aidedd.org/dnd/monstres.php?vf=catoblepas" xr:uid="{A474072B-7ABB-47C1-B9DC-87BCF6FB10F1}"/>
    <hyperlink ref="A93" r:id="rId61" display="https://www.aidedd.org/dnd/monstres.php?vf=centaure" xr:uid="{DC90F8B4-223F-4C24-9815-4BE790A490FB}"/>
    <hyperlink ref="A94" r:id="rId62" display="https://www.aidedd.org/dnd/monstres.php?vf=cerf" xr:uid="{BD3B7897-93DD-4CEE-8750-839B6C58A9E7}"/>
    <hyperlink ref="A95" r:id="rId63" display="https://www.aidedd.org/dnd/monstres.php?vf=cerveau-venerable" xr:uid="{CA7CF44F-0A79-4B37-97AC-6DCC22AA8E0F}"/>
    <hyperlink ref="A96" r:id="rId64" display="https://www.aidedd.org/dnd/monstres.php?vf=chacal" xr:uid="{EF7E5DDD-E09D-4633-B463-9BFB80392CFC}"/>
    <hyperlink ref="A97" r:id="rId65" display="https://www.aidedd.org/dnd/monstres.php?vf=chacalide" xr:uid="{C26F1655-7B78-4FEF-8569-6F907DD531EC}"/>
    <hyperlink ref="A98" r:id="rId66" display="https://www.aidedd.org/dnd/monstres.php?vf=chameau" xr:uid="{E464F3A0-BD72-4A9B-94AF-44E2D642DD82}"/>
    <hyperlink ref="A99" r:id="rId67" display="https://www.aidedd.org/dnd/monstres.php?vf=champion" xr:uid="{D0BA2044-E3C5-41AC-8DDE-5CEE09FF02C0}"/>
    <hyperlink ref="A101" r:id="rId68" display="https://www.aidedd.org/dnd/monstres.php?vf=charognard-rampant" xr:uid="{34F2F537-DFC6-41FE-AB44-7E58131BC48C}"/>
    <hyperlink ref="A102" r:id="rId69" display="https://www.aidedd.org/dnd/monstres.php?vf=chasme" xr:uid="{15040E15-4CD0-4C19-9E22-05D7A1A50E5C}"/>
    <hyperlink ref="A104" r:id="rId70" display="https://www.aidedd.org/dnd/monstres.php?vf=chat" xr:uid="{A96E516B-740A-43D5-96B6-78604FB5F646}"/>
    <hyperlink ref="A105" r:id="rId71" display="https://www.aidedd.org/dnd/monstres.php?vf=chauve-souris" xr:uid="{C4F769A1-8A5D-46F5-A892-A62C0BB3C5F0}"/>
    <hyperlink ref="A106" r:id="rId72" display="https://www.aidedd.org/dnd/monstres.php?vf=chauve-souris-geante" xr:uid="{C5E0AD33-D4D4-4D9C-ADF8-487B315BE16A}"/>
    <hyperlink ref="A107" r:id="rId73" display="https://www.aidedd.org/dnd/monstres.php?vf=cheval-de-guerre" xr:uid="{D93B492D-332D-4840-9D3E-0FC90B9E8BF5}"/>
    <hyperlink ref="A108" r:id="rId74" display="https://www.aidedd.org/dnd/monstres.php?vf=cheval-de-guerre-squelette" xr:uid="{06D8D26B-8FC9-4B04-AB83-7802713771D0}"/>
    <hyperlink ref="A109" r:id="rId75" display="https://www.aidedd.org/dnd/monstres.php?vf=cheval-de-selle" xr:uid="{D1ACA275-F76B-413D-8102-90959F7B424E}"/>
    <hyperlink ref="A110" r:id="rId76" display="https://www.aidedd.org/dnd/monstres.php?vf=cheval-de-trait" xr:uid="{9F6AC4AB-EF40-4582-9E74-3D7425F88A36}"/>
    <hyperlink ref="A111" r:id="rId77" display="https://www.aidedd.org/dnd/monstres.php?vf=chevalier" xr:uid="{EBAD815C-044C-4CF9-8CBF-1EAB588A3459}"/>
    <hyperlink ref="A112" r:id="rId78" display="https://www.aidedd.org/dnd/monstres.php?vf=chevalier-de-la-mort" xr:uid="{3E716904-0B51-4A1B-9451-6EA4507B6749}"/>
    <hyperlink ref="A113" r:id="rId79" display="https://www.aidedd.org/dnd/monstres.php?vf=chevalier-noir" xr:uid="{3A0C92F5-B266-4309-95DF-A37F46035A90}"/>
    <hyperlink ref="A115" r:id="rId80" display="https://www.aidedd.org/dnd/monstres.php?vf=chevre" xr:uid="{9919FE30-88E9-4475-B2C0-AB9CDDC1A6EF}"/>
    <hyperlink ref="A116" r:id="rId81" display="https://www.aidedd.org/dnd/monstres.php?vf=chevre-geante" xr:uid="{85CB27E0-CEE7-4A66-ACF0-348265A69121}"/>
    <hyperlink ref="A117" r:id="rId82" display="https://www.aidedd.org/dnd/monstres.php?vf=chevre-geante-a-deux-tetes" xr:uid="{29FA7E97-255B-4A7C-856E-7BD8A35ED7F7}"/>
    <hyperlink ref="A118" r:id="rId83" display="https://www.aidedd.org/dnd/monstres.php?vf=chien-du-trepas" xr:uid="{7DC15193-2D42-4563-96F2-C36A233226AB}"/>
    <hyperlink ref="A119" r:id="rId84" display="https://www.aidedd.org/dnd/monstres.php?vf=chien-esquiveur" xr:uid="{8F48314B-5C2F-4204-9FF7-3685DDED8217}"/>
    <hyperlink ref="A120" r:id="rId85" display="https://www.aidedd.org/dnd/monstres.php?vf=chien-sauvage" xr:uid="{8C23DED8-8B33-4CDA-A8C3-0E9063F3D5F3}"/>
    <hyperlink ref="A121" r:id="rId86" display="https://www.aidedd.org/dnd/monstres.php?vf=chien-sauvage-dominant" xr:uid="{CFC7D2FB-23AA-419A-9207-CB0F8A56C102}"/>
    <hyperlink ref="A122" r:id="rId87" display="https://www.aidedd.org/dnd/monstres.php?vf=chimere" xr:uid="{B944C0EF-AEAE-482E-BCB1-C08305F711FA}"/>
    <hyperlink ref="A123" r:id="rId88" display="https://www.aidedd.org/dnd/monstres.php?vf=chitine" xr:uid="{75624FCF-E4A1-4501-962D-9F9B34F6963D}"/>
    <hyperlink ref="A124" r:id="rId89" display="https://www.aidedd.org/dnd/monstres.php?vf=choldrith" xr:uid="{A020DA11-36DF-4034-BDCE-9D998F0605B0}"/>
    <hyperlink ref="A125" r:id="rId90" display="https://www.aidedd.org/dnd/monstres.php?vf=chouette" xr:uid="{74EFDF92-53B5-49BF-859C-0E4093A0462C}"/>
    <hyperlink ref="A126" r:id="rId91" display="https://www.aidedd.org/dnd/monstres.php?vf=chouette-geante" xr:uid="{D39DAD93-DB86-4FA0-994E-6824326E465E}"/>
    <hyperlink ref="A127" r:id="rId92" display="https://www.aidedd.org/dnd/monstres.php?vf=chuul" xr:uid="{25902DCA-CE57-4FCD-9A4E-6899069EEDA2}"/>
    <hyperlink ref="A128" r:id="rId93" display="https://www.aidedd.org/dnd/monstres.php?vf=cockatrice" xr:uid="{C3B07BD3-7194-4652-8D51-4CAC4A838ECC}"/>
    <hyperlink ref="A129" r:id="rId94" display="https://www.aidedd.org/dnd/monstres.php?vf=combattant-niv-1" xr:uid="{167D7F0D-FEA6-4A84-9D2E-12BC86197FEC}"/>
    <hyperlink ref="A130" r:id="rId95" display="https://www.aidedd.org/dnd/monstres.php?vf=combattant-niv-2" xr:uid="{38F17CE3-16F9-4A54-BFA7-D53B32504782}"/>
    <hyperlink ref="A131" r:id="rId96" display="https://www.aidedd.org/dnd/monstres.php?vf=combattant-niv-3" xr:uid="{2C0FCF38-EFD5-4706-A53F-48E031A1C601}"/>
    <hyperlink ref="A132" r:id="rId97" display="https://www.aidedd.org/dnd/monstres.php?vf=combattant-niv-4" xr:uid="{42B5C297-9698-405E-A4E2-8E08162C5C87}"/>
    <hyperlink ref="A133" r:id="rId98" display="https://www.aidedd.org/dnd/monstres.php?vf=combattant-niv-5" xr:uid="{6E54B0D3-BB30-4DD1-B381-865B64714FE3}"/>
    <hyperlink ref="A134" r:id="rId99" display="https://www.aidedd.org/dnd/monstres.php?vf=combattant-niv-6" xr:uid="{990A6C1D-FF67-49BC-906C-C14317CCB00F}"/>
    <hyperlink ref="A135" r:id="rId100" display="https://www.aidedd.org/dnd/monstres.php?vf=consul-de-fer" xr:uid="{E17658B4-0535-48DF-A641-E2D771471981}"/>
    <hyperlink ref="A136" r:id="rId101" display="https://www.aidedd.org/dnd/monstres.php?vf=corbeau" xr:uid="{EA5D9059-62C8-4E3A-83DA-CC0AE48BF6AF}"/>
    <hyperlink ref="A138" r:id="rId102" display="https://www.aidedd.org/dnd/monstres.php?vf=couatl" xr:uid="{8E91F5E7-B95E-4CD2-904C-51089B6202CF}"/>
    <hyperlink ref="A140" r:id="rId103" display="https://www.aidedd.org/dnd/monstres.php?vf=crabe" xr:uid="{6EE7B230-241A-4D93-8777-E88D5FDA5CC6}"/>
    <hyperlink ref="A141" r:id="rId104" display="https://www.aidedd.org/dnd/monstres.php?vf=crabe-geant" xr:uid="{BAAEA4A3-CF11-4C0B-9837-054AEBACF7AB}"/>
    <hyperlink ref="A142" r:id="rId105" display="https://www.aidedd.org/dnd/monstres.php?vf=crabe-pecheur" xr:uid="{E4A79B73-84FA-49E6-8C5E-8B74844CB7C7}"/>
    <hyperlink ref="A143" r:id="rId106" display="https://www.aidedd.org/dnd/monstres.php?vf=cranefeu" xr:uid="{06EC03B9-F867-46F5-B42D-5AA1BC81B188}"/>
    <hyperlink ref="A144" r:id="rId107" display="https://www.aidedd.org/dnd/monstres.php?vf=crapaud-geant" xr:uid="{DBC8172D-74FB-47D8-867A-D8B5CB9F1403}"/>
    <hyperlink ref="A145" r:id="rId108" display="https://www.aidedd.org/dnd/monstres.php?vf=criard" xr:uid="{25735B84-E832-4FD6-92EE-1A55339ED906}"/>
    <hyperlink ref="A146" r:id="rId109" display="https://www.aidedd.org/dnd/monstres.php?vf=crocodile" xr:uid="{3CCDAC12-4E45-42DD-8C8B-816EFE1F554C}"/>
    <hyperlink ref="A147" r:id="rId110" display="https://www.aidedd.org/dnd/monstres.php?vf=crocodile-geant" xr:uid="{07E299FB-B7C4-4335-822D-B2EB19F4D985}"/>
    <hyperlink ref="A150" r:id="rId111" display="https://www.aidedd.org/dnd/monstres.php?vf=cube-gelatineux" xr:uid="{DA52EC51-84FB-439A-9137-184F03C41621}"/>
    <hyperlink ref="A151" r:id="rId112" display="https://www.aidedd.org/dnd/monstres.php?vf=cuirassier-astral" xr:uid="{1475E356-2734-4D39-844F-995C2BABC600}"/>
    <hyperlink ref="A152" r:id="rId113" display="https://www.aidedd.org/dnd/monstres.php?vf=cultiste" xr:uid="{51F11E0A-0F1A-4C84-8A4B-461FE33445C5}"/>
    <hyperlink ref="A153" r:id="rId114" display="https://www.aidedd.org/dnd/monstres.php?vf=cyclope" xr:uid="{8ADDA04D-5538-44B1-B47C-926E3B0D7C68}"/>
    <hyperlink ref="A155" r:id="rId115" display="https://www.aidedd.org/dnd/monstres.php?vf=dao" xr:uid="{AC0D4E91-F072-4813-8D03-118F2C4D1B49}"/>
    <hyperlink ref="A156" r:id="rId116" display="https://www.aidedd.org/dnd/monstres.php?vf=dauphin" xr:uid="{85094018-EB17-4AD2-ABE7-C8B412D0A420}"/>
    <hyperlink ref="A157" r:id="rId117" display="https://www.aidedd.org/dnd/monstres.php?vf=demi-dragon-rouge-veteran" xr:uid="{5F4FDFD1-FD81-4003-AB0F-111DFF0E82CF}"/>
    <hyperlink ref="A158" r:id="rId118" display="https://www.aidedd.org/dnd/monstres.php?vf=demi-liche" xr:uid="{AFA1B62D-2549-46D2-8D69-199582007DFE}"/>
    <hyperlink ref="A159" r:id="rId119" display="https://www.aidedd.org/dnd/monstres.php?vf=demi-ogre" xr:uid="{25F32746-9F26-4715-9DEA-6DF79932E42F}"/>
    <hyperlink ref="A161" r:id="rId120" display="https://www.aidedd.org/dnd/monstres.php?vf=demon-des-ombres" xr:uid="{3D835687-9093-4E4F-B0BC-D006108B4C30}"/>
    <hyperlink ref="A165" r:id="rId121" display="https://www.aidedd.org/dnd/monstres.php?vf=deslor" xr:uid="{4FFE0278-04F0-45BD-B97F-0EC76ED441F4}"/>
    <hyperlink ref="A166" r:id="rId122" display="https://www.aidedd.org/dnd/monstres.php?vf=destrier-noir" xr:uid="{1A879F45-5397-419D-99E0-94DEAB4BBD9A}"/>
    <hyperlink ref="A167" r:id="rId123" display="https://www.aidedd.org/dnd/monstres.php?vf=deva" xr:uid="{EF882870-8722-4BF6-997C-24669A78F727}"/>
    <hyperlink ref="A168" r:id="rId124" display="https://www.aidedd.org/dnd/monstres.php?vf=devin" xr:uid="{AE3DCB42-1C0C-4FDF-B7EB-217D03A472DF}"/>
    <hyperlink ref="A169" r:id="rId125" display="https://www.aidedd.org/dnd/monstres.php?vf=devoreur-d-ame" xr:uid="{F450E3ED-92E5-4283-9CF0-511B4811B4AF}"/>
    <hyperlink ref="A170" r:id="rId126" display="https://www.aidedd.org/dnd/monstres.php?vf=devoreur-d-intellect" xr:uid="{5027E213-4400-444C-8F1E-665285D00F0D}"/>
    <hyperlink ref="A172" r:id="rId127" display="https://www.aidedd.org/dnd/monstres.php?vf=diable-a-chaines" xr:uid="{3B488A0C-6C85-4FEF-A389-DF02B4C9EE88}"/>
    <hyperlink ref="A173" r:id="rId128" display="https://www.aidedd.org/dnd/monstres.php?vf=diable-barbele" xr:uid="{BAFE1E31-E885-4CE6-A5CD-2BD890966FF6}"/>
    <hyperlink ref="A174" r:id="rId129" display="https://www.aidedd.org/dnd/monstres.php?vf=diable-barbu" xr:uid="{948AD52B-D016-4A93-874F-83942BF96E97}"/>
    <hyperlink ref="A175" r:id="rId130" display="https://www.aidedd.org/dnd/monstres.php?vf=diable-cornu" xr:uid="{B2385182-63C4-4B93-90C6-20CCE96BBD5E}"/>
    <hyperlink ref="A176" r:id="rId131" display="https://www.aidedd.org/dnd/monstres.php?vf=diable-epineux" xr:uid="{EEC53308-7FE8-4C8B-91CF-1DBC0B5F0D69}"/>
    <hyperlink ref="A177" r:id="rId132" display="https://www.aidedd.org/dnd/monstres.php?vf=diable-gele" xr:uid="{6AC4F855-ED93-4326-8276-81B8CCB67A27}"/>
    <hyperlink ref="A178" r:id="rId133" display="https://www.aidedd.org/dnd/monstres.php?vf=diable-osseux" xr:uid="{F17D94A5-4161-4A4F-A2E9-296984265697}"/>
    <hyperlink ref="A179" r:id="rId134" display="https://www.aidedd.org/dnd/monstres.php?vf=diablotin" xr:uid="{FF4FD273-0972-4A43-81EB-45BEAF07D412}"/>
    <hyperlink ref="A180" r:id="rId135" display="https://www.aidedd.org/dnd/monstres.php?vf=diantrefosse" xr:uid="{ED555B73-BE6B-4B93-A95D-EBAFE9CD47CD}"/>
    <hyperlink ref="A181" r:id="rId136" display="https://www.aidedd.org/dnd/monstres.php?vf=djinn" xr:uid="{6421ECBF-0789-4CB5-9996-7484BFECF70A}"/>
    <hyperlink ref="A184" r:id="rId137" display="https://www.aidedd.org/dnd/monstres.php?vf=doppelganger" xr:uid="{B11B79D7-6DBD-4DF8-92EE-7F5A5E6A2180}"/>
    <hyperlink ref="A185" r:id="rId138" display="https://www.aidedd.org/dnd/monstres.php?vf=dracoliche-bleue-adulte" xr:uid="{0B50E16C-0B3B-413F-833D-EEBE15064757}"/>
    <hyperlink ref="A186" r:id="rId139" display="https://www.aidedd.org/dnd/monstres.php?vf=draegloth" xr:uid="{E6BC99F9-5C79-40D7-8F78-02F2FF625995}"/>
    <hyperlink ref="A187" r:id="rId140" display="https://www.aidedd.org/dnd/monstres.php?vf=dragon-blanc-adulte" xr:uid="{0E5DD30A-26E9-4503-9C6C-329709E5C404}"/>
    <hyperlink ref="A188" r:id="rId141" display="https://www.aidedd.org/dnd/monstres.php?vf=dragon-blanc-ancien" xr:uid="{1AADAF6E-78D0-4306-AA1F-4D833536D78E}"/>
    <hyperlink ref="A189" r:id="rId142" display="https://www.aidedd.org/dnd/monstres.php?vf=dragon-blanc-jeune" xr:uid="{E0C4E81C-B603-4040-9C7E-B31954C640D4}"/>
    <hyperlink ref="A190" r:id="rId143" display="https://www.aidedd.org/dnd/monstres.php?vf=dragon-blanc-nouveau-ne" xr:uid="{4E7A7AA2-BF67-4D10-AE20-EF5805AB8DEC}"/>
    <hyperlink ref="A191" r:id="rId144" display="https://www.aidedd.org/dnd/monstres.php?vf=dragon-bleu-adulte" xr:uid="{814E8CC4-8805-495C-864C-B016DDFC4DE1}"/>
    <hyperlink ref="A192" r:id="rId145" display="https://www.aidedd.org/dnd/monstres.php?vf=dragon-bleu-ancien" xr:uid="{16B5D802-58F0-432A-9B86-6782F32E1283}"/>
    <hyperlink ref="A193" r:id="rId146" display="https://www.aidedd.org/dnd/monstres.php?vf=dragon-bleu-jeune" xr:uid="{400B0547-1608-4037-9BB3-2E0346F5A59C}"/>
    <hyperlink ref="A194" r:id="rId147" display="https://www.aidedd.org/dnd/monstres.php?vf=dragon-bleu-nouveau-ne" xr:uid="{ABAA4A08-0140-454C-8F63-BAA8E78E6131}"/>
    <hyperlink ref="A195" r:id="rId148" display="https://www.aidedd.org/dnd/monstres.php?vf=dragon-d-airain-adulte" xr:uid="{5A8529C3-55F0-46BF-A6EA-FC9F0E6F98AF}"/>
    <hyperlink ref="A196" r:id="rId149" display="https://www.aidedd.org/dnd/monstres.php?vf=dragon-d-airain-ancien" xr:uid="{80A4EF51-1EB5-47DD-B1F8-C1B5192B8CB6}"/>
    <hyperlink ref="A197" r:id="rId150" display="https://www.aidedd.org/dnd/monstres.php?vf=dragon-d-airain-jeune" xr:uid="{4E56313F-18A6-48CD-8805-F82CB2249FEB}"/>
    <hyperlink ref="A198" r:id="rId151" display="https://www.aidedd.org/dnd/monstres.php?vf=dragon-d-airain-nouveau-ne" xr:uid="{307CA094-D4A1-4385-B38A-2492CF30BECA}"/>
    <hyperlink ref="A199" r:id="rId152" display="https://www.aidedd.org/dnd/monstres.php?vf=dragon-d-argent-adulte" xr:uid="{AFBD1930-B903-43B4-B0DE-6464AA1356A7}"/>
    <hyperlink ref="A200" r:id="rId153" display="https://www.aidedd.org/dnd/monstres.php?vf=dragon-d-argent-ancien" xr:uid="{A85CBE24-FFD9-4CD1-880E-9C0A455FDD64}"/>
    <hyperlink ref="A201" r:id="rId154" display="https://www.aidedd.org/dnd/monstres.php?vf=dragon-d-argent-jeune" xr:uid="{55800A0B-63BC-40AF-883F-C70B19DB2093}"/>
    <hyperlink ref="A202" r:id="rId155" display="https://www.aidedd.org/dnd/monstres.php?vf=dragon-d-argent-nouveau-ne" xr:uid="{32545A84-89BB-4376-A596-B1F9622F27E4}"/>
    <hyperlink ref="A203" r:id="rId156" display="https://www.aidedd.org/dnd/monstres.php?vf=dragon-d-ombre-rouge-jeune" xr:uid="{6A24E886-1ABB-4867-999F-0B13933480C0}"/>
    <hyperlink ref="A204" r:id="rId157" display="https://www.aidedd.org/dnd/monstres.php?vf=dragon-d-or-adulte" xr:uid="{B7895CDB-41B3-416C-B53B-9B587C26E20E}"/>
    <hyperlink ref="A205" r:id="rId158" display="https://www.aidedd.org/dnd/monstres.php?vf=dragon-d-or-ancien" xr:uid="{7F46C800-3308-426B-88B2-EE15CADA5C2B}"/>
    <hyperlink ref="A206" r:id="rId159" display="https://www.aidedd.org/dnd/monstres.php?vf=dragon-d-or-jeune" xr:uid="{8FE4A178-EDF6-40E1-BBF2-7C0C389F1D01}"/>
    <hyperlink ref="A207" r:id="rId160" display="https://www.aidedd.org/dnd/monstres.php?vf=dragon-d-or-nouveau-ne" xr:uid="{B3FEE6D2-A4D5-4101-817F-B251CB338FC7}"/>
    <hyperlink ref="A208" r:id="rId161" display="https://www.aidedd.org/dnd/monstres.php?vf=dragon-de-bronze-adulte" xr:uid="{E9C3E70C-907D-40D6-9B6F-362EC072F7EB}"/>
    <hyperlink ref="A209" r:id="rId162" display="https://www.aidedd.org/dnd/monstres.php?vf=dragon-de-bronze-ancien" xr:uid="{E8C6AF06-E728-4C5A-844B-1895ADCBF924}"/>
    <hyperlink ref="A210" r:id="rId163" display="https://www.aidedd.org/dnd/monstres.php?vf=dragon-de-bronze-jeune" xr:uid="{2BAE7728-B977-40A1-BFFA-921AB42D9941}"/>
    <hyperlink ref="A211" r:id="rId164" display="https://www.aidedd.org/dnd/monstres.php?vf=dragon-de-bronze-nouveau-ne" xr:uid="{62AC88CF-E0E2-4BCE-BF0D-1D43CA693AD1}"/>
    <hyperlink ref="A212" r:id="rId165" display="https://www.aidedd.org/dnd/monstres.php?vf=dragon-de-cuivre-adulte" xr:uid="{8FEF74AD-80DD-45EE-A4AA-5F2CF17E0CFA}"/>
    <hyperlink ref="A213" r:id="rId166" display="https://www.aidedd.org/dnd/monstres.php?vf=dragon-de-cuivre-ancien" xr:uid="{771724F9-46A7-49AF-8351-7FA1FF83D2C7}"/>
    <hyperlink ref="A214" r:id="rId167" display="https://www.aidedd.org/dnd/monstres.php?vf=dragon-de-cuivre-jeune" xr:uid="{DA5ECBF5-BCC3-4F47-B5C5-8B16AAD1A695}"/>
    <hyperlink ref="A215" r:id="rId168" display="https://www.aidedd.org/dnd/monstres.php?vf=dragon-de-cuivre-nouveau-ne" xr:uid="{0A5E50A5-C860-4B6D-B909-61026CEEC7D2}"/>
    <hyperlink ref="A216" r:id="rId169" display="https://www.aidedd.org/dnd/monstres.php?vf=dragon-feerique" xr:uid="{06632C28-6AEA-49B1-A47F-8FD3A99D351E}"/>
    <hyperlink ref="A217" r:id="rId170" display="https://www.aidedd.org/dnd/monstres.php?vf=dragon-noir-adulte" xr:uid="{F69D9F62-0A07-4940-A874-6AFFFED09F0A}"/>
    <hyperlink ref="A218" r:id="rId171" display="https://www.aidedd.org/dnd/monstres.php?vf=dragon-noir-ancien" xr:uid="{AF65FE26-33F1-48B7-AF2F-83C1E71B04E6}"/>
    <hyperlink ref="A219" r:id="rId172" display="https://www.aidedd.org/dnd/monstres.php?vf=dragon-noir-jeune" xr:uid="{8B2650B3-0577-4087-9391-F8B5433B761B}"/>
    <hyperlink ref="A220" r:id="rId173" display="https://www.aidedd.org/dnd/monstres.php?vf=dragon-noir-nouveau-ne" xr:uid="{BD4FC6B6-7707-4829-AA42-4CE5EBB6A445}"/>
    <hyperlink ref="A221" r:id="rId174" display="https://www.aidedd.org/dnd/monstres.php?vf=dragon-rouge-adulte" xr:uid="{7CAE1C71-952C-4716-80B7-FD180CB8DC32}"/>
    <hyperlink ref="A222" r:id="rId175" display="https://www.aidedd.org/dnd/monstres.php?vf=dragon-rouge-ancien" xr:uid="{0B4627C5-2C94-4594-B3D8-BBBCCCD86331}"/>
    <hyperlink ref="A223" r:id="rId176" display="https://www.aidedd.org/dnd/monstres.php?vf=dragon-rouge-jeune" xr:uid="{8B24525F-D479-4E8C-AA5A-748D4B28FE3A}"/>
    <hyperlink ref="A224" r:id="rId177" display="https://www.aidedd.org/dnd/monstres.php?vf=dragon-rouge-nouveau-ne" xr:uid="{75E8E5A5-95B6-42A6-990D-77251EA6D54D}"/>
    <hyperlink ref="A225" r:id="rId178" display="https://www.aidedd.org/dnd/monstres.php?vf=dragon-vert-adulte" xr:uid="{3341E9BF-CA88-4DFB-A939-7E81F02C3858}"/>
    <hyperlink ref="A226" r:id="rId179" display="https://www.aidedd.org/dnd/monstres.php?vf=dragon-vert-ancien" xr:uid="{5F0EE285-D6B4-4817-82F4-3593F307B295}"/>
    <hyperlink ref="A227" r:id="rId180" display="https://www.aidedd.org/dnd/monstres.php?vf=dragon-vert-jeune" xr:uid="{321EEE2E-222F-4DA3-81A2-B42BA387FF69}"/>
    <hyperlink ref="A228" r:id="rId181" display="https://www.aidedd.org/dnd/monstres.php?vf=dragon-vert-nouveau-ne" xr:uid="{7558D247-0714-4726-B95E-17B5D298FB94}"/>
    <hyperlink ref="A229" r:id="rId182" display="https://www.aidedd.org/dnd/monstres.php?vf=dragon-tortue" xr:uid="{E4190D4D-3121-4913-B0ED-71A85DD683FD}"/>
    <hyperlink ref="A231" r:id="rId183" display="https://www.aidedd.org/dnd/monstres.php?vf=dretch" xr:uid="{5179594E-94D5-4BA9-8FCF-CA51E7A64308}"/>
    <hyperlink ref="A232" r:id="rId184" display="https://www.aidedd.org/dnd/monstres.php?vf=drider" xr:uid="{EE370A39-AF00-49DE-85AF-B7512F8F4CF7}"/>
    <hyperlink ref="A233" r:id="rId185" display="https://www.aidedd.org/dnd/monstres.php?vf=drow" xr:uid="{A1550795-1183-4568-814B-5A7E6D1B8417}"/>
    <hyperlink ref="A235" r:id="rId186" display="https://www.aidedd.org/dnd/monstres.php?vf=drow-capitaine-de-maison" xr:uid="{0BB168DC-F001-4CE8-B5E3-5EA832A80F45}"/>
    <hyperlink ref="A237" r:id="rId187" display="https://www.aidedd.org/dnd/monstres.php?vf=drow-guerrier-d-elite" xr:uid="{27F5CF8A-ED29-4A38-AD35-2B8EBA32F744}"/>
    <hyperlink ref="A238" r:id="rId188" display="https://www.aidedd.org/dnd/monstres.php?vf=drow-inquisiteur" xr:uid="{53A9679B-240B-4039-A4AF-731B4FBDB4AA}"/>
    <hyperlink ref="A239" r:id="rId189" display="https://www.aidedd.org/dnd/monstres.php?vf=drow-mage" xr:uid="{C39C53D7-BEDB-4056-8A02-D87CFD9A1C03}"/>
    <hyperlink ref="A242" r:id="rId190" display="https://www.aidedd.org/dnd/monstres.php?vf=drow-pretresse-de-lolth" xr:uid="{A4646CF4-0233-4F9A-B790-9744494F7DA4}"/>
    <hyperlink ref="A243" r:id="rId191" display="https://www.aidedd.org/dnd/monstres.php?vf=druide" xr:uid="{D24BF804-B820-4B9A-92EC-61052612699A}"/>
    <hyperlink ref="A244" r:id="rId192" display="https://www.aidedd.org/dnd/monstres.php?vf=dryade" xr:uid="{4BD5D180-99F7-4248-AA01-09B5FF0E2822}"/>
    <hyperlink ref="A245" r:id="rId193" display="https://www.aidedd.org/dnd/monstres.php?vf=duergar" xr:uid="{96762184-2CCC-4BC5-9E96-F99B30FB1BFB}"/>
    <hyperlink ref="A247" r:id="rId194" display="https://www.aidedd.org/dnd/monstres.php?vf=duergar-garde-de-pierre" xr:uid="{37DFFEBC-986F-42EC-87DF-3E107241C8D3}"/>
    <hyperlink ref="A251" r:id="rId195" display="https://www.aidedd.org/dnd/monstres.php?vf=duergar-seigneur-de-guerre" xr:uid="{8F908AAB-87D9-41C6-8AFA-99C52C8871D2}"/>
    <hyperlink ref="A253" r:id="rId196" display="https://www.aidedd.org/dnd/monstres.php?vf=duodrone" xr:uid="{A8EB18C2-2AD1-46CF-8552-F9B584645FC1}"/>
    <hyperlink ref="A256" r:id="rId197" display="https://www.aidedd.org/dnd/monstres.php?vf=eclair-vivant" xr:uid="{C0C3D205-30BD-4E96-B77B-EDFD918A96C5}"/>
    <hyperlink ref="A257" r:id="rId198" display="https://www.aidedd.org/dnd/monstres.php?vf=eclaireur" xr:uid="{22E5E944-3C85-4A07-83B7-AFC01036B91C}"/>
    <hyperlink ref="A258" r:id="rId199" display="https://www.aidedd.org/dnd/monstres.php?vf=efrit" xr:uid="{4DF2E774-135C-452A-B23F-B9F5C8680E15}"/>
    <hyperlink ref="A259" r:id="rId200" display="https://www.aidedd.org/dnd/monstres.php?vf=eidolon" xr:uid="{1DEC356D-7612-49D9-85D6-B0BFE3F51F88}"/>
    <hyperlink ref="A264" r:id="rId201" display="https://www.aidedd.org/dnd/monstres.php?vf=elan" xr:uid="{A3FAAB77-AD4D-42A6-BDB9-FE388181A381}"/>
    <hyperlink ref="A265" r:id="rId202" display="https://www.aidedd.org/dnd/monstres.php?vf=elan-geant" xr:uid="{1666196A-86AA-43EA-BD39-38839A433B56}"/>
    <hyperlink ref="A266" r:id="rId203" display="https://www.aidedd.org/dnd/monstres.php?vf=elementaire-de-l-air" xr:uid="{DC67C2DA-23B5-4A3B-A44D-6315195DFFD3}"/>
    <hyperlink ref="A268" r:id="rId204" display="https://www.aidedd.org/dnd/monstres.php?vf=elementaire-de-l-eau" xr:uid="{12322134-5562-4DCD-B944-229755946345}"/>
    <hyperlink ref="A270" r:id="rId205" display="https://www.aidedd.org/dnd/monstres.php?vf=elementaire-de-la-terre" xr:uid="{2C62C389-F928-45CD-BC9E-129E9832D315}"/>
    <hyperlink ref="A272" r:id="rId206" display="https://www.aidedd.org/dnd/monstres.php?vf=elementaire-du-feu" xr:uid="{69E3DDC0-4CDA-45E2-8C38-1A84CD19D003}"/>
    <hyperlink ref="A274" r:id="rId207" display="https://www.aidedd.org/dnd/monstres.php?vf=elephant" xr:uid="{815F05F2-669B-4235-B918-2D77ADAF1734}"/>
    <hyperlink ref="A275" r:id="rId208" display="https://www.aidedd.org/dnd/monstres.php?vf=elric" xr:uid="{458ECEEB-B462-4FAE-8B1D-2001E1D2ECFA}"/>
    <hyperlink ref="A276" r:id="rId209" display="https://www.aidedd.org/dnd/monstres.php?vf=empyreen" xr:uid="{AE24F1A0-8891-4CBD-986C-08122027B71E}"/>
    <hyperlink ref="A277" r:id="rId210" display="https://www.aidedd.org/dnd/monstres.php?vf=enchanteur" xr:uid="{2EBAD833-C744-4552-AF0E-3E06448DD24D}"/>
    <hyperlink ref="A278" r:id="rId211" display="https://www.aidedd.org/dnd/monstres.php?vf=enlaceur" xr:uid="{11942BDC-92FD-4176-A673-154660BE6D81}"/>
    <hyperlink ref="A279" r:id="rId212" display="https://www.aidedd.org/dnd/monstres.php?vf=epaulard" xr:uid="{97163B4F-F5A4-4131-97EA-41DB68AFC0F2}"/>
    <hyperlink ref="A280" r:id="rId213" display="https://www.aidedd.org/dnd/monstres.php?vf=epee-volante" xr:uid="{AE2CC7A8-9F28-4621-8A15-7A2A74998E88}"/>
    <hyperlink ref="A281" r:id="rId214" display="https://www.aidedd.org/dnd/monstres.php?vf=epineux" xr:uid="{C562172D-970A-4B13-8452-E8E2557A24E2}"/>
    <hyperlink ref="A282" r:id="rId215" display="https://www.aidedd.org/dnd/monstres.php?vf=epouvantail" xr:uid="{9BFD660C-1A16-4331-B152-562A959B5E2D}"/>
    <hyperlink ref="A283" r:id="rId216" display="https://www.aidedd.org/dnd/monstres.php?vf=erinye" xr:uid="{94290F14-0056-4A95-97C2-1B84AD0B86BF}"/>
    <hyperlink ref="A285" r:id="rId217" display="https://www.aidedd.org/dnd/monstres.php?vf=espion" xr:uid="{6115800D-EAAC-4669-9E95-C588EBEFA682}"/>
    <hyperlink ref="A286" r:id="rId218" display="https://www.aidedd.org/dnd/monstres.php?vf=esprit-follet" xr:uid="{51D8361E-BD30-4E6C-BA5C-066EFD6BA2E9}"/>
    <hyperlink ref="A288" r:id="rId219" display="https://www.aidedd.org/dnd/monstres.php?vf=ettercap" xr:uid="{2C36D4C9-F636-4A3F-8829-A4C6751D2A69}"/>
    <hyperlink ref="A289" r:id="rId220" display="https://www.aidedd.org/dnd/monstres.php?vf=ettin" xr:uid="{E71E19DF-47BA-45DA-88DE-A34642781467}"/>
    <hyperlink ref="A290" r:id="rId221" display="https://www.aidedd.org/dnd/monstres.php?vf=evocateur" xr:uid="{EC6F72BA-5DAD-4CB3-B613-8BD5893AC69F}"/>
    <hyperlink ref="A291" r:id="rId222" display="https://www.aidedd.org/dnd/monstres.php?vf=expert-niv-1" xr:uid="{B8C7A908-8A4F-4820-A6C2-031FC17F0F4D}"/>
    <hyperlink ref="A292" r:id="rId223" display="https://www.aidedd.org/dnd/monstres.php?vf=expert-niv-2" xr:uid="{B3D5FE6F-B6B5-419A-89F8-74803B00E6F6}"/>
    <hyperlink ref="A293" r:id="rId224" display="https://www.aidedd.org/dnd/monstres.php?vf=expert-niv-3" xr:uid="{C9BF9730-C74A-49ED-B723-CED855FEFDC4}"/>
    <hyperlink ref="A294" r:id="rId225" display="https://www.aidedd.org/dnd/monstres.php?vf=expert-niv-4" xr:uid="{B14D8924-4DFE-47BB-BCB9-9AA50D13D3AB}"/>
    <hyperlink ref="A295" r:id="rId226" display="https://www.aidedd.org/dnd/monstres.php?vf=expert-niv-5" xr:uid="{13F4AF16-C61D-4E84-B916-5A2AD651BCA8}"/>
    <hyperlink ref="A296" r:id="rId227" display="https://www.aidedd.org/dnd/monstres.php?vf=expert-niv-6" xr:uid="{052A6AEE-98DB-402F-B9BA-FA118F6876D9}"/>
    <hyperlink ref="A297" r:id="rId228" display="https://www.aidedd.org/dnd/monstres.php?vf=expert-en-arts-martiaux" xr:uid="{C4356D44-88E7-43AA-AFAE-D78BB2F35CD0}"/>
    <hyperlink ref="A298" r:id="rId229" display="https://www.aidedd.org/dnd/monstres.php?vf=fanatique" xr:uid="{212CDBD0-D4A9-4988-9B9A-0E5E38B2288F}"/>
    <hyperlink ref="A299" r:id="rId230" display="https://www.aidedd.org/dnd/monstres.php?vf=fantome" xr:uid="{27BA2760-FC67-418D-9550-10F8C2DC458E}"/>
    <hyperlink ref="A300" r:id="rId231" display="https://www.aidedd.org/dnd/monstres.php?vf=faucheur-de-bhaal" xr:uid="{08BD5AC3-7C87-4B97-870B-F74DEB0662A0}"/>
    <hyperlink ref="A301" r:id="rId232" display="https://www.aidedd.org/dnd/monstres.php?vf=faucon" xr:uid="{3560031B-FAFB-4B59-A7C3-5F2EE61C28A5}"/>
    <hyperlink ref="A302" r:id="rId233" display="https://www.aidedd.org/dnd/monstres.php?vf=faucon-de-sang" xr:uid="{D7E38690-5A3A-4043-A376-8EF503D8F72F}"/>
    <hyperlink ref="A303" r:id="rId234" display="https://www.aidedd.org/dnd/monstres.php?vf=faucon-du-valenar" xr:uid="{430AEB58-0041-4CF4-A917-10367D88AAA2}"/>
    <hyperlink ref="A305" r:id="rId235" display="https://www.aidedd.org/dnd/monstres.php?vf=feu-follet" xr:uid="{217E81C8-F0F0-447E-B1FE-137FD793ABB7}"/>
    <hyperlink ref="A306" r:id="rId236" display="https://www.aidedd.org/dnd/monstres.php?vf=flagelleur-des-cranes-de-myrkul" xr:uid="{0F06C117-23DA-4F22-8498-74FAA4062D6C}"/>
    <hyperlink ref="A307" r:id="rId237" display="https://www.aidedd.org/dnd/monstres.php?vf=flagelleur-mental" xr:uid="{540D02BF-1A53-47EC-9883-5166E529E941}"/>
    <hyperlink ref="A309" r:id="rId238" display="https://www.aidedd.org/dnd/monstres.php?vf=flind" xr:uid="{EEDFAC8A-3AB1-4830-ACCE-57F9FC66837F}"/>
    <hyperlink ref="A310" r:id="rId239" display="https://www.aidedd.org/dnd/monstres.php?vf=flumph" xr:uid="{215167DC-C982-4DA2-AB47-5758F96A0903}"/>
    <hyperlink ref="A311" r:id="rId240" display="https://www.aidedd.org/dnd/monstres.php?vf=fomorien" xr:uid="{8CCEBB9D-08DD-48FC-A2EF-35388449E621}"/>
    <hyperlink ref="A314" r:id="rId241" display="https://www.aidedd.org/dnd/monstres.php?vf=forgelier-titan" xr:uid="{D9AFDF20-2A3E-4448-8290-A5D7F0E0E541}"/>
    <hyperlink ref="A316" r:id="rId242" display="https://www.aidedd.org/dnd/monstres.php?vf=froghemoth" xr:uid="{0233417F-9922-4CD8-A0BE-A47DD2720807}"/>
    <hyperlink ref="A319" r:id="rId243" display="https://www.aidedd.org/dnd/monstres.php?vf=galeb-duhr" xr:uid="{3EC318F8-EF7B-44D5-AF64-A057B02C3D63}"/>
    <hyperlink ref="A320" r:id="rId244" display="https://www.aidedd.org/dnd/monstres.php?vf=gantelet-noir-de-baine" xr:uid="{E9A57A4D-870A-4D4F-8C8E-C4A7DB438A1E}"/>
    <hyperlink ref="A321" r:id="rId245" display="https://www.aidedd.org/dnd/monstres.php?vf=garde" xr:uid="{65FC0B34-EB7C-4E74-9934-3AB807E879CE}"/>
    <hyperlink ref="A322" r:id="rId246" display="https://www.aidedd.org/dnd/monstres.php?vf=gardien-anime" xr:uid="{F901021D-75FE-4660-A94C-4B24AE7B6893}"/>
    <hyperlink ref="A323" r:id="rId247" display="https://www.aidedd.org/dnd/monstres.php?vf=gargouille" xr:uid="{6EE4290D-83B9-4A9B-8998-9773A66099ED}"/>
    <hyperlink ref="A324" r:id="rId248" display="https://www.aidedd.org/dnd/monstres.php?vf=gauth" xr:uid="{8D22D0F7-BBD1-4E81-9805-BEC4F2774F8D}"/>
    <hyperlink ref="A326" r:id="rId249" display="https://www.aidedd.org/dnd/monstres.php?vf=geant-des-collines" xr:uid="{BE2343D5-6BEB-48BD-9444-18087165750A}"/>
    <hyperlink ref="A327" r:id="rId250" display="https://www.aidedd.org/dnd/monstres.php?vf=geant-des-collines-maudit" xr:uid="{DFA72E12-9065-4C06-B50C-2F822A9D5F3F}"/>
    <hyperlink ref="A328" r:id="rId251" display="https://www.aidedd.org/dnd/monstres.php?vf=geant-des-nuages" xr:uid="{4114D547-8670-41DF-B410-EB2365F479AC}"/>
    <hyperlink ref="A330" r:id="rId252" display="https://www.aidedd.org/dnd/monstres.php?vf=geant-des-pierres" xr:uid="{EC069A66-A944-46E2-8DB9-BAE9E047A9C1}"/>
    <hyperlink ref="A331" r:id="rId253" display="https://www.aidedd.org/dnd/monstres.php?vf=geant-des-pierres-marchereve" xr:uid="{3CC0271F-BAB5-4197-8F64-A00A5AC10F9D}"/>
    <hyperlink ref="A332" r:id="rId254" display="https://www.aidedd.org/dnd/monstres.php?vf=geant-des-tempetes" xr:uid="{C0C3B7A4-559C-4515-81D4-CC92BF7A2259}"/>
    <hyperlink ref="A334" r:id="rId255" display="https://www.aidedd.org/dnd/monstres.php?vf=geant-du-feu" xr:uid="{2E49451B-BB69-4959-8C1A-F9E2EAB81A74}"/>
    <hyperlink ref="A336" r:id="rId256" display="https://www.aidedd.org/dnd/monstres.php?vf=geant-du-givre" xr:uid="{DF16C370-6332-4A59-86A9-770D682E385F}"/>
    <hyperlink ref="A339" r:id="rId257" display="https://www.aidedd.org/dnd/monstres.php?vf=gelee-ocre" xr:uid="{67A3D846-9474-47EC-AAA1-DC205B5844C2}"/>
    <hyperlink ref="A342" r:id="rId258" display="https://www.aidedd.org/dnd/monstres.php?vf=girallon" xr:uid="{DAD02D38-03C3-42F3-831D-67DB34DFD455}"/>
    <hyperlink ref="A343" r:id="rId259" display="https://www.aidedd.org/dnd/monstres.php?vf=githyanki-chevalier" xr:uid="{EBEDBDDC-D243-422F-9128-833E1527208E}"/>
    <hyperlink ref="A346" r:id="rId260" display="https://www.aidedd.org/dnd/monstres.php?vf=githyanki-guerrier" xr:uid="{332CBE6A-3161-428A-ABE6-AF825E11A41A}"/>
    <hyperlink ref="A350" r:id="rId261" display="https://www.aidedd.org/dnd/monstres.php?vf=githzerai-moine" xr:uid="{B236BD1C-AD47-4F79-A48C-9ABEAA49495D}"/>
    <hyperlink ref="A351" r:id="rId262" display="https://www.aidedd.org/dnd/monstres.php?vf=githzerai-zerth" xr:uid="{3CF582B8-25AA-4777-A1FF-FC8F0F9735B6}"/>
    <hyperlink ref="A352" r:id="rId263" display="https://www.aidedd.org/dnd/monstres.php?vf=glabrezu" xr:uid="{31E71B70-270A-44DA-8579-92D26E4D5F1B}"/>
    <hyperlink ref="A353" r:id="rId264" display="https://www.aidedd.org/dnd/monstres.php?vf=gladiateur" xr:uid="{9F3EED02-7C19-44BE-8222-888CFDB9D1E1}"/>
    <hyperlink ref="A354" r:id="rId265" display="https://www.aidedd.org/dnd/monstres.php?vf=gnoll" xr:uid="{6084A632-5392-407E-AC6B-C015CADC8EF8}"/>
    <hyperlink ref="A355" r:id="rId266" display="https://www.aidedd.org/dnd/monstres.php?vf=gnoll-chasseur" xr:uid="{DE957CD7-25C8-4FC7-A3F3-76D38B01048C}"/>
    <hyperlink ref="A356" r:id="rId267" display="https://www.aidedd.org/dnd/monstres.php?vf=gnoll-croc-de-yeenoghu" xr:uid="{7B47D132-C64D-46B7-AC7E-32AD23BE1AB4}"/>
    <hyperlink ref="A359" r:id="rId268" display="https://www.aidedd.org/dnd/monstres.php?vf=gnoll-seigneur-de-meute" xr:uid="{C032A450-F23A-4EA9-B96D-5EE32B07545B}"/>
    <hyperlink ref="A360" r:id="rId269" display="https://www.aidedd.org/dnd/monstres.php?vf=gnome-des-profondeurs-svirfnebelin" xr:uid="{51C3083B-EC78-486D-9CE9-03AA813E0B0E}"/>
    <hyperlink ref="A361" r:id="rId270" display="https://www.aidedd.org/dnd/monstres.php?vf=gobelin" xr:uid="{783DEDCB-9E2B-467E-B863-EF715D3BE48C}"/>
    <hyperlink ref="A362" r:id="rId271" display="https://www.aidedd.org/dnd/monstres.php?vf=gobelin-chef" xr:uid="{DF374859-D8E5-4A3D-8A9E-842F73210A54}"/>
    <hyperlink ref="A363" r:id="rId272" display="https://www.aidedd.org/dnd/monstres.php?vf=gobelours" xr:uid="{66B0AE21-E2EA-4007-BDD8-7D4259F4AA90}"/>
    <hyperlink ref="A364" r:id="rId273" display="https://www.aidedd.org/dnd/monstres.php?vf=gobelours-chef" xr:uid="{B80C8352-0E25-4E0F-A2B4-777CC6B8D7E6}"/>
    <hyperlink ref="A365" r:id="rId274" display="https://www.aidedd.org/dnd/monstres.php?vf=golem-d-argile" xr:uid="{0B440ECF-391B-4DAB-B17A-1BC86E3C53EC}"/>
    <hyperlink ref="A366" r:id="rId275" display="https://www.aidedd.org/dnd/monstres.php?vf=golem-de-bois" xr:uid="{4A5EA01B-406F-4284-9CB1-341C9F35EE9C}"/>
    <hyperlink ref="A367" r:id="rId276" display="https://www.aidedd.org/dnd/monstres.php?vf=golem-de-bronze" xr:uid="{8081B775-9484-454F-B98E-082B2FEE839C}"/>
    <hyperlink ref="A368" r:id="rId277" display="https://www.aidedd.org/dnd/monstres.php?vf=golem-de-chair" xr:uid="{FC0CC519-F232-44BD-A71F-9761B5DD73BC}"/>
    <hyperlink ref="A369" r:id="rId278" display="https://www.aidedd.org/dnd/monstres.php?vf=golem-de-fer" xr:uid="{374E2802-AB1F-4383-96BE-18A67E81F9C8}"/>
    <hyperlink ref="A370" r:id="rId279" display="https://www.aidedd.org/dnd/monstres.php?vf=golem-de-glace" xr:uid="{55DDAC4F-CACF-474F-B287-F3116EFC3FD7}"/>
    <hyperlink ref="A371" r:id="rId280" display="https://www.aidedd.org/dnd/monstres.php?vf=golem-de-pierre" xr:uid="{057CDD3E-6226-4740-94E1-A663E2357E51}"/>
    <hyperlink ref="A372" r:id="rId281" display="https://www.aidedd.org/dnd/monstres.php?vf=gorgone" xr:uid="{A2BDD4CE-5DA1-44EC-89C4-7106B3959313}"/>
    <hyperlink ref="A373" r:id="rId282" display="https://www.aidedd.org/dnd/monstres.php?vf=goristro" xr:uid="{678CABB7-F187-4C71-8E5E-C8F9DAE78BCF}"/>
    <hyperlink ref="A375" r:id="rId283" display="https://www.aidedd.org/dnd/monstres.php?vf=goule" xr:uid="{522802BF-02F2-452C-9CD9-E262267B280A}"/>
    <hyperlink ref="A376" r:id="rId284" display="https://www.aidedd.org/dnd/monstres.php?vf=grand-singe" xr:uid="{9125CE15-6247-47DE-8A56-080CC0897C6B}"/>
    <hyperlink ref="A378" r:id="rId285" display="https://www.aidedd.org/dnd/monstres.php?vf=grell" xr:uid="{F1177446-8611-48A9-970C-C3A258371C06}"/>
    <hyperlink ref="A379" r:id="rId286" display="https://www.aidedd.org/dnd/monstres.php?vf=grenouille" xr:uid="{25D7C0AC-46B2-4934-83C8-EFA991EE0A6D}"/>
    <hyperlink ref="A380" r:id="rId287" display="https://www.aidedd.org/dnd/monstres.php?vf=grenouille-geante" xr:uid="{0E091CC9-FB10-4541-925D-C0EA9A558F74}"/>
    <hyperlink ref="A381" r:id="rId288" display="https://www.aidedd.org/dnd/monstres.php?vf=grick" xr:uid="{DF476CA2-0FF1-4874-9801-FF25FC8B915A}"/>
    <hyperlink ref="A382" r:id="rId289" display="https://www.aidedd.org/dnd/monstres.php?vf=grick-dominant" xr:uid="{024DC3C1-27E6-4F2C-A21A-F010FB21F0D8}"/>
    <hyperlink ref="A383" r:id="rId290" display="https://www.aidedd.org/dnd/monstres.php?vf=griffe-rampante" xr:uid="{79A2F13E-BFC6-4B46-AF64-99F95054D9C0}"/>
    <hyperlink ref="A385" r:id="rId291" display="https://www.aidedd.org/dnd/monstres.php?vf=griffon" xr:uid="{F32F9566-435E-4A38-A48D-F09A9A78C9EB}"/>
    <hyperlink ref="A386" r:id="rId292" display="https://www.aidedd.org/dnd/monstres.php?vf=grung" xr:uid="{F5796892-6102-45FE-8FA0-85540DF2AA0C}"/>
    <hyperlink ref="A389" r:id="rId293" display="https://www.aidedd.org/dnd/monstres.php?vf=guenaude-annis" xr:uid="{019590EB-631A-4A32-9EE9-95397C3C5923}"/>
    <hyperlink ref="A390" r:id="rId294" display="https://www.aidedd.org/dnd/monstres.php?vf=guenaude-aquatique" xr:uid="{C29F333F-FC6B-4B18-B5BB-619B630C2043}"/>
    <hyperlink ref="A392" r:id="rId295" display="https://www.aidedd.org/dnd/monstres.php?vf=guenaude-nocturne" xr:uid="{A8003D0F-05BB-4603-BBF1-6C8405899AC2}"/>
    <hyperlink ref="A393" r:id="rId296" display="https://www.aidedd.org/dnd/monstres.php?vf=guenaude-verte" xr:uid="{E92DB1F2-9ED2-467F-992B-348416FFFFC3}"/>
    <hyperlink ref="A395" r:id="rId297" display="https://www.aidedd.org/dnd/monstres.php?vf=guepe-geante" xr:uid="{CCE20D20-EDFE-4CB9-A2BB-B783E57C80AA}"/>
    <hyperlink ref="A397" r:id="rId298" display="https://www.aidedd.org/dnd/monstres.php?vf=guerrier-momifie" xr:uid="{596206C3-3772-4064-9159-4F4C19CD8A05}"/>
    <hyperlink ref="A398" r:id="rId299" display="https://www.aidedd.org/dnd/monstres.php?vf=guerrier-tribal" xr:uid="{D6A33BE5-23F8-4CDC-B01B-5B923345D3E8}"/>
    <hyperlink ref="A399" r:id="rId300" display="https://www.aidedd.org/dnd/monstres.php?vf=gynosphinx" xr:uid="{7DBAE433-9D4B-4B12-9ABD-8ED7F03A1C38}"/>
    <hyperlink ref="A401" r:id="rId301" display="https://www.aidedd.org/dnd/monstres.php?vf=harpie" xr:uid="{C52C524A-EFAF-4DE1-8D19-B0234B51206D}"/>
    <hyperlink ref="A402" r:id="rId302" display="https://www.aidedd.org/dnd/monstres.php?vf=hezrou" xr:uid="{C00ECB49-06EF-43CF-83F4-74BEA76012C1}"/>
    <hyperlink ref="A403" r:id="rId303" display="https://www.aidedd.org/dnd/monstres.php?vf=hippocampe" xr:uid="{6D7E7574-ED92-4C42-B0D4-491D1A4CF64D}"/>
    <hyperlink ref="A404" r:id="rId304" display="https://www.aidedd.org/dnd/monstres.php?vf=hippocampe-geant" xr:uid="{095A76D3-45DC-4A13-B2AB-81E468BD6DDE}"/>
    <hyperlink ref="A405" r:id="rId305" display="https://www.aidedd.org/dnd/monstres.php?vf=hippogriffe" xr:uid="{1E06AEBC-6D75-4E32-AB8A-AF9AAD6797AB}"/>
    <hyperlink ref="A406" r:id="rId306" display="https://www.aidedd.org/dnd/monstres.php?vf=hobgobelin" xr:uid="{EC2B2BEF-D65D-4DAA-B95A-A306CC3CA4BF}"/>
    <hyperlink ref="A407" r:id="rId307" display="https://www.aidedd.org/dnd/monstres.php?vf=hobgobelin-capitaine" xr:uid="{CB10C823-0359-4B20-BB18-885A60ADBD1D}"/>
    <hyperlink ref="A408" r:id="rId308" display="https://www.aidedd.org/dnd/monstres.php?vf=hobgobelin-ombre-de-fer" xr:uid="{327D768E-7078-4BBE-805C-758F3870880C}"/>
    <hyperlink ref="A410" r:id="rId309" display="https://www.aidedd.org/dnd/monstres.php?vf=hobgobelin-seigneur-de-guerre" xr:uid="{2CFA6FEC-DDC5-4E2E-884A-D120874E4562}"/>
    <hyperlink ref="A411" r:id="rId310" display="https://www.aidedd.org/dnd/monstres.php?vf=homme-lezard" xr:uid="{66104A63-988B-49A4-8720-BDB34DCD99B2}"/>
    <hyperlink ref="A412" r:id="rId311" display="https://www.aidedd.org/dnd/monstres.php?vf=homme-lezard-chaman" xr:uid="{CC04F7BE-6A5B-428A-B7B1-EAE38703A447}"/>
    <hyperlink ref="A413" r:id="rId312" display="https://www.aidedd.org/dnd/monstres.php?vf=homme-poisson" xr:uid="{D1093B75-D0DD-4580-ABB4-BD4BFC604CC6}"/>
    <hyperlink ref="A414" r:id="rId313" display="https://www.aidedd.org/dnd/monstres.php?vf=homoncule" xr:uid="{169B6F8D-994E-49B8-BAA1-A030CAFA63BB}"/>
    <hyperlink ref="A415" r:id="rId314" display="https://www.aidedd.org/dnd/monstres.php?vf=horreur-casquee" xr:uid="{9FE5F9F4-2FD2-481E-AC5F-761AABF66D7D}"/>
    <hyperlink ref="A417" r:id="rId315" display="https://www.aidedd.org/dnd/monstres.php?vf=horreur-crochue" xr:uid="{3691CB20-7B30-47B9-861B-D4DEA1F65146}"/>
    <hyperlink ref="A418" r:id="rId316" display="https://www.aidedd.org/dnd/monstres.php?vf=huldin" xr:uid="{F95FAB05-A37B-47B1-BA3E-1EE4E1111723}"/>
    <hyperlink ref="A421" r:id="rId317" display="https://www.aidedd.org/dnd/monstres.php?vf=hydre" xr:uid="{6629FB79-D23A-4762-844B-6C2754DDC173}"/>
    <hyperlink ref="A423" r:id="rId318" display="https://www.aidedd.org/dnd/monstres.php?vf=hyene" xr:uid="{AEC65E4D-96EC-44B5-B197-7862531D362F}"/>
    <hyperlink ref="A424" r:id="rId319" display="https://www.aidedd.org/dnd/monstres.php?vf=hyene-geante" xr:uid="{BF275062-EE5B-4C0A-91C2-6751FED7F780}"/>
    <hyperlink ref="A425" r:id="rId320" display="https://www.aidedd.org/dnd/monstres.php?vf=illusionniste" xr:uid="{C9A5AA0F-0123-4B91-A16F-AB1BEAB9F870}"/>
    <hyperlink ref="A427" r:id="rId321" display="https://www.aidedd.org/dnd/monstres.php?vf=invocateur" xr:uid="{CE4C0489-8E26-4B51-AEDE-D16697CB38D4}"/>
    <hyperlink ref="A431" r:id="rId322" display="https://www.aidedd.org/dnd/monstres.php?vf=kenku" xr:uid="{895E4E31-C694-448C-A53B-748B4B64E8F8}"/>
    <hyperlink ref="A432" r:id="rId323" display="https://www.aidedd.org/dnd/monstres.php?vf=ki-rin" xr:uid="{4455CB16-F000-4D6C-BEF4-FB9A923C8662}"/>
    <hyperlink ref="A433" r:id="rId324" display="https://www.aidedd.org/dnd/monstres.php?vf=kobold" xr:uid="{2F389807-442C-47FC-975F-9AD68F9B6F41}"/>
    <hyperlink ref="A434" r:id="rId325" display="https://www.aidedd.org/dnd/monstres.php?vf=kobold-aile" xr:uid="{DFAEA075-2144-4E97-B945-FAE4FE7A95F1}"/>
    <hyperlink ref="A437" r:id="rId326" display="https://www.aidedd.org/dnd/monstres.php?vf=kobold-inventeur" xr:uid="{EB8BCDCB-36AA-4F05-8BBA-060FF9AA6280}"/>
    <hyperlink ref="A439" r:id="rId327" display="https://www.aidedd.org/dnd/monstres.php?vf=kraken" xr:uid="{456BD031-B424-42BD-A95F-080DD4753B9E}"/>
    <hyperlink ref="A443" r:id="rId328" display="https://www.aidedd.org/dnd/monstres.php?vf=kuo-toa" xr:uid="{81D21EC3-EC0B-404B-AB5C-90B705CE1ACA}"/>
    <hyperlink ref="A444" r:id="rId329" display="https://www.aidedd.org/dnd/monstres.php?vf=kuo-toa-archipretre" xr:uid="{7DB49A4E-BC8D-4E07-8ABD-917214CFFF64}"/>
    <hyperlink ref="A445" r:id="rId330" display="https://www.aidedd.org/dnd/monstres.php?vf=kuo-toa-fouet" xr:uid="{4522E1C2-27DC-4A18-BEA0-5580FBE1B03C}"/>
    <hyperlink ref="A451" r:id="rId331" display="https://www.aidedd.org/dnd/monstres.php?vf=laeral-silverhand" xr:uid="{74253631-7C76-4B8C-A57B-C3F7FF2724A3}"/>
    <hyperlink ref="A452" r:id="rId332" display="https://www.aidedd.org/dnd/monstres.php?vf=lame-de-nuit" xr:uid="{5551D9ED-AE37-4ECD-8BFA-0A45798778A4}"/>
    <hyperlink ref="A455" r:id="rId333" display="https://www.aidedd.org/dnd/monstres.php?vf=lamie" xr:uid="{BEC4A338-92C0-4484-9275-81542B2FC259}"/>
    <hyperlink ref="A456" r:id="rId334" display="https://www.aidedd.org/dnd/monstres.php?vf=lanceur-de-sorts-guerisseur-niv-1" xr:uid="{2CD947F3-126A-40D3-B2B3-7422F739428B}"/>
    <hyperlink ref="A457" r:id="rId335" display="https://www.aidedd.org/dnd/monstres.php?vf=lanceur-de-sorts-guerisseur-niv-2" xr:uid="{AD18BF90-CAD2-45DA-8274-3BE64C6B9033}"/>
    <hyperlink ref="A458" r:id="rId336" display="https://www.aidedd.org/dnd/monstres.php?vf=lanceur-de-sorts-guerisseur-niv-3" xr:uid="{4794A3A1-D17C-45CB-9D7F-540FE1A322F0}"/>
    <hyperlink ref="A459" r:id="rId337" display="https://www.aidedd.org/dnd/monstres.php?vf=lanceur-de-sorts-guerisseur-niv-4" xr:uid="{CA2C2F38-7202-4E7B-8B69-686971C33C29}"/>
    <hyperlink ref="A460" r:id="rId338" display="https://www.aidedd.org/dnd/monstres.php?vf=lanceur-de-sorts-guerisseur-niv-5" xr:uid="{55F45EBB-1436-4509-A6FC-6A674001E227}"/>
    <hyperlink ref="A461" r:id="rId339" display="https://www.aidedd.org/dnd/monstres.php?vf=lanceur-de-sorts-guerisseur-niv-6" xr:uid="{62BD3E82-797B-4673-A051-4D55C74C92D3}"/>
    <hyperlink ref="A462" r:id="rId340" display="https://www.aidedd.org/dnd/monstres.php?vf=lanceur-de-sorts-mage-niv-1" xr:uid="{12784369-050D-413A-AE46-32C9E677C0FC}"/>
    <hyperlink ref="A463" r:id="rId341" display="https://www.aidedd.org/dnd/monstres.php?vf=lanceur-de-sorts-mage-niv-2" xr:uid="{0F6FC706-5ECA-4B15-A6D6-60200FB8C22A}"/>
    <hyperlink ref="A464" r:id="rId342" display="https://www.aidedd.org/dnd/monstres.php?vf=lanceur-de-sorts-mage-niv-3" xr:uid="{B79F55BE-335A-4511-8408-3CE001ECA8CD}"/>
    <hyperlink ref="A465" r:id="rId343" display="https://www.aidedd.org/dnd/monstres.php?vf=lanceur-de-sorts-mage-niv-4" xr:uid="{D38DC61D-CBFD-4F6C-A447-35DC3FF454F7}"/>
    <hyperlink ref="A466" r:id="rId344" display="https://www.aidedd.org/dnd/monstres.php?vf=lanceur-de-sorts-mage-niv-5" xr:uid="{285BDCAB-6642-449A-BD78-89065ED0E9DA}"/>
    <hyperlink ref="A467" r:id="rId345" display="https://www.aidedd.org/dnd/monstres.php?vf=lanceur-de-sorts-mage-niv-6" xr:uid="{718876BA-ABCB-4ABD-81E6-9EFC4186ACFB}"/>
    <hyperlink ref="A469" r:id="rId346" display="https://www.aidedd.org/dnd/monstres.php?vf=lekhet" xr:uid="{3061B42D-AEFF-4060-A886-45FA6DE9E3E4}"/>
    <hyperlink ref="A470" r:id="rId347" display="https://www.aidedd.org/dnd/monstres.php?vf=lemure" xr:uid="{6AF42C11-5D05-4F1D-9497-F328EAE65F01}"/>
    <hyperlink ref="A471" r:id="rId348" display="https://www.aidedd.org/dnd/monstres.php?vf=leucrotta" xr:uid="{B619E5D8-B270-4C13-9215-5B65EBE5FEC8}"/>
    <hyperlink ref="A473" r:id="rId349" display="https://www.aidedd.org/dnd/monstres.php?vf=lezard" xr:uid="{7D38DFFA-2A41-416C-A9CA-055A45D25F0E}"/>
    <hyperlink ref="A474" r:id="rId350" display="https://www.aidedd.org/dnd/monstres.php?vf=lezard-geant" xr:uid="{9BABD88D-2DFC-4AAC-986D-3074F6168264}"/>
    <hyperlink ref="A476" r:id="rId351" display="https://www.aidedd.org/dnd/monstres.php?vf=liche" xr:uid="{90B85014-D4DC-484F-BD77-D69898346A60}"/>
    <hyperlink ref="A477" r:id="rId352" display="https://www.aidedd.org/dnd/monstres.php?vf=licorne" xr:uid="{8B27D21E-AEDD-4D48-BF07-8C57D3310952}"/>
    <hyperlink ref="A478" r:id="rId353" display="https://www.aidedd.org/dnd/monstres.php?vf=lierre-infecte" xr:uid="{22F06744-F3DA-4248-BDBB-1F7409D64F8D}"/>
    <hyperlink ref="A480" r:id="rId354" display="https://www.aidedd.org/dnd/monstres.php?vf=lion" xr:uid="{ABCBEC23-05A4-4C89-84C3-B761CF77E315}"/>
    <hyperlink ref="A482" r:id="rId355" display="https://www.aidedd.org/dnd/monstres.php?vf=loup" xr:uid="{DBC4F8F4-0204-4DAF-96ED-E722CAB3DFF9}"/>
    <hyperlink ref="A483" r:id="rId356" display="https://www.aidedd.org/dnd/monstres.php?vf=loup-arctique" xr:uid="{B8257AF9-CDE6-4ECA-9DFB-C8FE1DA3E2A2}"/>
    <hyperlink ref="A484" r:id="rId357" display="https://www.aidedd.org/dnd/monstres.php?vf=loup-sanguinaire" xr:uid="{F3AC129F-3AB2-45B0-A893-6093D9C992CC}"/>
    <hyperlink ref="A485" r:id="rId358" display="https://www.aidedd.org/dnd/monstres.php?vf=loup-garou" xr:uid="{4FAAF5A6-15F5-4C9A-BF2B-87411764C737}"/>
    <hyperlink ref="A487" r:id="rId359" display="https://www.aidedd.org/dnd/monstres.php?vf=mage" xr:uid="{B595EA67-3926-4954-9E52-A15FCC096F9E}"/>
    <hyperlink ref="A488" r:id="rId360" display="https://www.aidedd.org/dnd/monstres.php?vf=magmatique" xr:uid="{3D3CE62F-649F-4512-90ED-22D141063988}"/>
    <hyperlink ref="A489" r:id="rId361" display="https://www.aidedd.org/dnd/monstres.php?vf=mains-brulantes-vivantes" xr:uid="{0DBD26E5-BFBF-4660-9E2B-88933DFF66EA}"/>
    <hyperlink ref="A490" r:id="rId362" display="https://www.aidedd.org/dnd/monstres.php?vf=maitre-des-ames" xr:uid="{A7A55922-3D27-45BB-8244-4A9A04CEEDEA}"/>
    <hyperlink ref="A491" r:id="rId363" display="https://www.aidedd.org/dnd/monstres.php?vf=maitre-voleur" xr:uid="{C17C1DF3-43FA-4F48-9A99-A015C8640401}"/>
    <hyperlink ref="A492" r:id="rId364" display="https://www.aidedd.org/dnd/monstres.php?vf=maldryn" xr:uid="{7E4D24D9-55EB-4818-A0F1-819B9C1ADCA4}"/>
    <hyperlink ref="A493" r:id="rId365" display="https://www.aidedd.org/dnd/monstres.php?vf=malfrat" xr:uid="{37AF88E5-37C5-4D00-A7CD-88C2474C6E55}"/>
    <hyperlink ref="A494" r:id="rId366" display="https://www.aidedd.org/dnd/monstres.php?vf=mammouth" xr:uid="{0BAAB176-FC45-4E73-B49F-8AC89F2AB64D}"/>
    <hyperlink ref="A495" r:id="rId367" display="https://www.aidedd.org/dnd/monstres.php?vf=mane" xr:uid="{368268D1-4001-4EB7-80CF-9B50D25201A4}"/>
    <hyperlink ref="A497" r:id="rId368" display="https://www.aidedd.org/dnd/monstres.php?vf=mante-obscure" xr:uid="{8D777C53-B01D-41A7-A222-EB78F766724C}"/>
    <hyperlink ref="A498" r:id="rId369" display="https://www.aidedd.org/dnd/monstres.php?vf=manteleur" xr:uid="{19C00C08-615C-4E48-B0F1-48ED6C4ADD8C}"/>
    <hyperlink ref="A499" r:id="rId370" display="https://www.aidedd.org/dnd/monstres.php?vf=manticore" xr:uid="{06FC9903-0B77-45CA-9693-1910A2388E04}"/>
    <hyperlink ref="A500" r:id="rId371" display="https://www.aidedd.org/dnd/monstres.php?vf=maride" xr:uid="{AFEB83CB-5EF5-43AC-913F-033E6275B134}"/>
    <hyperlink ref="A501" r:id="rId372" display="https://www.aidedd.org/dnd/monstres.php?vf=marilith" xr:uid="{9313A332-86B8-4F77-98BA-574B04EBA286}"/>
    <hyperlink ref="A503" r:id="rId373" display="https://www.aidedd.org/dnd/monstres.php?vf=mastodonte-des-ombres" xr:uid="{32FABE27-009B-43C4-8210-7ECBF0E68DA6}"/>
    <hyperlink ref="A506" r:id="rId374" display="https://www.aidedd.org/dnd/monstres.php?vf=meduse" xr:uid="{92631230-15F4-4E45-BA36-49D64AB09F9B}"/>
    <hyperlink ref="A507" r:id="rId375" display="https://www.aidedd.org/dnd/monstres.php?vf=mephite-de-boue" xr:uid="{EAA49994-C7C6-4373-9BCC-00439C6C36CD}"/>
    <hyperlink ref="A508" r:id="rId376" display="https://www.aidedd.org/dnd/monstres.php?vf=mephite-de-fumee" xr:uid="{24EB2506-4985-45B0-8F9E-004117B92BF7}"/>
    <hyperlink ref="A509" r:id="rId377" display="https://www.aidedd.org/dnd/monstres.php?vf=mephite-de-glace" xr:uid="{829D7FC7-D446-4F0B-A3CE-DA06D4B39C51}"/>
    <hyperlink ref="A510" r:id="rId378" display="https://www.aidedd.org/dnd/monstres.php?vf=mephite-de-magma" xr:uid="{33EF3E0D-3130-467A-A2FA-44F5BA6DD41C}"/>
    <hyperlink ref="A511" r:id="rId379" display="https://www.aidedd.org/dnd/monstres.php?vf=mephite-de-poussiere" xr:uid="{507F7DD4-D254-427A-8FB4-42BAF371B829}"/>
    <hyperlink ref="A512" r:id="rId380" display="https://www.aidedd.org/dnd/monstres.php?vf=mephite-de-vapeur" xr:uid="{6A84EE31-46B9-4C45-BE4C-2A5CD1CE4005}"/>
    <hyperlink ref="A513" r:id="rId381" display="https://www.aidedd.org/dnd/monstres.php?vf=mercenaire-de-bois-noir" xr:uid="{47918B36-F4CE-4C87-8123-BDD409AD021E}"/>
    <hyperlink ref="A516" r:id="rId382" display="https://www.aidedd.org/dnd/monstres.php?vf=merrow" xr:uid="{72C09262-9B8D-4267-AABA-895FCAE1157D}"/>
    <hyperlink ref="A518" r:id="rId383" display="https://www.aidedd.org/dnd/monstres.php?vf=messager-expeditif" xr:uid="{C63E3D1D-2553-44B5-8915-A0811D3A5E9C}"/>
    <hyperlink ref="A519" r:id="rId384" display="https://www.aidedd.org/dnd/monstres.php?vf=mez-arate" xr:uid="{B3B43E8D-4C42-4BDE-9F4A-C5416E33B6D2}"/>
    <hyperlink ref="A520" r:id="rId385" display="https://www.aidedd.org/dnd/monstres.php?vf=mezzoloth" xr:uid="{E8E5FC5F-4310-4790-A7E5-77E45003B841}"/>
    <hyperlink ref="A521" r:id="rId386" display="https://www.aidedd.org/dnd/monstres.php?vf=mille-pattes-geant" xr:uid="{566A526E-71F4-4CEB-AF79-D37773569E95}"/>
    <hyperlink ref="A522" r:id="rId387" display="https://www.aidedd.org/dnd/monstres.php?vf=mimique" xr:uid="{37729046-AFFB-4296-9202-C41CD3CB25A6}"/>
    <hyperlink ref="A523" r:id="rId388" display="https://www.aidedd.org/dnd/monstres.php?vf=minotaure" xr:uid="{1EF4FEB3-D75F-4A02-9A91-71B9A694E29C}"/>
    <hyperlink ref="A524" r:id="rId389" display="https://www.aidedd.org/dnd/monstres.php?vf=minotaure-squelette" xr:uid="{B89F725C-C708-42FA-85B3-2CF1706DEF4F}"/>
    <hyperlink ref="A525" r:id="rId390" display="https://www.aidedd.org/dnd/monstres.php?vf=moisissure-violette" xr:uid="{CA63D9C0-9B9E-41BA-B421-DDF56208A83B}"/>
    <hyperlink ref="A526" r:id="rId391" display="https://www.aidedd.org/dnd/monstres.php?vf=moloch" xr:uid="{84E2CB84-5B04-4A68-9435-8B77E807C337}"/>
    <hyperlink ref="A527" r:id="rId392" display="https://www.aidedd.org/dnd/monstres.php?vf=molosse" xr:uid="{7356F6D5-4972-4DD6-A568-6A5E62AF6052}"/>
    <hyperlink ref="A528" r:id="rId393" display="https://www.aidedd.org/dnd/monstres.php?vf=molosse-de-yeth" xr:uid="{22468D64-8AFE-4F78-AF98-F359DD7BD208}"/>
    <hyperlink ref="A530" r:id="rId394" display="https://www.aidedd.org/dnd/monstres.php?vf=molosse-du-valenar" xr:uid="{B4E41E40-E474-4EFB-BA99-34119C557448}"/>
    <hyperlink ref="A531" r:id="rId395" display="https://www.aidedd.org/dnd/monstres.php?vf=molosse-infernal" xr:uid="{4810B920-17FC-4A65-9B16-E5FE29D88484}"/>
    <hyperlink ref="A533" r:id="rId396" display="https://www.aidedd.org/dnd/monstres.php?vf=momie" xr:uid="{D695D1AF-A759-4126-88AF-EFB3B9A8F31C}"/>
    <hyperlink ref="A534" r:id="rId397" display="https://www.aidedd.org/dnd/monstres.php?vf=monodrone" xr:uid="{7780B51A-8AF0-4CE9-B56F-6A4B6112DB3C}"/>
    <hyperlink ref="A538" r:id="rId398" display="https://www.aidedd.org/dnd/monstres.php?vf=mule" xr:uid="{3C79FA5C-A7F0-4AF4-A682-615C9C89088F}"/>
    <hyperlink ref="A539" r:id="rId399" display="https://www.aidedd.org/dnd/monstres.php?vf=myconide-adulte" xr:uid="{0505144D-A5F7-4B20-8F70-D0A466456FBD}"/>
    <hyperlink ref="A540" r:id="rId400" display="https://www.aidedd.org/dnd/monstres.php?vf=myconide-jeune-pousse" xr:uid="{787D649A-E09D-48B9-86A6-E594CB6C775F}"/>
    <hyperlink ref="A541" r:id="rId401" display="https://www.aidedd.org/dnd/monstres.php?vf=myconide-souverain" xr:uid="{24A5EDBA-7B87-4E70-B7B0-26E44CD91774}"/>
    <hyperlink ref="A543" r:id="rId402" display="https://www.aidedd.org/dnd/monstres.php?vf=naga-corrupteur" xr:uid="{3BB3C0C2-7328-479F-8027-64A57C4B3229}"/>
    <hyperlink ref="A544" r:id="rId403" display="https://www.aidedd.org/dnd/monstres.php?vf=naga-gardien" xr:uid="{6B979A0A-9BF2-4C90-AD3C-DFB056C77DD8}"/>
    <hyperlink ref="A545" r:id="rId404" display="https://www.aidedd.org/dnd/monstres.php?vf=naga-osseux" xr:uid="{A5BC5DF9-7C9A-48DD-8755-51761FAAC79C}"/>
    <hyperlink ref="A547" r:id="rId405" display="https://www.aidedd.org/dnd/monstres.php?vf=nalfeshnie" xr:uid="{9CE0906F-CC1A-4DD5-8450-2C45D1E50377}"/>
    <hyperlink ref="A548" r:id="rId406" display="https://www.aidedd.org/dnd/monstres.php?vf=narzugon" xr:uid="{F6BB8585-45CE-4D4A-9685-0A593C832DA6}"/>
    <hyperlink ref="A549" r:id="rId407" display="https://www.aidedd.org/dnd/monstres.php?vf=necromant" xr:uid="{211E11D9-1983-43B2-BC72-C438D626E885}"/>
    <hyperlink ref="A550" r:id="rId408" display="https://www.aidedd.org/dnd/monstres.php?vf=necromite-of-myrkul" xr:uid="{C1106398-CF1F-489F-B601-94C63E52E823}"/>
    <hyperlink ref="A551" r:id="rId409" display="https://www.aidedd.org/dnd/monstres.php?vf=necrophage" xr:uid="{FA1E52CB-A7E7-496B-B28E-3F2C09AC6A67}"/>
    <hyperlink ref="A552" r:id="rId410" display="https://www.aidedd.org/dnd/monstres.php?vf=neogi" xr:uid="{588A1BC8-7598-4539-9CAB-FA3126C0F6DC}"/>
    <hyperlink ref="A555" r:id="rId411" display="https://www.aidedd.org/dnd/monstres.php?vf=neothelide" xr:uid="{424E689D-0EB0-4C73-9562-733DE80DC8EB}"/>
    <hyperlink ref="A557" r:id="rId412" display="https://www.aidedd.org/dnd/monstres.php?vf=nerissa" xr:uid="{4E4ACCF0-499C-4E2E-8610-E85A3F977780}"/>
    <hyperlink ref="A558" r:id="rId413" display="https://www.aidedd.org/dnd/monstres.php?vf=nilbog" xr:uid="{663860E9-B355-44DE-8390-E7217F5059E7}"/>
    <hyperlink ref="A559" r:id="rId414" display="https://www.aidedd.org/dnd/monstres.php?vf=noble" xr:uid="{89988C3B-B2A4-4AD2-AA87-068B37ED5B99}"/>
    <hyperlink ref="A560" r:id="rId415" display="https://www.aidedd.org/dnd/monstres.php?vf=nothic" xr:uid="{FC12EB9E-B716-4828-BE00-3426ED0FF3D1}"/>
    <hyperlink ref="A561" r:id="rId416" display="https://www.aidedd.org/dnd/monstres.php?vf=nuage-mortel-vivant" xr:uid="{13A5C508-6352-4ABD-AB4A-C86097A230A6}"/>
    <hyperlink ref="A562" r:id="rId417" display="https://www.aidedd.org/dnd/monstres.php?vf=nuee-d-insectes" xr:uid="{D8B3AAFF-4BDA-4785-A095-E17DAD3453D0}"/>
    <hyperlink ref="A563" r:id="rId418" display="https://www.aidedd.org/dnd/monstres.php?vf=nuee-de-chauves-souris" xr:uid="{4008692D-1199-4185-990E-1BA2E4DB0BC4}"/>
    <hyperlink ref="A564" r:id="rId419" display="https://www.aidedd.org/dnd/monstres.php?vf=nuee-de-corbeaux" xr:uid="{6BADF552-7F27-4C6D-86EC-9AD9F7DCEB4A}"/>
    <hyperlink ref="A565" r:id="rId420" display="https://www.aidedd.org/dnd/monstres.php?vf=nuee-de-gobelins-maudits" xr:uid="{3D6DB81B-84B0-4CB8-B0C8-A2E5BA75C4E2}"/>
    <hyperlink ref="A566" r:id="rId421" display="https://www.aidedd.org/dnd/monstres.php?vf=nuee-de-piranhas" xr:uid="{4E49E88A-F632-4109-83D7-AB94FB9ABE55}"/>
    <hyperlink ref="A567" r:id="rId422" display="https://www.aidedd.org/dnd/monstres.php?vf=nuee-de-rats" xr:uid="{DBBD588D-1771-4D2C-AC53-870B70437ABB}"/>
    <hyperlink ref="A569" r:id="rId423" display="https://www.aidedd.org/dnd/monstres.php?vf=nuee-de-serpents-venimeux" xr:uid="{7523121E-FD31-4517-A77E-DF33F31E3BF9}"/>
    <hyperlink ref="A570" r:id="rId424" display="https://www.aidedd.org/dnd/monstres.php?vf=nuee-de-vers-putrides" xr:uid="{457519B6-BE4D-45BA-A2C8-DD03E3ABEF9C}"/>
    <hyperlink ref="A572" r:id="rId425" display="https://www.aidedd.org/dnd/monstres.php?vf=nycaloth" xr:uid="{A8F9F8EB-1055-4FE3-BBC9-07FD8CC16D71}"/>
    <hyperlink ref="A576" r:id="rId426" display="https://www.aidedd.org/dnd/monstres.php?vf=ogre" xr:uid="{1D75CB3B-BA51-4438-84C9-9FF47E0B2F98}"/>
    <hyperlink ref="A577" r:id="rId427" display="https://www.aidedd.org/dnd/monstres.php?vf=ogre-zombi" xr:uid="{7FA9A23F-5BDE-4D39-A7BD-646C873386E2}"/>
    <hyperlink ref="A583" r:id="rId428" display="https://www.aidedd.org/dnd/monstres.php?vf=ombre" xr:uid="{77C2AFB8-4B81-4BC0-8BFF-B2C07908DC0D}"/>
    <hyperlink ref="A584" r:id="rId429" display="https://www.aidedd.org/dnd/monstres.php?vf=ombre-ancienne" xr:uid="{D2EE5ECA-B79C-4146-8C97-F5A6D1B42839}"/>
    <hyperlink ref="A585" r:id="rId430" display="https://www.aidedd.org/dnd/monstres.php?vf=ombre-venerable" xr:uid="{BB3F495E-796D-4BB4-BF26-CA5AAD68A9FD}"/>
    <hyperlink ref="A586" r:id="rId431" display="https://www.aidedd.org/dnd/monstres.php?vf=oni" xr:uid="{5AE9D807-A22A-47B7-B2E6-531983779EE1}"/>
    <hyperlink ref="A587" r:id="rId432" display="https://www.aidedd.org/dnd/monstres.php?vf=orcus" xr:uid="{0E742F17-7640-44E0-85E1-DF09F7B90800}"/>
    <hyperlink ref="A588" r:id="rId433" display="https://www.aidedd.org/dnd/monstres.php?vf=orog" xr:uid="{75411FB7-C079-41F9-9A1A-A1B5F650298F}"/>
    <hyperlink ref="A589" r:id="rId434" display="https://www.aidedd.org/dnd/monstres.php?vf=orque" xr:uid="{21C203EB-0D7F-43C9-8519-643154997CFE}"/>
    <hyperlink ref="A590" r:id="rId435" display="https://www.aidedd.org/dnd/monstres.php?vf=orque-chef-de-guerre" xr:uid="{91552360-AEBB-44A7-8ADF-1318588EE9C4}"/>
    <hyperlink ref="A595" r:id="rId436" display="https://www.aidedd.org/dnd/monstres.php?vf=orque-oeil-de-gruumsh" xr:uid="{DC95A378-1743-4076-8866-721416FCE4B5}"/>
    <hyperlink ref="A597" r:id="rId437" display="https://www.aidedd.org/dnd/monstres.php?vf=otyugh" xr:uid="{DD4CCC6E-124A-4C8A-BE71-DF7D3BCCE40D}"/>
    <hyperlink ref="A598" r:id="rId438" display="https://www.aidedd.org/dnd/monstres.php?vf=ours-brun" xr:uid="{9FBA49B2-1D47-4D01-8B5A-A2F6205EA23F}"/>
    <hyperlink ref="A599" r:id="rId439" display="https://www.aidedd.org/dnd/monstres.php?vf=ours-noir" xr:uid="{45504A01-6CC8-402A-9AC3-78B431DFD18F}"/>
    <hyperlink ref="A600" r:id="rId440" display="https://www.aidedd.org/dnd/monstres.php?vf=ours-polaire" xr:uid="{24842CA1-D4D4-4FA0-A610-A8E44148C2C1}"/>
    <hyperlink ref="A601" r:id="rId441" display="https://www.aidedd.org/dnd/monstres.php?vf=ours-garou" xr:uid="{4E5BD00E-EEF3-4AD5-9CF0-53C520657BDB}"/>
    <hyperlink ref="A602" r:id="rId442" display="https://www.aidedd.org/dnd/monstres.php?vf=ours-hibou" xr:uid="{FC5F3CBF-8B7E-4DE9-83F5-243155F2446C}"/>
    <hyperlink ref="A603" r:id="rId443" display="https://www.aidedd.org/dnd/monstres.php?vf=oxydeur" xr:uid="{075ECFA0-4BDC-4D9A-ADAD-64FB56AF1CFB}"/>
    <hyperlink ref="A604" r:id="rId444" display="https://www.aidedd.org/dnd/monstres.php?vf=panthere" xr:uid="{72118ECA-2580-49E2-9D71-AE509889A1B1}"/>
    <hyperlink ref="A605" r:id="rId445" display="https://www.aidedd.org/dnd/monstres.php?vf=particules-d-avarice" xr:uid="{510A7186-8F5C-4B33-BEE3-94EF490581D8}"/>
    <hyperlink ref="A607" r:id="rId446" display="https://www.aidedd.org/dnd/monstres.php?vf=pegase" xr:uid="{74F76566-20FE-41C2-97BA-267D4F632E85}"/>
    <hyperlink ref="A608" r:id="rId447" display="https://www.aidedd.org/dnd/monstres.php?vf=pentadrone" xr:uid="{42AF5D05-CCF9-4D07-95A7-F6CFFABC9907}"/>
    <hyperlink ref="A609" r:id="rId448" display="https://www.aidedd.org/dnd/monstres.php?vf=perceur" xr:uid="{E1F97D46-59B1-4EDA-A4B1-979E9328CFDB}"/>
    <hyperlink ref="A610" r:id="rId449" display="https://www.aidedd.org/dnd/monstres.php?vf=peryton" xr:uid="{F249B092-D1C7-4F73-938C-57D10CFCB859}"/>
    <hyperlink ref="A614" r:id="rId450" display="https://www.aidedd.org/dnd/monstres.php?vf=pieuvre" xr:uid="{487AABB0-4CC0-4A1D-B15F-723D66D2FD7C}"/>
    <hyperlink ref="A615" r:id="rId451" display="https://www.aidedd.org/dnd/monstres.php?vf=pieuvre-geante" xr:uid="{B5FADAB5-5704-45CC-AA55-94FC7711343A}"/>
    <hyperlink ref="A616" r:id="rId452" display="https://www.aidedd.org/dnd/monstres.php?vf=piranha" xr:uid="{0EC92404-3DA0-47C0-AFB0-295FD3A6DF06}"/>
    <hyperlink ref="A617" r:id="rId453" display="https://www.aidedd.org/dnd/monstres.php?vf=pixie" xr:uid="{635CC15C-C97B-40C0-BDA1-D96BA209E00C}"/>
    <hyperlink ref="A618" r:id="rId454" display="https://www.aidedd.org/dnd/monstres.php?vf=planetar" xr:uid="{D198A105-9643-4E56-AE78-B94F815314DC}"/>
    <hyperlink ref="A619" r:id="rId455" display="https://www.aidedd.org/dnd/monstres.php?vf=plesiosaure" xr:uid="{62CF1459-9A2A-4F71-B5E7-31E5F0391041}"/>
    <hyperlink ref="A620" r:id="rId456" display="https://www.aidedd.org/dnd/monstres.php?vf=poing-de-baine" xr:uid="{7B87897E-E78C-4A53-ABD3-54DFD8A22AA1}"/>
    <hyperlink ref="A621" r:id="rId457" display="https://www.aidedd.org/dnd/monstres.php?vf=poney" xr:uid="{829FE4E9-405E-4731-8313-FDBC1CF728AC}"/>
    <hyperlink ref="A622" r:id="rId458" display="https://www.aidedd.org/dnd/monstres.php?vf=pouding-noir" xr:uid="{12DDF68D-B31E-4CFA-A3EC-EFDFFC988FD0}"/>
    <hyperlink ref="A625" r:id="rId459" display="https://www.aidedd.org/dnd/monstres.php?vf=pretre" xr:uid="{7A1C1B8F-9F52-429A-BFA1-DC3DA3074D4C}"/>
    <hyperlink ref="A626" r:id="rId460" display="https://www.aidedd.org/dnd/monstres.php?vf=pretre-de-guerre" xr:uid="{A7883B2B-192F-413A-A92B-43A6525CBF5C}"/>
    <hyperlink ref="A627" r:id="rId461" display="https://www.aidedd.org/dnd/monstres.php?vf=pretre-du-kraken" xr:uid="{E3B83022-70E6-4234-BB63-B8550E4B5A8B}"/>
    <hyperlink ref="A628" r:id="rId462" display="https://www.aidedd.org/dnd/monstres.php?vf=protecteur-de-fer" xr:uid="{B764095B-E9F0-49C2-8B7D-BD3F356E95A3}"/>
    <hyperlink ref="A629" r:id="rId463" display="https://www.aidedd.org/dnd/monstres.php?vf=pseudodragon" xr:uid="{5702A6FF-7AF0-45A0-A29B-04CCCB8B3EA4}"/>
    <hyperlink ref="A630" r:id="rId464" display="https://www.aidedd.org/dnd/monstres.php?vf=pteranodon" xr:uid="{78CB62F3-F5F8-460A-A1CA-72F6C2B25EB0}"/>
    <hyperlink ref="A631" r:id="rId465" display="https://www.aidedd.org/dnd/monstres.php?vf=punaise-de-feu-geante" xr:uid="{63B77CC0-2662-4CB0-9AE1-ED7A64D530E6}"/>
    <hyperlink ref="A632" r:id="rId466" display="https://www.aidedd.org/dnd/monstres.php?vf=quadrone" xr:uid="{C07F2A1D-1118-4A5E-A253-D24D4090452C}"/>
    <hyperlink ref="A633" r:id="rId467" display="https://www.aidedd.org/dnd/monstres.php?vf=quaggoth" xr:uid="{C7974AF7-7C66-4FD8-86B1-9EBAA7C75BDD}"/>
    <hyperlink ref="A634" r:id="rId468" display="https://www.aidedd.org/dnd/monstres.php?vf=quaggoth-serviteur-des-spores" xr:uid="{449DA505-8FD6-4158-BBE4-D914D99F83C4}"/>
    <hyperlink ref="A635" r:id="rId469" display="https://www.aidedd.org/dnd/monstres.php?vf=quasit" xr:uid="{5F7C9EA3-9B0B-4A48-B26C-2E5662F02651}"/>
    <hyperlink ref="A636" r:id="rId470" display="https://www.aidedd.org/dnd/monstres.php?vf=quetzalcoatlus" xr:uid="{20480C22-004A-488F-8BC9-7E65C0DD39BD}"/>
    <hyperlink ref="A641" r:id="rId471" display="https://www.aidedd.org/dnd/monstres.php?vf=raie-manta-de-recif" xr:uid="{4A9E1CC8-210F-4492-BD7D-59664E8CD2D4}"/>
    <hyperlink ref="A643" r:id="rId472" display="https://www.aidedd.org/dnd/monstres.php?vf=rakshasa" xr:uid="{9C395169-EF10-4FB8-8E50-819BAC8D6175}"/>
    <hyperlink ref="A646" r:id="rId473" display="https://www.aidedd.org/dnd/monstres.php?vf=rat" xr:uid="{2667FD5E-B384-4943-B145-BBAC0DC8E0EE}"/>
    <hyperlink ref="A647" r:id="rId474" display="https://www.aidedd.org/dnd/monstres.php?vf=rat-geant" xr:uid="{1BD48152-91DC-4A42-BC07-02F3E34FCEAD}"/>
    <hyperlink ref="A649" r:id="rId475" display="https://www.aidedd.org/dnd/monstres.php?vf=rat-garou" xr:uid="{7CDC2DC3-79B1-46F9-B3BE-A991974CE8BD}"/>
    <hyperlink ref="A663" r:id="rId476" display="https://www.aidedd.org/dnd/monstres.php?vf=remorhaz" xr:uid="{A664358D-9732-4218-9D90-96319BB67A48}"/>
    <hyperlink ref="A664" r:id="rId477" display="https://www.aidedd.org/dnd/monstres.php?vf=remorhaz-jeune" xr:uid="{ABCAAD50-196E-42BA-9E4D-51325E7A0476}"/>
    <hyperlink ref="A665" r:id="rId478" display="https://www.aidedd.org/dnd/monstres.php?vf=requin-de-recif" xr:uid="{1687F1C7-24A2-4DEB-B128-4E32CD3920B5}"/>
    <hyperlink ref="A666" r:id="rId479" display="https://www.aidedd.org/dnd/monstres.php?vf=requin-geant" xr:uid="{27F5AD73-8E97-4781-9694-A8DAAA577A5D}"/>
    <hyperlink ref="A667" r:id="rId480" display="https://www.aidedd.org/dnd/monstres.php?vf=requin-chasseur" xr:uid="{04ACA5A4-2C83-4B2C-BC9A-5CCA4D982C97}"/>
    <hyperlink ref="A668" r:id="rId481" display="https://www.aidedd.org/dnd/monstres.php?vf=resineux-infecte" xr:uid="{F4C0D08A-FD91-44CD-950E-941DC2DEABD1}"/>
    <hyperlink ref="A669" r:id="rId482" display="https://www.aidedd.org/dnd/monstres.php?vf=revenant" xr:uid="{B46557D7-8FC2-4C05-A817-3206227A3EC8}"/>
    <hyperlink ref="A670" r:id="rId483" display="https://www.aidedd.org/dnd/monstres.php?vf=rhinoceros" xr:uid="{C5F0159F-70A3-4052-B20D-4F4D417BE4CE}"/>
    <hyperlink ref="A671" r:id="rId484" display="https://www.aidedd.org/dnd/monstres.php?vf=roc" xr:uid="{7575E18C-EDFE-45BA-87EC-C090AA5CF55E}"/>
    <hyperlink ref="A672" r:id="rId485" display="https://www.aidedd.org/dnd/monstres.php?vf=roi-reine-lezard" xr:uid="{100CF17C-A5F0-4DC1-830A-8DE733907F33}"/>
    <hyperlink ref="A673" r:id="rId486" display="https://www.aidedd.org/dnd/monstres.php?vf=rothe-zombi" xr:uid="{70D4ED57-75B4-4528-B386-8A6C26D76576}"/>
    <hyperlink ref="A674" r:id="rId487" display="https://www.aidedd.org/dnd/monstres.php?vf=roturier" xr:uid="{340F8940-A99B-45A8-BA16-04E83843103A}"/>
    <hyperlink ref="A675" r:id="rId488" display="https://www.aidedd.org/dnd/monstres.php?vf=rotz" xr:uid="{C434BB3A-2626-4735-9DED-09E59D434C7D}"/>
    <hyperlink ref="A677" r:id="rId489" display="https://www.aidedd.org/dnd/monstres.php?vf=sahuagin" xr:uid="{7CB39538-0ECA-4D21-B506-B308BDAFFC72}"/>
    <hyperlink ref="A678" r:id="rId490" display="https://www.aidedd.org/dnd/monstres.php?vf=sahuagin-baron" xr:uid="{1690EED8-2BD9-44B1-9EF6-20DDDD886477}"/>
    <hyperlink ref="A679" r:id="rId491" display="https://www.aidedd.org/dnd/monstres.php?vf=sahuagin-pretresse" xr:uid="{B8DB6040-4694-45E6-B188-B53D9C0E7C8C}"/>
    <hyperlink ref="A681" r:id="rId492" display="https://www.aidedd.org/dnd/monstres.php?vf=salamandre" xr:uid="{925A1EFA-3AD0-45BB-8D68-8AA0B89E79CF}"/>
    <hyperlink ref="A683" r:id="rId493" display="https://www.aidedd.org/dnd/monstres.php?vf=sanglier" xr:uid="{24E14804-8CDD-4300-83AF-83C3A9896C31}"/>
    <hyperlink ref="A684" r:id="rId494" display="https://www.aidedd.org/dnd/monstres.php?vf=sanglier-geant" xr:uid="{7C2480B1-7B4E-4656-A7BB-DB046850B500}"/>
    <hyperlink ref="A685" r:id="rId495" display="https://www.aidedd.org/dnd/monstres.php?vf=sanglier-garou" xr:uid="{5BBCB05F-BD13-4D3A-816D-95DCE8328042}"/>
    <hyperlink ref="A686" r:id="rId496" display="https://www.aidedd.org/dnd/monstres.php?vf=sanuya" xr:uid="{41469E3D-0E8C-40EA-AC7E-955A88872ADC}"/>
    <hyperlink ref="A687" r:id="rId497" display="https://www.aidedd.org/dnd/monstres.php?vf=satyre" xr:uid="{88E418A3-7CD0-41C0-AC17-D504504AD95E}"/>
    <hyperlink ref="A689" r:id="rId498" display="https://www.aidedd.org/dnd/monstres.php?vf=scorpion" xr:uid="{60A7D349-37FD-45FF-98BE-1AD06A7D110B}"/>
    <hyperlink ref="A690" r:id="rId499" display="https://www.aidedd.org/dnd/monstres.php?vf=scorpion-geant" xr:uid="{EEFB72A3-298D-48B5-8234-A458C7324744}"/>
    <hyperlink ref="A691" r:id="rId500" display="https://www.aidedd.org/dnd/monstres.php?vf=seigneur-de-guerre" xr:uid="{4D6D488F-3E0D-4ED0-B50F-29DAC9E26AD5}"/>
    <hyperlink ref="A693" r:id="rId501" display="https://www.aidedd.org/dnd/monstres.php?vf=seigneur-momie" xr:uid="{B9E26F54-7176-4E3F-9341-853A45C2F223}"/>
    <hyperlink ref="A694" r:id="rId502" display="https://www.aidedd.org/dnd/monstres.php?vf=selkie" xr:uid="{23AA06EE-F11B-45D1-BF39-B9E8FDAC28D8}"/>
    <hyperlink ref="A695" r:id="rId503" display="https://www.aidedd.org/dnd/monstres.php?vf=sentinelle-d-eau" xr:uid="{7F9BED10-9917-4A90-9093-0A03EBFA0BEF}"/>
    <hyperlink ref="A696" r:id="rId504" display="https://www.aidedd.org/dnd/monstres.php?vf=serpent-constricteur" xr:uid="{F8757E99-9EDA-4E56-9AB0-2FF601CAC23A}"/>
    <hyperlink ref="A697" r:id="rId505" display="https://www.aidedd.org/dnd/monstres.php?vf=serpent-constricteur-geant" xr:uid="{ACB46770-7639-4A7A-845B-7D40B8CF233E}"/>
    <hyperlink ref="A698" r:id="rId506" display="https://www.aidedd.org/dnd/monstres.php?vf=serpent-de-feu" xr:uid="{125E0136-C330-4C96-83F5-F935FB1622CD}"/>
    <hyperlink ref="A699" r:id="rId507" display="https://www.aidedd.org/dnd/monstres.php?vf=serpent-venimeux" xr:uid="{CAEBD126-A403-46EC-908C-5A9315A652B2}"/>
    <hyperlink ref="A700" r:id="rId508" display="https://www.aidedd.org/dnd/monstres.php?vf=serpent-venimeux-geant" xr:uid="{916542AA-8CE7-4A81-87AD-0461283EA833}"/>
    <hyperlink ref="A701" r:id="rId509" display="https://www.aidedd.org/dnd/monstres.php?vf=serpent-volant" xr:uid="{097F5A98-AE16-432E-8F89-A59B4EDC4013}"/>
    <hyperlink ref="A705" r:id="rId510" display="https://www.aidedd.org/dnd/monstres.php?vf=shoosuva" xr:uid="{1453B6A9-7AFC-4124-AD22-5EDFBF37EDC8}"/>
    <hyperlink ref="A706" r:id="rId511" display="https://www.aidedd.org/dnd/monstres.php?vf=sibriex" xr:uid="{C98C25B2-35A1-4C16-AEDA-D85167664BEB}"/>
    <hyperlink ref="A707" r:id="rId512" display="https://www.aidedd.org/dnd/monstres.php?vf=singe-geant" xr:uid="{36647A09-8E34-4653-B144-186A661BC393}"/>
    <hyperlink ref="A708" r:id="rId513" display="https://www.aidedd.org/dnd/monstres.php?vf=slaad-bleu" xr:uid="{F28C42D0-2AF6-46FA-B857-33D03DC66335}"/>
    <hyperlink ref="A709" r:id="rId514" display="https://www.aidedd.org/dnd/monstres.php?vf=slaad-funeste" xr:uid="{D12B9D2F-84CB-4C68-9043-4102BA04C848}"/>
    <hyperlink ref="A710" r:id="rId515" display="https://www.aidedd.org/dnd/monstres.php?vf=slaad-gris" xr:uid="{52B1761F-09E4-476B-B576-D7B2DED934F0}"/>
    <hyperlink ref="A711" r:id="rId516" display="https://www.aidedd.org/dnd/monstres.php?vf=slaad-rouge" xr:uid="{FEF64BDE-8E6C-43F3-9C12-72EB005FFCFE}"/>
    <hyperlink ref="A712" r:id="rId517" display="https://www.aidedd.org/dnd/monstres.php?vf=slaad-vert" xr:uid="{61A56A5C-95B7-4B37-9C6F-10C5FFE71240}"/>
    <hyperlink ref="A713" r:id="rId518" display="https://www.aidedd.org/dnd/monstres.php?vf=slaad-tetard" xr:uid="{952F735D-FFD9-465C-B969-57FB8790A3B0}"/>
    <hyperlink ref="A714" r:id="rId519" display="https://www.aidedd.org/dnd/monstres.php?vf=solar" xr:uid="{A6E80020-C775-40E3-90A2-9524A5910293}"/>
    <hyperlink ref="A717" r:id="rId520" display="https://www.aidedd.org/dnd/monstres.php?vf=sombrelin" xr:uid="{A75EDF2A-2630-48F4-82D2-B903B07D8055}"/>
    <hyperlink ref="A718" r:id="rId521" display="https://www.aidedd.org/dnd/monstres.php?vf=sombrelin-aine" xr:uid="{7736F31B-3C5B-408F-887C-F9BC3C39254A}"/>
    <hyperlink ref="A722" r:id="rId522" display="https://www.aidedd.org/dnd/monstres.php?vf=sorcier-d-archifee" xr:uid="{4298A20C-44BF-4AA6-9933-1EAB3CA2A8CE}"/>
    <hyperlink ref="A723" r:id="rId523" display="https://www.aidedd.org/dnd/monstres.php?vf=sorcier-de-fielon" xr:uid="{28CD2F45-1170-4BE0-8CF8-F02D6BAE51FE}"/>
    <hyperlink ref="A724" r:id="rId524" display="https://www.aidedd.org/dnd/monstres.php?vf=sorcier-de-grand-ancien" xr:uid="{CF539231-5AA9-40FF-B282-4AB53D73808B}"/>
    <hyperlink ref="A725" r:id="rId525" display="https://www.aidedd.org/dnd/monstres.php?vf=spectateur" xr:uid="{E2F6E5B1-29FD-4984-B434-8AEE4E52CE17}"/>
    <hyperlink ref="A726" r:id="rId526" display="https://www.aidedd.org/dnd/monstres.php?vf=spectre" xr:uid="{67F790A0-A262-432C-8BAD-1E6CB4A8ED80}"/>
    <hyperlink ref="A727" r:id="rId527" display="https://www.aidedd.org/dnd/monstres.php?vf=spore-gazeuse" xr:uid="{AB0349EA-5419-43A7-98BE-B2C6E05CC9B2}"/>
    <hyperlink ref="A728" r:id="rId528" display="https://www.aidedd.org/dnd/monstres.php?vf=squelette" xr:uid="{066B1E3F-2F11-42FC-9AF7-B70755E6BCFC}"/>
    <hyperlink ref="A729" r:id="rId529" display="https://www.aidedd.org/dnd/monstres.php?vf=stirge" xr:uid="{B73971BF-C0EE-4829-8ED7-ED681E51989D}"/>
    <hyperlink ref="A731" r:id="rId530" display="https://www.aidedd.org/dnd/monstres.php?vf=succube" xr:uid="{D7FFBE91-17F6-42E3-85E0-E55B5998415C}"/>
    <hyperlink ref="A733" r:id="rId531" display="https://www.aidedd.org/dnd/monstres.php?vf=sylvanien" xr:uid="{BDD98C21-4357-443C-9A62-81179F90DE24}"/>
    <hyperlink ref="A734" r:id="rId532" display="https://www.aidedd.org/dnd/monstres.php?vf=tabaxi-chasseur" xr:uid="{C21B20F4-1AB5-4DCE-8782-BD38CB91824D}"/>
    <hyperlink ref="A736" r:id="rId533" display="https://www.aidedd.org/dnd/monstres.php?vf=tanarukk" xr:uid="{5D203750-AD6E-48B2-8F06-1642663BE58D}"/>
    <hyperlink ref="A737" r:id="rId534" display="https://www.aidedd.org/dnd/monstres.php?vf=tapis-etouffant" xr:uid="{3CD48BB6-41EA-4E0F-99DD-07DA7ABFD262}"/>
    <hyperlink ref="A738" r:id="rId535" display="https://www.aidedd.org/dnd/monstres.php?vf=tarasque" xr:uid="{92507F19-E951-4EC6-A8CE-C8D301D265F5}"/>
    <hyperlink ref="A740" r:id="rId536" display="https://www.aidedd.org/dnd/monstres.php?vf=temoin-spirituel" xr:uid="{DF1D28DB-9EDA-42ED-86F5-3A422ED0CB6D}"/>
    <hyperlink ref="A743" r:id="rId537" display="https://www.aidedd.org/dnd/monstres.php?vf=teril" xr:uid="{2AA1BED6-E47E-4C83-A8AA-3DEFFF0C7FBB}"/>
    <hyperlink ref="A744" r:id="rId538" display="https://www.aidedd.org/dnd/monstres.php?vf=tertre-errant" xr:uid="{117EA5F1-5862-4E6C-AF2A-FBDE9B0CF33C}"/>
    <hyperlink ref="A745" r:id="rId539" display="https://www.aidedd.org/dnd/monstres.php?vf=tete-de-mort-de-bhaal" xr:uid="{8C863F77-CCF7-44E7-8D0B-D8B7EB10F121}"/>
    <hyperlink ref="A747" r:id="rId540" display="https://www.aidedd.org/dnd/monstres.php?vf=thri-kreen" xr:uid="{32103465-9A16-412F-B47F-91EE6D45EB19}"/>
    <hyperlink ref="A749" r:id="rId541" display="https://www.aidedd.org/dnd/monstres.php?vf=tigre" xr:uid="{91815AE0-9F5C-47E9-A2FF-84960B3BAE13}"/>
    <hyperlink ref="A750" r:id="rId542" display="https://www.aidedd.org/dnd/monstres.php?vf=tigre-a-dents-de-sabre" xr:uid="{76D461E8-B521-4717-823E-1EA66CC2D7CC}"/>
    <hyperlink ref="A751" r:id="rId543" display="https://www.aidedd.org/dnd/monstres.php?vf=tigre-garou" xr:uid="{81E6C3D3-FC09-4DFE-9D0D-F112921FF03C}"/>
    <hyperlink ref="A753" r:id="rId544" display="https://www.aidedd.org/dnd/monstres.php?vf=tlincalli" xr:uid="{73AC29D0-8339-42B7-AB5D-D251B9B64EE5}"/>
    <hyperlink ref="A757" r:id="rId545" display="https://www.aidedd.org/dnd/monstres.php?vf=torve" xr:uid="{1D3B4CA5-F13B-4DB5-9FE6-0A37DF690AC4}"/>
    <hyperlink ref="A758" r:id="rId546" display="https://www.aidedd.org/dnd/monstres.php?vf=transmutateur" xr:uid="{9407E914-3738-47A3-809E-C1C3E4E71C1C}"/>
    <hyperlink ref="A760" r:id="rId547" display="https://www.aidedd.org/dnd/monstres.php?vf=traqueur-gluant" xr:uid="{913E5470-8876-431E-92CF-3A3AB41E8715}"/>
    <hyperlink ref="A761" r:id="rId548" display="https://www.aidedd.org/dnd/monstres.php?vf=traqueur-invisible" xr:uid="{65D031FC-6985-45D6-ADD8-AB7D072A55ED}"/>
    <hyperlink ref="A762" r:id="rId549" display="https://www.aidedd.org/dnd/monstres.php?vf=triceratops" xr:uid="{68561764-248D-4952-9E01-26A81EB14D1D}"/>
    <hyperlink ref="A763" r:id="rId550" display="https://www.aidedd.org/dnd/monstres.php?vf=tridrone" xr:uid="{4849B5F0-2C4D-4046-BD28-1C5BA4647067}"/>
    <hyperlink ref="A766" r:id="rId551" display="https://www.aidedd.org/dnd/monstres.php?vf=tritsir" xr:uid="{A5FA142C-56D9-4C54-8719-C9643838A05F}"/>
    <hyperlink ref="A767" r:id="rId552" display="https://www.aidedd.org/dnd/monstres.php?vf=troglodyte" xr:uid="{DC652476-5AF2-4E82-9E58-D5BC498D56EB}"/>
    <hyperlink ref="A768" r:id="rId553" display="https://www.aidedd.org/dnd/monstres.php?vf=troll" xr:uid="{49BE87B9-4F24-40ED-8A78-DD67AB4EAE44}"/>
    <hyperlink ref="A773" r:id="rId554" display="https://www.aidedd.org/dnd/monstres.php?vf=tyramort" xr:uid="{C8A7AB76-95CC-44DF-82FC-A7A227BEBD56}"/>
    <hyperlink ref="A774" r:id="rId555" display="https://www.aidedd.org/dnd/monstres.php?vf=tyrannoeil" xr:uid="{4566E20C-F82C-4FC4-B24B-9ED1FFE1FC78}"/>
    <hyperlink ref="A775" r:id="rId556" display="https://www.aidedd.org/dnd/monstres.php?vf=tyrannoeil-zombi" xr:uid="{24172120-E48A-46AD-81C7-250060A7E793}"/>
    <hyperlink ref="A776" r:id="rId557" display="https://www.aidedd.org/dnd/monstres.php?vf=tyrannosaure" xr:uid="{C62BEAF0-6C45-4DD3-83C2-6C19E2105246}"/>
    <hyperlink ref="A778" r:id="rId558" display="https://www.aidedd.org/dnd/monstres.php?vf=ulitharid" xr:uid="{DE3DDC4A-6B18-46D8-9AAE-07CA32070E37}"/>
    <hyperlink ref="A779" r:id="rId559" display="https://www.aidedd.org/dnd/monstres.php?vf=ultroloth" xr:uid="{41ED938D-8FC4-4AF3-94A2-ED313FA49140}"/>
    <hyperlink ref="A780" r:id="rId560" display="https://www.aidedd.org/dnd/monstres.php?vf=vache" xr:uid="{4DD8BCC9-44E0-4FD8-979A-039D72C09EB5}"/>
    <hyperlink ref="A782" r:id="rId561" display="https://www.aidedd.org/dnd/monstres.php?vf=vampire" xr:uid="{7CA564A9-2698-4C0F-8CAC-61DEDBE97394}"/>
    <hyperlink ref="A783" r:id="rId562" display="https://www.aidedd.org/dnd/monstres.php?vf=vampirien" xr:uid="{E67945C8-BCE0-430C-8E8E-2BDEABFBD28C}"/>
    <hyperlink ref="A784" r:id="rId563" display="https://www.aidedd.org/dnd/monstres.php?vf=vargouille" xr:uid="{35369CDA-3EC3-4737-A593-C25D97B90448}"/>
    <hyperlink ref="A785" r:id="rId564" display="https://www.aidedd.org/dnd/monstres.php?vf=vase-grise" xr:uid="{BAD3149C-1A08-4987-B0FD-C489DE4F539D}"/>
    <hyperlink ref="A786" r:id="rId565" display="https://www.aidedd.org/dnd/monstres.php?vf=vautour" xr:uid="{1441A729-B08C-416B-9195-9B8F00269B47}"/>
    <hyperlink ref="A787" r:id="rId566" display="https://www.aidedd.org/dnd/monstres.php?vf=vautour-geant" xr:uid="{2A7208C6-B4EE-482E-8E27-82995C64F59D}"/>
    <hyperlink ref="A788" r:id="rId567" display="https://www.aidedd.org/dnd/monstres.php?vf=vegepygmee" xr:uid="{F010D358-D140-41A0-974B-06B9006E4B09}"/>
    <hyperlink ref="A789" r:id="rId568" display="https://www.aidedd.org/dnd/monstres.php?vf=vegepygmee-chef" xr:uid="{EED3FA9D-461E-4221-BF88-9F58646BC738}"/>
    <hyperlink ref="A790" r:id="rId569" display="https://www.aidedd.org/dnd/monstres.php?vf=velociraptor" xr:uid="{54819194-6C5D-4F54-A653-728EED9FB3B7}"/>
    <hyperlink ref="A792" r:id="rId570" display="https://www.aidedd.org/dnd/monstres.php?vf=ver-pourpre" xr:uid="{F9FA8B64-9235-496A-A233-FBB1919BC7BB}"/>
    <hyperlink ref="A793" r:id="rId571" display="https://www.aidedd.org/dnd/monstres.php?vf=veteran" xr:uid="{1F6324A4-71A2-4116-8250-1668E4217F71}"/>
    <hyperlink ref="A794" r:id="rId572" display="https://www.aidedd.org/dnd/monstres.php?vf=viplo" xr:uid="{81A5D720-E5E4-415E-9069-24FD08E0CBFE}"/>
    <hyperlink ref="A796" r:id="rId573" display="https://www.aidedd.org/dnd/monstres.php?vf=vrock" xr:uid="{C7F66512-D444-48D0-90D4-F455BF32A7D1}"/>
    <hyperlink ref="A798" r:id="rId574" display="https://www.aidedd.org/dnd/monstres.php?vf=wiverne" xr:uid="{D2165C9D-CAFE-436D-9AFF-F839C672D432}"/>
    <hyperlink ref="A799" r:id="rId575" display="https://www.aidedd.org/dnd/monstres.php?vf=worg" xr:uid="{8253FDE2-7BA1-4175-A46B-FAF8A3C4B062}"/>
    <hyperlink ref="A800" r:id="rId576" display="https://www.aidedd.org/dnd/monstres.php?vf=xorn" xr:uid="{5F668343-DD1A-4142-A087-D3928DD63344}"/>
    <hyperlink ref="A801" r:id="rId577" display="https://www.aidedd.org/dnd/monstres.php?vf=xvart" xr:uid="{BC85B6E8-8239-4106-9543-72F426DC3A01}"/>
    <hyperlink ref="A805" r:id="rId578" display="https://www.aidedd.org/dnd/monstres.php?vf=yeti" xr:uid="{2972C4B3-E36E-47A2-978C-D076AFD21841}"/>
    <hyperlink ref="A806" r:id="rId579" display="https://www.aidedd.org/dnd/monstres.php?vf=yeti-abominable" xr:uid="{1CC75EAB-37EF-4043-AF54-42C269BD9628}"/>
    <hyperlink ref="A807" r:id="rId580" display="https://www.aidedd.org/dnd/monstres.php?vf=yochlol" xr:uid="{11D43FEA-4FEF-4161-BBB2-62DF1612FFE3}"/>
    <hyperlink ref="A808" r:id="rId581" display="https://www.aidedd.org/dnd/monstres.php?vf=yuan-ti-abomination" xr:uid="{D25456C1-F226-4BCD-8AFA-D9C8402C3CC1}"/>
    <hyperlink ref="A810" r:id="rId582" display="https://www.aidedd.org/dnd/monstres.php?vf=yuan-ti-annonciateur-de-cauchemars" xr:uid="{CCB73F22-E146-45D3-B6B0-051414402BC5}"/>
    <hyperlink ref="A814" r:id="rId583" display="https://www.aidedd.org/dnd/monstres.php?vf=yuan-ti-malison" xr:uid="{409CDF1F-C88C-40C7-A4CD-B7FA70E300BE}"/>
    <hyperlink ref="A815" r:id="rId584" display="https://www.aidedd.org/dnd/monstres.php?vf=yuan-ti-sang-pur" xr:uid="{2A58E1C4-6371-42A8-AF8D-5D8F35A112AB}"/>
    <hyperlink ref="A817" r:id="rId585" display="https://www.aidedd.org/dnd/monstres.php?vf=zariel" xr:uid="{C3C18C71-FA5F-48F1-80B2-15D5D48E8E8B}"/>
    <hyperlink ref="A818" r:id="rId586" display="https://www.aidedd.org/dnd/monstres.php?vf=zombi" xr:uid="{FC1ACC0A-35E6-45E8-B4DC-C2EBAB5B11CA}"/>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35"/>
  <sheetViews>
    <sheetView topLeftCell="A10" workbookViewId="0">
      <selection activeCell="A29" sqref="A29"/>
    </sheetView>
  </sheetViews>
  <sheetFormatPr baseColWidth="10" defaultRowHeight="15"/>
  <cols>
    <col min="1" max="1" width="23.140625" customWidth="1"/>
    <col min="2" max="2" width="23.28515625" customWidth="1"/>
    <col min="3" max="3" width="22.85546875" customWidth="1"/>
  </cols>
  <sheetData>
    <row r="1" spans="1:3" ht="15" customHeight="1">
      <c r="A1" t="s">
        <v>2579</v>
      </c>
      <c r="B1" t="str">
        <f>Alignements!E12</f>
        <v>"1_LB":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v>
      </c>
      <c r="C1" t="str">
        <f t="shared" ref="C1:C33" si="0">""""&amp;A1&amp;""" : {
 "&amp;B1&amp;"
 }"</f>
        <v>"Alignments"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v>
      </c>
    </row>
    <row r="2" spans="1:3" ht="15" customHeight="1">
      <c r="A2" t="s">
        <v>2808</v>
      </c>
      <c r="B2" t="str">
        <f>Altérations!G25</f>
        <v>"ALCOHOL":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v>
      </c>
      <c r="C2" t="str">
        <f t="shared" si="0"/>
        <v>"Alterations"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v>
      </c>
    </row>
    <row r="3" spans="1:3" ht="15" customHeight="1">
      <c r="A3" t="s">
        <v>2819</v>
      </c>
      <c r="B3" t="str">
        <f>Altérations!E34</f>
        <v>"1_SUBSTANCE":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v>
      </c>
      <c r="C3" t="str">
        <f t="shared" si="0"/>
        <v>"AlterationCategories"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v>
      </c>
    </row>
    <row r="4" spans="1:3" ht="15" customHeight="1">
      <c r="A4" t="s">
        <v>1041</v>
      </c>
      <c r="B4" s="156" t="s">
        <v>1063</v>
      </c>
      <c r="C4" t="str">
        <f t="shared" si="0"/>
        <v>"ArmorCategories" : {
 "LIGHT": {"Code": "LIGHT", "Name": "Armures légères"},
   "MID": {"Code": "MID","Name": "Armures intermédiaires"},
   "HEAVY": {"Code": "HEAVY","Name": "Armures lourdes"},
   "SHIELD": {"Code": "SHIELD","Name": "Boucliers"}
 }</v>
      </c>
    </row>
    <row r="5" spans="1:3" ht="15" customHeight="1">
      <c r="A5" t="s">
        <v>1047</v>
      </c>
      <c r="B5" t="str">
        <f>Armures!N20</f>
        <v>"Matelassée":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v>
      </c>
      <c r="C5" t="str">
        <f t="shared" si="0"/>
        <v>"Armors"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v>
      </c>
    </row>
    <row r="6" spans="1:3" ht="15" customHeight="1">
      <c r="A6" t="s">
        <v>1059</v>
      </c>
      <c r="B6" t="str">
        <f>Capacities!B37</f>
        <v>"BARBARIAN-1":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"MinorSpellsNb": 3,
"SpellsN</v>
      </c>
      <c r="C6" t="str">
        <f t="shared" si="0"/>
        <v>"Capacities" : {
 "BARBARIAN-1":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"Locations": {
"1":4,
"2":2,
"3":0,
"4":0,
"5":0,
"6":0,
"7":0,
"8":0,
"9":0}
},
"MAGICIAN-4" : {
"Capacities":["Amélioration de caractéristiques"],
"MinorSpellsNb": 4,
"Locations": {
"1":4,
"2":3,
"3":0,
"4":0,
"5":0,
"6":0,
"7":0,
"8":0,
"9":0}
},
"MAGICIAN-5" : {
"Capacities":[],
"MinorSpellsNb": 4,
"Locations": {
"1":4,
"2":3,
"3":2,
"4":0,
"5":0,
"6":0,
"7":0,
"8":0,
"9":0}
},
"MAGICIAN-6" : {
"Capacities":["Capacité de la tradition arcanique"],
"MinorSpellsNb": 4,
"Locations": {
"1":4,
"2":3,
"3":3,
"4":0,
"5":0,
"6":0,
"7":0,
"8":0,
"9":0}
},
"MAGICIAN-7" : {
"Capacities":[],
"MinorSpellsNb": 4,
"Locations": {
"1":4,
"2":3,
"3":3,
"4":1,
"5":0,
"6":0,
"7":0,
"8":0,
"9":0}
},
"MAGICIAN-8" : {
"Capacities":["Amélioration de caractéristiques"],
"MinorSpellsNb": 4,
"Locations": {
"1":4,
"2":3,
"3":3,
"4":2,
"5":0,
"6":0,
"7":0,
"8":0,
"9":0}
},
"MAGICIAN-9" : {
"Capacities":[],
"MinorSpellsNb": 4,
"Locations": {
"1":4,
"2":3,
"3":3,
"4":3,
"5":1,
"6":0,
"7":0,
"8":0,
"9":0}
},
"MAGICIAN-10" : {
"Capacities":["Capacité de la tradition arcanique"],
"MinorSpellsNb": 5,
"Locations": {
"1":4,
"2":3,
"3":3,
"4":3,
"5":2,
"6":0,
"7":0,
"8":0,
"9":0}
},
"MAGICIAN-11" : {
"Capacities":[],
"MinorSpellsNb": 5,
"Locations": {
"1":4,
"2":3,
"3":3,
"4":3,
"5":2,
"6":1,
"7":0,
"8":0,
"9":0}
},
"MAGICIAN-12" : {
"Capacities":["Amélioration de caractéristiques"],
"MinorSpellsNb": 5,
"Locations": {
"1":4,
"2":3,
"3":3,
"4":3,
"5":2,
"6":1,
"7":0,
"8":0,
"9":0}
},
"MAGICIAN-13" : {
"Capacities":[],
"MinorSpellsNb": 5,
"Locations": {
"1":4,
"2":3,
"3":3,
"4":3,
"5":2,
"6":1,
"7":1,
"8":0,
"9":0}
},
"MAGICIAN-14" : {
"Capacities":["Capacité de la tradition arcanique"],
"MinorSpellsNb": 5,
"Locations": {
"1":4,
"2":3,
"3":3,
"4":3,
"5":2,
"6":1,
"7":1,
"8":0,
"9":0}
},
"MAGICIAN-15" : {
"Capacities":[],
"MinorSpellsNb": 5,
"Locations": {
"1":4,
"2":3,
"3":3,
"4":3,
"5":2,
"6":1,
"7":1,
"8":1,
"9":0}
},
"MAGICIAN-16" : {
"Capacities":["Amélioration de caractéristiques"],
"MinorSpellsNb": 5,
"Locations": {
"1":4,
"2":3,
"3":3,
"4":3,
"5":2,
"6":1,
"7":1,
"8":1,
"9":0}
},
"MAGICIAN-17" : {
"Capacities":[],
"MinorSpellsNb": 5,
"Locations": {
"1":4,
"2":3,
"3":3,
"4":3,
"5":2,
"6":1,
"7":1,
"8":1,
"9":1}
},
"MAGICIAN-18" : {
"Capacities":["Maîtrise des sorts"],
"MinorSpellsNb": 5,
"Locations": {
"1":4,
"2":3,
"3":3,
"4":3,
"5":3,
"6":1,
"7":1,
"8":1,
"9":1}
},
"MAGICIAN-19" : {
"Capacities":["Amélioration de caractéristiques"],
"MinorSpellsNb": 5,
"Locations": {
"1":4,
"2":3,
"3":3,
"4":3,
"5":3,
"6":2,
"7":1,
"8":1,
"9":1}
},
"MAGICIAN-20" : {
"Capacities":["Sorts de prédilection"],
"MinorSpellsNb": 5,
"Locations": {
"1":4,
"2":3,
"3":3,
"4":3,
"5":3,
"6":2,
"7":2,
"8":1,
"9":1}
},
"MONK-1" : {
"Capacities":["Défense sans armure", "Arts martiaux"],
"Specials": 0,
"BonusAttack": "1d4",
"ArmourlessSpeed": 0,
"ArmourlessCategories": []
},
"MONK-2" : {
"Capacities":["Défense patiente", "Déluge de coups", "Déplacement aérien", "Déplacement sans armure"],
"Specials": 2,
"BonusAttack": "1d4",
"ArmourlessSpeed": 3,
"ArmourlessCategories": ["1_LIGHT", "2_MID", "3_HEAVY"]
},
"MONK-3" : {
"Capacities":["Parade de projectiles", "Tradition monastique"],
"Specials": 3,
"BonusAttack": "1d4",
"ArmourlessSpeed": 3,
"ArmourlessCategories": ["1_LIGHT", "2_MID", "3_HEAVY"]
},
"MONK-4" : {
"Capacities":["Amélioration de caractéristiques", "Chute ralentie"],
"Specials": 4,
"BonusAttack": "1d4",
"ArmourlessSpeed": 3,
"ArmourlessCategories": ["1_LIGHT", "2_MID", "3_HEAVY"]
},
"MONK-5" : {
"Capacities":["Attaque supplémentaire", "Frappe étourdissante"],
"Specials": 5,
"BonusAttack": "1d6",
"ArmourlessSpeed": 3,
"ArmourlessCategories": ["1_LIGHT", "2_MID", "3_HEAVY"]
},
"MONK-6" : {
"Capacities":["Frappes de ki", "Capacité de la tradition monastique"],
"Specials": 6,
"BonusAttack": "1d6",
"ArmourlessSpeed": 4.5,
"ArmourlessCategories": ["1_LIGHT", "2_MID", "3_HEAVY"]
},
"MONK-7" : {
"Capacities":["Dérobade", "Tranquillité de l'esprit"],
"Specials": 7,
"BonusAttack": "1d6",
"ArmourlessSpeed": 4.5,
"ArmourlessCategories": ["1_LIGHT", "2_MID", "3_HEAVY"]
},
"MONK-8" : {
"Capacities":["Amélioration de caractéristiques"],
"Specials": 8,
"BonusAttack": "1d6",
"ArmourlessSpeed": 4.5,
"ArmourlessCategories": ["1_LIGHT", "2_MID", "3_HEAVY"]
},
"MONK-9" : {
"Capacities":["Déplacement sans armure amélioré"],
"Specials": 9,
"BonusAttack": "1d6",
"ArmourlessSpeed": 4.5,
"ArmourlessCategories": ["1_LIGHT", "2_MID", "3_HEAVY"]
},
"MONK-10" : {
"Capacities":["Pureté du corps"],
"Specials": 10,
"BonusAttack": "1d6",
"ArmourlessSpeed": 6,
"ArmourlessCategories": ["1_LIGHT", "2_MID", "3_HEAVY"]
},
"MONK-11" : {
"Capacities":["Capacité de la tradition monastique"],
"Specials": 11,
"BonusAttack": "1d8",
"ArmourlessSpeed": 6,
"ArmourlessCategories": ["1_LIGHT", "2_MID", "3_HEAVY"]
},
"MONK-12" : {
"Capacities":["Amélioration de caractéristiques"],
"Specials": 12,
"BonusAttack": "1d8",
"ArmourlessSpeed": 6,
"ArmourlessCategories": ["1_LIGHT", "2_MID", "3_HEAVY"]
},
"MONK-13" : {
"Capacities":["Langage du soleil et de la lune"],
"Specials": 13,
"BonusAttack": "1d8",
"ArmourlessSpeed": 6,
"ArmourlessCategories": ["1_LIGHT", "2_MID", "3_HEAVY"]
},
"MONK-14" : {
"Capacities":["Âme de diamant"],
"Specials": 14,
"BonusAttack": "1d8",
"ArmourlessSpeed": 7.5,
"ArmourlessCategories": ["1_LIGHT", "2_MID", "3_HEAVY"]
},
"MONK-15" : {
"Capacities":["Jeunesse éternelle"],
"Specials": 15,
"BonusAttack": "1d8",
"ArmourlessSpeed": 7.5,
"ArmourlessCategories": ["1_LIGHT", "2_MID", "3_HEAVY"]
},
"MONK-16" : {
"Capacities":["Amélioration de caractéristiques"],
"Specials": 16,
"BonusAttack": "1d8",
"ArmourlessSpeed": 7.5,
"ArmourlessCategories": ["1_LIGHT", "2_MID", "3_HEAVY"]
},
"MONK-17" : {
"Capacities":["Capacité de la tradition monastique"],
"Specials": 17,
"BonusAttack": "1d10",
"ArmourlessSpeed": 7.5,
"ArmourlessCategories": ["1_LIGHT", "2_MID", "3_HEAVY"]
},
"MONK-18" : {
"Capacities":["Corps vide"],
"Specials": 18,
"BonusAttack": "1d10",
"ArmourlessSpeed": 9,
"ArmourlessCategories": ["1_LIGHT", "2_MID", "3_HEAVY"]
},
"MONK-19" : {
"Capacities":["Amélioration de caractéristiques"],
"Specials": 19,
"BonusAttack": "1d10",
"ArmourlessSpeed": 9,
"ArmourlessCategories": ["1_LIGHT", "2_MID", "3_HEAVY"]
},
"MONK-20" : {
"Capacities":["Perfection de l'être"],
"Specials": 20,
"BonusAttack": "1d10",
"ArmourlessSpeed": 9,
"ArmourlessCategories": ["1_LIGHT", "2_MID", "3_HEAVY"]
},
"PALADIN-1" : {
"Capacities":["Sens divin", "Imposition des mains"],
"SpellsNb": 1,
"SpellsNbBonus": "CHA",
"Locations": {
"1":0,
"2":0,
"3":0,
"4":0,
"5":0}
},
"PALADIN-2" : {
"Capacities":["Style de combat", "Incantations", "Châtiment divin"],
"SpellsNb": 1,
"SpellsNbBonus": "CHA",
"Locations": {
"1":2,
"2":0,
"3":0,
"4":0,
"5":0}
},
"PALADIN-3" : {
"Capacities":["Santé divine", "Serment sacré"],
"SpellsNb": 1,
"SpellsNbBonus": "CHA",
"Locations": {
"1":3,
"2":0,
"3":0,
"4":0,
"5":0}
},
"PALADIN-4" : {
"Capacities":["Amélioration de caractéristiques"],
"SpellsNb": 2,
"SpellsNbBonus": "CHA",
"Locations": {
"1":3,
"2":0,
"3":0,
"4":0,
"5":0}
},
"PALADIN-5" : {
"Capacities":["Attaque supplémentaire"],
"SpellsNb": 2,
"SpellsNbBonus": "CHA",
"Locations": {
"1":4,
"2":2,
"3":0,
"4":0,
"5":0}
},
"PALADIN-6" : {
"Capacities":["Aura de protection"],
"SpellsNb": 3,
"SpellsNbBonus": "CHA",
"Locations": {
"1":4,
"2":2,
"3":0,
"4":0,
"5":0}
},
"PALADIN-7" : {
"Capacities":["Capacité de serment sacré"],
"SpellsNb": 3,
"SpellsNbBonus": "CHA",
"Locations": {
"1":4,
"2":3,
"3":0,
"4":0,
"5":0}
},
"PALADIN-8" : {
"Capacities":["Amélioration de caractéristiques"],
"SpellsNb": 4,
"SpellsNbBonus": "CHA",
"Locations": {
"1":4,
"2":3,
"3":0,
"4":0,
"5":0}
},
"PALADIN-9" : {
"Capacities":[],
"SpellsNb": 4,
"SpellsNbBonus": "CHA",
"Locations": {
"1":4,
"2":3,
"3":2,
"4":0,
"5":0}
},
"PALADIN-10" : {
"Capacities":["Aura de courage"],
"SpellsNb": 5,
"SpellsNbBonus": "CHA",
"Locations": {
"1":4,
"2":3,
"3":2,
"4":0,
"5":0}
},
"PALADIN-11" : {
"Capacities":["Châtiment divin amélioré"],
"SpellsNb": 5,
"SpellsNbBonus": "CHA",
"Locations": {
"1":4,
"2":3,
"3":3,
"4":0,
"5":0}
},
"PALADIN-12" : {
"Capacities":["Amélioration de caractéristiques"],
"SpellsNb": 6,
"SpellsNbBonus": "CHA",
"Locations": {
"1":4,
"2":3,
"3":3,
"4":0,
"5":0}
},
"PALADIN-13" : {
"Capacities":[],
"SpellsNb": 6,
"SpellsNbBonus": "CHA",
"Locations": {
"1":4,
"2":3,
"3":3,
"4":1,
"5":0}
},
"PALADIN-14" : {
"Capacities":["Contact purifiant"],
"SpellsNb": 7,
"SpellsNbBonus": "CHA",
"Locations": {
"1":4,
"2":3,
"3":3,
"4":1,
"5":0}
},
"PALADIN-15" : {
"Capacities":["Capacité de serment sacré"],
"SpellsNb": 7,
"SpellsNbBonus": "CHA",
"Locations": {
"1":4,
"2":3,
"3":3,
"4":2,
"5":0}
},
"PALADIN-16" : {
"Capacities":["Amélioration de caractéristiques"],
"SpellsNb": 8,
"SpellsNbBonus": "CHA",
"Locations": {
"1":4,
"2":3,
"3":3,
"4":2,
"5":0}
},
"PALADIN-17" : {
"Capacities":[],
"SpellsNb": 8,
"SpellsNbBonus": "CHA",
"Locations": {
"1":4,
"2":3,
"3":3,
"4":3,
"5":1}
},
"PALADIN-18" : {
"Capacities":["Amélioration des auras"],
"SpellsNb": 9,
"SpellsNbBonus": "CHA",
"Locations": {
"1":4,
"2":3,
"3":3,
"4":3,
"5":1}
},
"PALADIN-19" : {
"Capacities":["Amélioration de caractéristiques"],
"SpellsNb": 9,
"SpellsNbBonus": "CHA",
"Locations": {
"1":4,
"2":3,
"3":3,
"4":3,
"5":2}
},
"PALADIN-20" : {
"Capacities":["Capacité de serment sacré"],
"SpellsNb": 10,
"SpellsNbBonus": "CHA",
"Locations": {
"1":4,
"2":3,
"3":3,
"4":3,
"5":2}
},
"PROWLER-1" : {
"Capacities":["Ennemi juré", "Explorateur-né"],
"SpellsNb":0,
"Locations": {
"1":0,
"2":0,
"3":0,
"4":0,
"5":0}
},
"PROWLER-2" : {
"Capacities":["Style de combat", "Incantations"],
"SpellsNb":2,
"Locations": {
"1":2,
"2":0,
"3":0,
"4":0,
"5":0}
},
"PROWLER-3" : {
"Capacities":["Archétype de rôdeur", "Sens primitifs"],
"SpellsNb":3,
"Locations": {
"1":3,
"2":0,
"3":0,
"4":0,
"5":0}
},
"PROWLER-4" : {
"Capacities":["Amélioration de caractéristiques"],
"SpellsNb":3,
"Locations": {
"1":3,
"2":0,
"3":0,
"4":0,
"5":0}
},
"PROWLER-5" : {
"Capacities":["Attaque supplémentaire"],
"SpellsNb":4,
"Locations": {
"1":4,
"2":2,
"3":0,
"4":0,
"5":0}
},
"PROWLER-6" : {
"Capacities":["Amélioration de l'Ennemi juré et de l'Explorateur-né"],
"SpellsNb":4,
"Locations": {
"1":4,
"2":2,
"3":0,
"4":0,
"5":0}
},
"PROWLER-7" : {
"Capacities":["Capacité de l'archétype de rôdeur"],
"SpellsNb":5,
"Locations": {
"1":4,
"2":3,
"3":0,
"4":0,
"5":0}
},
"PROWLER-8" : {
"Capacities":["Amélioration de caractéristiques", "Traversée des terrains"],
"SpellsNb":5,
"Locations": {
"1":4,
"2":3,
"3":0,
"4":0,
"5":0}
},
"PROWLER-9" : {
"Capacities":[],
"SpellsNb":6,
"Locations": {
"1":4,
"2":3,
"3":2,
"4":0,
"5":0}
},
"PROWLER-10" : {
"Capacities":["Amélioration de l'Explorateur-né", "Camouflage naturel"],
"SpellsNb":6,
"Locations": {
"1":4,
"2":3,
"3":2,
"4":0,
"5":0}
},
"PROWLER-11" : {
"Capacities":["Capacité de l'archétype de rôdeur"],
"SpellsNb":7,
"Locations": {
"1":4,
"2":3,
"3":3,
"4":0,
"5":0}
},
"PROWLER-12" : {
"Capacities":["Amélioration de caractéristiques"],
"SpellsNb":7,
"Locations": {
"1":4,
"2":3,
"3":3,
"4":0,
"5":0}
},
"PROWLER-13" : {
"Capacities":[],
"SpellsNb":8,
"Locations": {
"1":4,
"2":3,
"3":3,
"4":1,
"5":0}
},
"PROWLER-14" : {
"Capacities":["Amélioration de l'Ennemi juré", "Disparition"],
"SpellsNb":8,
"Locations": {
"1":4,
"2":3,
"3":3,
"4":1,
"5":0}
},
"PROWLER-15" : {
"Capacities":["Capacité de l'archétype de rôdeur"],
"SpellsNb":9,
"Locations": {
"1":4,
"2":3,
"3":3,
"4":2,
"5":0}
},
"PROWLER-16" : {
"Capacities":["Amélioration de caractéristiques"],
"SpellsNb":9,
"Locations": {
"1":4,
"2":3,
"3":3,
"4":2,
"5":0}
},
"PROWLER-17" : {
"Capacities":[],
"SpellsNb":10,
"Locations": {
"1":4,
"2":3,
"3":3,
"4":3,
"5":1}
},
"PROWLER-18" : {
"Capacities":["Sens sauvages"],
"SpellsNb":10,
"Locations": {
"1":4,
"2":3,
"3":3,
"4":3,
"5":1}
},
"PROWLER-19" : {
"Capacities":["Amélioration de caractéristiques"],
"SpellsNb":11,
"Locations": {
"1":4,
"2":3,
"3":3,
"4":3,
"5":2}
},
"PROWLER-20" : {
"Capacities":["Tueur d'ennemis"],
"SpellsNb":11,
"Locations": {
"1":4,
"2":3,
"3":3,
"4":3,
"5":2}
},
"WILY-1" : {
"Capacities":["Expertise", "Attaque sournoise", "Jargon des voleurs"],
"BonusAttack": "1d6",
"MinorSpellsNb": 0,
"SpellsNb": 0,
"Locations": {
"1":0,
"2":0,
"3":0,
"4":0
}
},
"WILY-2" : {
"Capacities":["Ruse"],
"BonusAttack": "1d6",
"MinorSpellsNb": 0,
"SpellsNb": 0,
"Locations": {
"1":0,
"2":0,
"3":0,
"4":0
}
},
"WILY-3" : {
"Capacities":["Archétype de roublard"],
"BonusAttack": "2d6",
"MinorSpellsNb": 3,
"SpellsNb": 3,
"Locations": {
"1":2,
"2":0,
"3":0,
"4":0
}
},
"WILY-4" : {
"Capacities":["Amélioration de caractéristiques"],
"BonusAttack": "2d6",
"MinorSpellsNb": 3,
"SpellsNb": 4,
"Locations": {
"1":3,
"2":0,
"3":0,
"4":0
}
},
"WILY-5" : {
"Capacities":["Esquive instinctive"],
"BonusAttack": "3d6",
"MinorSpellsNb": 3,
"SpellsNb": 4,
"Locations": {
"1":3,
"2":0,
"3":0,
"4":0
}
},
"WILY-6" : {
"Capacities":["Expertise"],
"BonusAttack": "3d6",
"MinorSpel</v>
      </c>
    </row>
    <row r="7" spans="1:3" ht="15" customHeight="1">
      <c r="A7" t="s">
        <v>1057</v>
      </c>
      <c r="B7" s="156" t="s">
        <v>1066</v>
      </c>
      <c r="C7" t="str">
        <f t="shared" si="0"/>
        <v>"Caracteristics" : {
 "FOR": {
    "Code": "FOR",
    "Name": "Force",
    "OV": "Strength"
   },
   "CON": {
    "Code": "CON",
    "Name": "Constitution",
    "OV": "Constitution"
   },
   "DEX": {
    "Code": "DEX",
    "Name": "Dextérité",
    "OV": "Dexterity"
   },
   "INT": {
    "Code": "INT",
    "Name": "Intelligence",
    "OV": "Intelligence"
   },
   "SAG": {
    "Code": "SAG",
    "Name": "Sagesse",
    "OV": "Wisdom"
   },
   "CHA": {
    "Code": "CHA",
    "Name": "Charisme",
    "OV": "Charisma"
   }
 }</v>
      </c>
    </row>
    <row r="8" spans="1:3" ht="15" customHeight="1">
      <c r="A8" t="s">
        <v>1061</v>
      </c>
      <c r="B8" s="156" t="s">
        <v>1060</v>
      </c>
      <c r="C8" t="str">
        <f t="shared" si="0"/>
        <v>"Characters" : {
 "Ash": {
    "Id":"Ash",
    "Name":"Ash",
    "SubRace":"WOODEN_ELF",
    "Gender":"♂",
    "Class":"BARD",
    "ChargeCapacity": 20000,
    "MasterBonus": 2,
    "Skills": ["Eloquence", "Etiquette", "Narcotique", "Négociation", "Noblesse", "Représentation"],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"Rapière",
    "WeaponLeft": "",
    "Armor": "",
    "Money": 1000,
    "Objects": ["Herboriste", "Cartographe"]
   },
   "Saphir": {
    "Id":"Saphir",
    "Name":"Saphir",
    "SubRace":"AIR_GENASI",
    "Gender":"♂",
    "Class":"MONK",
    "ChargeCapacity": 20000,
    "MasterBonus": 2,
    "Skills": ["Acrobatie", "Discrétion", "Médecine", "Religion"],
    "MasterWeapons": [],
    "MasterArmors": [],
    "MasterObjects": [],
    "Historic": "HERMIT",
    "Alignment": "Neutre",
    "Age": 26,
    "Height": 176,
    "Weight": 68000,
    "Eyes": "Saphir",
    "Skin": "Bleu clair",
    "Hairs": "Mi-longs blancs bleutés",
    "PersonnalityTraits": "Serein",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12,
    "Constitution" : 17,
    "Dexterity" : 21,
    "Intelligence" : 14,
    "Wisdom" : 19,
    "Charisma" : 14,
    "WeaponRight": "Bâton",
    "WeaponLeft": "",
    "Armor": "",
    "Money": 1000,
    "Objects": ["Herboriste", "Cartographe"],
    "Specials": 2,
    "Spells": {
   "1":3,
   "2":2,
   "3":0,
   "4":0,
   "5":0,
   "6":0,
   "7":0,
   "8":0,
   "9":0}
   },
   "Sorwen": {
    "Id":"Sorwen",
    "Name":"Sorwen",
    "SubRace":"ELF",
    "Gender":"♂",
    "Class":"WARRIOR",
    "ChargeCapacity": 20000,
    "MasterBonus": 2,
    "Skills": ["Acrobatie", "Discrétion", "Médecine", "Religion"],
    "MasterWeapons": [],
    "MasterArmors": [],
    "MasterObjects": [],
    "Historic": "HERMIT",
    "Alignment": "Neutre",
    "Age": 26,
    "Height": 176,
    "Weight": 68000,
    "Eyes": "Saphir",
    "Skin": "Bleu clair",
    "Hairs": "Mi-longs blancs bleutés",
    "PersonnalityTraits": "Serien",
    "Ideals": "Logique",
    "Links": "L'ordre de son monastère",
    "Defects": "Instable et sanguinaire",
    "History": "Sa mère, séduite par un génie ayant pris forme humaine, l'a abandonné à la naissance aux portes d'un monastère aux centre d'un forêt par sa mère lorsqu'elle à découvert à quoi elle avait donné naissance.",
    "Languages": ["Commun", "Primodrial", "Sylvain"],
    "XP": 900,
    "Level": 3,
    "MaxHP": 24,
    "HP": 24,
    "AC": 10,
    "Strength" : 10,
    "Constitution" : 10,
    "Dexterity" : 10,
    "Intelligence" : 10,
    "Wisdom" : 10,
    "Charisma" : 10,
    "WeaponRight": "Épée à deux mains",
    "WeaponLeft": "Épée à deux mains",
    "Armor": "",
    "Money": 1000,
    "Objects": ["Herboriste", "Cartographe"]
 }</v>
      </c>
    </row>
    <row r="9" spans="1:3" ht="15" customHeight="1">
      <c r="A9" t="s">
        <v>13</v>
      </c>
      <c r="B9" t="str">
        <f>Classes!Z15</f>
        <v>"BARBARIAN":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v>
      </c>
      <c r="C9" t="str">
        <f t="shared" si="0"/>
        <v>"Classes" : {
 "BARBARIAN":  {
 "Id" : "BARBARIAN",
 "Name" : "Barbare",
 "OV" : "Barbarian",
 "Strength" : 0,
 "Constitution" : 0,
 "Dexterity" : 0,
 "Intelligence" : 0,
 "Wisdom" : 0,
 "Charisma" : 0,
 "ACBonus" : "CON",
 "ACBonusArmor" : false,
 "HD" : 12,
 "SpecialsName" : "Rage",
 "BonusAttackName" : "",
 "SpecialisationName" : "Voie primitive",
 "SpecialisationLevel" : 3,
 "WeaponCategories" : ["C_MEL", "C_DIS", "W_MEL", "W_DIS"],
 "Weapons" : [],
 "ArmorCategories" : ["1_LIGHT", "2_MID",  "0_SHIELD"],
 "Saves" : ["FOR", "CON"],
 "Objects" : [],
 "StartingObjects" : []
  },
"BARD":  {
 "Id" : "BARD",
 "Name" : "Barde",
 "OV" : "Bard",
 "Strength" : 0,
 "Constitution" : 0,
 "Dexterity" : 0,
 "Intelligence" : 0,
 "Wisdom" : 0,
 "Charisma" : 0,
 "ACBonus" : "",
 "HD" : 8,
 "SpecialsName" : "",
 "BonusAttackName" : "",
 "SpecialisationName" : "Collège  bardique",
 "SpecialisationLevel" : 3,
 "WeaponCategories" : ["C_MEL", "C_DIS"],
 "Weapons" : ["Arbalète de poing", "Épée courte", "Épée longue",  "Rapière"],
 "ArmorCategories" : ["1_LIGHT"],
 "Saves" : ["DEX", "CHA"],
 "Objects" : [],
 "StartingObjects" : []
  },
"CLERK":  {
 "Id" : "CLERK",
 "Name" : "Clerc",
 "OV" : "Clerk",
 "Strength" : 0,
 "Constitution" : 0,
 "Dexterity" : 0,
 "Intelligence" : 0,
 "Wisdom" : 0,
 "Charisma" : 0,
 "ACBonus" : "",
 "HD" : 8,
 "SpecialsName" : "",
 "BonusAttackName" : "",
 "SpecialisationName" : "Domaine divin",
 "SpecialisationLevel" : 1,
 "WeaponCategories" : ["C_MEL", "C_DIS"],
 "Weapons" : [],
 "ArmorCategories" : ["1_LIGHT", "2_MID",  "0_SHIELD"],
 "Saves" : ["SAG", "CHA"],
 "Objects" : [],
 "StartingObjects" : []
  },
"DRUID":  {
 "Id" : "DRUID",
 "Name" : "Druide",
 "OV" : "Druid",
 "Strength" : 0,
 "Constitution" : 0,
 "Dexterity" : 0,
 "Intelligence" : 0,
 "Wisdom" : 0,
 "Charisma" : 0,
 "ACBonus" : "",
 "HD" : 8,
 "SpecialsName" : "",
 "BonusAttackName" : "",
 "SpecialisationName" : "Cercle druidique",
 "SpecialisationLevel" : 2,
 "WeaponCategories" : [],
 "Weapons" : ["Gourdin", "Dague", "Fléchette", "Javeline", "Masse d'armes", "Bâton", "Cimeterre", "Fronde", "Serpe", "Lance"],
 "ArmorCategories" : ["1_LIGHT", "2_MID",  "0_SHIELD"],
 "Saves" : ["INT", "SAG"],
 "Objects" : ["Kit d'herboriste"],
 "StartingObjects" : ["Kit d'herboriste"]
  },
"SORCERER":  {
 "Id" : "SORCERER",
 "Name" : "Ensorceleur",
 "OV" : "Sorcerer",
 "Strength" : 0,
 "Constitution" : 0,
 "Dexterity" : 0,
 "Intelligence" : 0,
 "Wisdom" : 0,
 "Charisma" : 0,
 "ACBonus" : "",
 "HD" : 6,
 "SpecialsName" : "Sorcellerie",
 "BonusAttackName" : "",
 "SpecialisationName" : "Origine magique",
 "SpecialisationLevel" : 1,
 "WeaponCategories" : [],
 "Weapons" : ["Dague", "Fléchette", "Fronde", "Bâton", "Arbalète légère"],
 "ArmorCategories" : [],
 "Saves" : ["CON", "CHA"],
 "Objects" : [],
 "StartingObjects" : []
  },
"WARRIOR":  {
 "Id" : "WARRIOR",
 "Name" : "Guerrier",
 "OV" : "Warrior",
 "Strength" : 0,
 "Constitution" : 0,
 "Dexterity" : 0,
 "Intelligence" : 0,
 "Wisdom" : 0,
 "Charisma" : 0,
 "ACBonus" : "",
 "HD" : 10,
 "SpecialsName" : "",
 "BonusAttackName" : "",
 "SpecialisationName" : "Archétypes martiaux",
 "SpecialisationLevel" : 3,"FightStyleLevel" : 1,
 "WeaponCategories" : ["C_MEL", "C_DIS", "W_MEL", "W_DIS"],
 "Weapons" : [],
 "ArmorCategories" : ["1_LIGHT", "2_MID", "3_HEAVY", "0_SHIELD"],
 "Saves" : ["FOR", "CON"],
 "Objects" : [],
 "StartingObjects" : []
  },
"MAGICIAN":  {
 "Id" : "MAGICIAN",
 "Name" : "Magicien",
 "OV" : "Magician",
 "Strength" : 0,
 "Constitution" : 0,
 "Dexterity" : 0,
 "Intelligence" : 0,
 "Wisdom" : 0,
 "Charisma" : 0,
 "ACBonus" : "",
 "HD" : 6,
 "SpecialsName" : "",
 "BonusAttackName" : "",
 "SpecialisationName" : "Tradiction arcanique",
 "SpecialisationLevel" : 2,
 "WeaponCategories" : [],
 "Weapons" : ["Dague", "Fléchette", "Fronde", "Bâton", "Arbalète légère"],
 "ArmorCategories" : [],
 "Saves" : ["INT", "SAG"],
 "Objects" : [],
 "StartingObjects" : ["Grimoire"]
  },
"MONK":  {
 "Id" : "MONK",
 "Name" : "Moine",
 "OV" : "Monk",
 "Strength" : 0,
 "Constitution" : 0,
 "Dexterity" : 0,
 "Intelligence" : 0,
 "Wisdom" : 0,
 "Charisma" : 0,
 "ACBonus" : "SAG",
 "ACBonusArmor" : false,"ACBonusShield" : false,
 "HD" : 8,
 "SpecialsName" : "Ki",
 "BonusAttackName" : "Arts-Martiaux",
 "SpecialisationName" : "Tradition monastique",
 "SpecialisationLevel" : 3,
 "WeaponCategories" : ["C_MEL", "C_DIS"],
 "Weapons" : ["Épée courte"],
 "ArmorCategories" : [],
 "Saves" : ["FOR", "DEX"],
 "Objects" : [],
 "StartingObjects" : []
  },
"PALADIN":  {
 "Id" : "PALADIN",
 "Name" : "Paladin",
 "OV" : "Paladin",
 "Strength" : 0,
 "Constitution" : 0,
 "Dexterity" : 0,
 "Intelligence" : 0,
 "Wisdom" : 0,
 "Charisma" : 0,
 "ACBonus" : "",
 "HD" : 10,
 "SpecialsName" : "",
 "BonusAttackName" : "",
 "SpecialisationName" : "Serment sacré",
 "SpecialisationLevel" : 3,"FightStyleLevel" : 2,
 "WeaponCategories" : ["C_MEL", "C_DIS", "W_MEL", "W_DIS"],
 "Weapons" : [],
 "ArmorCategories" : ["1_LIGHT", "2_MID", "3_HEAVY", "0_SHIELD"],
 "Saves" : ["SAG", "CHA"],
 "Objects" : [],
 "StartingObjects" : []
  },
"PROWLER":  {
 "Id" : "PROWLER",
 "Name" : "Rôdeur",
 "OV" : "Prowler",
 "Strength" : 0,
 "Constitution" : 0,
 "Dexterity" : 0,
 "Intelligence" : 0,
 "Wisdom" : 0,
 "Charisma" : 0,
 "ACBonus" : "",
 "HD" : 10,
 "SpecialsName" : "",
 "BonusAttackName" : "",
 "SpecialisationName" : "Archétype de rôdeur",
 "SpecialisationLevel" : 3,"FightStyleLevel" : 2,
 "WeaponCategories" : ["C_MEL", "C_DIS", "W_MEL", "W_DIS"],
 "Weapons" : [],
 "ArmorCategories" : ["1_LIGHT", "2_MID",  "0_SHIELD"],
 "Saves" : ["FOR", "DEX"],
 "Objects" : ["Outils de voleur"],
 "StartingObjects" : ["Outils de voleur"]
  },
"WILY":  {
 "Id" : "WILY",
 "Name" : "Roublard",
 "OV" : "Wily",
 "Strength" : 0,
 "Constitution" : 0,
 "Dexterity" : 0,
 "Intelligence" : 0,
 "Wisdom" : 0,
 "Charisma" : 0,
 "ACBonus" : "",
 "HD" : 8,
 "SpecialsName" : "",
 "BonusAttackName" : "Attaque sournoise",
 "SpecialisationName" : "Archétype de roublard",
 "SpecialisationLevel" : 3,
 "WeaponCategories" : ["C_MEL", "C_DIS"],
 "Weapons" : ["Arbalète de poing", "Épée courte", "Épée longue",  "Rapière"],
 "ArmorCategories" : ["1_LIGHT"],
 "Saves" : ["DEX", "INT"],
 "Objects" : [],
 "StartingObjects" : []
  },
"WIZARD":  {
 "Id" : "WIZARD",
 "Name" : "Sorcier",
 "OV" : "Wizard",
 "Strength" : 0,
 "Constitution" : 0,
 "Dexterity" : 0,
 "Intelligence" : 0,
 "Wisdom" : 0,
 "Charisma" : 0,
 "ACBonus" : "",
 "HD" : 8,
 "SpecialsName" : "",
 "BonusAttackName" : "",
 "SpecialisationName" : "Patron d'Outremonde",
 "SpecialisationLevel" : 1,
 "WeaponCategories" : ["C_MEL", "C_DIS"],
 "Weapons" : [],
 "ArmorCategories" : ["1_LIGHT"],
 "Saves" : ["SAG", "CHA"],
 "Objects" : [],
 "StartingObjects" : []
  }
 }</v>
      </c>
    </row>
    <row r="10" spans="1:3" ht="15" customHeight="1">
      <c r="A10" t="s">
        <v>1043</v>
      </c>
      <c r="B10" t="str">
        <f>Equipements!H108</f>
        <v>"ARCANE_FOCUSER":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v>
      </c>
      <c r="C10" t="str">
        <f t="shared" si="0"/>
        <v>"EquipmentCategories" : {
 "ARCANE_FOCUSER": {"Code": "ARCANE_FOCUSER", "Name": "Focaliseur arcanique"},
"DRUIDIC_FOCUSER": {"Code": "DRUIDIC_FOCUSER", "Name": "Focaliseur druidique"},
"AMMUNITION": {"Code": "AMMUNITION", "Name": "Munitions"},
"SACRED_SYMBOL": {"Code": "SACRED_SYMBOL", "Name": "Symbole sacré"},
"CLOTHES": {"Code": "CLOTHES", "Name": "Vêtements"},
"VARIOUS": {"Code": "VARIOUS", "Name": "Divers"}
 }</v>
      </c>
    </row>
    <row r="11" spans="1:3" ht="15" customHeight="1">
      <c r="A11" t="s">
        <v>1049</v>
      </c>
      <c r="B11" t="str">
        <f>Equipements!I108</f>
        <v>"Baguette":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v>
      </c>
      <c r="C11" t="str">
        <f t="shared" si="0"/>
        <v>"Equipments" : {
 "Baguette": {
 "Name" : "Baguette",
 "OV" : "Wand",
 "Category": "ARCANE_FOCUSER",
 "Weight" : 500,
 "Price" : 1000
  },
"Bâton d'arcane": {
 "Name" : "Bâton d'arcane",
 "OV" : "Staff",
 "Category": "ARCANE_FOCUSER",
 "Weight" : 2000,
 "Price" : 500
  },
"Boule de cristal": {
 "Name" : "Boule de cristal",
 "OV" : "Crystal",
 "Category": "ARCANE_FOCUSER",
 "Weight" : 500,
 "Price" : 1000
  },
"Orbe": {
 "Name" : "Orbe",
 "OV" : "Orb",
 "Category": "ARCANE_FOCUSER",
 "Weight" : 1500,
 "Price" : 2000
  },
"Sceptre": {
 "Name" : "Sceptre",
 "OV" : "Rod",
 "Category": "ARCANE_FOCUSER",
 "Weight" : 1000,
 "Price" : 1000
  },
"Baguette d'if": {
 "Name" : "Baguette d'if",
 "OV" : "Yew wand",
 "Category": "DRUIDIC_FOCUSER",
 "Weight" : 500,
 "Price" : 1000
  },
"Bâton druidique": {
 "Name" : "Bâton druidique",
 "OV" : "Wooden staff",
 "Category": "DRUIDIC_FOCUSER",
 "Weight" : 2000,
 "Price" : 500
  },
"Branche de gui": {
 "Name" : "Branche de gui",
 "OV" : "Sprig of mistletoe",
 "Category": "DRUIDIC_FOCUSER",
 "Weight" : 0,
 "Price" : 100
  },
"Totem": {
 "Name" : "Totem",
 "OV" : "Totem",
 "Category": "DRUIDIC_FOCUSER",
 "Weight" : 0,
 "Price" : 100
  },
"Aiguilles de sarbacane (50)": {
 "Name" : "Aiguilles de sarbacane (50)",
 "OV" : "Blowgun needles",
 "Category": "AMMUNITION",
 "Weight" : 500,
 "Price" : 100
  },
"Billes de fronde (20)": {
 "Name" : "Billes de fronde (20)",
 "OV" : "Sling bullets",
 "Category": "AMMUNITION",
 "Weight" : 750,
 "Price" : 4
  },
"Carreaux d'arbalète (20)": {
 "Name" : "Carreaux d'arbalète (20)",
 "OV" : "Crossbow bolts",
 "Category": "AMMUNITION",
 "Weight" : 750,
 "Price" : 100
  },
"Flèches (20)": {
 "Name" : "Flèches (20)",
 "OV" : "Arrows",
 "Category": "AMMUNITION",
 "Weight" : 500,
 "Price" : 100
  },
"Amulette": {
 "Name" : "Amulette",
 "OV" : "Amulet",
 "Category": "SACRED_SYMBOL",
 "Weight" : 500,
 "Price" : 500
  },
"Emblème": {
 "Name" : "Emblème",
 "OV" : "Emblem",
 "Category": "SACRED_SYMBOL",
 "Weight" : 0,
 "Price" : 500
  },
"Reliquaire": {
 "Name" : "Reliquaire",
 "OV" : "Reliquary",
 "Category": "SACRED_SYMBOL",
 "Weight" : 1000,
 "Price" : 500
  },
"Vêtements, communs": {
 "Name" : "Vêtements, communs",
 "OV" : "Clothes, common",
 "Category": "CLOTHES",
 "Weight" : 1500,
 "Price" : 50
  },
"Vêtements, costume": {
 "Name" : "Vêtements, costume",
 "OV" : "Clothes, costume",
 "Category": "CLOTHES",
 "Weight" : 2000,
 "Price" : 500
  },
"Vêtements, fins": {
 "Name" : "Vêtements, fins",
 "OV" : "Clothes, fine",
 "Category": "CLOTHES",
 "Weight" : 3000,
 "Price" : 1500
  },
"Vêtements, voyage": {
 "Name" : "Vêtements, voyage",
 "OV" : "Clothes, traveler’s",
 "Category": "CLOTHES",
 "Weight" : 2000,
 "Price" : 200
  },
"Tente": {
 "Name" : "Tente",
 "OV" : "Tent",
 "Category": "VARIOUS",
 "Weight" : 10000,
 "Price" : 200
  },
"Tonneau": {
 "Name" : "Tonneau",
 "OV" : "Barrel",
 "Category": "VARIOUS",
 "Weight" : 35000,
 "Price" : 200
  },
"Torche": {
 "Name" : "Torche",
 "OV" : "Torch",
 "Category": "VARIOUS",
 "Weight" : 500,
 "Price" : 1
  },
"Trousse de soins": {
 "Name" : "Trousse de soins",
 "OV" : "Healer’s Kit",
 "Category": "VARIOUS",
 "Weight" : 1500,
 "Price" : 500
  },
"Palan": {
 "Name" : "Palan",
 "OV" : "Block and tackle",
 "Category": "VARIOUS",
 "Weight" : 2500,
 "Price" : 100
  },
"Panier": {
 "Name" : "Panier",
 "OV" : "Basket",
 "Category": "VARIOUS",
 "Weight" : 1000,
 "Price" : 40
  },
"Papier (une feuille)": {
 "Name" : "Papier (une feuille)",
 "OV" : "Paper",
 "Category": "VARIOUS",
 "Weight" : 0,
 "Price" : 20
  },
"Parchemin (une feuille)": {
 "Name" : "Parchemin (une feuille)",
 "OV" : "Parchment",
 "Category": "VARIOUS",
 "Weight" : 0,
 "Price" : 10
  },
"Parfum (fiole)": {
 "Name" : "Parfum (fiole)",
 "OV" : "Perfum",
 "Category": "VARIOUS",
 "Weight" : 0,
 "Price" : 500
  },
"Pelle": {
 "Name" : "Pelle",
 "OV" : "Shovel",
 "Category": "VARIOUS",
 "Weight" : 2500,
 "Price" : 200
  },
"Perche (3 m)": {
 "Name" : "Perche (3 m)",
 "OV" : "Pole",
 "Category": "VARIOUS",
 "Weight" : 3000,
 "Price" : 5
  },
"Pied-de-biche": {
 "Name" : "Pied-de-biche",
 "OV" : "Crowbar",
 "Category": "VARIOUS",
 "Weight" : 2000,
 "Price" : 200
  },
"Piège à mâchoires": {
 "Name" : "Piège à mâchoires",
 "OV" : "Hunting Trap",
 "Category": "VARIOUS",
 "Weight" : 12500,
 "Price" : 500
  },
"Pierre à aiguiser": {
 "Name" : "Pierre à aiguiser",
 "OV" : "Whetstone",
 "Category": "VARIOUS",
 "Weight" : 500,
 "Price" : 1
  },
"Pioche de mineur": {
 "Name" : "Pioche de mineur",
 "OV" : "Pick, miner's",
 "Category": "VARIOUS",
 "Weight" : 5000,
 "Price" : 200
  },
"Piton": {
 "Name" : "Piton",
 "OV" : "Piton",
 "Category": "VARIOUS",
 "Weight" : 100,
 "Price" : 5
  },
"Plume d’écriture": {
 "Name" : "Plume d’écriture",
 "OV" : "Ink pen",
 "Category": "VARIOUS",
 "Weight" : 0,
 "Price" : 2
  },
"Pointes en fer (10)": {
 "Name" : "Pointes en fer (10)",
 "OV" : "Spikes, iron",
 "Category": "VARIOUS",
 "Weight" : 2500,
 "Price" : 100
  },
"Poison (fiole)": {
 "Name" : "Poison (fiole)",
 "OV" : "Poison",
 "Category": "VARIOUS",
 "Weight" : 0,
 "Price" : 10000
  },
"Pot en fer": {
 "Name" : "Pot en fer",
 "OV" : "Pot, iron",
 "Category": "VARIOUS",
 "Weight" : 5000,
 "Price" : 200
  },
"Potion de soins": {
 "Name" : "Potion de soins",
 "OV" : "Potion of Healing",
 "Category": "VARIOUS",
 "Weight" : 250,
 "Price" : 5000
  },
"Rations (1 jour)": {
 "Name" : "Rations (1 jour)",
 "OV" : "Rations",
 "Category": "VARIOUS",
 "Weight" : 1000,
 "Price" : 50
  },
"Robes": {
 "Name" : "Robes",
 "OV" : "Robes",
 "Category": "VARIOUS",
 "Weight" : 2000,
 "Price" : 100
  },
"Sablier": {
 "Name" : "Sablier",
 "OV" : "Hourglass",
 "Category": "VARIOUS",
 "Weight" : 500,
 "Price" : 2500
  },
"Sac": {
 "Name" : "Sac",
 "OV" : "Sack",
 "Category": "VARIOUS",
 "Weight" : 250,
 "Price" : 1
  },
"Sac à dos": {
 "Name" : "Sac à dos",
 "OV" : "Backpack",
 "Category": "VARIOUS",
 "Weight" : 2500,
 "Price" : 200
  },
"Sac de couchage": {
 "Name" : "Sac de couchage",
 "OV" : "Bedroll",
 "Category": "VARIOUS",
 "Weight" : 2000,
 "Price" : 100
  },
"Sacoche": {
 "Name" : "Sacoche",
 "OV" : "Pouch",
 "Category": "VARIOUS",
 "Weight" : 500,
 "Price" : 50
  },
"Sacoche à composantes": {
 "Name" : "Sacoche à composantes",
 "OV" : "Component Pouch",
 "Category": "VARIOUS",
 "Weight" : 1000,
 "Price" : 2500
  },
"Savon": {
 "Name" : "Savon",
 "OV" : "Soap",
 "Category": "VARIOUS",
 "Weight" : 0,
 "Price" : 2
  },
"Seau": {
 "Name" : "Seau",
 "OV" : "Bucket",
 "Category": "VARIOUS",
 "Weight" : 1000,
 "Price" : 5
  },
"Sifflet": {
 "Name" : "Sifflet",
 "OV" : "Signal whistle",
 "Category": "VARIOUS",
 "Weight" : 0,
 "Price" : 5
  },
"Gamelle": {
 "Name" : "Gamelle",
 "OV" : "Mess Kit",
 "Category": "VARIOUS",
 "Weight" : 500,
 "Price" : 20
  },
"Gourde (pleine)": {
 "Name" : "Gourde (pleine)",
 "OV" : "Waterskin",
 "Category": "VARIOUS",
 "Weight" : 2500,
 "Price" : 20
  },
"Grappin": {
 "Name" : "Grappin",
 "OV" : "Grappling hook",
 "Category": "VARIOUS",
 "Weight" : 2000,
 "Price" : 200
  },
"Grimoire": {
 "Name" : "Grimoire",
 "OV" : "Spellbook",
 "Category": "VARIOUS",
 "Weight" : 1500,
 "Price" : 5000
  },
"Huile (flasque)": {
 "Name" : "Huile (flasque)",
 "OV" : "Oil",
 "Category": "VARIOUS",
 "Weight" : 500,
 "Price" : 10
  },
"Lampe": {
 "Name" : "Lampe",
 "OV" : "Lamp",
 "Category": "VARIOUS",
 "Weight" : 500,
 "Price" : 50
  },
"Lanterne à capote": {
 "Name" : "Lanterne à capote",
 "OV" : "Lantern, hooded",
 "Category": "VARIOUS",
 "Weight" : 1000,
 "Price" : 500
  },
"Lanterne sourde": {
 "Name" : "Lanterne sourde",
 "OV" : "Lantern, bullseye",
 "Category": "VARIOUS",
 "Weight" : 1000,
 "Price" : 1000
  },
"Livre": {
 "Name" : "Livre",
 "OV" : "Book",
 "Category": "VARIOUS",
 "Weight" : 2500,
 "Price" : 2500
  },
"Longue-vue": {
 "Name" : "Longue-vue",
 "OV" : "Spyglass",
 "Category": "VARIOUS",
 "Weight" : 500,
 "Price" : 100000
  },
"Loupe": {
 "Name" : "Loupe",
 "OV" : "Magnifying Glass",
 "Category": "VARIOUS",
 "Weight" : 0,
 "Price" : 10000
  },
"Marteau": {
 "Name" : "Marteau",
 "OV" : "Hammer",
 "Category": "VARIOUS",
 "Weight" : 1500,
 "Price" : 100
  },
"Marteau de forgeron": {
 "Name" : "Marteau de forgeron",
 "OV" : "Hammer, sledge",
 "Category": "VARIOUS",
 "Weight" : 5000,
 "Price" : 200
  },
"Matériel de pêche": {
 "Name" : "Matériel de pêche",
 "OV" : "Fishing Tackle",
 "Category": "VARIOUS",
 "Weight" : 2000,
 "Price" : 100
  },
"Menottes": {
 "Name" : "Menottes",
 "OV" : "Manacles",
 "Category": "VARIOUS",
 "Weight" : 3000,
 "Price" : 200
  },
"Miroir en acier": {
 "Name" : "Miroir en acier",
 "OV" : "Mirror, steel",
 "Category": "VARIOUS",
 "Weight" : 250,
 "Price" : 500
  },
"Acide (fiole)": {
 "Name" : "Acide (fiole)",
 "OV" : "Acid",
 "Category": "VARIOUS",
 "Weight" : 500,
 "Price" : 2500
  },
"Antidote (fiole)": {
 "Name" : "Antidote (fiole)",
 "OV" : "Antitoxin",
 "Category": "VARIOUS",
 "Weight" : 0,
 "Price" : 5000
  },
"Balance de marchand": {
 "Name" : "Balance de marchand",
 "OV" : "Scale, Merchant’s",
 "Category": "VARIOUS",
 "Weight" : 1500,
 "Price" : 500
  },
"Bélier portatif": {
 "Name" : "Bélier portatif",
 "OV" : "Ram, Portable",
 "Category": "VARIOUS",
 "Weight" : 17500,
 "Price" : 400
  },
"Billes (sac de 1000)": {
 "Name" : "Billes (sac de 1000)",
 "OV" : "Ball Bearings",
 "Category": "VARIOUS",
 "Weight" : 1000,
 "Price" : 100
  },
"Boite d'allume-feu": {
 "Name" : "Boite d'allume-feu",
 "OV" : "Tinderbox",
 "Category": "VARIOUS",
 "Weight" : 500,
 "Price" : 50
  },
"Bougie": {
 "Name" : "Bougie",
 "OV" : "Candle",
 "Category": "VARIOUS",
 "Weight" : 0,
 "Price" : 1
  },
"Boulier": {
 "Name" : "Boulier",
 "OV" : "Abacus",
 "Category": "VARIOUS",
 "Weight" : 1000,
 "Price" : 200
  },
"Bouteille en verre": {
 "Name" : "Bouteille en verre",
 "OV" : "Bottle, glass",
 "Category": "VARIOUS",
 "Weight" : 1000,
 "Price" : 200
  },
"Cadenas": {
 "Name" : "Cadenas",
 "OV" : "Lock",
 "Category": "VARIOUS",
 "Weight" : 500,
 "Price" : 1000
  },
"Carquois": {
 "Name" : "Carquois",
 "OV" : "Quiver",
 "Category": "VARIOUS",
 "Weight" : 500,
 "Price" : 100
  },
"Chaîne (3 m)": {
 "Name" : "Chaîne (3 m)",
 "OV" : "Chain",
 "Category": "VARIOUS",
 "Weight" : 5000,
 "Price" : 500
  },
"Chevalière": {
 "Name" : "Chevalière",
 "OV" : "Signet ring",
 "Category": "VARIOUS",
 "Weight" : 0,
 "Price" : 500
  },
"Chausse-trappes (sac de 20)": {
 "Name" : "Chausse-trappes (sac de 20)",
 "OV" : "Caltrops",
 "Category": "VARIOUS",
 "Weight" : 1000,
 "Price" : 100
  },
"Cire à cacheter": {
 "Name" : "Cire à cacheter",
 "OV" : "Sealing wax",
 "Category": "VARIOUS",
 "Weight" : 0,
 "Price" : 50
  },
"Cloche": {
 "Name" : "Cloche",
 "OV" : "Bell",
 "Category": "VARIOUS",
 "Weight" : 0,
 "Price" : 100
  },
"Coffre": {
 "Name" : "Coffre",
 "OV" : "Chest",
 "Category": "VARIOUS",
 "Weight" : 12500,
 "Price" : 500
  },
"Corde en chanvre (15 m)": {
 "Name" : "Corde en chanvre (15 m)",
 "OV" : "Rope, hempen",
 "Category": "VARIOUS",
 "Weight" : 5000,
 "Price" : 100
  },
"Corde en soie (15 m)": {
 "Name" : "Corde en soie (15 m)",
 "OV" : "Rope, silk",
 "Category": "VARIOUS",
 "Weight" : 2500,
 "Price" : 1000
  },
"Couverture": {
 "Name" : "Couverture",
 "OV" : "Blanket",
 "Category": "VARIOUS",
 "Weight" : 1500,
 "Price" : 50
  },
"Craie (un morceau)": {
 "Name" : "Craie (un morceau)",
 "OV" : "Chalk",
 "Category": "VARIOUS",
 "Weight" : 0,
 "Price" : 1
  },
"Cruche ou pichet": {
 "Name" : "Cruche ou pichet",
 "OV" : "Jug or pitcher",
 "Category": "VARIOUS",
 "Weight" : 2000,
 "Price" : 2
  },
"Eau bénite (flasque)": {
 "Name" : "Eau bénite (flasque)",
 "OV" : "Holy Water",
 "Category": "VARIOUS",
 "Weight" : 500,
 "Price" : 2500
  },
"Échelle (3 m)": {
 "Name" : "Échelle (3 m)",
 "OV" : "Ladder",
 "Category": "VARIOUS",
 "Weight" : 12500,
 "Price" : 10
  },
"Encre (bouteille de 30 ml)": {
 "Name" : "Encre (bouteille de 30 ml)",
 "OV" : "Ink",
 "Category": "VARIOUS",
 "Weight" : 0,
 "Price" : 1000
  },
"Équipement d’escalade": {
 "Name" : "Équipement d’escalade",
 "OV" : "Climber’s Kit",
 "Category": "VARIOUS",
 "Weight" : 6000,
 "Price" : 2500
  },
"Étui à carreaux": {
 "Name" : "Étui à carreaux",
 "OV" : "Case, Crossbow Bolt",
 "Category": "VARIOUS",
 "Weight" : 500,
 "Price" : 100
  },
"Étui à cartes ou parchemins": {
 "Name" : "Étui à cartes ou parchemins",
 "OV" : "Case, Map or Scroll",
 "Category": "VARIOUS",
 "Weight" : 500,
 "Price" : 100
  },
"Feu grégeois (flasque)": {
 "Name" : "Feu grégeois (flasque)",
 "OV" : "Alchemist’s Fire",
 "Category": "VARIOUS",
 "Weight" : 500,
 "Price" : 5000
  },
"Fiole (10 cl)": {
 "Name" : "Fiole (10 cl)",
 "OV" : "Vial",
 "Category": "VARIOUS",
 "Weight" : 0,
 "Price" : 100
  },
"Flasque ou chope (50 cl)": {
 "Name" : "Flasque ou chope (50 cl)",
 "OV" : "Flask",
 "Category": "VARIOUS",
 "Weight" : 500,
 "Price" : 2
  }
 }</v>
      </c>
    </row>
    <row r="12" spans="1:3" ht="15" customHeight="1">
      <c r="A12" t="s">
        <v>3272</v>
      </c>
      <c r="B12" t="str">
        <f>Classes!I78</f>
        <v>"WARRIOR_ARCHERY":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v>
      </c>
      <c r="C12" t="str">
        <f t="shared" si="0"/>
        <v>"FightStyles" : {
 "WARRIOR_ARCHERY":  {
 "Code" : "WARRIOR_ARCHERY",
 "Class" : "WARRIOR",
 "Name" : "Archerie",
  "ACBonus" : 0, "DistanceBonus" : 2, "weaponBonus" : 0, "Description" : "Vous obtenez un bonus de +2 aux jets d'attaque avec une arme à distance."
  },
"WARRIOR_TWO_HAND_WEAPON":  {
 "Code" : "WARRIOR_TWO_HAND_WEAPON",
 "Class" : "WARRIOR",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"WARRIOR_TWO_HAND_FIGHT":  {
 "Code" : "WARRIOR_TWO_HAND_FIGHT",
 "Class" : "WARRIOR",
 "Name" : "Combat à deux armes",
  "ACBonus" : 0, "DistanceBonus" : 0, "weaponBonus" : 0, "Description" : "Lorsque vous vous engagez dans un combat avec deux armes en mains, vous pouvez ajouter votre modificateur de caractéristique aux dégâts de la seconde attaque."
  },
"WARRIOR_DEFENSE":  {
 "Code" : "WARRIOR_DEFENSE",
 "Class" : "WARRIOR",
 "Name" : "Défense",
 "ACBonusArmor" : true, "ACBonus" : 1, "DistanceBonus" : 0, "weaponBonus" : 0, "Description" : "Si vous portez une armure, vous obtenez un bonus de +1 à la CA."
  },
"WARRIOR_DUEL":  {
 "Code" : "WARRIOR_DUEL",
 "Class" : "WARRIOR",
 "Name" : "Duel",
  "ACBonus" : 0, "DistanceBonus" : 0, "weaponBonus" : 2, "Description" : "Lorsque vous attaquez avec une arme de corps à corps dans une main et aucune autre arme, vous obtenez un bonus de +2 aux dégâts avec cette arme."
  },
"WARRIOR_PROTECTION":  {
 "Code" : "WARRIOR_PROTECTION",
 "Class" : "WARRIOR",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"PALADIN_TWO_HAND_WEAPON":  {
 "Code" : "PALADIN_TWO_HAND_WEAPON",
 "Class" : "PALADIN",
 "Name" : "Arme à deux mains",
  "ACBonus" : 0, "DistanceBonus" : 0, "weaponBonus" : 0, "Description" : "Lorsque vous obtenez 1 ou 2 à un dé de dégâts lors d'une attaque que vous effectuez avec une arme de corps à corps que vous tenez avec vos deux mains, vous pouvez relancer le dé et obligatoirement prendre le nouveau résultat, même si celui-ci est un 1 ou un 2. L'arme doit avoir la propriété à deux mains ou polyvalente pour octroyer cet avantage."
  },
"PALADIN_DEFENSE":  {
 "Code" : "PALADIN_DEFENSE",
 "Class" : "PALADIN",
 "Name" : "Défense",
 "ACBonusArmor" : true, "ACBonus" : 1, "DistanceBonus" : 0, "weaponBonus" : 0, "Description" : "Si vous portez une armure, vous obtenez un bonus de +1 à la CA."
  },
"PALADIN_DUEL":  {
 "Code" : "PALADIN_DUEL",
 "Class" : "PALADIN",
 "Name" : "Duel",
  "ACBonus" : 0, "DistanceBonus" : 0, "weaponBonus" : 2, "Description" : "Lorsque vous attaquez avec une arme de corps à corps dans une main et aucune autre arme, vous obtenez un bonus de +2 aux dégâts avec cette arme."
  },
"PALADIN_PROTECTION":  {
 "Code" : "PALADIN_PROTECTION",
 "Class" : "PALADIN",
 "Name" : "Protection",
  "ACBonus" : 0, "DistanceBonus" : 0, "weaponBonus" : 0, "Description" : "Quand une créature que vous pouvez voir attaque une cible autre que vous-même et qui se trouve à 1,50 mètre ou moins de vous, vous pouvez utiliser votre réaction pour imposer un désavantage à son jet d'attaque. Vous devez pour cela porter un bouclier."
  },
"PROWLER_ARCHERY":  {
 "Code" : "PROWLER_ARCHERY",
 "Class" : "PROWLER",
 "Name" : "Archerie",
  "ACBonus" : 0, "DistanceBonus" : 2, "weaponBonus" : 0, "Description" : "Vous obtenez un bonus de +2 aux jets d'attaque avec une arme à distance."
  },
"PROWLER_TWO_HAND_FIGHT":  {
 "Code" : "PROWLER_TWO_HAND_FIGHT",
 "Class" : "PROWLER",
 "Name" : "Combat à deux armes",
  "ACBonus" : 0, "DistanceBonus" : 0, "weaponBonus" : 0, "Description" : "Lorsque vous vous engagez dans un combat avec deux armes en mains, vous pouvez ajouter votre modificateur de caractéristique aux dégâts de la seconde attaque."
  },
"PROWLER_DEFENSE":  {
 "Code" : "PROWLER_DEFENSE",
 "Class" : "PROWLER",
 "Name" : "Défense",
 "ACBonusArmor" : true, "ACBonus" : 1, "DistanceBonus" : 0, "weaponBonus" : 0, "Description" : "Si vous portez une armure, vous obtenez un bonus de +1 à la CA."
  },
"PROWLER_DUEL":  {
 "Code" : "PROWLER_DUEL",
 "Class" : "PROWLER",
 "Name" : "Duel",
  "ACBonus" : 0, "DistanceBonus" : 0, "weaponBonus" : 2, "Description" : "Lorsque vous attaquez avec une arme de corps à corps dans une main et aucune autre arme, vous obtenez un bonus de +2 aux dégâts avec cette arme."
  }
 }</v>
      </c>
    </row>
    <row r="13" spans="1:3" ht="15" customHeight="1">
      <c r="A13" t="s">
        <v>1039</v>
      </c>
      <c r="B13" t="str">
        <f>Historiques!H21</f>
        <v>"ACOLYTE":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v>
      </c>
      <c r="C13" t="str">
        <f t="shared" si="0"/>
        <v>"Historics" : {
 "ACOLYTE":  {
 "Id" : "ACOLYTE",
 "Name" : "Acolyte",
 "Skills" : ["Perspicacité", "Religion"],
 "Objects" : [],
 "StartingObjects" : ["Symbole sacré","Livre de prières", "5 bâtons d'encens", "Habits de cérémonie","Vêtements communs"],
 "StartingMoney" : 1500
  },
"GUILD_ARTISAN":  {
 "Id" : "GUILD_ARTISAN",
 "Name" : "Artisan De Guilde",
 "Skills" : ["Perspicacité", "Persuasion"],
 "Objects" : [],
 "StartingObjects" : ["Lettre de recommandation de votre guilde", "Vêtements de voyage"],
 "StartingMoney" : 1500
  },
"ARTIST":  {
 "Id" : "ARTIST",
 "Name" : "Artiste",
 "Skills" : ["Acrobatie", "Représentation"],
 "Objects" : ["Kit de déguisement"],
 "StartingObjects" : ["Cadeau d'un admirateur (une lettre d'amour, une mèche de cheveux, une babiole)", "Costume"],
 "StartingMoney" : 1500
  },
"CHARLATAN":  {
 "Id" : "CHARLATAN",
 "Name" : "Charlatan",
 "Skills" : ["Escamotage", "Tromperie"],
 "Objects" : ["Kit de déguisement", "Kit de contrefaçon"],
 "StartingObjects" : ["Kit de déguisement", "Vêtements fins"],
 "StartingMoney" : 1500
  },
"CRIMINAL":  {
 "Id" : "CRIMINAL",
 "Name" : "Criminel",
 "Skills" : ["Discrétion", "Tromperie"],
 "Objects" : ["Outils de voleur"],
 "StartingObjects" : ["Pied-de-biche", "Vêtements communs sombres avec une capuche"],
 "StartingMoney" : 1500
  },
"STREETS_CHILD":  {
 "Id" : "STREETS_CHILD",
 "Name" : "Enfant Des Rues",
 "Skills" : ["Discrétion", "Escamotage"],
 "Objects" : ["Kit de déguisement", "Outils de voleur"],
 "StartingObjects" : ["Petit couteau", "Carte de la ville dans laquelle vous avez grandi", "Souris domestiquée", "Souvenir de vos parents", "Vêtements communs"],
 "StartingMoney" : 1000
  },
"HERMIT":  {
 "Id" : "HERMIT",
 "Name" : "Ermite",
 "Skills" : ["Médecine", "Religion"],
 "Objects" : ["Kit d'herboriste"],
 "StartingObjects" : ["Kit d'herboriste", "Etui à parchemin remplis de notes sur vos études ou vos prières", "Couverture pour l'hiver", "Vêtements communs"],
 "StartingMoney" : 500
  },
"PEOPLE_HERO":  {
 "Id" : "PEOPLE_HERO",
 "Name" : "Héros Du Peuple",
 "Skills" : ["Dressage", "Survie"],
 "Objects" : ["Véhicules (terrestres)"],
 "StartingObjects" : ["Pelle", "Pot en fer", "Vêtements communs"],
 "StartingMoney" : 1000
  },
"MARINE":  {
 "Id" : "MARINE",
 "Name" : "Marin",
 "Skills" : ["Athlétisme", "Perception"],
 "Objects" : ["Outils de navigateur", "Véhicules (aquatiques)"],
 "StartingObjects" : ["Corde en soie (15 m.)", "Porte bonheur", "Vêtements communs"],
 "StartingMoney" : 1500
  },
"NOBLE":  {
 "Id" : "NOBLE",
 "Name" : "Noble",
 "Skills" : ["Histoire", "Persuasion"],
 "Objects" : [],
 "StartingObjects" : ["Vêtements fins", "Chevalière", "Lettre de noblesse"],
 "StartingMoney" : 2500
  },
"WISE":  {
 "Id" : "WISE",
 "Name" : "Sage",
 "Skills" : ["Arcanes", "Histoire"],
 "Objects" : [],
 "StartingObjects" : ["Bouteille d'encre noire", "Plume", "Petit couteau", "Lettre d'un collègue mort posant une question à laquelle vous n'avez pas encore été en mesure de répondre", "Vêtements communs"],
 "StartingMoney" : 1000
  },
"SAUVAGEON":  {
 "Id" : "SAUVAGEON",
 "Name" : "Sauvageon",
 "Skills" : ["Athlétisme", "Survie"],
 "Objects" : [],
 "StartingObjects" : ["Piège à mâchoires", "Trophée d'animal que vous avez tué", "Vêtements de voyage "],
 "StartingMoney" : 1000
  },
"SOLDIER":  {
 "Id" : "SOLDIER",
 "Name" : "Soldat",
 "Skills" : ["Athlétisme", "Intimidation"],
 "Objects" : ["Véhicules (terrestres)", "Barde", "Carrosse", "Char", "Chariot", "Charrette", "Traîneau"],
 "StartingObjects" : ["Insigne de grade", "Trophée pris sur un ennemi mort (une dague, une lame brisée, un morceau de bannière)", "Jjeu de dés en os ou un jeu de cartes", "Vêtements communs"],
 "StartingMoney" : 1000
  },
"BOUNTY_HUNTER":  {
 "Id" : "BOUNTY_HUNTER",
 "Name" : "Chasseur De Primes",
 "Skills" : [],
 "Objects" : [],
 "StartingObjects" : ["Vêtements appropriés à votre fonction"],
 "StartingMoney" : 2000
  },
"TORMENTED":  {
 "Id" : "TORMENTED",
 "Name" : "Tourmenté",
 "Skills" : [],
 "Objects" : [],
 "StartingObjects" : ["Vêtements communs", "Babiole ayant une signification particulière pour vous"],
 "StartingMoney" : 0
  },
"TRAVELER":  {
 "Id" : "TRAVELER",
 "Name" : "Voyageur *",
 "Skills" : ["Survie", "Persuasion"],
 "Objects" : [],
 "StartingObjects" : ["Bâton de marche", "Souvenir venu d’un pays lointain", "Livre rempli de notes sur vos périples ou de dessins", "Bouteille d'encre", "Plune", "Vêtements de voyage"],
 "StartingMoney" : 1000
  },
"CAPTIVE":  {
 "Id" : "CAPTIVE",
 "Name" : "Captif *",
 "Skills" : ["Nature", "Survie"],
 "Objects" : [],
 "StartingObjects" : ["Vêtements communs", "Bougie", "Gamelle", "Couverture"],
 "StartingMoney" : 500
  },
"VILLAGE_IDIOT":  {
 "Id" : "VILLAGE_IDIOT",
 "Name" : "Idiot Du Village *",
 "Skills" : ["Discrétion", "Représentation"],
 "Objects" : [],
 "StartingObjects" : ["Sifflet", "Vêtements communs rapiécés", "Bourse contenant de jolis cailloux et un autre objet au choix"],
 "StartingMoney" : 0
  }
 }</v>
      </c>
    </row>
    <row r="14" spans="1:3" ht="15" customHeight="1">
      <c r="A14" t="s">
        <v>1044</v>
      </c>
      <c r="B14" s="156" t="s">
        <v>1064</v>
      </c>
      <c r="C14" t="str">
        <f t="shared" si="0"/>
        <v>"HostelCategories" : {
 "HOSTEL": {"Code": "HOSTEL", "Name": "Auberge"},
   "MEAL": {"Code": "MEAL", "Name": "Repas (par jour)"},
   "FOOD": {"Code": "FOOD", "Name": "Nourriture"},
   "DRINK": {"Code": "DRINK", "Name": "Boisson"}
 }</v>
      </c>
    </row>
    <row r="15" spans="1:3" ht="15" customHeight="1">
      <c r="A15" t="s">
        <v>1053</v>
      </c>
      <c r="B15" t="str">
        <f>Services!F22</f>
        <v>"Auberge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v>
      </c>
      <c r="C15" t="str">
        <f t="shared" si="0"/>
        <v>"HostelServices" : {
 "Auberge Sordide": {
 "Name" : "Auberge Sordide",
 "Category": "HOSTEL",
 "Price" : 7
  },
"Auberge Pauvre": {
 "Name" : "Auberge Pauvre",
 "Category": "HOSTEL",
 "Price" : 10
  },
"Auberge Modeste": {
 "Name" : "Auberge Modeste",
 "Category": "HOSTEL",
 "Price" : 50
  },
"Auberge Confortable": {
 "Name" : "Auberge Confortable",
 "Category": "HOSTEL",
 "Price" : 80
  },
"Auberge Riche": {
 "Name" : "Auberge Riche",
 "Category": "HOSTEL",
 "Price" : 200
  },
"Auberge Aristocratique": {
 "Name" : "Auberge Aristocratique",
 "Category": "HOSTEL",
 "Price" : 400
  },
"Repas Sordide": {
 "Name" : "Repas Sordide",
 "Category": "MEAL",
 "Price" : 3
  },
"Repas Pauvre": {
 "Name" : "Repas Pauvre",
 "Category": "MEAL",
 "Price" : 6
  },
"Repas Modeste": {
 "Name" : "Repas Modeste",
 "Category": "MEAL",
 "Price" : 30
  },
"Repas Confortable": {
 "Name" : "Repas Confortable",
 "Category": "MEAL",
 "Price" : 50
  },
"Repas Riche": {
 "Name" : "Repas Riche",
 "Category": "MEAL",
 "Price" : 80
  },
"Repas Aristocratique": {
 "Name" : "Repas Aristocratique",
 "Category": "MEAL",
 "Price" : 200
  },
"Banquet (par personne)": {
 "Name" : "Banquet (par personne)",
 "Category": "MEAL",
 "Price" : 1000
  },
"Viande, gros morceau": {
 "Name" : "Viande, gros morceau",
 "Category": "FOOD",
 "Price" : 30
  },
"Fromage, gros morceau": {
 "Name" : "Fromage, gros morceau",
 "Category": "FOOD",
 "Price" : 10
  },
"Pain, miche": {
 "Name" : "Pain, miche",
 "Category": "FOOD",
 "Price" : 2
  },
"Vin Ordinaire (pichet)": {
 "Name" : "Vin Ordinaire (pichet)",
 "Category": "DRINK",
 "Price" : 20
  },
"Fin (bouteille)": {
 "Name" : "Fin (bouteille)",
 "Category": "DRINK",
 "Price" : 1000
  },
"Chope de bière": {
 "Name" : "Chope de bière",
 "Category": "DRINK",
 "Price" : 4
  },
"Cruche de bière": {
 "Name" : "Cruche de bière",
 "Category": "DRINK",
 "Price" : 20
  }
 }</v>
      </c>
    </row>
    <row r="16" spans="1:3" ht="15" customHeight="1">
      <c r="A16" t="s">
        <v>2614</v>
      </c>
      <c r="B16" t="str">
        <f>Langues!G20</f>
        <v>"COMMON":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v>
      </c>
      <c r="C16" t="str">
        <f t="shared" si="0"/>
        <v>"Languages" : {
 "COMMON": {
  "Code" : "COMMON",
  "Name" : "Commun",
  "Type" : "STANDARD",
  "Writing" : "Commun",
  "TypicalRaces" : "Humains"
   },
"ELVISH": {
  "Code" : "ELVISH",
  "Name" : "Elfique",
  "Type" : "STANDARD",
  "Writing" : "Elfique",
  "TypicalRaces" : "Elfes"
   },
"GIANT": {
  "Code" : "GIANT",
  "Name" : "Géant",
  "Type" : "STANDARD",
  "Writing" : "Nain",
  "TypicalRaces" : "Ogres, géants"
   },
"GNOME": {
  "Code" : "GNOME",
  "Name" : "Gnome",
  "Type" : "STANDARD",
  "Writing" : "Nain",
  "TypicalRaces" : "Gnomes"
   },
"GOBLIN": {
  "Code" : "GOBLIN",
  "Name" : "Gobelin",
  "Type" : "STANDARD",
  "Writing" : "Nain",
  "TypicalRaces" : "Gobelinoïdes"
   },
"HALFELIN": {
  "Code" : "HALFELIN",
  "Name" : "Halfelin",
  "Type" : "STANDARD",
  "Writing" : "Commun",
  "TypicalRaces" : "Halfelins"
   },
"DWARF": {
  "Code" : "DWARF",
  "Name" : "Nain",
  "Type" : "STANDARD",
  "Writing" : "Nain",
  "TypicalRaces" : "Nains"
   },
"ORC": {
  "Code" : "ORC",
  "Name" : "Orque",
  "Type" : "STANDARD",
  "Writing" : "Nain",
  "TypicalRaces" : "Orques"
   },
"ABYSSAL": {
  "Code" : "ABYSSAL",
  "Name" : "Abyssal",
  "Type" : "EXOTIC",
  "Writing" : "Infernal",
  "TypicalRaces" : "Démons"
   },
"CELESTIAL": {
  "Code" : "CELESTIAL",
  "Name" : "Céleste",
  "Type" : "EXOTIC",
  "Writing" : "Céleste",
  "TypicalRaces" : "Célestes"
   },
"DEPTH_COMMON": {
  "Code" : "DEPTH_COMMON",
  "Name" : "Commun des profondeurs",
  "Type" : "EXOTIC",
  "Writing" : "Elfique",
  "TypicalRaces" : "Créatures de l'Outreterre"
   },
"DRACONIC": {
  "Code" : "DRACONIC",
  "Name" : "Draconique",
  "Type" : "EXOTIC",
  "Writing" : "Draconique",
  "TypicalRaces" : "Dragons, drakéides"
   },
"INFERNAL": {
  "Code" : "INFERNAL",
  "Name" : "Infernal",
  "Type" : "EXOTIC",
  "Writing" : "Infernal",
  "TypicalRaces" : "Diables"
   },
"PRIMARY": {
  "Code" : "PRIMARY",
  "Name" : "Primordial",
  "Type" : "EXOTIC",
  "Writing" : "Nain",
  "TypicalRaces" : "Élémentaires"
   },
"DEEP": {
  "Code" : "DEEP",
  "Name" : "Profond",
  "Type" : "EXOTIC",
  "Writing" : "-",
  "TypicalRaces" : "Beholders, flagelleurs mentaux"
   },
"SILVAN": {
  "Code" : "SILVAN",
  "Name" : "Sylvain",
  "Type" : "EXOTIC",
  "Writing" : "Elfique",
  "TypicalRaces" : "Créatures féeriques"
   },
"AIR": {
  "Code" : "AIR",
  "Name" : "Aérien",
  "Type" : "EXOTIC",
  "Writing" : "-",
  "TypicalRaces" : "Aarakocra"
   }
 }</v>
      </c>
    </row>
    <row r="17" spans="1:3" ht="15" customHeight="1">
      <c r="A17" t="s">
        <v>1056</v>
      </c>
      <c r="B17" t="str">
        <f>Niveaux!E23</f>
        <v>"1":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v>
      </c>
      <c r="C17" t="str">
        <f t="shared" si="0"/>
        <v>"Levels" : {
 "1": {
  "Level": 1,
  "XP" : 0,
  "MasteryBonus": 2
  },
"2": {
  "Level": 2,
  "XP" : 300,
  "MasteryBonus": 2
  },
"3": {
  "Level": 3,
  "XP" : 900,
  "MasteryBonus": 2
  },
"4": {
  "Level": 4,
  "XP" : 2700,
  "MasteryBonus": 2
  },
"5": {
  "Level": 5,
  "XP" : 6500,
  "MasteryBonus": 3
  },
"6": {
  "Level": 6,
  "XP" : 14000,
  "MasteryBonus": 3
  },
"7": {
  "Level": 7,
  "XP" : 23000,
  "MasteryBonus": 3
  },
"8": {
  "Level": 8,
  "XP" : 34000,
  "MasteryBonus": 3
  },
"9": {
  "Level": 9,
  "XP" : 48000,
  "MasteryBonus": 4
  },
"10": {
  "Level": 10,
  "XP" : 64000,
  "MasteryBonus": 4
  },
"11": {
  "Level": 11,
  "XP" : 85000,
  "MasteryBonus": 4
  },
"12": {
  "Level": 12,
  "XP" : 100000,
  "MasteryBonus": 4
  },
"13": {
  "Level": 13,
  "XP" : 120000,
  "MasteryBonus": 5
  },
"14": {
  "Level": 14,
  "XP" : 140000,
  "MasteryBonus": 5
  },
"15": {
  "Level": 15,
  "XP" : 165000,
  "MasteryBonus": 5
  },
"16": {
  "Level": 16,
  "XP" : 195000,
  "MasteryBonus": 5
  },
"17": {
  "Level": 17,
  "XP" : 225000,
  "MasteryBonus": 6
  },
"18": {
  "Level": 18,
  "XP" : 265000,
  "MasteryBonus": 6
  },
"19": {
  "Level": 19,
  "XP" : 305000,
  "MasteryBonus": 6
  },
"20": {
  "Level": 20,
  "XP" : 355000,
  "MasteryBonus": 6
  }
 }</v>
      </c>
    </row>
    <row r="18" spans="1:3" ht="15" customHeight="1">
      <c r="A18" t="s">
        <v>1050</v>
      </c>
      <c r="B18" t="str">
        <f>Montures!H10</f>
        <v>"Âne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v>
      </c>
      <c r="C18" t="str">
        <f t="shared" si="0"/>
        <v>"Mounts" : {
 "Âne ou mule": {
 "Name" : "Âne ou mule",
 "Speed": 12,
 "ChargeCapacity" : 210000,
 "Price" : 800
  },
"Chameau": {
 "Name" : "Chameau",
 "Speed": 15,
 "ChargeCapacity" : 240000,
 "Price" : 5000
  },
"Cheval de guerre": {
 "Name" : "Cheval de guerre",
 "Speed": 18,
 "ChargeCapacity" : 270000,
 "Price" : 40000
  },
"Cheval de selle": {
 "Name" : "Cheval de selle",
 "Speed": 18,
 "ChargeCapacity" : 240000,
 "Price" : 7500
  },
"Cheval de trait": {
 "Name" : "Cheval de trait",
 "Speed": 12,
 "ChargeCapacity" : 270000,
 "Price" : 5000
  },
"Éléphant": {
 "Name" : "Éléphant",
 "Speed": 12,
 "ChargeCapacity" : 660000,
 "Price" : 20000
  },
"Molosse": {
 "Name" : "Molosse",
 "Speed": 12,
 "ChargeCapacity" : 95000,
 "Price" : 2500
  }
 }</v>
      </c>
    </row>
    <row r="19" spans="1:3" ht="15" customHeight="1">
      <c r="A19" t="s">
        <v>1042</v>
      </c>
      <c r="B19" t="str">
        <f>Objets!H182</f>
        <v>"MUSIC":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v>
      </c>
      <c r="C19" t="str">
        <f t="shared" si="0"/>
        <v>"ObjectCategories" : {
 "MUSIC":  {"Code": "MUSIC", "Name": "Instruments de musique", "OV": "Musical instrument"},
"GAME":  {"Code": "GAME", "Name": "Jeux", "OV": "Gaming set"},
"KIT":  {"Code": "KIT", "Name": "Kits", "OV": "Kits"},
"ARTISAN":  {"Code": "ARTISAN", "Name": "Outils d'artisan", "OV": "Artisan's tools"},
"VEHICLE":  {"Code": "VEHICLE", "Name": "Véhicules", "OV": "Vehicles"},
"SADDLE":  {"Code": "SADDLE", "Name": "Selle", "OV": "Saddle"},
"VEHICLE_RELATIVE":  {"Code": "VEHICLE_RELATIVE", "Name": "Composants de véhicules", "OV": "Vehicles relative"},
"VARIOUS":  {"Code": "VARIOUS", "Name": "Divers", "OV": "Various"},
"EQUIPMENT":  {"Code": "EQUIPMENT", "Name": "Equipement", "OV": "Equipment"},
"WARES":  {"Code": "WARES", "Name": "Marchandises", "OV": "Wares"},
"TRINKETS":  {"Code": "TRINKETS", "Name": "Babioles", "OV": "Trinkets"}
 }</v>
      </c>
    </row>
    <row r="20" spans="1:3" ht="15" customHeight="1">
      <c r="A20" t="s">
        <v>1048</v>
      </c>
      <c r="B20" t="str">
        <f>Objets!H180</f>
        <v xml:space="preserve">"Chalemie":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c r="C20" t="str">
        <f t="shared" si="0"/>
        <v>"Objects" : {
 "Chalemie": {
 "Name" : "Chalemie",
 "OV" : "  Shawm",
 "Category": "MUSIC",
 "Weight" : 500,
 "Price" : 200
  },
"Cor": {
 "Name" : "Cor",
 "OV" : "  Horn",
 "Category": "MUSIC",
 "Weight" : 1000,
 "Price" : 300
  },
"Cornemuse": {
 "Name" : "Cornemuse",
 "OV" : "  Bagpipes",
 "Category": "MUSIC",
 "Weight" : 3000,
 "Price" : 3000
  },
"Flûte": {
 "Name" : "Flûte",
 "OV" : "  Flute ",
 "Category": "MUSIC",
 "Weight" : 500,
 "Price" : 200
  },
"Flûte de pan": {
 "Name" : "Flûte de pan",
 "OV" : "  Pan flute",
 "Category": "MUSIC",
 "Weight" : 1000,
 "Price" : 1200
  },
"Luth": {
 "Name" : "Luth",
 "OV" : "  Lute",
 "Category": "MUSIC",
 "Weight" : 1000,
 "Price" : 3500
  },
"Lyre": {
 "Name" : "Lyre",
 "OV" : "  Lyre",
 "Category": "MUSIC",
 "Weight" : 1000,
 "Price" : 3000
  },
"Tambour": {
 "Name" : "Tambour",
 "OV" : "  Drum",
 "Category": "MUSIC",
 "Weight" : 1500,
 "Price" : 600
  },
"Tympanon": {
 "Name" : "Tympanon",
 "OV" : "  Dulcimer",
 "Category": "MUSIC",
 "Weight" : 5000,
 "Price" : 2500
  },
"Viole": {
 "Name" : "Viole",
 "OV" : "  Viol",
 "Category": "MUSIC",
 "Weight" : 500,
 "Price" : 3000
  },
"Dés": {
 "Name" : "Dés",
 "OV" : "  Dice set",
 "Category": "GAME",
 "Weight" : 0,
 "Price" : 10
  },
"Jeu d'échecs draconiques": {
 "Name" : "Jeu d'échecs draconiques",
 "OV" : "  Dragonchess set ",
 "Category": "GAME",
 "Weight" : 250,
 "Price" : 100
  },
"Jeu de cartes": {
 "Name" : "Jeu de cartes",
 "OV" : "  Playing card set",
 "Category": "GAME",
 "Weight" : 0,
 "Price" : 50
  },
"Jeu des Dragons": {
 "Name" : "Jeu des Dragons",
 "OV" : "  Three-Dragon Ante set",
 "Category": "GAME",
 "Weight" : 0,
 "Price" : 100
  },
"Kit d'empoisonneur": {
 "Name" : "Kit d'empoisonneur",
 "OV" : "Poisoner's kit ",
 "Category": "KIT",
 "Weight" : 1000,
 "Price" : 5000
  },
"Kit d'herboriste": {
 "Name" : "Kit d'herboriste",
 "OV" : "Herbalism kit ",
 "Category": "KIT",
 "Weight" : 1500,
 "Price" : 500
  },
"Kit de contrefaçon": {
 "Name" : "Kit de contrefaçon",
 "OV" : "Forgery kit ",
 "Category": "KIT",
 "Weight" : 2500,
 "Price" : 1500
  },
"Kit de déguisement": {
 "Name" : "Kit de déguisement",
 "OV" : "Disguise kit ",
 "Category": "KIT",
 "Weight" : 1500,
 "Price" : 2500
  },
"Matériel d'alchimiste": {
 "Name" : "Matériel d'alchimiste",
 "OV" : "  Alchemist's supplies",
 "Category": "ARTISAN",
 "Weight" : 4000,
 "Price" : 5000
  },
"Matériel de brasseur": {
 "Name" : "Matériel de brasseur",
 "OV" : "  Brewer's supplies",
 "Category": "ARTISAN",
 "Weight" : 4500,
 "Price" : 2000
  },
"Matériel de calligraphe": {
 "Name" : "Matériel de calligraphe",
 "OV" : "  Calligrapher's supplies",
 "Category": "ARTISAN",
 "Weight" : 2500,
 "Price" : 1000
  },
"Matériel de peintre": {
 "Name" : "Matériel de peintre",
 "OV" : "  Painter's supplies",
 "Category": "ARTISAN",
 "Weight" : 2500,
 "Price" : 1000
  },
"Outils de bijoutier": {
 "Name" : "Outils de bijoutier",
 "OV" : "  Jeweler's tools",
 "Category": "ARTISAN",
 "Weight" : 1000,
 "Price" : 2500
  },
"Outils de bricoleur": {
 "Name" : "Outils de bricoleur",
 "OV" : "  Tinker's tools",
 "Category": "ARTISAN",
 "Weight" : 5000,
 "Price" : 5000
  },
"Outils de cartographe": {
 "Name" : "Outils de cartographe",
 "OV" : "  Cartographer's tools",
 "Category": "ARTISAN",
 "Weight" : 3000,
 "Price" : 1500
  },
"Outils de charpentier": {
 "Name" : "Outils de charpentier",
 "OV" : "  Carpenter's tools",
 "Category": "ARTISAN",
 "Weight" : 3000,
 "Price" : 800
  },
"Outils de cordonnier": {
 "Name" : "Outils de cordonnier",
 "OV" : "  Cobblers' tools",
 "Category": "ARTISAN",
 "Weight" : 2500,
 "Price" : 500
  },
"Outils de forgeron": {
 "Name" : "Outils de forgeron",
 "OV" : "  Smith's tools",
 "Category": "ARTISAN",
 "Weight" : 4000,
 "Price" : 2000
  },
"Outils de maçon": {
 "Name" : "Outils de maçon",
 "OV" : "  Mason's tools",
 "Category": "ARTISAN",
 "Weight" : 4000,
 "Price" : 1000
  },
"Outils de menuisier": {
 "Name" : "Outils de menuisier",
 "OV" : "  Woodcarver's tools",
 "Category": "ARTISAN",
 "Weight" : 2500,
 "Price" : 100
  },
"Outils de potier": {
 "Name" : "Outils de potier",
 "OV" : "  Potter's tools",
 "Category": "ARTISAN",
 "Weight" : 1000,
 "Price" : 1000
  },
"Outils de souffleur de verre": {
 "Name" : "Outils de souffleur de verre",
 "OV" : "  Glassblower's tools",
 "Category": "ARTISAN",
 "Weight" : 2500,
 "Price" : 3000
  },
"Outils de tanneur": {
 "Name" : "Outils de tanneur",
 "OV" : "  Leatherworker's tools ",
 "Category": "ARTISAN",
 "Weight" : 2500,
 "Price" : 500
  },
"Outils de tisserand": {
 "Name" : "Outils de tisserand",
 "OV" : "  Weaver's tools",
 "Category": "ARTISAN",
 "Weight" : 2500,
 "Price" : 100
  },
"Ustensiles de cuisinier": {
 "Name" : "Ustensiles de cuisinier",
 "OV" : "  Cook's utensils",
 "Category": "ARTISAN",
 "Weight" : 4000,
 "Price" : 100
  },
"Outils de navigateur": {
 "Name" : "Outils de navigateur",
 "OV" : "Navigator's tools ",
 "Category": "ARTISAN",
 "Weight" : 1000,
 "Price" : 2500
  },
"Outils de voleur": {
 "Name" : "Outils de voleur",
 "OV" : "Thieves' tools ",
 "Category": "ARTISAN",
 "Weight" : 500,
 "Price" : 2500
  },
"Véhicules (terrestres)": {
 "Name" : "Véhicules (terrestres)",
 "OV" : "Vehicles (land)",
 "Category": "VEHICLE",
 "Weight" : 0,
 "Price" : 0
  },
"Véhicules (aquatiques)": {
 "Name" : "Véhicules (aquatiques)",
 "OV" : "Vehicles (water)",
 "Category": "VEHICLE",
 "Weight" : 0,
 "Price" : 0
  },
"Selle d'équitation": {
 "Name" : "Selle d'équitation",
 "OV" : "Riding saddle",
 "Category": "SADDLE",
 "Weight" : 12500,
 "Price" : 1000
  },
"Selle de bât": {
 "Name" : "Selle de bât",
 "OV" : "Pack saddle",
 "Category": "SADDLE",
 "Weight" : 7500,
 "Price" : 500
  },
"Selle exotique": {
 "Name" : "Selle exotique",
 "OV" : "Exotic saddle",
 "Category": "SADDLE",
 "Weight" : 20000,
 "Price" : 6000
  },
"Selle militaire": {
 "Name" : "Selle militaire",
 "OV" : "Military saddle",
 "Category": "SADDLE",
 "Weight" : 15000,
 "Price" : 2000
  },
"Barde": {
 "Name" : "Barde",
 "OV" : "Barding",
 "Category": "VEHICLE",
 "Weight" : 0,
 "Price" : 0
  },
"Carrosse": {
 "Name" : "Carrosse",
 "OV" : "Carriage",
 "Category": "VEHICLE",
 "Weight" : 300000,
 "Price" : 10000
  },
"Char": {
 "Name" : "Char",
 "OV" : "Chariot",
 "Category": "VEHICLE",
 "Weight" : 50000,
 "Price" : 25000
  },
"Chariot": {
 "Name" : "Chariot",
 "OV" : "Wagon",
 "Category": "VEHICLE",
 "Weight" : 200000,
 "Price" : 3500
  },
"Charrette": {
 "Name" : "Charrette",
 "OV" : "Cart",
 "Category": "VEHICLE",
 "Weight" : 100000,
 "Price" : 1500
  },
"Écurie (par jour)": {
 "Name" : "Écurie (par jour)",
 "OV" : "Stabling",
 "Category": "VEHICLE_RELATIVE",
 "Weight" : 0,
 "Price" : 50
  },
"Fontes": {
 "Name" : "Fontes",
 "OV" : "Saddlebags",
 "Category": "VEHICLE_RELATIVE",
 "Weight" : 4000,
 "Price" : 400
  },
"Fourrage (par jour)": {
 "Name" : "Fourrage (par jour)",
 "OV" : "Feed",
 "Category": "VEHICLE_RELATIVE",
 "Weight" : 5000,
 "Price" : 5
  },
"Mors et bride": {
 "Name" : "Mors et bride",
 "OV" : "Bit and bridle",
 "Category": "VEHICLE_RELATIVE",
 "Weight" : 500,
 "Price" : 200
  },
"Traîneau": {
 "Name" : "Traîneau",
 "OV" : "Sled",
 "Category": "VEHICLE",
 "Weight" : 150000,
 "Price" : 2000
  },
"500 g de blé": {
 "Name" : "500 g de blé",
 "OV" : "",
 "Category": "WARES",
 "Weight" : 0,
 "Price" : 1
  },
"500 g de farine ou 1 poulet": {
 "Name" : "500 g de farine ou 1 poulet",
 "OV" : "",
 "Category": "WARES",
 "Weight" : 0,
 "Price" : 2
  },
"500 g de sel": {
 "Name" : "500 g de sel",
 "OV" : "",
 "Category": "WARES",
 "Weight" : 0,
 "Price" : 5
  },
"500 g de fer ou 1 m² de toile": {
 "Name" : "500 g de fer ou 1 m² de toile",
 "OV" : "",
 "Category": "WARES",
 "Weight" : 0,
 "Price" : 10
  },
"500 g de cuivre ou 1 m² de tissu en coton": {
 "Name" : "500 g de cuivre ou 1 m² de tissu en coton",
 "OV" : "",
 "Category": "WARES",
 "Weight" : 0,
 "Price" : 50
  },
"500 g de gingembre ou 1 chèvre": {
 "Name" : "500 g de gingembre ou 1 chèvre",
 "OV" : "",
 "Category": "WARES",
 "Weight" : 0,
 "Price" : 100
  },
"500 g de cannelle ou de poivre, ou 1 mouton": {
 "Name" : "500 g de cannelle ou de poivre, ou 1 mouton",
 "OV" : "",
 "Category": "WARES",
 "Weight" : 0,
 "Price" : 200
  },
"500 g de clous de girofle ou 1 cochon": {
 "Name" : "500 g de clous de girofle ou 1 cochon",
 "OV" : "",
 "Category": "WARES",
 "Weight" : 0,
 "Price" : 300
  },
"500 g d'argent ou 1 m² de lin": {
 "Name" : "500 g d'argent ou 1 m² de lin",
 "OV" : "",
 "Category": "WARES",
 "Weight" : 0,
 "Price" : 500
  },
"1 m² de soie ou 1 vache": {
 "Name" : "1 m² de soie ou 1 vache",
 "OV" : "",
 "Category": "WARES",
 "Weight" : 0,
 "Price" : 1000
  },
"500 g de safran ou 1 boeuf": {
 "Name" : "500 g de safran ou 1 boeuf",
 "OV" : "",
 "Category": "WARES",
 "Weight" : 0,
 "Price" : 1500
  },
"500 g d'or": {
 "Name" : "500 g d'or",
 "OV" : "",
 "Category": "WARES",
 "Weight" : 0,
 "Price" : 5000
  },
"500 g de platine": {
 "Name" : "500 g de platine",
 "OV" : "",
 "Category": "WARES",
 "Weight" : 0,
 "Price" : 50000
  },
"Une main de gobelin momifiée": {
 "Name" : "Une main de gobelin momifiée",
 "OV" : "",
 "Category": "TRINKETS",
 "Weight" : 0,
 "Price" : 0
  },
"Un morceau de cristal qui brille faiblement au clair de lune": {
 "Name" : "Un morceau de cristal qui brille faiblement au clair de lune",
 "OV" : "",
 "Category": "TRINKETS",
 "Weight" : 0,
 "Price" : 0
  },
"Une pièce d'or d'une terre inconnue": {
 "Name" : "Une pièce d'or d'une terre inconnue",
 "OV" : "",
 "Category": "TRINKETS",
 "Weight" : 0,
 "Price" : 0
  },
"Un journal écrit dans une langue que vous ne connaissez pas": {
 "Name" : "Un journal écrit dans une langue que vous ne connaissez pas",
 "OV" : "",
 "Category": "TRINKETS",
 "Weight" : 0,
 "Price" : 0
  },
"Un anneau de cuivre qui ne ternit pas": {
 "Name" : "Un anneau de cuivre qui ne ternit pas",
 "OV" : "",
 "Category": "TRINKETS",
 "Weight" : 0,
 "Price" : 0
  },
"Une vieille pièce d'échecs en verre": {
 "Name" : "Une vieille pièce d'échecs en verre",
 "OV" : "",
 "Category": "TRINKETS",
 "Weight" : 0,
 "Price" : 0
  },
"Une paire de dés en osselet, chacun portant le symbole d'un crâne sur la face qui montrerait normalement le 6": {
 "Name" : "Une paire de dés en osselet, chacun portant le symbole d'un crâne sur la face qui montrerait normalement le 6",
 "OV" : "",
 "Category": "TRINKETS",
 "Weight" : 0,
 "Price" : 0
  },
"Une petite idole représentant une créature cauchemardesque qui vous donne des rêves troublants quand vous dormez près d'elle": {
 "Name" : "Une petite idole représentant une créature cauchemardesque qui vous donne des rêves troublants quand vous dormez près d'elle",
 "OV" : "",
 "Category": "TRINKETS",
 "Weight" : 0,
 "Price" : 0
  },
"Un collier en corde duquel pendent quatre doigts elfes momifiés": {
 "Name" : "Un collier en corde duquel pendent quatre doigts elfes momifiés",
 "OV" : "",
 "Category": "TRINKETS",
 "Weight" : 0,
 "Price" : 0
  },
"L'acte d'une parcelle de terrain d'un domaine que vous ne connaissez pas": {
 "Name" : "L'acte d'une parcelle de terrain d'un domaine que vous ne connaissez pas",
 "OV" : "",
 "Category": "TRINKETS",
 "Weight" : 0,
 "Price" : 0
  },
"Un bloc de 30 grammes d'un matériau inconnu": {
 "Name" : "Un bloc de 30 grammes d'un matériau inconnu",
 "OV" : "",
 "Category": "TRINKETS",
 "Weight" : 0,
 "Price" : 0
  },
"Une petite poupée de chiffon piquée avec des aiguilles": {
 "Name" : "Une petite poupée de chiffon piquée avec des aiguilles",
 "OV" : "",
 "Category": "TRINKETS",
 "Weight" : 0,
 "Price" : 0
  },
"Une dent d'une bête inconnue": {
 "Name" : "Une dent d'une bête inconnue",
 "OV" : "",
 "Category": "TRINKETS",
 "Weight" : 0,
 "Price" : 0
  },
"Une énorme écaille, peut-être d'un dragon": {
 "Name" : "Une énorme écaille, peut-être d'un dragon",
 "OV" : "",
 "Category": "TRINKETS",
 "Weight" : 0,
 "Price" : 0
  },
"Une plume vert clair": {
 "Name" : "Une plume vert clair",
 "OV" : "",
 "Category": "TRINKETS",
 "Weight" : 0,
 "Price" : 0
  },
"Une vieille carte de divination portant votre portrait": {
 "Name" : "Une vieille carte de divination portant votre portrait",
 "OV" : "",
 "Category": "TRINKETS",
 "Weight" : 0,
 "Price" : 0
  },
"Un orbe en verre rempli de fumée qui se déplace": {
 "Name" : "Un orbe en verre rempli de fumée qui se déplace",
 "OV" : "",
 "Category": "TRINKETS",
 "Weight" : 0,
 "Price" : 0
  },
"Un oeuf de 30 grammes avec une coque rouge vif": {
 "Name" : "Un oeuf de 30 grammes avec une coque rouge vif",
 "OV" : "",
 "Category": "TRINKETS",
 "Weight" : 0,
 "Price" : 0
  },
"Une pipe qui fait des bulles": {
 "Name" : "Une pipe qui fait des bulles",
 "OV" : "",
 "Category": "TRINKETS",
 "Weight" : 0,
 "Price" : 0
  },
"Un pot en verre contenant un morceau de chair bizarre qui flotte dans un liquide salé": {
 "Name" : "Un pot en verre contenant un morceau de chair bizarre qui flotte dans un liquide salé",
 "OV" : "",
 "Category": "TRINKETS",
 "Weight" : 0,
 "Price" : 0
  },
"Une petite boîte à musique de gnome qui joue une chanson qui vous rappelle vaguement votre enfance": {
 "Name" : "Une petite boîte à musique de gnome qui joue une chanson qui vous rappelle vaguement votre enfance",
 "OV" : "",
 "Category": "TRINKETS",
 "Weight" : 0,
 "Price" : 0
  },
"Une petite statuette en bois d'un halfelin béat": {
 "Name" : "Une petite statuette en bois d'un halfelin béat",
 "OV" : "",
 "Category": "TRINKETS",
 "Weight" : 0,
 "Price" : 0
  },
 }</v>
      </c>
    </row>
    <row r="21" spans="1:3" ht="15" customHeight="1">
      <c r="A21" t="s">
        <v>3</v>
      </c>
      <c r="B21" t="str">
        <f>Races!P15</f>
        <v>"ELF":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v>
      </c>
      <c r="C21" t="str">
        <f t="shared" si="0"/>
        <v>"Races" : {
 "ELF": {
 "Id" : "ELF",
 "Name" : "Elfe",
 "OV" : "Elf",
 "Strength" : 0,
 "Constitution" : 0,
 "Dexterity" : 2,
 "Intelligence" : 0,
 "Wisdom" : 0,
 "Charisma" : 0,
 "Speed" : 9,
 "Weapons" : [],
 "Languages" : ["COMMON", "ELVISH"],
 "Resistances" : [],
 "SaveAdvantages" : ["CHARM"]
  },
"HALFELIN": {
 "Id" : "HALFELIN",
 "Name" : "Halfelin",
 "OV" : "Halfelin",
 "Strength" : 0,
 "Constitution" : 0,
 "Dexterity" : 2,
 "Intelligence" : 0,
 "Wisdom" : 0,
 "Charisma" : 0,
 "Speed" : 7.5,
 "Weapons" : [],
 "Languages" : ["COMMON", "HALFELIN"],
 "Resistances" : [],
 "SaveAdvantages" : ["FEAR"]
  },
"HUMAN": {
 "Id" : "HUMAN",
 "Name" : "Humain",
 "OV" : "Human",
 "Strength" : 1,
 "Constitution" : 1,
 "Dexterity" : 1,
 "Intelligence" : 1,
 "Wisdom" : 1,
 "Charisma" : 1,
 "Speed" : 9,
 "Weapons" : [],
 "Languages" : ["COMMON"],
 "Resistances" : [],
 "SaveAdvantages" : []
  },
"DWARF": {
 "Id" : "DWARF",
 "Name" : "Nain",
 "OV" : "Dwarf",
 "Strength" : 0,
 "Constitution" : 2,
 "Dexterity" : 0,
 "Intelligence" : 0,
 "Wisdom" : 0,
 "Charisma" : 0,
 "Speed" : 7.5,
 "Weapons" : ["Hachette", "Hache d'armes", "Marteau léger", "Marteau de guerre"],
 "Languages" : ["DWARF"],
 "Resistances" : ["POISON"],
 "SaveAdvantages" : ["POISON"]
  },
"HALF_ELF": {
 "Id" : "HALF_ELF",
 "Name" : "Demi-Elfe",
 "OV" : "Half-Elf",
 "Strength" : 0,
 "Constitution" : 0,
 "Dexterity" : 0,
 "Intelligence" : 0,
 "Wisdom" : 0,
 "Charisma" : 2,
 "Speed" : 9,
 "Weapons" : [],
 "Languages" : ["COMMON", "ELVISH"],
 "Resistances" : [],
 "SaveAdvantages" : []
  },
"HALF_ORC": {
 "Id" : "HALF_ORC",
 "Name" : "Demi-Orque",
 "OV" : "Half-Orc",
 "Strength" : 2,
 "Constitution" : 1,
 "Dexterity" : 0,
 "Intelligence" : 0,
 "Wisdom" : 0,
 "Charisma" : 0,
 "Speed" : 9,
 "Weapons" : [],
 "Languages" : ["COMMON", "ORC"],
 "Resistances" : [],
 "SaveAdvantages" : []
  },
"DRAGON_BORN": {
 "Id" : "DRAGON_BORN",
 "Name" : "Drakéide",
 "OV" : "Dragon Born",
 "Strength" : 2,
 "Constitution" : 0,
 "Dexterity" : 0,
 "Intelligence" : 0,
 "Wisdom" : 0,
 "Charisma" : 1,
 "Speed" : 9,
 "Weapons" : [],
 "Languages" : ["COMMON", "DRACONIC"],
 "Resistances" : [],
 "SaveAdvantages" : []
  },
"GNOME": {
 "Id" : "GNOME",
 "Name" : "Gnome",
 "OV" : "Gnome",
 "Strength" : 0,
 "Constitution" : 0,
 "Dexterity" : 0,
 "Intelligence" : 2,
 "Wisdom" : 0,
 "Charisma" : 0,
 "Speed" : 7.5,
 "Weapons" : [],
 "Languages" : ["COMMON", "GNOME"],
 "Resistances" : [],
 "SaveAdvantages" : ["INT", "SAG", "CHA"]
  },
"TIEFFLING": {
 "Id" : "TIEFFLING",
 "Name" : "Tieffelin",
 "OV" : "Tieffling",
 "Strength" : 0,
 "Constitution" : 0,
 "Dexterity" : 0,
 "Intelligence" : 1,
 "Wisdom" : 0,
 "Charisma" : 2,
 "Speed" : 9,
 "Weapons" : [],
 "Languages" : ["COMMON", "INFERNAL"],
 "Resistances" : [],
 "SaveAdvantages" : []
  },
"AARAKOCRA": {
 "Id" : "AARAKOCRA",
 "Name" : "Aarakocra *",
 "OV" : "Aarakocra",
 "Strength" : 0,
 "Constitution" : 0,
 "Dexterity" : 2,
 "Intelligence" : 0,
 "Wisdom" : 1,
 "Charisma" : 0,
 "Speed" : 7.5,
 "Weapons" : [],
 "Languages" : ["COMMON", "AARAKOCRA", "AIR"],
 "Resistances" : [],
 "SaveAdvantages" : []
  },
"GENASI": {
 "Id" : "GENASI",
 "Name" : "Génasi *",
 "OV" : "Genasi",
 "Strength" : 0,
 "Constitution" : 2,
 "Dexterity" : 0,
 "Intelligence" : 0,
 "Wisdom" : 0,
 "Charisma" : 0,
 "Speed" : 9,
 "Weapons" : [],
 "Languages" : ["COMMON", "PRIMARY"],
 "Resistances" : [],
 "SaveAdvantages" : []
  },
"GOLIATH": {
 "Id" : "GOLIATH",
 "Name" : "Goliath *",
 "OV" : "Goliath",
 "Strength" : 2,
 "Constitution" : 1,
 "Dexterity" : 0,
 "Intelligence" : 0,
 "Wisdom" : 0,
 "Charisma" : 0,
 "Speed" : 9,
 "Weapons" : [],
 "Languages" : ["COMMON", "GIANT"],
 "Resistances" : [],
 "SaveAdvantages" : []
  }
 }</v>
      </c>
    </row>
    <row r="22" spans="1:3" ht="15" customHeight="1">
      <c r="A22" t="s">
        <v>1045</v>
      </c>
      <c r="B22" s="156" t="s">
        <v>1065</v>
      </c>
      <c r="C22" t="str">
        <f t="shared" si="0"/>
        <v>"ServiceCategories" : {
 "HIRING": {"Code": "HIRING", "Name": "Embauche"},
   "TRANSPORT": {"Code": "TRANSPORT", "Name": "Transport"}
 }</v>
      </c>
    </row>
    <row r="23" spans="1:3" ht="15" customHeight="1">
      <c r="A23" t="s">
        <v>1054</v>
      </c>
      <c r="B23" t="str">
        <f>Services!F32</f>
        <v>"Non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v>
      </c>
      <c r="C23" t="str">
        <f t="shared" si="0"/>
        <v>"Services" : {
 "Non qualifié": {
 "Name" : "Non qualifié",
 "Category": "HIRING",
 "Price" : "2 pa par jour"
  },
"Qualifié": {
 "Name" : "Qualifié",
 "Category": "HIRING",
 "Price" : "2 po par jour"
  },
"Messager": {
 "Name" : "Messager",
 "Category": "HIRING",
 "Price" : "2 pc par 1,5 kilomètre"
  },
"Péage routier ou porte": {
 "Name" : "Péage routier ou porte",
 "Category": "TRANSPORT",
 "Price" : "1 pc"
  },
"En ville": {
 "Name" : "En ville",
 "Category": "TRANSPORT",
 "Price" : "1 pc"
  },
"Entre deux villes": {
 "Name" : "Entre deux villes",
 "Category": "TRANSPORT",
 "Price" : "3 pc par 1,5 kilomètre"
  },
"Voyage en bateau": {
 "Name" : "Voyage en bateau",
 "Category": "TRANSPORT",
 "Price" : "1 pa par 1,5 kilomètre"
  }
 }</v>
      </c>
    </row>
    <row r="24" spans="1:3" ht="15" customHeight="1">
      <c r="A24" t="s">
        <v>1051</v>
      </c>
      <c r="B24" t="str">
        <f>Bâteaux!H9</f>
        <v>"Barque":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v>
      </c>
      <c r="C24" t="str">
        <f t="shared" si="0"/>
        <v>"Ships" : {
 "Barque": {
 "Name" : "Barque",
 "OV" : "Rowboat",
 "Speed": "2,25 km/h",
 "Price" : 5000
  },
"Bateau à fond plat": {
 "Name" : "Bateau à fond plat",
 "OV" : "Keelboat",
 "Speed": "1,5 km/h",
 "Price" : 300000
  },
"Bateau à voiles": {
 "Name" : "Bateau à voiles",
 "OV" : "Sailing ship",
 "Speed": "3 km/h",
 "Price" : 1000000
  },
"Drakkar": {
 "Name" : "Drakkar",
 "OV" : "Longship",
 "Speed": "4,5 km/h",
 "Price" : 1000000
  },
"Galère": {
 "Name" : "Galère",
 "OV" : "Galley",
 "Speed": "6 km/h",
 "Price" : 3000000
  },
"Navire de guerre": {
 "Name" : "Navire de guerre",
 "OV" : "Warship",
 "Speed": "3,75 km/h",
 "Price" : 2500000
  }
 }</v>
      </c>
    </row>
    <row r="25" spans="1:3" ht="15" customHeight="1">
      <c r="A25" t="s">
        <v>1058</v>
      </c>
      <c r="B25" s="156" t="s">
        <v>1067</v>
      </c>
      <c r="C25" t="str">
        <f t="shared" si="0"/>
        <v>"Skills" : {
 "Acrobatie": {  "Caracteristic": "DEX",
  "Name": "Acrobatie"
    },
   "Ambidextrie": {  "Caracteristic": "DEX",
  "Name": "Ambidextrie"
    },
   "Apnée": {  "Caracteristic": "CON",
  "Name": "Apnée"
    },
   "Arnaque": {  "Caracteristic": "INT",
  "Name": "Arnaque"
    },
   "Arcane": {  "Caracteristic": "INT",
  "Name": "Arcane"
    },
   "Assasinat": {  "Caracteristic": "DEX",
  "Name": "Assasinat"
    },
   "Athlétisme": {  "Caracteristic": "FOR",
  "Name": "Athlétisme"
    },
   "Audition": {  "Caracteristic": "SAG",
  "Name": "Audition"
    },
   "Bagarre": {  "Caracteristic": "FOR",
  "Name": "Bagarre"
    },
   "Baratineur": {  "Caracteristic": "CHA",
  "Name": "Baratineur"
    },
   "Bravoure": {  "Caracteristic": "CHA",
  "Name": "Bravoure"
    },
   "Bricolage": {  "Caracteristic": "INT",
  "Name": "Bricolage"
    },
   "Brise liens": {  "Caracteristic": "CON",
  "Name": "Brise liens"
    },
   "Chance": {  "Caracteristic": "SAG",
  "Name": "Chance"
    },
   "Chasse": {  "Caracteristic": "SAG",
  "Name": "Chasse"
    },
   "Matrise des nœuds": {  "Caracteristic": "INT",
  "Name": "Matrise des nœuds"
    },
   "Corruption": {  "Caracteristic": "INT",
  "Name": "Corruption"
    },
   "Crochetage": {  "Caracteristic": "DEX",
  "Name": "Crochetage"
    },
   "(Dé)cryptage": {  "Caracteristic": "INT",
  "Name": "(Dé)cryptage"
    },
   "Cuisine": {  "Caracteristic": "INT",
  "Name": "Cuisine"
    },
   "Déguisement": {  "Caracteristic": "CHA",
  "Name": "Déguisement"
    },
   "Désamorçage": {  "Caracteristic": "SAG",
  "Name": "Désamorçage"
    },
   "Détection d'émotions": {  "Caracteristic": "SAG",
  "Name": "Détection d'émotions"
    },
   "Diplomatie": {  "Caracteristic": "CHA",
  "Name": "Diplomatie"
    },
   "Discrétion": {  "Caracteristic": "DEX",
  "Name": "Discrétion"
    },
   "Dissimulation": {  "Caracteristic": "DEX",
  "Name": "Dissimulation"
    },
   "Donjonnerie": {  "Caracteristic": "INT",
  "Name": "Donjonnerie"
    },
   "Dressage": {  "Caracteristic": "SAG",
  "Name": "Dressage"
    },
   "Eloquence": {  "Caracteristic": "CHA",
  "Name": "Eloquence"
    },
   "Equilibre": {  "Caracteristic": "DEX",
  "Name": "Equilibre"
    },
   "Escalade": {  "Caracteristic": "CON",
  "Name": "Escalade"
    },
   "Escamotage": {  "Caracteristic": "DEX",
  "Name": "Escamotage"
    },
   "Espionnage": {  "Caracteristic": "SAG",
  "Name": "Espionnage"
    },
   "Estimation": {  "Caracteristic": "INT",
  "Name": "Estimation"
    },
   "Etiquette": {  "Caracteristic": "CON",
  "Name": "Etiquette"
    },
   "Exploration": {  "Caracteristic": "SAG",
  "Name": "Exploration"
    },
   "Fouille": {  "Caracteristic": "SAG",
  "Name": "Fouille"
    },
   "Fuite": {  "Caracteristic": "CON",
  "Name": "Fuite"
    },
   "Géographie": {  "Caracteristic": "INT",
  "Name": "Géographie"
    },
   "Herboristerie": {  "Caracteristic": "SAG",
  "Name": "Herboristerie"
    },
   "Histoire": {  "Caracteristic": "INT",
  "Name": "Histoire"
    },
   "Identification": {  "Caracteristic": "INT",
  "Name": "Identification"
    },
   "Imitation": {  "Caracteristic": "INT",
  "Name": "Imitation"
    },
   "Intimidation": {  "Caracteristic": "CHA",
  "Name": "Intimidation"
    },
   "Intuition": {  "Caracteristic": "SAG",
  "Name": "Intuition"
    },
   "Investigation": {  "Caracteristic": "INT",
  "Name": "Investigation"
    },
   "Jeu": {  "Caracteristic": "INT",
  "Name": "Jeu"
    },
   "Langue": {  "Caracteristic": "INT",
  "Name": "Langue"
    },
   "Lecture labiale": {  "Caracteristic": "SAG",
  "Name": "Lecture labiale"
    },
   "Loi": {  "Caracteristic": "INT",
  "Name": "Loi"
    },
   "Médecine": {  "Caracteristic": "INT",
  "Name": "Médecine"
    },
   "Méfiance": {  "Caracteristic": "SAG",
  "Name": "Méfiance"
    },
   "Mémorisation": {  "Caracteristic": "INT",
  "Name": "Mémorisation"
    },
   "Narcotique": {  "Caracteristic": "INT",
  "Name": "Narcotique"
    },
   "Natation": {  "Caracteristic": "FOR",
  "Name": "Natation"
    },
   "Nature": {  "Caracteristic": "INT",
  "Name": "Nature"
    },
   "Navigation": {  "Caracteristic": "INT",
  "Name": "Navigation"
    },
   "Négociation": {  "Caracteristic": "CHA",
  "Name": "Négociation"
    },
   "Noblesse": {  "Caracteristic": "INT",
  "Name": "Noblesse"
    },
   "Noyade": {  "Caracteristic": "CON",
  "Name": "Noyade"
    },
   "Observation": {  "Caracteristic": "SAG",
  "Name": "Observation"
    },
   "Odorat": {  "Caracteristic": "SAG",
  "Name": "Odorat"
    },
   "Orientation": {  "Caracteristic": "SAG",
  "Name": "Orientation"
    },
   "Pêche": {  "Caracteristic": "SAG",
  "Name": "Pêche"
    },
   "Perspicacité": {  "Caracteristic": "SAG",
  "Name": "Perspicacité"
    },
   "Persuasion": {  "Caracteristic": "CHA",
  "Name": "Persuasion"
    },
   "Pistage": {  "Caracteristic": "SAG",
  "Name": "Pistage"
    },
   "Poison": {  "Caracteristic": "INT",
  "Name": "Poison"
    },
   "Premiers secours": {  "Caracteristic": "INT",
  "Name": "Premiers secours"
    },
   "Réflexe": {  "Caracteristic": "DEX",
  "Name": "Réflexe"
    },
   "Religion": {  "Caracteristic": "INT",
  "Name": "Religion"
    },
   "Représentation": {  "Caracteristic": "CHA",
  "Name": "Représentation"
    },
   "Sabotage": {  "Caracteristic": "SAG",
  "Name": "Sabotage"
    },
   "Saut": {  "Caracteristic": "FOR",
  "Name": "Saut"
    },
   "Soin animaux": {  "Caracteristic": "SAG",
  "Name": "Soin animaux"
    },
   "Suffocation": {  "Caracteristic": "CON",
  "Name": "Suffocation"
    },
   "Torture": {  "Caracteristic": "CON",
  "Name": "Torture"
    },
   "Tromperie": {  "Caracteristic": "CHA",
  "Name": "Tromperie"
    },
   "Utilisation d'objets magiques": {  "Caracteristic": "INT",
  "Name": "Utilisation d'objets magiques"
    },
   "Vigilance": {  "Caracteristic": "SAG",
  "Name": "Vigilance"
    }
 }</v>
      </c>
    </row>
    <row r="26" spans="1:3" ht="15" customHeight="1">
      <c r="A26" t="s">
        <v>3271</v>
      </c>
      <c r="B26" s="156" t="str">
        <f>CONCATENATE('Specialisation-capacities'!B47,'Specialisation-capacities'!B48)</f>
        <v>"BERSERKER-1":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"ROBBER-18": {"Capacities": []},
"A</v>
      </c>
      <c r="C26" t="str">
        <f t="shared" si="0"/>
        <v>"SpecialisationCapacities" : {
 "BERSERKER-1": {"Capacities": []},
"TOTEM_WARRIOR-1": {"Capacities": []},
"KNOWLEDGE_SCHOOL-1": {"Capacities": []},
"BRAVERY_SCHOOL-1": {"Capacities": []},
"DECEPTION_FIELD-1": {"Capacities": ["Bénédiction de l'escroc"]},
"WAR_FIELD-1": {"Capacities": ["Maîtrises supplémentaires", "Prêtre de guerre"]},
"LIGHT_FIELD-1": {"Capacities": ["Sort mineur supplémentaire", "Illumination protectrice"]},
"NATURE_FIELD-1": {"Capacities": ["Acolyte de la nature", "Maîtrise supplémentaire"]},
"KNOWLEDGE_FIELD-1": {"Capacities": ["Bénédictions du savoir"]},
"STORM_FIELD-1": {"Capacities": ["Maîtrises supplémentaires", "Fureur de l'ouragan"]},
"LIFE_FIELD-1": {"Capacities": ["Maîtrise supplémentaire", "Disciple de la vie"]},
"FORGE_FIELD-1": {"Capacities": ["Maîtrise supplémentaire", "Bénédiction de la forge"]},
"EARTH_GROUP-1": {"Capacities": []},
"MOON_GROUP-1": {"Capacities": []},
"DRAGON_BORN-1": {"Capacities": ["Résistance draconique"]},
"WILD_MAGIC-1": {"Capacities": ["Sursaut de magie sauvage", "Vague de chaos"]},
"CHAMPION-1": {"Capacities": []},
"WAR_MASTER-1": {"Capacities": ["Manœuvres"]},
"OCCULT_KNIGHT-1": {"Capacities": []},
"ABJURATION-1": {"Capacities": []},
"DIVINATION-1": {"Capacities": []},
"ENCHANTMENT-1": {"Capacities": []},
"EVOCATION-1": {"Capacities": []},
"ILLUSION-1": {"Capacities": []},
"INVOCATION-1": {"Capacities": []},
"NECROMANCY-1": {"Capacities": []},
"TRANSMUTATION-1": {"Capacities": []},
"OPENED_HAND_WAY-1": {"Capacities": []},
"SHADOW_WAY-1": {"Capacities": []},
"ELEMENTS_WAY-1": {"Capacities": []},
"DEVOTION-1": {"Capacities": ["Principes de Dévotion"]},
"OLD-1": {"Capacities": ["Principes des Anciens"]},
"REVENGE-1": {"Capacities": ["Principes de Vengeance"]},
"HUNTER-1": {"Capacities": []},
"BEAST_MASTER-1": {"Capacities": []},
"ASSASSIN-1": {"Capacities": []},
"ROBBER-1": {"Capacities": []},
"ARCANE_SWINDLER-1": {"Capacities": []},
"CONSPIRATOR-1": {"Capacities": []},
"ARCHFAIRY-1": {"Capacities": ["Présence féerique"]},
"FIENDISH-1": {"Capacities": ["Bénédiction du ténébreux"]},
"GREAT_OLD-1": {"Capacities": ["Esprit éveillé"]},
"BERSERKER-2": {"Capacities": []},
"TOTEM_WARRIOR-2": {"Capacities": []},
"KNOWLEDGE_SCHOOL-2": {"Capacities": []},
"BRAVERY_SCHOOL-2": {"Capacities": []},
"DECEPTION_FIELD-2": {"Capacities": ["Canalisation d’énergie divine : invocation de duplicata"]},
"WAR_FIELD-2": {"Capacities": ["Canalisation d’énergie divine : frappe guidée"]},
"LIGHT_FIELD-2": {"Capacities": ["Canalisation d’énergie divine : radiance de l'aube"]},
"NATURE_FIELD-2": {"Capacities": ["Canalisation d’énergie divine : charme des animaux et des plantes"]},
"KNOWLEDGE_FIELD-2": {"Capacities": ["Canalisation d’énergie divine : connaissances du passé"]},
"STORM_FIELD-2": {"Capacities": ["Canalisation d’énergie divine : colère destructrice"]},
"LIFE_FIELD-2": {"Capacities": ["Canalisation d’énergie divine : préservation de la vie"]},
"FORGE_FIELD-2": {"Capacities": ["Canalisation d'énergie divine : bénédiction de l'artisan"]},
"EARTH_GROUP-2": {"Capacities": ["Sort mineur supplémentaire", "Récupération naturelle"]},
"MOON_GROUP-2": {"Capacities": ["Forme sauvage de combat", "Formes du cercle"]},
"DRAGON_BORN-2": {"Capacities": []},
"WILD_MAGIC-2": {"Capacities": []},
"CHAMPION-2": {"Capacities": []},
"WAR_MASTER-2": {"Capacities": []},
"OCCULT_KNIGHT-2": {"Capacities": []},
"ABJURATION-2": {"Capacities": ["Abjurateur érudit", "Protection arcanique"]},
"DIVINATION-2": {"Capacities": ["Devin érudit", "Présage"]},
"ENCHANTMENT-2": {"Capacities": ["Enchanteur érudit", "Regard hypnotique"]},
"EVOCATION-2": {"Capacities": ["Évocateur érudit", "Façonneur de sorts"]},
"ILLUSION-2": {"Capacities": ["Illusionniste érudit", "Illusion mineure améliorée"]},
"INVOCATION-2": {"Capacities": ["Invocateur érudit", "Invocation mineure"]},
"NECROMANCY-2": {"Capacities": ["Nécromancien érudit", "Sinistre moisson"]},
"TRANSMUTATION-2": {"Capacities": ["Transmutateur érudit", "Alchimie mineure"]},
"OPENED_HAND_WAY-2": {"Capacities": []},
"SHADOW_WAY-2": {"Capacities": []},
"ELEMENTS_WAY-2": {"Capacities": []},
"DEVOTION-2": {"Capacities": []},
"OLD-2": {"Capacities": []},
"REVENGE-2": {"Capacities": []},
"HUNTER-2": {"Capacities": []},
"BEAST_MASTER-2": {"Capacities": []},
"ASSASSIN-2": {"Capacities": []},
"ROBBER-2": {"Capacities": []},
"ARCANE_SWINDLER-2": {"Capacities": []},
"CONSPIRATOR-2": {"Capacities": []},
"ARCHFAIRY-2": {"Capacities": []},
"FIENDISH-2": {"Capacities": []},
"GREAT_OLD-2": {"Capacities": []},
"BERSERKER-3": {"Capacities": ["Frénésie"]},
"TOTEM_WARRIOR-3": {"Capacities": ["Quêteur spirituel", "Esprit totem"]},
"KNOWLEDGE_SCHOOL-3": {"Capacities": ["Maîtrises supplémentaires", "Mots cinglants"]},
"BRAVERY_SCHOOL-3": {"Capacities": ["Maîtrises supplémentaires", "Inspiration martiale"]},
"DECEPTION_FIELD-3": {"Capacities": []},
"WAR_FIELD-3": {"Capacities": []},
"LIGHT_FIELD-3": {"Capacities": []},
"NATURE_FIELD-3": {"Capacities": []},
"KNOWLEDGE_FIELD-3": {"Capacities": []},
"STORM_FIELD-3": {"Capacities": []},
"LIFE_FIELD-3": {"Capacities": []},
"FORGE_FIELD-3": {"Capacities": []},
"EARTH_GROUP-3": {"Capacities": ["Sorts de cercle"]},
"MOON_GROUP-3": {"Capacities": []},
"DRAGON_BORN-3": {"Capacities": []},
"WILD_MAGIC-3": {"Capacities": []},
"CHAMPION-3": {"Capacities": ["Critique amélioré"]},
"WAR_MASTER-3": {"Capacities": ["Supériorité au combat", "Étudiant de guerre"]},
"OCCULT_KNIGHT-3": {"Capacities": ["Incantations", "Lien avec une arme"]},
"ABJURATION-3": {"Capacities": []},
"DIVINATION-3": {"Capacities": []},
"ENCHANTMENT-3": {"Capacities": []},
"EVOCATION-3": {"Capacities": []},
"ILLUSION-3": {"Capacities": []},
"INVOCATION-3": {"Capacities": []},
"NECROMANCY-3": {"Capacities": []},
"TRANSMUTATION-3": {"Capacities": []},
"OPENED_HAND_WAY-3": {"Capacities": ["Technique de la main ouverte"]},
"SHADOW_WAY-3": {"Capacities": ["Arts de l'ombre"]},
"ELEMENTS_WAY-3": {"Capacities": ["Disciple des éléments", "Crochets du serpent de feu", "Façonnage de la rivière", "Fouet d'eau", "Frappe incandescente écrasante", "Lien élémentaire", "Poing de l'air", "Poing des quatre tonnerres", "Ruée des esprits du vent"]},
"DEVOTION-3": {"Capacities": ["Canalisation d'énergie divine"]},
"OLD-3": {"Capacities": ["Canalisation d'énergie divine"]},
"REVENGE-3": {"Capacities": ["Canalisation d'énergie divine"]},
"HUNTER-3": {"Capacities": ["Proie du chasseur"]},
"BEAST_MASTER-3": {"Capacities": ["Compagnon du rôdeur"]},
"ASSASSIN-3": {"Capacities": ["Maîtrises supplémentaires", "Assassinat"]},
"ROBBER-3": {"Capacities": ["Mains lestes", "Monte-en-l'air"]},
"ARCANE_SWINDLER-3": {"Capacities": ["Incantations", "Escamotage et main de mage"]},
"CONSPIRATOR-3": {"Capacities": ["Maître des intrigues", "Maître des tactiques"]},
"ARCHFAIRY-3": {"Capacities": []},
"FIENDISH-3": {"Capacities": []},
"GREAT_OLD-3": {"Capacities": []},
"BERSERKER-4": {"Capacities": []},
"TOTEM_WARRIOR-4": {"Capacities": []},
"KNOWLEDGE_SCHOOL-4": {"Capacities": []},
"BRAVERY_SCHOOL-4": {"Capacities": []},
"DECEPTION_FIELD-4": {"Capacities": []},
"WAR_FIELD-4": {"Capacities": []},
"LIGHT_FIELD-4": {"Capacities": []},
"NATURE_FIELD-4": {"Capacities": []},
"KNOWLEDGE_FIELD-4": {"Capacities": []},
"STORM_FIELD-4": {"Capacities": []},
"LIFE_FIELD-4": {"Capacities": []},
"FORGE_FIELD-4": {"Capacities": []},
"EARTH_GROUP-4": {"Capacities": []},
"MOON_GROUP-4": {"Capacities": []},
"DRAGON_BORN-4": {"Capacities": []},
"WILD_MAGIC-4": {"Capacities": []},
"CHAMPION-4": {"Capacities": []},
"WAR_MASTER-4": {"Capacities": []},
"OCCULT_KNIGHT-4": {"Capacities": []},
"ABJURATION-4": {"Capacities": []},
"DIVINATION-4": {"Capacities": []},
"ENCHANTMENT-4": {"Capacities": []},
"EVOCATION-4": {"Capacities": []},
"ILLUSION-4": {"Capacities": []},
"INVOCATION-4": {"Capacities": []},
"NECROMANCY-4": {"Capacities": []},
"TRANSMUTATION-4": {"Capacities": []},
"OPENED_HAND_WAY-4": {"Capacities": []},
"SHADOW_WAY-4": {"Capacities": []},
"ELEMENTS_WAY-4": {"Capacities": []},
"DEVOTION-4": {"Capacities": []},
"OLD-4": {"Capacities": []},
"REVENGE-4": {"Capacities": []},
"HUNTER-4": {"Capacities": []},
"BEAST_MASTER-4": {"Capacities": []},
"ASSASSIN-4": {"Capacities": []},
"ROBBER-4": {"Capacities": []},
"ARCANE_SWINDLER-4": {"Capacities": []},
"CONSPIRATOR-4": {"Capacities": []},
"ARCHFAIRY-4": {"Capacities": []},
"FIENDISH-4": {"Capacities": []},
"GREAT_OLD-4": {"Capacities": []},
"BERSERKER-5": {"Capacities": []},
"TOTEM_WARRIOR-5": {"Capacities": []},
"KNOWLEDGE_SCHOOL-5": {"Capacities": []},
"BRAVERY_SCHOOL-5": {"Capacities": []},
"DECEPTION_FIELD-5": {"Capacities": []},
"WAR_FIELD-5": {"Capacities": []},
"LIGHT_FIELD-5": {"Capacities": []},
"NATURE_FIELD-5": {"Capacities": []},
"KNOWLEDGE_FIELD-5": {"Capacities": []},
"STORM_FIELD-5": {"Capacities": []},
"LIFE_FIELD-5": {"Capacities": []},
"FORGE_FIELD-5": {"Capacities": []},
"EARTH_GROUP-5": {"Capacities": []},
"MOON_GROUP-5": {"Capacities": []},
"DRAGON_BORN-5": {"Capacities": []},
"WILD_MAGIC-5": {"Capacities": []},
"CHAMPION-5": {"Capacities": []},
"WAR_MASTER-5": {"Capacities": []},
"OCCULT_KNIGHT-5": {"Capacities": []},
"ABJURATION-5": {"Capacities": []},
"DIVINATION-5": {"Capacities": []},
"ENCHANTMENT-5": {"Capacities": []},
"EVOCATION-5": {"Capacities": []},
"ILLUSION-5": {"Capacities": []},
"INVOCATION-5": {"Capacities": []},
"NECROMANCY-5": {"Capacities": []},
"TRANSMUTATION-5": {"Capacities": []},
"OPENED_HAND_WAY-5": {"Capacities": []},
"SHADOW_WAY-5": {"Capacities": []},
"ELEMENTS_WAY-5": {"Capacities": []},
"DEVOTION-5": {"Capacities": []},
"OLD-5": {"Capacities": []},
"REVENGE-5": {"Capacities": []},
"HUNTER-5": {"Capacities": []},
"BEAST_MASTER-5": {"Capacities": []},
"ASSASSIN-5": {"Capacities": []},
"ROBBER-5": {"Capacities": []},
"ARCANE_SWINDLER-5": {"Capacities": []},
"CONSPIRATOR-5": {"Capacities": []},
"ARCHFAIRY-5": {"Capacities": []},
"FIENDISH-5": {"Capacities": []},
"GREAT_OLD-5": {"Capacities": []},
"BERSERKER-6": {"Capacities": ["Rage inébranlable"]},
"TOTEM_WARRIOR-6": {"Capacities": ["Aspect de la bête"]},
"KNOWLEDGE_SCHOOL-6": {"Capacities": ["Secrets magiques supplémentaires"]},
"BRAVERY_SCHOOL-6": {"Capacities": ["Attaque supplémentaire"]},
"DECEPTION_FIELD-6": {"Capacities": ["Canalisation d’énergie divine : linceul d'ombre"]},
"WAR_FIELD-6": {"Capacities": ["Canalisation d’énergie divine : bénédiction du dieu de la guerre"]},
"LIGHT_FIELD-6": {"Capacities": ["Illumination améliorée"]},
"NATURE_FIELD-6": {"Capacities": ["Atténuation des éléments"]},
"KNOWLEDGE_FIELD-6": {"Capacities": ["Canalisation d’énergie divine : lecture des pensées"]},
"STORM_FIELD-6": {"Capacities": ["Frappe de l'éclair"]},
"LIFE_FIELD-6": {"Capacities": ["Guérisseur béni"]},
"FORGE_FIELD-6": {"Capacities": ["Âme de la forge"]},
"EARTH_GROUP-6": {"Capacities": ["Traversée des terrains"]},
"MOON_GROUP-6": {"Capacities": ["Frappe primitive"]},
"DRAGON_BORN-6": {"Capacities": ["Affinité élémentaire"]},
"WILD_MAGIC-6": {"Capacities": ["Chance forcée"]},
"CHAMPION-6": {"Capacities": []},
"WAR_MASTER-6": {"Capacities": []},
"OCCULT_KNIGHT-6": {"Capacities": []},
"ABJURATION-6": {"Capacities": ["Transmission de protection"]},
"DIVINATION-6": {"Capacities": ["Expert en divination"]},
"ENCHANTMENT-6": {"Capacities": ["Charme instinctif"]},
"EVOCATION-6": {"Capacities": ["Sort mineur puissant"]},
"ILLUSION-6": {"Capacities": ["Illusions malléables"]},
"INVOCATION-6": {"Capacities": ["Transposition bénigne"]},
"NECROMANCY-6": {"Capacities": ["Serviteurs morts-vivants"]},
"TRANSMUTATION-6": {"Capacities": ["Pierre du transmutateur"]},
"OPENED_HAND_WAY-6": {"Capacities": ["Intégrité physique"]},
"SHADOW_WAY-6": {"Capacities": ["Pas de l'ombre"]},
"ELEMENTS_WAY-6": {"Capacities": ["Gong du sommet", "Poigne du vent du nord"]},
"DEVOTION-6": {"Capacities": []},
"OLD-6": {"Capacities": []},
"REVENGE-6": {"Capacities": []},
"HUNTER-6": {"Capacities": []},
"BEAST_MASTER-6": {"Capacities": []},
"ASSASSIN-6": {"Capacities": []},
"ROBBER-6": {"Capacities": []},
"ARCANE_SWINDLER-6": {"Capacities": []},
"CONSPIRATOR-6": {"Capacities": []},
"ARCHFAIRY-6": {"Capacities": ["Échappatoire brumeuse"]},
"FIENDISH-6": {"Capacities": ["Chance du ténébreux"]},
"GREAT_OLD-6": {"Capacities": ["Protection entropique"]},
"BERSERKER-7": {"Capacities": []},
"TOTEM_WARRIOR-7": {"Capacities": []},
"KNOWLEDGE_SCHOOL-7": {"Capacities": []},
"BRAVERY_SCHOOL-7": {"Capacities": []},
"DECEPTION_FIELD-7": {"Capacities": []},
"WAR_FIELD-7": {"Capacities": []},
"LIGHT_FIELD-7": {"Capacities": []},
"NATURE_FIELD-7": {"Capacities": []},
"KNOWLEDGE_FIELD-7": {"Capacities": []},
"STORM_FIELD-7": {"Capacities": []},
"LIFE_FIELD-7": {"Capacities": []},
"FORGE_FIELD-7": {"Capacities": []},
"EARTH_GROUP-7": {"Capacities": []},
"MOON_GROUP-7": {"Capacities": []},
"DRAGON_BORN-7": {"Capacities": []},
"WILD_MAGIC-7": {"Capacities": []},
"CHAMPION-7": {"Capacities": ["Athlète remarquable"]},
"WAR_MASTER-7": {"Capacities": ["Connaître son ennemi"]},
"OCCULT_KNIGHT-7": {"Capacities": ["Magie de guerre"]},
"ABJURATION-7": {"Capacities": []},
"DIVINATION-7": {"Capacities": []},
"ENCHANTMENT-7": {"Capacities": []},
"EVOCATION-7": {"Capacities": []},
"ILLUSION-7": {"Capacities": []},
"INVOCATION-7": {"Capacities": []},
"NECROMANCY-7": {"Capacities": []},
"TRANSMUTATION-7": {"Capacities": []},
"OPENED_HAND_WAY-7": {"Capacities": []},
"SHADOW_WAY-7": {"Capacities": []},
"ELEMENTS_WAY-7": {"Capacities": []},
"DEVOTION-7": {"Capacities": ["Aura de dévotion"]},
"OLD-7": {"Capacities": ["Aura de résistance"]},
"REVENGE-7": {"Capacities": ["Vengeur implacable"]},
"HUNTER-7": {"Capacities": ["Tactiques défensives"]},
"BEAST_MASTER-7": {"Capacities": ["Entraînement exceptionnel"]},
"ASSASSIN-7": {"Capacities": []},
"ROBBER-7": {"Capacities": []},
"ARCANE_SWINDLER-7": {"Capacities": []},
"CONSPIRATOR-7": {"Capacities": []},
"ARCHFAIRY-7": {"Capacities": []},
"FIENDISH-7": {"Capacities": []},
"GREAT_OLD-7": {"Capacities": []},
"BERSERKER-8": {"Capacities": []},
"TOTEM_WARRIOR-8": {"Capacities": []},
"KNOWLEDGE_SCHOOL-8": {"Capacities": []},
"BRAVERY_SCHOOL-8": {"Capacities": []},
"DECEPTION_FIELD-8": {"Capacities": ["Frappe divine"]},
"WAR_FIELD-8": {"Capacities": ["Frappe divine"]},
"LIGHT_FIELD-8": {"Capacities": ["Incantation puissante"]},
"NATURE_FIELD-8": {"Capacities": ["Frappe divine"]},
"KNOWLEDGE_FIELD-8": {"Capacities": ["Incantation puissante"]},
"STORM_FIELD-8": {"Capacities": ["Frappe divine"]},
"LIFE_FIELD-8": {"Capacities": ["Frappe divine"]},
"FORGE_FIELD-8": {"Capacities": ["Frappe divine"]},
"EARTH_GROUP-8": {"Capacities": []},
"MOON_GROUP-8": {"Capacities": []},
"DRAGON_BORN-8": {"Capacities": []},
"WILD_MAGIC-8": {"Capacities": []},
"CHAMPION-8": {"Capacities": []},
"WAR_MASTER-8": {"Capacities": []},
"OCCULT_KNIGHT-8": {"Capacities": []},
"ABJURATION-8": {"Capacities": []},
"DIVINATION-8": {"Capacities": []},
"ENCHANTMENT-8": {"Capacities": []},
"EVOCATION-8": {"Capacities": []},
"ILLUSION-8": {"Capacities": []},
"INVOCATION-8": {"Capacities": []},
"NECROMANCY-8": {"Capacities": []},
"TRANSMUTATION-8": {"Capacities": []},
"OPENED_HAND_WAY-8": {"Capacities": []},
"SHADOW_WAY-8": {"Capacities": []},
"ELEMENTS_WAY-8": {"Capacities": []},
"DEVOTION-8": {"Capacities": []},
"OLD-8": {"Capacities": []},
"REVENGE-8": {"Capacities": []},
"HUNTER-8": {"Capacities": []},
"BEAST_MASTER-8": {"Capacities": []},
"ASSASSIN-8": {"Capacities": []},
"ROBBER-8": {"Capacities": []},
"ARCANE_SWINDLER-8": {"Capacities": []},
"CONSPIRATOR-8": {"Capacities": []},
"ARCHFAIRY-8": {"Capacities": []},
"FIENDISH-8": {"Capacities": []},
"GREAT_OLD-8": {"Capacities": []},
"BERSERKER-9": {"Capacities": []},
"TOTEM_WARRIOR-9": {"Capacities": []},
"KNOWLEDGE_SCHOOL-9": {"Capacities": []},
"BRAVERY_SCHOOL-9": {"Capacities": []},
"DECEPTION_FIELD-9": {"Capacities": []},
"WAR_FIELD-9": {"Capacities": []},
"LIGHT_FIELD-9": {"Capacities": []},
"NATURE_FIELD-9": {"Capacities": []},
"KNOWLEDGE_FIELD-9": {"Capacities": []},
"STORM_FIELD-9": {"Capacities": []},
"LIFE_FIELD-9": {"Capacities": []},
"FORGE_FIELD-9": {"Capacities": []},
"EARTH_GROUP-9": {"Capacities": []},
"MOON_GROUP-9": {"Capacities": []},
"DRAGON_BORN-9": {"Capacities": []},
"WILD_MAGIC-9": {"Capacities": []},
"CHAMPION-9": {"Capacities": []},
"WAR_MASTER-9": {"Capacities": []},
"OCCULT_KNIGHT-9": {"Capacities": []},
"ABJURATION-9": {"Capacities": []},
"DIVINATION-9": {"Capacities": []},
"ENCHANTMENT-9": {"Capacities": []},
"EVOCATION-9": {"Capacities": []},
"ILLUSION-9": {"Capacities": []},
"INVOCATION-9": {"Capacities": []},
"NECROMANCY-9": {"Capacities": []},
"TRANSMUTATION-9": {"Capacities": []},
"OPENED_HAND_WAY-9": {"Capacities": []},
"SHADOW_WAY-9": {"Capacities": []},
"ELEMENTS_WAY-9": {"Capacities": []},
"DEVOTION-9": {"Capacities": []},
"OLD-9": {"Capacities": []},
"REVENGE-9": {"Capacities": []},
"HUNTER-9": {"Capacities": []},
"BEAST_MASTER-9": {"Capacities": []},
"ASSASSIN-9": {"Capacities": ["Expert en infiltration"]},
"ROBBER-9": {"Capacities": ["Discrétion suprême"]},
"ARCANE_SWINDLER-9": {"Capacities": ["Embuscade magique"]},
"CONSPIRATOR-9": {"Capacities": ["Manipulateur perspicace"]},
"ARCHFAIRY-9": {"Capacities": []},
"FIENDISH-9": {"Capacities": []},
"GREAT_OLD-9": {"Capacities": []},
"BERSERKER-10": {"Capacities": ["Présence intimidante"]},
"TOTEM_WARRIOR-10": {"Capacities": ["Marcheur spirituel"]},
"KNOWLEDGE_SCHOOL-10": {"Capacities": []},
"BRAVERY_SCHOOL-10": {"Capacities": []},
"DECEPTION_FIELD-10": {"Capacities": []},
"WAR_FIELD-10": {"Capacities": []},
"LIGHT_FIELD-10": {"Capacities": []},
"NATURE_FIELD-10": {"Capacities": []},
"KNOWLEDGE_FIELD-10": {"Capacities": []},
"STORM_FIELD-10": {"Capacities": []},
"LIFE_FIELD-10": {"Capacities": []},
"FORGE_FIELD-10": {"Capacities": []},
"EARTH_GROUP-10": {"Capacities": ["Protection de la nature"]},
"MOON_GROUP-10": {"Capacities": ["Forme sauvage élémentaire"]},
"DRAGON_BORN-10": {"Capacities": []},
"WILD_MAGIC-10": {"Capacities": []},
"CHAMPION-10": {"Capacities": ["Style de combat supplémentaire"]},
"WAR_MASTER-10": {"Capacities": ["Supériorité au combat améliorée"]},
"OCCULT_KNIGHT-10": {"Capacities": ["Frappe occulte"]},
"ABJURATION-10": {"Capacities": ["Abjuration améliorée"]},
"DIVINATION-10": {"Capacities": ["Troisième œil"]},
"ENCHANTMENT-10": {"Capacities": ["Partage d'enchantement"]},
"EVOCATION-10": {"Capacities": ["Évocation améliorée"]},
"ILLUSION-10": {"Capacities": ["Double illusoire"]},
"INVOCATION-10": {"Capacities": ["Invocateur concentré"]},
"NECROMANCY-10": {"Capacities": ["Résistance à la non-vie"]},
"TRANSMUTATION-10": {"Capacities": ["Métamorphe"]},
"OPENED_HAND_WAY-10": {"Capacities": []},
"SHADOW_WAY-10": {"Capacities": []},
"ELEMENTS_WAY-10": {"Capacities": []},
"DEVOTION-10": {"Capacities": []},
"OLD-10": {"Capacities": []},
"REVENGE-10": {"Capacities": []},
"HUNTER-10": {"Capacities": []},
"BEAST_MASTER-10": {"Capacities": []},
"ASSASSIN-10": {"Capacities": []},
"ROBBER-10": {"Capacities": []},
"ARCANE_SWINDLER-10": {"Capacities": []},
"CONSPIRATOR-10": {"Capacities": []},
"ARCHFAIRY-10": {"Capacities": ["Défenses séduisantes"]},
"FIENDISH-10": {"Capacities": ["Résistance fiélonne"]},
"GREAT_OLD-10": {"Capacities": ["Bouclier mental"]},
"BERSERKER-11": {"Capacities": []},
"TOTEM_WARRIOR-11": {"Capacities": []},
"KNOWLEDGE_SCHOOL-11": {"Capacities": []},
"BRAVERY_SCHOOL-11": {"Capacities": []},
"DECEPTION_FIELD-11": {"Capacities": []},
"WAR_FIELD-11": {"Capacities": []},
"LIGHT_FIELD-11": {"Capacities": []},
"NATURE_FIELD-11": {"Capacities": []},
"KNOWLEDGE_FIELD-11": {"Capacities": []},
"STORM_FIELD-11": {"Capacities": []},
"LIFE_FIELD-11": {"Capacities": []},
"FORGE_FIELD-11": {"Capacities": []},
"EARTH_GROUP-11": {"Capacities": []},
"MOON_GROUP-11": {"Capacities": []},
"DRAGON_BORN-11": {"Capacities": []},
"WILD_MAGIC-11": {"Capacities": []},
"CHAMPION-11": {"Capacities": []},
"WAR_MASTER-11": {"Capacities": []},
"OCCULT_KNIGHT-11": {"Capacities": []},
"ABJURATION-11": {"Capacities": []},
"DIVINATION-11": {"Capacities": []},
"ENCHANTMENT-11": {"Capacities": []},
"EVOCATION-11": {"Capacities": []},
"ILLUSION-11": {"Capacities": []},
"INVOCATION-11": {"Capacities": []},
"NECROMANCY-11": {"Capacities": []},
"TRANSMUTATION-11": {"Capacities": []},
"OPENED_HAND_WAY-11": {"Capacities": ["Tranquillité"]},
"SHADOW_WAY-11": {"Capacities": ["Linceul d'ombre"]},
"ELEMENTS_WAY-11": {"Capacities": ["Chevauchée du vent", "Flammes du phénix", "Forme brumeuse"]},
"DEVOTION-11": {"Capacities": []},
"OLD-11": {"Capacities": []},
"REVENGE-11": {"Capacities": []},
"HUNTER-11": {"Capacities": ["Attaques multiples"]},
"BEAST_MASTER-11": {"Capacities": ["Fureur bestiale"]},
"ASSASSIN-11": {"Capacities": []},
"ROBBER-11": {"Capacities": []},
"ARCANE_SWINDLER-11": {"Capacities": []},
"CONSPIRATOR-11": {"Capacities": []},
"ARCHFAIRY-11": {"Capacities": []},
"FIENDISH-11": {"Capacities": []},
"GREAT_OLD-11": {"Capacities": []},
"BERSERKER-12": {"Capacities": []},
"TOTEM_WARRIOR-12": {"Capacities": []},
"KNOWLEDGE_SCHOOL-12": {"Capacities": []},
"BRAVERY_SCHOOL-12": {"Capacities": []},
"DECEPTION_FIELD-12": {"Capacities": []},
"WAR_FIELD-12": {"Capacities": []},
"LIGHT_FIELD-12": {"Capacities": []},
"NATURE_FIELD-12": {"Capacities": []},
"KNOWLEDGE_FIELD-12": {"Capacities": []},
"STORM_FIELD-12": {"Capacities": []},
"LIFE_FIELD-12": {"Capacities": []},
"FORGE_FIELD-12": {"Capacities": []},
"EARTH_GROUP-12": {"Capacities": []},
"MOON_GROUP-12": {"Capacities": []},
"DRAGON_BORN-12": {"Capacities": []},
"WILD_MAGIC-12": {"Capacities": []},
"CHAMPION-12": {"Capacities": []},
"WAR_MASTER-12": {"Capacities": []},
"OCCULT_KNIGHT-12": {"Capacities": []},
"ABJURATION-12": {"Capacities": []},
"DIVINATION-12": {"Capacities": []},
"ENCHANTMENT-12": {"Capacities": []},
"EVOCATION-12": {"Capacities": []},
"ILLUSION-12": {"Capacities": []},
"INVOCATION-12": {"Capacities": []},
"NECROMANCY-12": {"Capacities": []},
"TRANSMUTATION-12": {"Capacities": []},
"OPENED_HAND_WAY-12": {"Capacities": []},
"SHADOW_WAY-12": {"Capacities": []},
"ELEMENTS_WAY-12": {"Capacities": []},
"DEVOTION-12": {"Capacities": []},
"OLD-12": {"Capacities": []},
"REVENGE-12": {"Capacities": []},
"HUNTER-12": {"Capacities": []},
"BEAST_MASTER-12": {"Capacities": []},
"ASSASSIN-12": {"Capacities": []},
"ROBBER-12": {"Capacities": []},
"ARCANE_SWINDLER-12": {"Capacities": []},
"CONSPIRATOR-12": {"Capacities": []},
"ARCHFAIRY-12": {"Capacities": []},
"FIENDISH-12": {"Capacities": []},
"GREAT_OLD-12": {"Capacities": []},
"BERSERKER-13": {"Capacities": []},
"TOTEM_WARRIOR-13": {"Capacities": []},
"KNOWLEDGE_SCHOOL-13": {"Capacities": []},
"BRAVERY_SCHOOL-13": {"Capacities": []},
"DECEPTION_FIELD-13": {"Capacities": []},
"WAR_FIELD-13": {"Capacities": []},
"LIGHT_FIELD-13": {"Capacities": []},
"NATURE_FIELD-13": {"Capacities": []},
"KNOWLEDGE_FIELD-13": {"Capacities": []},
"STORM_FIELD-13": {"Capacities": []},
"LIFE_FIELD-13": {"Capacities": []},
"FORGE_FIELD-13": {"Capacities": []},
"EARTH_GROUP-13": {"Capacities": []},
"MOON_GROUP-13": {"Capacities": []},
"DRAGON_BORN-13": {"Capacities": []},
"WILD_MAGIC-13": {"Capacities": []},
"CHAMPION-13": {"Capacities": []},
"WAR_MASTER-13": {"Capacities": []},
"OCCULT_KNIGHT-13": {"Capacities": []},
"ABJURATION-13": {"Capacities": []},
"DIVINATION-13": {"Capacities": []},
"ENCHANTMENT-13": {"Capacities": []},
"EVOCATION-13": {"Capacities": []},
"ILLUSION-13": {"Capacities": []},
"INVOCATION-13": {"Capacities": []},
"NECROMANCY-13": {"Capacities": []},
"TRANSMUTATION-13": {"Capacities": []},
"OPENED_HAND_WAY-13": {"Capacities": []},
"SHADOW_WAY-13": {"Capacities": []},
"ELEMENTS_WAY-13": {"Capacities": []},
"DEVOTION-13": {"Capacities": []},
"OLD-13": {"Capacities": []},
"REVENGE-13": {"Capacities": []},
"HUNTER-13": {"Capacities": []},
"BEAST_MASTER-13": {"Capacities": []},
"ASSASSIN-13": {"Capacities": ["Imposteur"]},
"ROBBER-13": {"Capacities": ["Utilisation des objets magiques"]},
"ARCANE_SWINDLER-13": {"Capacities": ["Escroc polyvalent"]},
"CONSPIRATOR-13": {"Capacities": ["Redirection"]},
"ARCHFAIRY-13": {"Capacities": []},
"FIENDISH-13": {"Capacities": []},
"GREAT_OLD-13": {"Capacities": []},
"BERSERKER-14": {"Capacities": ["Représailles"]},
"TOTEM_WARRIOR-14": {"Capacities": ["Lien totémique"]},
"KNOWLEDGE_SCHOOL-14": {"Capacities": ["Compétence hors pair"]},
"BRAVERY_SCHOOL-14": {"Capacities": ["Magie de combat"]},
"DECEPTION_FIELD-14": {"Capacities": []},
"WAR_FIELD-14": {"Capacities": []},
"LIGHT_FIELD-14": {"Capacities": []},
"NATURE_FIELD-14": {"Capacities": []},
"KNOWLEDGE_FIELD-14": {"Capacities": []},
"STORM_FIELD-14": {"Capacities": []},
"LIFE_FIELD-14": {"Capacities": []},
"FORGE_FIELD-14": {"Capacities": []},
"EARTH_GROUP-14": {"Capacities": ["Sanctuaire de la nature"]},
"MOON_GROUP-14": {"Capacities": ["Mille formes"]},
"DRAGON_BORN-14": {"Capacities": ["Ailes de dragon"]},
"WILD_MAGIC-14": {"Capacities": ["Chaos contrôlé"]},
"CHAMPION-14": {"Capacities": []},
"WAR_MASTER-14": {"Capacities": []},
"OCCULT_KNIGHT-14": {"Capacities": []},
"ABJURATION-14": {"Capacities": ["Résistance aux sorts"]},
"DIVINATION-14": {"Capacities": ["Présage supérieur"]},
"ENCHANTMENT-14": {"Capacities": ["Altération de la mémoire"]},
"EVOCATION-14": {"Capacities": ["Surcharge magique"]},
"ILLUSION-14": {"Capacities": ["Réalité illusoire"]},
"INVOCATION-14": {"Capacities": ["Invocations durables"]},
"NECROMANCY-14": {"Capacities": ["Contrôle des morts-vivants"]},
"TRANSMUTATION-14": {"Capacities": ["Maître transmutateur"]},
"OPENED_HAND_WAY-14": {"Capacities": []},
"SHADOW_WAY-14": {"Capacities": []},
"ELEMENTS_WAY-14": {"Capacities": []},
"DEVOTION-14": {"Capacities": []},
"OLD-14": {"Capacities": []},
"REVENGE-14": {"Capacities": []},
"HUNTER-14": {"Capacities": []},
"BEAST_MASTER-14": {"Capacities": []},
"ASSASSIN-14": {"Capacities": []},
"ROBBER-14": {"Capacities": []},
"ARCANE_SWINDLER-14": {"Capacities": []},
"CONSPIRATOR-14": {"Capacities": []},
"ARCHFAIRY-14": {"Capacities": ["Sombre délire"]},
"FIENDISH-14": {"Capacities": ["Traversée des enfers"]},
"GREAT_OLD-14": {"Capacities": ["Asservissement"]},
"BERSERKER-15": {"Capacities": []},
"TOTEM_WARRIOR-15": {"Capacities": []},
"KNOWLEDGE_SCHOOL-15": {"Capacities": []},
"BRAVERY_SCHOOL-15": {"Capacities": []},
"DECEPTION_FIELD-15": {"Capacities": []},
"WAR_FIELD-15": {"Capacities": []},
"LIGHT_FIELD-15": {"Capacities": []},
"NATURE_FIELD-15": {"Capacities": []},
"KNOWLEDGE_FIELD-15": {"Capacities": []},
"STORM_FIELD-15": {"Capacities": []},
"LIFE_FIELD-15": {"Capacities": []},
"FORGE_FIELD-15": {"Capacities": []},
"EARTH_GROUP-15": {"Capacities": []},
"MOON_GROUP-15": {"Capacities": []},
"DRAGON_BORN-15": {"Capacities": []},
"WILD_MAGIC-15": {"Capacities": []},
"CHAMPION-15": {"Capacities": ["Critique supérieur"]},
"WAR_MASTER-15": {"Capacities": ["Implacable"]},
"OCCULT_KNIGHT-15": {"Capacities": ["Charge arcanique"]},
"ABJURATION-15": {"Capacities": []},
"DIVINATION-15": {"Capacities": []},
"ENCHANTMENT-15": {"Capacities": []},
"EVOCATION-15": {"Capacities": []},
"ILLUSION-15": {"Capacities": []},
"INVOCATION-15": {"Capacities": []},
"NECROMANCY-15": {"Capacities": []},
"TRANSMUTATION-15": {"Capacities": []},
"OPENED_HAND_WAY-15": {"Capacities": []},
"SHADOW_WAY-15": {"Capacities": []},
"ELEMENTS_WAY-15": {"Capacities": []},
"DEVOTION-15": {"Capacities": ["Pureté de l'esprit"]},
"OLD-15": {"Capacities": ["Sentinelle immortelle"]},
"REVENGE-15": {"Capacities": ["Âme vengeresse"]},
"HUNTER-15": {"Capacities": ["Défense du chasseur supérieure"]},
"BEAST_MASTER-15": {"Capacities": ["Partage des sorts"]},
"ASSASSIN-15": {"Capacities": []},
"ROBBER-15": {"Capacities": []},
"ARCANE_SWINDLER-15": {"Capacities": []},
"CONSPIRATOR-15": {"Capacities": []},
"ARCHFAIRY-15": {"Capacities": []},
"FIENDISH-15": {"Capacities": []},
"GREAT_OLD-15": {"Capacities": []},
"BERSERKER-16": {"Capacities": []},
"TOTEM_WARRIOR-16": {"Capacities": []},
"KNOWLEDGE_SCHOOL-16": {"Capacities": []},
"BRAVERY_SCHOOL-16": {"Capacities": []},
"DECEPTION_FIELD-16": {"Capacities": []},
"WAR_FIELD-16": {"Capacities": []},
"LIGHT_FIELD-16": {"Capacities": []},
"NATURE_FIELD-16": {"Capacities": []},
"KNOWLEDGE_FIELD-16": {"Capacities": []},
"STORM_FIELD-16": {"Capacities": []},
"LIFE_FIELD-16": {"Capacities": []},
"FORGE_FIELD-16": {"Capacities": []},
"EARTH_GROUP-16": {"Capacities": []},
"MOON_GROUP-16": {"Capacities": []},
"DRAGON_BORN-16": {"Capacities": []},
"WILD_MAGIC-16": {"Capacities": []},
"CHAMPION-16": {"Capacities": []},
"WAR_MASTER-16": {"Capacities": []},
"OCCULT_KNIGHT-16": {"Capacities": []},
"ABJURATION-16": {"Capacities": []},
"DIVINATION-16": {"Capacities": []},
"ENCHANTMENT-16": {"Capacities": []},
"EVOCATION-16": {"Capacities": []},
"ILLUSION-16": {"Capacities": []},
"INVOCATION-16": {"Capacities": []},
"NECROMANCY-16": {"Capacities": []},
"TRANSMUTATION-16": {"Capacities": []},
"OPENED_HAND_WAY-16": {"Capacities": []},
"SHADOW_WAY-16": {"Capacities": []},
"ELEMENTS_WAY-16": {"Capacities": []},
"DEVOTION-16": {"Capacities": []},
"OLD-16": {"Capacities": []},
"REVENGE-16": {"Capacities": []},
"HUNTER-16": {"Capacities": []},
"BEAST_MASTER-16": {"Capacities": []},
"ASSASSIN-16": {"Capacities": []},
"ROBBER-16": {"Capacities": []},
"ARCANE_SWINDLER-16": {"Capacities": []},
"CONSPIRATOR-16": {"Capacities": []},
"ARCHFAIRY-16": {"Capacities": []},
"FIENDISH-16": {"Capacities": []},
"GREAT_OLD-16": {"Capacities": []},
"BERSERKER-17": {"Capacities": []},
"TOTEM_WARRIOR-17": {"Capacities": []},
"KNOWLEDGE_SCHOOL-17": {"Capacities": []},
"BRAVERY_SCHOOL-17": {"Capacities": []},
"DECEPTION_FIELD-17": {"Capacities": ["Duplicata amélioré"]},
"WAR_FIELD-17": {"Capacities": ["Avatar de bataille"]},
"LIGHT_FIELD-17": {"Capacities": ["Halo de lumière"]},
"NATURE_FIELD-17": {"Capacities": ["Maître de la nature"]},
"KNOWLEDGE_FIELD-17": {"Capacities": ["Visions du passé"]},
"STORM_FIELD-17": {"Capacities": ["Fils de la tempête"]},
"LIFE_FIELD-17": {"Capacities": ["Guérison suprême"]},
"FORGE_FIELD-17": {"Capacities": ["Saint de la forge et du feu"]},
"EARTH_GROUP-17": {"Capacities": []},
"MOON_GROUP-17": {"Capacities": []},
"DRAGON_BORN-17": {"Capacities": []},
"WILD_MAGIC-17": {"Capacities": []},
"CHAMPION-17": {"Capacities": []},
"WAR_MASTER-17": {"Capacities": []},
"OCCULT_KNIGHT-17": {"Capacities": []},
"ABJURATION-17": {"Capacities": []},
"DIVINATION-17": {"Capacities": []},
"ENCHANTMENT-17": {"Capacities": []},
"EVOCATION-17": {"Capacities": []},
"ILLUSION-17": {"Capacities": []},
"INVOCATION-17": {"Capacities": []},
"NECROMANCY-17": {"Capacities": []},
"TRANSMUTATION-17": {"Capacities": []},
"OPENED_HAND_WAY-17": {"Capacities": ["Paume frémissante"]},
"SHADOW_WAY-17": {"Capacities": ["Opportuniste"]},
"ELEMENTS_WAY-17": {"Capacities": ["Défense de la montagne éternelle", "Rivière de la flamme affamée", "Souffle de l'hiver", "Vague de terre grondante"]},
"DEVOTION-17": {"Capacities": []},
"OLD-17": {"Capacities": []},
"REVENGE-17": {"Capacities": []},
"HUNTER-17": {"Capacities": []},
"BEAST_MASTER-17": {"Capacities": []},
"ASSASSIN-17": {"Capacities": ["Frappe mortelle"]},
"ROBBER-17": {"Capacities": ["Réflexes de voleur"]},
"ARCANE_SWINDLER-17": {"Capacities": ["Voleur de sorts"]},
"CONSPIRATOR-17": {"Capacities": ["Âme de trompeur"]},
"ARCHFAIRY-17": {"Capacities": []},
"FIENDISH-17": {"Capacities": []},
"GREAT_OLD-17": {"Capacities": []},
"BERSERKER-18": {"Capacities": []},
"TOTEM_WARRIOR-18": {"Capacities": []},
"KNOWLEDGE_SCHOOL-18": {"Capacities": []},
"BRAVERY_SCHOOL-18": {"Capacities": []},
"DECEPTION_FIELD-18": {"Capacities": []},
"WAR_FIELD-18": {"Capacities": []},
"LIGHT_FIELD-18": {"Capacities": []},
"NATURE_FIELD-18": {"Capacities": []},
"KNOWLEDGE_FIELD-18": {"Capacities": []},
"STORM_FIELD-18": {"Capacities": []},
"LIFE_FIELD-18": {"Capacities": []},
"FORGE_FIELD-18": {"Capacities": []},
"EARTH_GROUP-18": {"Capacities": []},
"MOON_GROUP-18": {"Capacities": []},
"DRAGON_BORN-18": {"Capacities": ["Présence draconique"]},
"WILD_MAGIC-18": {"Capacities": ["Bombardement de sort"]},
"CHAMPION-18": {"Capacities": ["Survivant"]},
"WAR_MASTER-18": {"Capacities": []},
"OCCULT_KNIGHT-18": {"Capacities": ["Magie de guerre améliorée"]},
"ABJURATION-18": {"Capacities": []},
"DIVINATION-18": {"Capacities": []},
"ENCHANTMENT-18": {"Capacities": []},
"EVOCATION-18": {"Capacities": []},
"ILLUSION-18": {"Capacities": []},
"INVOCATION-18": {"Capacities": []},
"NECROMANCY-18": {"Capacities": []},
"TRANSMUTATION-18": {"Capacities": []},
"OPENED_HAND_WAY-18": {"Capacities": []},
"SHADOW_WAY-18": {"Capacities": []},
"ELEMENTS_WAY-18": {"Capacities": []},
"DEVOTION-18": {"Capacities": []},
"OLD-18": {"Capacities": []},
"REVENGE-18": {"Capacities": []},
"HUNTER-18": {"Capacities": []},
"BEAST_MASTER-18": {"Capacities": []},
"ASSASSIN-18": {"Capacities": []},
"RO</v>
      </c>
    </row>
    <row r="27" spans="1:3" ht="15" customHeight="1">
      <c r="A27" t="s">
        <v>2923</v>
      </c>
      <c r="B27" s="156" t="str">
        <f>Classes!I60</f>
        <v>"BERSERKER":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v>
      </c>
      <c r="C27" t="str">
        <f t="shared" si="0"/>
        <v>"Specialisations" : {
 "BERSERKER":  {
 "Code" : "BERSERKER",
 "Class" : "BARBARIAN",
 "Name" : "Voie du berserker",
  "ACBonus" : 0,
 "Description" : "Pour bon nombre de barbares, la rage est le moyen d'atteindre un but, ce but étant la violence. La voie du berserker est une voie de fureur débridée, poisseuse de sang. En entrant en rage de berserker, vous êtes électrisé par le chaos de la bataille, faisant fi de votre sécurité et de votre bien-être."
  },
"TOTEM_WARRIOR":  {
 "Code" : "TOTEM_WARRIOR",
 "Class" : "BARBARIAN",
 "Name" : "Voie du guerrier totem",
  "ACBonus" : 0,
 "Description" : "La voie du guerrier totem est un parcours spirituel, étant donné que le barbare accepte un esprit animal comme guide, protecteur et source d'inspiration. En plein bataille, votre esprit totem vous imprègne de pouvoirs surnaturels, distillant de l'essence magique dans votre rage. La plupart des tribus barbares utilise un animal totem comme signe d'appartenance à un clan particulier. Dans ce cas-là, il est rare pour un individu d'avoir plus d'un esprit-animal totem, bien qu'il existe des exceptions."
  },
"KNOWLEDGE_SCHOOL":  {
 "Code" : "KNOWLEDGE_SCHOOL",
 "Class" : "BARD",
 "Name" : "Collège du savoir",
  "ACBonus" : 0,
 "Description" : "Les bardes du collège du savoir savent quelque chose sur tout, collectant des morceaux de connaissances à partir de sources aussi diverses que d'anciens livres ou des contes de paysans. Qu'ils chantent des ballades populaires dans les tavernes ou qu'ils composent dans les cours royales, ces bardes utilisent leurs dons pour tenir le public en haleine. Lorsque les applaudissements s'apaisent, les membres du public pourraient se questionner sur la véracité de ce qu'ils tenaient pour vrai, de leur foi pour la religion du temple local jusqu'à leur fidélité au roi. La loyauté de ces bardes réside dans la poursuite de la beauté et de la vérité, et non pas dans la fidélité à un monarque ou aux principes d'une divinité. Un noble qui conserve un tel barde comme héraut ou conseiller sait que le barde préférera être honnête que politicien. Les membres du collège se réunissent dans des bibliothèques et parfois dans de vrais collèges, avec des salles de classe et des dortoirs, afin de partager leur savoir avec les autres. Ils se rencontrent également lors de festivals ou d'affaires d'état, où ils peuvent mettre à jour des corruptions, démêler des mensonges ou bien encore se moquer de certaines figures de l'autorité."
  },
"BRAVERY_SCHOOL":  {
 "Code" : "BRAVERY_SCHOOL",
 "Class" : "BARD",
 "Name" : "Collège de la vaillance",
  "ACBonus" : 0,
 "Description" : "Les bardes du collège de la vaillance sont d'hardis poètes dont les contes perpétuent la mémoire des grands héros du passé et inspirent la nouvelle génération. Ces bardes se réunissent dans des prés ou autour de grands feux de joie pour chanter les actes des puissants, passés et présents. Ils parcourent le monde pour être témoin de grands événements et s'assurer que la mémoire de ces événements ne s’efface pas de ce monde. Avec leurs chansons, ils inspirent les autres pour qu'ils atteignent les mêmes sommets que les héros d’autres fois."
  },
"DECEPTION_FIELD":  {
 "Code" : "DECEPTION_FIELD",
 "Class" : "CLERK",
 "Name" : "Domaine de la duperie",
  "ACBonus" : 0,
 "Description" : "Les dieux de la duperie (comme Tymora, Beshaba, Olidammara, le Voyageur, Garl Brilledor et Loki) sont des fauteurs de troubles et des instigateurs qui représentent un défi constant à l'ordre accepté parmi les dieux et les mortels. Ils sont les patrons des voleurs, des canailles, des joueurs, des rebelles et des libérateurs. Leurs clercs sont une force perturbatrice, se moquant de tyrans, volant les riches, libérant les captifs, et bafouant les traditions. Ils préfèrent le subterfuge, les farces, la tromperie et le vol plutôt qu'une confrontation directe."
  },
"WAR_FIELD":  {
 "Code" : "WAR_FIELD",
 "Class" : "CLERK",
 "Name" : "Domaine de la guerre",
  "ACBonus" : 0,
 "Description" : "La guerre se manifeste de plusieurs façons. Elle peut transformer des personnes ordinaires en héros. Elle peut être horrible et désespérée, avec des actes de cruautés et de couardises éclipsant les instants d’excellence et de courage. Dans tous les cas, les dieux de la guerre observent les guerriers et les récompensent pour leurs actes glorieux. Les clercs de ces dieux excellent au combat et sont source d’inspiration pour participer à de bons combats ou pour offrir des actes de violence en tant que prières. Les dieux de la guerre sont des champions de l’honneur et de la chevalerie (comme par exemple Torm, Heironeous et Kiri-Jolith), les dieux de la destruction ou du pillage (comme Erythnul, la Furie, Gruumsh et Ares) et les dieux de la conquête ou de la domination (comme Baine, Hector et Maglubiyet). D’autres dieux de la guerre (comme Tempus, Nike et Nuada) observent une plus grande neutralité, promouvant la guerre dans toutes ces manifestations et supportant les guerriers dans toutes les circonstances."
  },
"LIGHT_FIELD":  {
 "Code" : "LIGHT_FIELD",
 "Class" : "CLERK",
 "Name" : "Domaine de la lumière",
  "ACBonus" : 0,
 "Description" : "Les dieux de la lumière (y compris Helm, Lathandre, Pholtus, Branchala, la Flamme d'argent, Bélénus, Apollo et Ré-Horakhty) promeuvent les idéaux de renaissance et de renouveau, de vérité, de vigilance et de beauté, souvent en utilisant le symbole du soleil. Certains de ces dieux sont dépeints comme le soleil lui-même ou comme le conducteur du char qui guide le soleil à travers le ciel. D'autres sont d'inlassables sentinelles dont les yeux percent chaque ombre et voient à travers toutes les tromperies. Certains sont des divinités de la beauté et des artistes, qui enseignent que l'art est un véhicule ou l'amélioration de l'âme. Les clercs d'un dieu de la lumière sont des âmes éclairées infusés par l'éclat et la puissance de la vision perspicace de leurs dieux, et chargés de chasser les mensonges et de brûler les ténèbres."
  },
"NATURE_FIELD":  {
 "Code" : "NATURE_FIELD",
 "Class" : "CLERK",
 "Name" : "Domaine de la nature",
  "ACBonus" : 0,
 "Description" : "Les dieux de la nature sont aussi variés que le monde naturel lui-même, qu'ils soient d'impénétrables dieux des forêts profondes (comme Sylvanus, Obad-Hai, Kislev, Balinor et Pan) ou des divinités amicales associées à des sources ou des bosquets (comme Eldath) particuliers. Les druides vénèrent la nature dans son ensemble et peuvent servir l'une de ces divinités, pratiquant des rites mystérieux et récitant des prières anciennes dans leur propre langue secrète. Mais beaucoup de ces dieux ont aussi des clercs, des champions qui prennent un rôle plus actif dans la promotion des intérêts d'un dieu de la nature en particulier. Ces clercs peuvent chasser les monstres maléfiques qui dépouillent les forêts, bénir la récolte des fidèles, ou dépérir les cultures de ceux qui mettent en colère leurs dieux."
  },
"KNOWLEDGE_FIELD":  {
 "Code" : "KNOWLEDGE_FIELD",
 "Class" : "CLERK",
 "Name" : "Domaine du savoir",
  "ACBonus" : 0,
 "Description" : "Les dieux du savoir (comme Oghma, Boccob, Giléan, Auréon et Thoth) estiment l’apprentissage et la compréhension au-dessus de tout. Certains enseignent que le savoir doit être regroupé et partagé dans des bibliothèques ou des universités, ou encouragent la pratique de la fabrication et l'inventivité. Certaines divinités accumulent les savoirs et les garde secrètes pour elles-mêmes. D'autres promettent à leurs suivants qu’ils obtiendront une puissance phénoménale en découvrant les secrets du multivers. Les suivants de ces dieux étudient les traditions, collectent de vieux ouvrages, s’aventurent dans les lieux les plus secrets et apprennent tout ce qu’ils peuvent. Certains dieux du savoir qui encouragent la pratique de la fabrication et de l’invention incluent certaines divinités des forgerons telles que Gond, Réorx, Onatar, Moradin, Hephaestus et Goibhniu."
  },
"STORM_FIELD":  {
 "Code" : "STORM_FIELD",
 "Class" : "CLERK",
 "Name" : "Domaine de la tempête",
  "ACBonus" : 0,
 "Description" : "Les dieux dont les domaines incluent celui de la tempête (comme Talos, Umberlie, Kord, Zéboim, le Dévoreur, Zeus et Thor) gouvernent les orages, la mer et le ciel. Parmi eux, on compte les dieux de la foudre et du tonnerre, les dieux des tremblements de terre, quelques dieux du feu et certains dieux de la violence, de la force physique et du courage. Dans le panthéon des marins, les dieux de ce domaine sont les divinités des océans ainsi que les saints patrons des marins. Les dieux des tempêtes envoient leurs clercs pour insuffler la peur parmi la populace, pour les maintenir dans le chemin de la vertu ou pour les encourager à offrir des sacrifices afin d’apaiser la colère divine."
  },
"LIFE_FIELD":  {
 "Code" : "LIFE_FIELD",
 "Class" : "CLERK",
 "Name" : "Domaine de la vie",
  "ACBonus" : 0,
 "Description" : "Le domaine de la vie se concentre sur l'énergie positive vibrante, une des forces fondamentales de l'univers, qui soutient toute vie. Les dieux de la vie promeuvent la vitalité et la santé, soignent les malades et les blessés, prennent soin des personnes dans le besoin, et chassent les forces de la mort et les morts-vivants. Presque toute divinité non mauvaise peut prétendre avoir une influence sur ce domaine, en particulier les divinités agricoles (comme Chauntéa, Arawai et Déméter), les dieux du soleil (comme Lathandre, Pelor et Re-Horakhty), de la guérison ou de l'endurance (comme Ilmater, Mishakal, Apollo et Diancecht), ou bien encore les dieux du foyer ou de la communauté (comme Hestia, Hathor et Boldrei)."
  },
"FORGE_FIELD":  {
 "Code" : "FORGE_FIELD",
 "Class" : "CLERK",
 "Name" : "Domaine de la forge",
  "ACBonus" : 0,
 "Description" : "Les dieux de la forge sont les patrons des artisans qui travaillent le métal, de l'humble maréchal-ferrant qui approvisionne un village en fers-à-cheval au puissant artisan elfe dont les flèches en mithril à pointe de diamant ont défait des seigneurs démons. Les dieux de la forge enseignent que, par la patience et un ouvrage assidu, même un bloc du métal des plus durs peut être façonné en un objet d'une grande beauté. Les clercs de ces divinités partent en quête d'objets tombés aux mains des forces des ténèbres, libèrent des mines tombées aux mains d'orques, et recherchent les matériaux merveilleux nécessaires à la création de puissants objets magiques. Les suivants de ces dieux tirent une grande fierté de leur labeur et tendent à créer et porter des armures lourdes et des armes puissantes pour se protéger. Les divinités de ce domaine sont Gond, Reorx, Onatar, Moradin, Hepaestus et Goibhniu, entre autres."
  },
"EARTH_GROUP":  {
 "Code" : "EARTH_GROUP",
 "Class" : "DRUID",
 "Name" : "Cercle de la terre",
  "ACBonus" : 0,
 "Description" : "Le cercle de la terre est constitué de mystiques et de sages qui perpétuent des rites et d'anciens savoirs au travers d'une vaste tradition orale. Ces druides se rencontrent dans ces cercles d'arbres sacrés ou de pierres levées pour se chuchoter des secrets primordiaux en druidique. Les membres les plus sages du cercle officient, en tant que grands prêtres, dans les communautés qui respectent la Vieille Foi et servent de conseillers auprès de leurs dirigeants. En tant que membre de ce cercle, votre magie est influencée par la terre qui vous a vu initié aux rites mystérieux du cercle."
  },
"MOON_GROUP":  {
 "Code" : "MOON_GROUP",
 "Class" : "DRUID",
 "Name" : "Cercle de la lune",
  "ACBonus" : 0,
 "Description" : "Les druides du cercle de la lune sont les féroces gardiens du monde sauvage. Leur ordre se réunit lors des pleines lunes pour partager des informations et échanger des avis et avertissements. Ils fréquentent les plus profondes régions des territoires sauvages, où ils peuvent rester des semaines sans croiser le chemin d'une autre créature humanoïde, et encore moins d'un druide. Changeant comme la lune, un druide de ce cercle peut, une nuit, rôder silencieusement comme un chat, survoler la cime des arbres comme un aigle le jour suivant, et débouler au travers des broussailles sous forme d'ours pour chasser un monstre indésirable. Le druide a le monde sauvage dans le sang."
  },
"DRAGON_BORN":  {
 "Code" : "DRAGON_BORN",
 "Class" : "SORCERER",
 "Name" : "Lignée draconique",
 "ACBonusArmor" : false, "ACBonus" : 3,
 "Description" : "Votre magie innée vient de la magie draconique qui a été mêlé avec votre sang ou celui de vos ancêtres. Le plus souvent, la généalogie des ensorceleurs de cette origine remonte jusqu'à un puissant ensorceleur des temps anciens qui a fait un pacte avec un dragon, ou qui pourrait même avoir un dragon comme parent. Certaines de ces lignées sont bien établies dans le monde, mais la plupart sont obscures. Tout ensorceleur donné pourrait être le premier d'une nouvelle lignée, à la suite d'un pacte ou d'une autre circonstance exceptionnelle."
  },
"WILD_MAGIC":  {
 "Code" : "WILD_MAGIC",
 "Class" : "SORCERER",
 "Name" : "Magie sauvage",
  "ACBonus" : 0,
 "Description" : "Votre magie innée provient des forces sauvages du chaos, à l'origine de l'ordre de la création. Vous pourriez avoir subit une exposition à une quelconque forme de magie brute, peut-être par le biais d'un portail vers Limbo, les Plans Élémentaires ou encore le mystérieux Royaume lointain. Peut-être avez-vous été béni par une puissante fée ou marqué par un démon. Ou votre magie pourrait être un don à la naissance sans aucune raison apparente. Quelle qu'en soit l'origine, cette magie chaotique vit en vous et ne demande qu'à sortir."
  },
"CHAMPION":  {
 "Code" : "CHAMPION",
 "Class" : "WARRIOR",
 "Name" : "Champion",
  "ACBonus" : 0,
 "Description" : "L'archétype du champion se concentre sur le développement du pouvoir physique brut pour parvenir à la perfection mortelle. Ceux qui se basent sur cet archétype combinent une formation rigoureuse et une excellence physique pour porter des coups dévastateurs."
  },
"WAR_MASTER":  {
 "Code" : "WAR_MASTER",
 "Class" : "WARRIOR",
 "Name" : "Maître de guerre",
  "ACBonus" : 0,
 "Description" : "Vous êtes un expert des manœuvres durant la bataille. Vous comptez sur la ruse et la prouesse pour vaincre vos ennemis. Une formation intense combinée à une attention constante vous propulse au combat. La victoire est un signe de plus de la suprématie martiale."
  },
"OCCULT_KNIGHT":  {
 "Code" : "OCCULT_KNIGHT",
 "Class" : "WARRIOR",
 "Name" : "Chevalier occulte",
  "ACBonus" : 0,
 "Description" : "L’archétype chevalier occulte combine la maîtrise martiale commune à tous les combattants avec une étude attentive de la magie. Les chevaliers occultes utilisent des techniques magiques similaires à celles pratiquées par les magiciens, et concentrent leurs études sur deux des huit écoles de magie : abjuration et évocation. Les sorts d’abjuration accordent une protection supplémentaire au chevalier occulte dans la bataille, et les sorts d'évocation infligent des dégâts à plusieurs ennemis à la fois, augmentant la portée du guerrier en combat. Ces chevaliers apprennent un nombre relativement restreint de sorts, ce qui leur permet de les mémoriser au lieu de les garder dans un grimoire."
  },
"ABJURATION":  {
 "Code" : "ABJURATION",
 "Class" : "MAGICIAN",
 "Name" : "Abjuration",
  "ACBonus" : 0,
 "Description" : "L'école d'abjuration se focalise sur la magie qui bloque, bannit ou protège. Les détracteurs de cette école disent que sa tradition porte sur le déni et la négation plutôt que sur l'affirmation positive. Vous comprenez, cependant, que mettre fin à des effets nocifs, protéger les faibles et bannir les mauvaises influences est tout sauf un vide philosophique. C'est une vocation fière et respectée. Appelés abjurateurs, les membres de cette école sont recherchés lorsque des esprits maléfiques requièrent un exorcisme, quand des lieux importants doivent être protégés contre l'espionnage magique, et quand des portails vers d'autres plans d'existence doivent être fermés."
  },
"DIVINATION":  {
 "Code" : "DIVINATION",
 "Class" : "MAGICIAN",
 "Name" : "Divination",
  "ACBonus" : 0,
 "Description" : "Les conseils d'un devin sont recherchés par la royauté comme par les roturiers, car tous cherchent à comprendre le passé, le présent et le futur. En tant que devin, vous vous efforcez de retirer les voiles de l'espace, du temps et de la conscience, afin de pouvoir voir clairement. Vous travaillez à maîtriser les sorts de discernement, de visualisation à distance, de connaissance surnaturelle et de prévoyance."
  },
"ENCHANTMENT":  {
 "Code" : "ENCHANTMENT",
 "Class" : "MAGICIAN",
 "Name" : "Enchantement",
  "ACBonus" : 0,
 "Description" : "En tant que membre de l'école d'enchantement, vous avez aiguisé votre capacité à séduire magiquement d'autres personnes et monstres. Certains enchanteurs sont des artisans de la paix qui ensorcellent le violent pour qu'il dépose les armes et charment le cruel pour sa miséricorde. D'autres sont des tyrans qui forcent par la magie les récalcitrants à leur service. Mais la plupart des enchanteurs se situent quelque part entre ces deux extrêmes."
  },
"EVOCATION":  {
 "Code" : "EVOCATION",
 "Class" : "MAGICIAN",
 "Name" : "Evocation",
  "ACBonus" : 0,
 "Description" : "Vous concentrez vos études sur la magie qui crée des effets élémentaires puissants telles qu'un froid glacial, une flamme brûlante, un roulement de tonnerre, une foudre qui crépite ou bien encore de l'acide brûlant. Certains évocateurs se font employer par les forces militaires, servant d'artillerie pour faire sauter les armées ennemies de loin. D'autres utilisent leurs pouvoirs spectaculaires pour protéger les faibles, tandis que d'autres servent leur propre intérêt comme des bandits, des aventuriers ou des tyrans en herbe."
  },
"ILLUSION":  {
 "Code" : "ILLUSION",
 "Class" : "MAGICIAN",
 "Name" : "Illusion",
  "ACBonus" : 0,
 "Description" : "Vous concentrez vos études sur la magie qui éblouit les sens, embrouille l'esprit et trompe même les plus sages. Votre magie est subtile, mais les illusions fabriquées par votre esprit vif rend réel ce qui semble impossible. Quelques illusionnistes, dont de nombreux gnomes magiciens, sont de petits filous qui n'utilisent leurs sorts que pour divertir. D'autres sont les plus sinistres maîtres de la tromperie, utilisant leurs illusions pour effrayer et tromper les autres afin d'obtenir un gain personnel."
  },
"INVOCATION":  {
 "Code" : "INVOCATION",
 "Class" : "MAGICIAN",
 "Name" : "Invocation",
  "ACBonus" : 0,
 "Description" : "En tant qu'invocateur, vous privilégiez les sorts qui produisent des objets et des créatures. Vous pouvez faire apparaître des nuages de brouillard mortels ou invoquer des créatures venues d'ailleurs pour se battre à votre place. Au fur et à mesure que votre maîtrise grandit, vous apprenez des sorts de transport et pouvez vous téléporter sur de grandes distances, voire même sur d'autres plans d'existence, en un instant."
  },
"NECROMANCY":  {
 "Code" : "NECROMANCY",
 "Class" : "MAGICIAN",
 "Name" : "Nécromancie ",
  "ACBonus" : 0,
 "Description" : "L'école de nécromancie explore les forces cosmiques de la vie, de la mort et de la non-vie. Si vous concentrez vos études sur cette tradition, vous apprendrez à manipuler l'énergie qui anime tous les êtres vivants. Plus tard, vous apprendrez même à détruire le corps d’une créature en absorbant sa force de vie, transformant l’énergie vitale en pouvoir magique que vous pouvez manipuler. La plupart des personnes voient des nécromanciens comme des personnes menaçantes, voire même infâmes, en raison de leur association avec le thème de la mort. Mais tous les nécromanciens ne sont pas mauvais, même si les forces qu'ils manipulent sont considérées comme tabou par beaucoup de sociétés."
  },
"TRANSMUTATION":  {
 "Code" : "TRANSMUTATION",
 "Class" : "MAGICIAN",
 "Name" : "Transmutation",
  "ACBonus" : 0,
 "Description" : "Vous êtes un étudiant des sorts qui modifient l'énergie et la matière. Pour vous, le monde n'est pas une chose fixe ; il est au contraire éminemment modifiable, et vous éprouvez un grand plaisir à être un agent de son changement. Vous maniez l'étoffe brute de la création et apprenez à modifier à la fois les formes physiques et les qualités mentales. Votre magie vous donne les outils pour devenir un forgeron sur la forge de la réalité. Certains transmutateurs sont des bricoleurs et des farceurs qui transforment les gens en crapauds et le cuivre en argent, pour le plaisir ou un occasionnel profit. D'autres poursuivent leurs études magiques avec un grand sérieux, cherchant à atteindre la puissance des dieux pour faire et défaire le monde."
  },
"OPENED_HAND_WAY":  {
 "Code" : "OPENED_HAND_WAY",
 "Class" : "MONK",
 "Name" : "Voie de la main ouverte",
  "ACBonus" : 0,
 "Description" : "Les moines de la voie de la main ouverte sont les maîtres ultimes du combat d'arts martiaux, qu'il soit à mains nues ou non. Ils apprennent des techniques pour pousser et faire tomber leurs opposants, manipulent le ki pour soigner leurs blessures, et pratiquent une méditation avancée qui les protège de tout dommage."
  },
"SHADOW_WAY":  {
 "Code" : "SHADOW_WAY",
 "Class" : "MONK",
 "Name" : "Voie de l'ombre",
  "ACBonus" : 0,
 "Description" : "Les moines de la voie de l'ombre suivent une tradition qui valorise la discrétion et les subterfuges. Ces moines peuvent être appelés des ninjas ou des danseurs fantômes, et ils servent en tant qu'espions ou assassins. Parfois, les membres d'un monastère ninja sont les membres d'une même famille, formant un clan soudé par la promesse de cacher et protéger les secrets de leur art et leurs missions. D'autres monastères ressemblent d'avantage à des guildes de voleurs, qui louent leurs services aux nobles, aux riches marchands, ou à n'importe qui capable de payer leurs honoraires. Peu regardant sur la méthode, les responsables de ces monastères comptent sur une obéissance aveugle de leurs élèves."
  },
"ELEMENTS_WAY":  {
 "Code" : "ELEMENTS_WAY",
 "Class" : "MONK",
 "Name" : "Voie des quatre éléments",
  "ACBonus" : 0,
 "Description" : "Vous suivez une tradition monastique qui vous apprend à exploiter les éléments. Lorsque vous concentrez votre ki, vous pouvez entrer en connexion avec les forces créatrices et plier les quatre éléments à votre volonté, les maniant comme de véritables extensions de votre propre corps. Certains membres de cette tradition se consacrent à un seul élément, mais d'autres combinent les éléments ensembles. De nombreux moines de cette tradition tatouent leur corps avec des représentations de leurs pouvoirs ki, dont les plus communes sont des dragons enroulés, mais aussi des phénix, des poissons, des plantes, des montagnes et des vagues auréolées d'écume."
  },
"DEVOTION":  {
 "Code" : "DEVOTION",
 "Class" : "PALADIN",
 "Name" : "Serment de dévotion",
  "ACBonus" : 0,
 "Description" : "Le serment de dévotion lie un paladin aux idéaux les plus élevés de la justice, de la vertu, et de l'ordre. Les cavaliers parfois appelés, chevaliers blancs, ou les guerriers saints, ces paladins rencontrent l'idéal du chevalier dans l'armure brillante, agissant avec l'honneur à la poursuite de la justice et du bien le plus grand. Ils se tiennent sur les niveaux les plus élevés de la conduite, et certains, pour le meilleur ou pour le pire, tiennent le reste du monde sur les mêmes normes. Beaucoup qui jurent ce serment sont consacrés aux dieux de la loi et du bien et emploient les principes d'un leur dieu comme mesure de leur dévotion. Ils tiennent les anges (les employés parfaits du bien) en tant que leurs idéaux, et incorporent des images d'ailes angéliques à leurs casques ou leurs bracelets."
  },
"OLD":  {
 "Code" : "OLD",
 "Class" : "PALADIN",
 "Name" : "Serment des anciens",
  "ACBonus" : 0,
 "Description" : "Le serment des Anciens est aussi vieux que la race des elfes et les rituels druidiques. Parfois appelés chevaliers fées, chevaliers verts ou chevaliers cornus, les paladins qui jurent ce serment jettent leurs sorts du côté de la lumière dans la lutte cosmique contre l'obscurité parce qu'ils aiment les choses belles et vivifiantes du monde, non nécessairement parce qu'ils croient aux principes d'honneur, de courage et de justice. Ils ornent leurs armures et habits avec des images de feuilles, de bois ou de fleurs, pour refléter leurs engagements à préserver la vie et la lumière dans le monde."
  },
"REVENGE":  {
 "Code" : "REVENGE",
 "Class" : "PALADIN",
 "Name" : "Serment de vengeance",
  "ACBonus" : 0,
 "Description" : "Le serment de Vengeance est un engagement solennel de punir ceux qui ont commis de graves crimes. Lorsque les forces du mal attaquent des villageois sans défense, quand tout un peuple se retourne contre la volonté des dieux, lorsque la guilde de voleurs devient trop puissante, quand un dragon saccage une campagne, dans des moments comme ceux-ci, des paladins se lèvent et font serment de vengeance pour rétablir ce qui a été défait. Pour ces paladins – parfois appelés vengeur ou chevalier noir – sont prêt à sacrifier leurs puretés pour promulguer la justice."
  },
"HUNTER":  {
 "Code" : "HUNTER",
 "Class" : "PROWLER",
 "Name" : "Chasseur",
  "ACBonus" : 0,
 "Description" : "Émuler l'archétype du chasseur signifie que vous acceptez votre rôle de rempart entre la civilisation et les terreurs de la nature sauvage. En prenant la voie du chasseur, vous apprenez des techniques spécialisées pour lutter contre les menaces que vous rencontrez, des ogres saccageurs et des hordes d'orques aux imposants géants et aux terrifiants dragons."
  },
"BEAST_MASTER":  {
 "Code" : "BEAST_MASTER",
 "Class" : "PROWLER",
 "Name" : "Maître des bêtes",
  "ACBonus" : 0,
 "Description" : "L'archétype maître des bêtes incarne la relation entre les races civilisées et les animaux du monde. Unis dans un même but, la bête et le rôdeur agissent de concert pour combattre les ennemis monstrueux qui menacent la civilisation autant que les étendues sauvages. Choisir l'archétype maître des bêtes signifie que vous vous engagez vers cet idéal pour agir en association avec un animal qui sera pour vous un compagnon et un ami."
  },
"ASSASSIN":  {
 "Code" : "ASSASSIN",
 "Class" : "WILY",
 "Name" : "Assassin",
  "ACBonus" : 0,
 "Description" : "Vous focalisez votre entrainement sur l'art de l'assassinat. Divers personnages choisissent cet archétype : tueurs sous contrat, espions, chasseurs de primes, et même certains religieux entraînés à cela pour exterminer les ennemis de leur divinité. Discrétion, poisons et déguisements vous aident à éliminer vos cibles avec une efficacité meurtrière."
  },
"ROBBER":  {
 "Code" : "ROBBER",
 "Class" : "WILY",
 "Name" : "Voleur",
  "ACBonus" : 0,
 "Description" : "Vous perfectionnez vos compétences dans les arts du larcin. Cambrioleurs, bandits, coupe-bourses et autres criminels suivent généralement cet archétype, de même que les roublards qui se considèrent eux-mêmes comme des chercheurs de trésors professionnels, des explorateurs ou des investigateurs. En plus d'améliorer votre agilité et votre furtivité, vous apprenez des compétences utiles pour pénétrer dans des ruines antiques, lire des langues inconnues ou utiliser des objets magiques que vous ne pourriez normalement pas employer."
  },
"ARCANE_SWINDLER":  {
 "Code" : "ARCANE_SWINDLER",
 "Class" : "WILY",
 "Name" : "Escroc arcanique",
  "ACBonus" : 0,
 "Description" : "Quelques roublards améliorent leurs compétences aiguisées en furtivité et agilité avec la magie, apprenant des tours d'enchantement et d'illusion. On trouve parmi eux des voleurs à la tire et des cambrioleurs, mais aussi des farceurs, des fauteurs de troubles et un nombre important d'aventuriers."
  },
"CONSPIRATOR":  {
 "Code" : "CONSPIRATOR",
 "Class" : "WILY",
 "Name" : "Conspirateur",
  "ACBonus" : 0,
 "Description" : "Vous mettez l'accent sur les personnes et sur l'influence et les secrets qu'ils ont. Beaucoup d'espions, de courtisans et de conspirateurs suivent cet archétype, menant une vie d'intrigues. Les mots sont aussi souvent vos armes que les poignards ou le poison, et les secrets et les faveurs sont parmi vos trésors préférés."
  },
"ARCHFAIRY":  {
 "Code" : "ARCHFAIRY",
 "Class" : "WIZARD",
 "Name" : "Archifée",
  "ACBonus" : 0,
 "Description" : "Votre patron est un seigneur ou une dame fée, une créature de légende qui détient des secrets oubliés d'une époque où les races mortelles n'étaient pas encore nées. Les motivations de cet être sont souvent impénétrables, parfois fantasques, et peuvent impliquer une envie d'acquérir plus de puissance magique ou la décantation de rancunes séculaires. Des exemples d'êtres de ce genre sont le Prince du givre ; la Reine de l'air et des ténèbres, souverainne de la Cour du Crépuscule ; Titania, de la Cour d'été ; son époux Obéron, le Seigneur vert ; Hyrsam le Prince des fous ; et d'anciennes guenaudes."
  },
"FIENDISH":  {
 "Code" : "FIENDISH",
 "Class" : "WIZARD",
 "Name" : "Fiélon",
  "ACBonus" : 0,
 "Description" : "Vous avez conclu un pacte avec un démon des plans inférieurs de l'existence, un être aux objectifs maléfiques, même si vous luttez contre ces objectifs. Ces êtres désirent la corruption ou la destruction de toutes choses, de vous y compris. Des fiélons assez puissants pour forger un pacte comprennent les seigneurs démons (CM) tels que Démogorgon, Orcus, Fraz'Urb-Luu et Baphomet ; des archidiables (LM) tels qu'Asmodée, Dispater, Méphistophélès et Bélial ; des diantrefosses et des balors particulièrement puissants ; et des ultroloths et autres seigneurs yugoloths."
  },
"GREAT_OLD":  {
 "Code" : "GREAT_OLD",
 "Class" : "WIZARD",
 "Name" : "Grand Ancien",
  "ACBonus" : 0,
 "Description" : "Votre patron est une entité mystérieuse dont la nature est tout à fait étrangère au tissu de la réalité. Il peut venir du Royaume lointain, l'espace au-delà de la réalité, ou peut être l'un des anciens dieux dont parlent les légendes. Ses motivations sont incompréhensibles au commun des mortels, et sa connaissance si ancienne et immense que même les plus grandes bibliothèques font pâles figures en comparaison avec les vastes secrets qu'il détient. Le Grand Ancien peut ne pas être au courant de votre existence ou vous être totalement indifférent, mais les secrets que vous avez appris vous permettent d'en tirer votre magie. Des entités de ce type comprennent Ghaunadar, Celui qui est tapis ; Tharizdun, le Dieu enchaîné ; Dendar, le Serpent de nuit ; Zargon, le Revenant ; le grand Cthulhu ; et d'autres êtres insondables."
  }
 }</v>
      </c>
    </row>
    <row r="28" spans="1:3" ht="15" customHeight="1">
      <c r="A28" t="s">
        <v>2809</v>
      </c>
      <c r="B28" s="156" t="str">
        <f>Sorts!L470</f>
        <v>"Amis":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"Identification": {
  "Na</v>
      </c>
      <c r="C28" t="str">
        <f t="shared" si="0"/>
        <v>"Spells" : {
 "Amis": {
  "Name" : "Amis",
  "OV" : "Friends",
  "Level" : 0,
  "BBE" : "",
  "School" : "Enchantement",
  "Incantation" : "1 action",
  "Type" : "Concentration",
  "Description" : "Le lanceur obtient l'avantage aux jets de Charisme contre une créature choisie qui ne lui est pas hostile.",
  "Classes" :["BARD", "SORCERER", "MAGICIAN", "OCCULT_KNIGHT", "ARCANE_SWINDLER", "WIZARD"]
   },
"Aspersion d'acide": {
  "Name" : "Aspersion d'acide",
  "OV" : "Acid Splash",
  "Level" : 0,
  "BBE" : "Aspersion acide",
  "School" : "Invocation",
  "Incantation" : "1 action",
  "Type" : "",
  "Description" : "1 ou 2 créatures dans un rayon de 1,50 m doivent réussir un JdS de Dex. ou subir 1d6 dégâts d'acide (dégâts/niv).",
  "Classes" :["SORCERER", "MAGICIAN", "OCCULT_KNIGHT", "ARCANE_SWINDLER"]
   },
"Assistance": {
  "Name" : "Assistance",
  "OV" : "Guidance",
  "Level" : 0,
  "BBE" : "",
  "School" : "Divination",
  "Incantation" : "1 action",
  "Type" : "Concentration",
  "Description" : "La cible peut ajouter 1d4 à un jet de caractéristique de son choix.",
  "Classes" :["CLERK", "DRUID"]
   },
"Contact glacial": {
  "Name" : "Contact glacial",
  "OV" : "Chill Touch",
  "Level" : 0,
  "BBE" : "",
  "School" : "Nécromancie",
  "Incantation" : "1 action",
  "Type" : "",
  "Description" : "Si l'attaque avec un sort touche, inflige 1d8 dégâts nécrotiques (dégâts/niv) et la cible ne peut récupérer ses pv de suite.",
  "Classes" :["SORCERER", "MAGICIAN", "OCCULT_KNIGHT", "ARCANE_SWINDLER", "WIZARD"]
   },
"Contrôle des flammes": {
  "Name" : "Contrôle des flammes",
  "OV" : "Control Flames",
  "Level" : 0,
  "BBE" : "",
  "School" : "Transmutation",
  "Incantation" : "1 action",
  "Type" : "",
  "Description" : "Contrôle les feux non magiques pour les allumer, éteindre, faire grossir, faire apparaître des formes simples, etc.",
  "Classes" :["DRUID", "SORCERER", "MAGICIAN", "OCCULT_KNIGHT", "ARCANE_SWINDLER"]
   },
"Coup au but": {
  "Name" : "Coup au but",
  "OV" : "True Strike",
  "Level" : 0,
  "BBE" : "Viser juste",
  "School" : "Divination",
  "Incantation" : "1 action",
  "Type" : "Concentration",
  "Description" : "Le lanceur obtient l'avantage à son prochain jet d'attaque contre une cible.",
  "Classes" :["BARD", "SORCERER", "MAGICIAN", "OCCULT_KNIGHT", "ARCANE_SWINDLER", "WIZARD"]
   },
"Coup de tonnerre": {
  "Name" : "Coup de tonnerre",
  "OV" : "Thunderclap",
  "Level" : 0,
  "BBE" : "",
  "School" : "Évocation",
  "Incantation" : "1 action",
  "Type" : "",
  "Description" : "Les créatures dans un rayon de 1,50 m doivent réussir un JdS de Con. ou subir 1d6 dégâts tonnerre (dégâts/niv).",
  "Classes" :["BARD", "DRUID", "SORCERER", "MAGICIAN", "OCCULT_KNIGHT", "ARCANE_SWINDLER", "WIZARD"]
   },
"Décharge occulte": {
  "Name" : "Décharge occulte",
  "OV" : "Eldritch Blast",
  "Level" : 0,
  "BBE" : "Explosion occulte",
  "School" : "Évocation",
  "Incantation" : "1 action",
  "Type" : "",
  "Description" : "Si l'attaque avec un sort touche, inflige 1d10 dégâts de force (nbre de rayons/niv).",
  "Classes" :["WIZARD"]
   },
"Druidisme": {
  "Name" : "Druidisme",
  "OV" : "Druidcraft",
  "Level" : 0,
  "BBE" : "",
  "School" : "Transmutation",
  "Incantation" : "1 action",
  "Type" : "",
  "Description" : "Permet d'obtenir divers effets mineurs en rapport avec la nature (prévision météo, floraison, effet sensoriel, etc).",
  "Classes" :["DRUID"]
   },
"Embrasement": {
  "Name" : "Embrasement",
  "OV" : "Create Bonfire",
  "Level" : 0,
  "BBE" : "",
  "School" : "Invocation",
  "Incantation" : "1 action",
  "Type" : "Concentration",
  "Description" : "Les créatures dans un cube de 1,50 m doivent réussir un JdS de Dex. ou subir 1d8 dégâts de feu (dégâts/niv).",
  "Classes" :["DRUID", "SORCERER", "MAGICIAN", "OCCULT_KNIGHT", "ARCANE_SWINDLER", "WIZARD"]
   },
"Explosion de lames": {
  "Name" : "Explosion de lames",
  "OV" : "Sword Burst",
  "Level" : 0,
  "BBE" : "",
  "School" : "Invocation",
  "Incantation" : "1 action",
  "Type" : "",
  "Description" : "Les créatures dans un rayon de 1,50 m doivent réussir un JdS de Dex. ou subir 1d6 de force (dégâts/niv).",
  "Classes" :["SORCERER", "MAGICIAN", "OCCULT_KNIGHT", "ARCANE_SWINDLER", "WIZARD"]
   },
"Façonnage de la terre": {
  "Name" : "Façonnage de la terre",
  "OV" : "Mold Earth",
  "Level" : 0,
  "BBE" : "Modeler la terre",
  "School" : "Transmutation",
  "Incantation" : "1 action",
  "Type" : "",
  "Description" : "Contrôle la terre où la pierre pour la creuser, créer des formes, la transformer en terrain difficile, etc.",
  "Classes" :["DRUID", "SORCERER", "MAGICIAN", "OCCULT_KNIGHT", "ARCANE_SWINDLER"]
   },
"Façonnage de l'eau": {
  "Name" : "Façonnage de l'eau",
  "OV" : "Shape Water",
  "Level" : 0,
  "BBE" : "Modeler l'eau",
  "School" : "Transmutation",
  "Incantation" : "1 action",
  "Type" : "",
  "Description" : "Contrôle l'eau pour obtenir divers effets mineurs comme changer sa couleur, la faire geler, changer le sens du courant, etc.",
  "Classes" :["DRUID", "SORCERER", "MAGICIAN", "OCCULT_KNIGHT", "ARCANE_SWINDLER"]
   },
"Flamme sacrée": {
  "Name" : "Flamme sacrée",
  "OV" : "Sacred Flame",
  "Level" : 0,
  "BBE" : "",
  "School" : "Évocation",
  "Incantation" : "1 action",
  "Type" : "",
  "Description" : "La cible doit réussir un JdS de Dex. ou subir 1d8 dégâts radiant (dégâts/niv).",
  "Classes" :["CLERK"]
   },
"Fouet épineux": {
  "Name" : "Fouet épineux",
  "OV" : "Thorn Whip",
  "Level" : 0,
  "BBE" : "",
  "School" : "Transmutation",
  "Incantation" : "1 action",
  "Type" : "",
  "Description" : "Si l'attaque touche, inflige 1d6 dégâts perforant et tire la cible (taille G max) sur 3 m (dégâts/niv).",
  "Classes" :["DRUID"]
   },
"Fouet foudroyant": {
  "Name" : "Fouet foudroyant",
  "OV" : "Lightning Lure",
  "Level" : 0,
  "BBE" : "Fouet électrique",
  "School" : "Évocation",
  "Incantation" : "1 action",
  "Type" : "",
  "Description" : "La cible doit réussir un JdS de For. ou subir 1d8 dégâts de foudre (dégâts/niv) et être poussée de 3 m.",
  "Classes" :["SORCERER", "MAGICIAN", "OCCULT_KNIGHT", "ARCANE_SWINDLER", "WIZARD"]
   },
"Gelure": {
  "Name" : "Gelure",
  "OV" : "Frostbite",
  "Level" : 0,
  "BBE" : "",
  "School" : "Évocation",
  "Incantation" : "1 action",
  "Type" : "",
  "Description" : "La cible doit réussir un JdS de Con. ou subir 1d6 dégâts de froid et avoir un désavantage à l'attaque (dégâts/niv).",
  "Classes" :["CLERK", "DRUID", "SORCERER", "MAGICIAN", "OCCULT_KNIGHT", "ARCANE_SWINDLER", "WIZARD"]
   },
"Glas funèbre": {
  "Name" : "Glas funèbre",
  "OV" : "Toll the Dead",
  "Level" : 0,
  "BBE" : "Sonner le glas",
  "School" : "Nécromancie",
  "Incantation" : "1 action",
  "Type" : "",
  "Description" : "La cible doit réussir un JdS de Sag. ou subir 1d8 ou 1d12 dégâts nécrotiques (dégâts/niv).",
  "Classes" :["MAGICIAN", "OCCULT_KNIGHT", "ARCANE_SWINDLER", "WIZARD"]
   },
"Gourdin magique": {
  "Name" : "Gourdin magique",
  "OV" : "Shillelagh",
  "Level" : 0,
  "BBE" : "",
  "School" : "Transmutation",
  "Incantation" : "1 action bonus",
  "Type" : "",
  "Description" : "Rend magique une arme en bois. Ses dégâts sont des d8 et le lanceur peut utiliser sa carac d'incantation au lieu de la Force.",
  "Classes" :["DRUID"]
   },
"Illusion mineure": {
  "Name" : "Illusion mineure",
  "OV" : "Minor Illusion",
  "Level" : 0,
  "BBE" : "",
  "School" : "Illusion",
  "Incantation" : "1 action",
  "Type" : "",
  "Description" : "Crée l'illusion d'un son ou d'une image immobile pas plus grande qu'un cube de 1,50 m.",
  "Classes" :["BARD", "SORCERER", "MAGICIAN", "OCCULT_KNIGHT", "ARCANE_SWINDLER", "WIZARD"]
   },
"Infestation": {
  "Name" : "Infestation",
  "OV" : "Infestation",
  "Level" : 0,
  "BBE" : "",
  "School" : "Invocation",
  "Incantation" : "1 action",
  "Type" : "",
  "Description" : "La cible doit réussir un JdS de Con. ou subir 1d6 dégâts de poison et se déplacer de 1,50 m au hasard (dégâts/niv).",
  "Classes" :["DRUID", "SORCERER", "MAGICIAN", "OCCULT_KNIGHT", "ARCANE_SWINDLER", "WIZARD"]
   },
"Lame aux flammes vertes": {
  "Name" : "Lame aux flammes vertes",
  "OV" : "Green-Flame Blade",
  "Level" : 0,
  "BBE" : "",
  "School" : "Évocation",
  "Incantation" : "1 action",
  "Type" : "",
  "Description" : "Si une attaque avec une arme touche, inflige aussi des dégâts de feu égaux au Mod.Carac.Inc à une autre créature (dégâts/niv).",
  "Classes" :["SORCERER", "MAGICIAN", "OCCULT_KNIGHT", "ARCANE_SWINDLER", "WIZARD"]
   },
"Lame tonnante": {
  "Name" : "Lame tonnante",
  "OV" : "Booming Blade",
  "Level" : 0,
  "BBE" : "",
  "School" : "Évocation",
  "Incantation" : "1 action",
  "Type" : "",
  "Description" : "Si une attaque avec une arme touche, inflige 1d8 dégâts de tonnerre si la cible bouge (dégâts/niv).",
  "Classes" :["SORCERER", "MAGICIAN", "OCCULT_KNIGHT", "ARCANE_SWINDLER", "WIZARD"]
   },
"Lumière": {
  "Name" : "Lumière",
  "OV" : "Light",
  "Level" : 0,
  "BBE" : "",
  "School" : "Évocation",
  "Incantation" : "1 action",
  "Type" : "",
  "Description" : "Fait qu'un objet émette une lumière vive sur 6 m et une lumière faible sur 6 m supplémentaires.",
  "Classes" :["BARD", "CLERK", "SORCERER", "MAGICIAN", "OCCULT_KNIGHT", "ARCANE_SWINDLER"]
   },
"Lumières dansantes": {
  "Name" : "Lumières dansantes",
  "OV" : "Dancing Lights",
  "Level" : 0,
  "BBE" : "",
  "School" : "Évocation",
  "Incantation" : "1 action",
  "Type" : "Concentration",
  "Description" : "Crée jusqu'à 4 lumières de la taille d'une torche qui émettent une lumière faible sur 3 m et qu'on peut déplacer jusqu'à 18 m.",
  "Classes" :["BARD", "SORCERER", "MAGICIAN", "OCCULT_KNIGHT", "ARCANE_SWINDLER"]
   },
"Main de mage": {
  "Name" : "Main de mage",
  "OV" : "Mage Hand",
  "Level" : 0,
  "BBE" : "Main du mage",
  "School" : "Invocation",
  "Incantation" : "1 action",
  "Type" : "",
  "Description" : "Crée une main spectrale qui peut dans un rayon de 9 m manipuler un objet, ouvrir une porte, saisir un objet, etc.",
  "Classes" :["BARD", "SORCERER", "MAGICIAN", "OCCULT_KNIGHT", "ARCANE_SWINDLER", "WIZARD"]
   },
"Message": {
  "Name" : "Message",
  "OV" : "Message",
  "Level" : 0,
  "BBE" : "",
  "School" : "Transmutation",
  "Incantation" : "1 action",
  "Type" : "",
  "Description" : "Le lanceur murmure un message à une créature à 36 m qui sera la seule à l'entendre. Elle pourra répondre de la même façon.",
  "Classes" :["BARD", "SORCERER", "MAGICIAN", "OCCULT_KNIGHT", "ARCANE_SWINDLER"]
   },
"Moquerie cruelle": {
  "Name" : "Moquerie cruelle",
  "OV" : "Vicious Mockery",
  "Level" : 0,
  "BBE" : "",
  "School" : "Enchantement",
  "Incantation" : "1 action",
  "Type" : "",
  "Description" : "La cible doit réussir un JdS de Sag. ou subir 1d4 dégâts psychiques et avoir un désavantage à sa prochaine attaque (dégâts/niv).",
  "Classes" :["BARD"]
   },
"Mot de radiance": {
  "Name" : "Mot de radiance",
  "OV" : "Word of Radiance",
  "Level" : 0,
  "BBE" : "",
  "School" : "Évocation",
  "Incantation" : "1 action",
  "Type" : "",
  "Description" : "Les créatures dans un rayon de 1,50 m doivent réussir un JdS de Con. ou subir 1d6 dégâts radiants (dégâts/niv).",
  "Classes" :["CLERK"]
   },
"Pierre magique": {
  "Name" : "Pierre magique",
  "OV" : "Magic Stone",
  "Level" : 0,
  "BBE" : "",
  "School" : "Transmutation",
  "Incantation" : "1 action bonus",
  "Type" : "",
  "Description" : "Jusqu'à 3 cailloux infligent 1d6 + Mod.Carac.Inc dégâts contondant si l'attaque avec un sort touche.",
  "Classes" :["DRUID", "WIZARD"]
   },
"Poigne électrique": {
  "Name" : "Poigne électrique",
  "OV" : "Shocking Grasp",
  "Level" : 0,
  "BBE" : "",
  "School" : "Évocation",
  "Incantation" : "1 action",
  "Type" : "",
  "Description" : "Si l'attaque avec un sort touche, inflige 1d8 dégâts de foudre (dégâts/niv) et la cible ne peut pas prendre de réaction.",
  "Classes" :["SORCERER", "MAGICIAN", "OCCULT_KNIGHT", "ARCANE_SWINDLER"]
   },
"Prestidigitation": {
  "Name" : "Prestidigitation",
  "OV" : "Prestidigitation",
  "Level" : 0,
  "BBE" : "",
  "School" : "Transmutation",
  "Incantation" : "1 action",
  "Type" : "",
  "Description" : "Tour de magie (effet sensoriel, allume une torche, nettoie un objet, réchauffe, fait apparaître un symbole, crée une babiole).",
  "Classes" :["BARD", "SORCERER", "MAGICIAN", "OCCULT_KNIGHT", "ARCANE_SWINDLER", "WIZARD"]
   },
"Production de flamme": {
  "Name" : "Production de flamme",
  "OV" : "Produce Flame",
  "Level" : 0,
  "BBE" : "Produire une flamme",
  "School" : "Invocation",
  "Incantation" : "1 action",
  "Type" : "",
  "Description" : "Si l'attaque avec un sort touche, inflige 1d8 dégâts de feu (dégâts/niv). Émet une lumière vive sur 3 m et faible sur 3 m extra.",
  "Classes" :["DRUID"]
   },
"Protection contre les armes": {
  "Name" : "Protection contre les armes",
  "OV" : "Blade Ward",
  "Level" : 0,
  "BBE" : "",
  "School" : "Abjuration",
  "Incantation" : "1 action",
  "Type" : "",
  "Description" : "Le lanceur obtient la résistance contre les dégâts contondants, tranchants et perforants infligés par des attaques avec arme.",
  "Classes" :["BARD", "SORCERER", "MAGICIAN", "OCCULT_KNIGHT", "ARCANE_SWINDLER", "WIZARD"]
   },
"Rafale de vent": {
  "Name" : "Rafale de vent",
  "OV" : "Gust",
  "Level" : 0,
  "BBE" : "",
  "School" : "Transmutation",
  "Incantation" : "1 action",
  "Type" : "",
  "Description" : "Contrôle l'air afin de déplacer des objets ou des créatures (taille M max) ou de créer des effets sensoriels inoffensifs.",
  "Classes" :["DRUID", "SORCERER", "MAGICIAN", "OCCULT_KNIGHT", "ARCANE_SWINDLER"]
   },
"Rayon de givre": {
  "Name" : "Rayon de givre",
  "OV" : "Ray of Frost",
  "Level" : 0,
  "BBE" : "",
  "School" : "Évocation",
  "Incantation" : "1 action",
  "Type" : "",
  "Description" : "Si l'attaque avec un sort touche, inflige 1d8 dégâts de froid (dégâts/niv) et la vitesse de la cible est réduite de 3 m.",
  "Classes" :["SORCERER", "MAGICIAN", "OCCULT_KNIGHT", "ARCANE_SWINDLER"]
   },
"Réparation": {
  "Name" : "Réparation",
  "OV" : "Mending",
  "Level" : 0,
  "BBE" : "",
  "School" : "Transmutation",
  "Incantation" : "1 minute",
  "Type" : "",
  "Description" : "Répare fissure, déchirure, fêlure d'un objet (maillon de chaîne cassé, clé brisée, accroc sur un manteau, fuite d'une gourde).",
  "Classes" :["BARD", "CLERK", "DRUID", "SORCERER", "MAGICIAN", "OCCULT_KNIGHT", "ARCANE_SWINDLER"]
   },
"Résistance": {
  "Name" : "Résistance",
  "OV" : "Resistance",
  "Level" : 0,
  "BBE" : "",
  "School" : "Abjuration",
  "Incantation" : "1 action",
  "Type" : "Concentration",
  "Description" : "La cible peut ajouter 1d4 à un jet de sauvegarde de son choix.",
  "Classes" :["CLERK", "DRUID"]
   },
"Sauvagerie primitive": {
  "Name" : "Sauvagerie primitive",
  "OV" : "Primal Savagery",
  "Level" : 0,
  "BBE" : "",
  "School" : "Transmutation",
  "Incantation" : "1 action",
  "Type" : "",
  "Description" : "Si l'attaque au corps à corps avec un sort touche, inflige 1d10 dégâts d'acide (dégâts/niv).",
  "Classes" :["DRUID"]
   },
"Stabilisation": {
  "Name" : "Stabilisation",
  "OV" : "Spare the Dying",
  "Level" : 0,
  "BBE" : "Épargner les mourants",
  "School" : "Nécromancie",
  "Incantation" : "1 action",
  "Type" : "",
  "Description" : "1 créature vivante à 0 point de vie est immédiatement stabilisée.",
  "Classes" :["CLERK"]
   },
"Thaumaturgie": {
  "Name" : "Thaumaturgie",
  "OV" : "Thaumaturgy",
  "Level" : 0,
  "BBE" : "",
  "School" : "Transmutation",
  "Incantation" : "1 action",
  "Type" : "",
  "Description" : "Crée divers effets mineurs visant à impressionner ou distraire des créatures.",
  "Classes" :["CLERK"]
   },
"Trait de feu": {
  "Name" : "Trait de feu",
  "OV" : "Fire Bolt",
  "Level" : 0,
  "BBE" : "",
  "School" : "Évocation",
  "Incantation" : "1 action",
  "Type" : "",
  "Description" : "Si l'attaque avec un sort touche, inflige 1d10 dégâts de feu (dégâts/niv). Un objet peut prendre feu.",
  "Classes" :["SORCERER", "MAGICIAN", "OCCULT_KNIGHT", "ARCANE_SWINDLER"]
   },
"Vaporisation de poison": {
  "Name" : "Vaporisation de poison",
  "OV" : "Poison Spray",
  "Level" : 0,
  "BBE" : "Bouffée de poison",
  "School" : "Invocation",
  "Incantation" : "1 action",
  "Type" : "",
  "Description" : "La cible doit réussir un JdS de Con. ou subir 1d12 dégâts de poison (dégâts/niv).",
  "Classes" :["DRUID", "SORCERER", "MAGICIAN", "OCCULT_KNIGHT", "ARCANE_SWINDLER", "WIZARD"]
   },
"Absorption des éléments": {
  "Name" : "Absorption des éléments",
  "OV" : "Absorb Elements",
  "Level" : 1,
  "BBE" : "",
  "School" : "Abjuration",
  "Incantation" : "1 réaction",
  "Type" : "",
  "Description" : "Le lanceur a la résistance aux dégâts reçus et inflige 1d6 dégâts extra du même type à sa prochaine attaque (dégâts/niv).",
  "Classes" :["MAGICIAN", "OCCULT_KNIGHT", "ARCANE_SWINDLER", "PROWLER"]
   },
"Alarme": {
  "Name" : "Alarme",
  "OV" : "Alarm",
  "Level" : 1,
  "BBE" : "",
  "School" : "Abjuration",
  "Incantation" : "1 minute",
  "Type" : "Rituel",
  "Description" : "Alerte le lanceur ou active une alarme si une créature de taille TP ou supérieure pénètre dans un cube surveillé de 6 m.",
  "Classes" :["MAGICIAN", "OCCULT_KNIGHT", "ARCANE_SWINDLER", "PROWLER"]
   },
"Amitié avec les animaux": {
  "Name" : "Amitié avec les animaux",
  "OV" : "Animal Friendship",
  "Level" : 1,
  "BBE" : "",
  "School" : "Enchantement",
  "Incantation" : "1 action",
  "Type" : "",
  "Description" : "Une bête d'Intelligence 3 ou moins doit réussir un JdS de Sag. ou être charmée (+1 bête/niv).",
  "Classes" :["BARD", "DRUID", "PROWLER"]
   },
"Appel de familier": {
  "Name" : "Appel de familier",
  "OV" : "Find Familiar",
  "Level" : 1,
  "BBE" : "",
  "School" : "Invocation",
  "Incantation" : "1 heure",
  "Type" : "Rituel",
  "Description" : "Invoque un petit animal qui obéit au lanceur du sort et qui partage ses sens avec lui par télépathie.",
  "Classes" :["MAGICIAN", "OCCULT_KNIGHT", "ARCANE_SWINDLER"]
   },
"Armure d'Agathys": {
  "Name" : "Armure d'Agathys",
  "OV" : "Armor of Agathys",
  "Level" : 1,
  "BBE" : "",
  "School" : "Abjuration",
  "Incantation" : "1 action",
  "Type" : "",
  "Description" : "Le lanceur gagne 5pv temporaires et une créature qui le touche au corps à corps subit 5 dégâts de froid à (+5 pv et dégâts/niv).",
  "Classes" :["WIZARD"]
   },
"Armure de mage": {
  "Name" : "Armure de mage",
  "OV" : "Mage Armor",
  "Level" : 1,
  "BBE" : "Armure du mage",
  "School" : "Abjuration",
  "Incantation" : "1 action",
  "Type" : "",
  "Description" : "La cible, si elle est consentante et ne porte pas d'armure, obtient une CA de 13+Mod.Dex.",
  "Classes" :["SORCERER", "MAGICIAN", "OCCULT_KNIGHT", "ARCANE_SWINDLER"]
   },
"Baies nourricières": {
  "Name" : "Baies nourricières",
  "OV" : "Goodberry",
  "Level" : 1,
  "BBE" : "",
  "School" : "Transmutation",
  "Incantation" : "1 action",
  "Type" : "",
  "Description" : "Crée jusqu'à 10 baies qui redonnent 1 pv chacune et gardent leur pouvoir durant 24 heures.",
  "Classes" :["DRUID", "PROWLER"]
   },
"Bénédiction": {
  "Name" : "Bénédiction",
  "OV" : "Bless",
  "Level" : 1,
  "BBE" : "",
  "School" : "Enchantement",
  "Incantation" : "1 action",
  "Type" : "Concentration",
  "Description" : "Jusqu'à 3 cibles peuvent ajouter 1d4 à leur jet d'attaque ou de sauvegarde (+1 créature/niv).",
  "Classes" :["CLERK", "PALADIN"]
   },
"Blessure": {
  "Name" : "Blessure",
  "OV" : "Inflict Wounds",
  "Level" : 1,
  "BBE" : "",
  "School" : "Nécromancie",
  "Incantation" : "1 action",
  "Type" : "",
  "Description" : "Si l'attaque touche, inflige subit 3d10 dégâts nécrotiques (dégâts/niv).",
  "Classes" :["CLERK"]
   },
"Bouclier": {
  "Name" : "Bouclier",
  "OV" : "Shield",
  "Level" : 1,
  "BBE" : "",
  "School" : "Abjuration",
  "Incantation" : "1 réaction",
  "Type" : "",
  "Description" : "En réaction, la lanceur gagne un bonus de +5 à la CA et ne prend aucun dégât du sort projectile magique.",
  "Classes" :["SORCERER", "MAGICIAN", "OCCULT_KNIGHT", "ARCANE_SWINDLER"]
   },
"Bouclier de la foi": {
  "Name" : "Bouclier de la foi",
  "OV" : "Shield of Faith",
  "Level" : 1,
  "BBE" : "",
  "School" : "Abjuration",
  "Incantation" : "1 action bonus",
  "Type" : "Concentration",
  "Description" : "La cible obtient un bonus de +2 de CA.",
  "Classes" :["CLERK", "PALADIN"]
   },
"Catapulte": {
  "Name" : "Catapulte",
  "OV" : "Catapult",
  "Level" : 1,
  "BBE" : "",
  "School" : "Transmutation",
  "Incantation" : "1 action",
  "Type" : "",
  "Description" : "La cible doit réussir un JdS de Dex. ou subir 3d8 dégâts contondants d'un objet de 2,5 kg max (+2,5 kg et +1d8/niv).",
  "Classes" :["SORCERER", "MAGICIAN", "OCCULT_KNIGHT", "ARCANE_SWINDLER"]
   },
"Cérémonie": {
  "Name" : "Cérémonie",
  "OV" : "Ceremony",
  "Level" : 1,
  "BBE" : "",
  "School" : "Abjuration",
  "Incantation" : "1 heure",
  "Type" : "Rituel",
  "Description" : "Célèbre un rite religieux (bénir de l'eau, octroyer un bonus à la CA, aux JdS, au jets de carac, etc).",
  "Classes" :["CLERK", "PALADIN"]
   },
"Charme-personne": {
  "Name" : "Charme-personne",
  "OV" : "Charm Person",
  "Level" : 1,
  "BBE" : "",
  "School" : "Enchantement",
  "Incantation" : "1 action",
  "Type" : "",
  "Description" : "La cible humanoïde doit réussir un JdS de Sag. ou être charmée par le lanceur (+1 créature/niv).",
  "Classes" :["BARD", "DRUID", "SORCERER", "MAGICIAN", "OCCULT_KNIGHT", "ARCANE_SWINDLER", "WIZARD"]
   },
"Châtiment ardent": {
  "Name" : "Châtiment ardent",
  "OV" : "Searing Smite",
  "Level" : 1,
  "BBE" : "Frappe ardente",
  "School" : "Évocation",
  "Incantation" : "1 action bonus",
  "Type" : "Concentration",
  "Description" : "Si l'attaque touche, inflige 1d6 dégâts de feu extra et enflamme la cible (dégâts/niv).",
  "Classes" :["PALADIN"]
   },
"Châtiment colérique": {
  "Name" : "Châtiment colérique",
  "OV" : "Wrathful Smite",
  "Level" : 1,
  "BBE" : "Frappe colérique",
  "School" : "Évocation",
  "Incantation" : "1 action bonus",
  "Type" : "Concentration",
  "Description" : "Si l'attaque touche, inflige 1d6 dégâts psychiques extra et la cible doit réussir un JdS de Sag. ou être effrayée.",
  "Classes" :["PALADIN"]
   },
"Châtiment tonitruant": {
  "Name" : "Châtiment tonitruant",
  "OV" : "Thunderous Smite",
  "Level" : 1,
  "BBE" : "Frappe tonitruante",
  "School" : "Évocation",
  "Incantation" : "1 action bonus",
  "Type" : "Concentration",
  "Description" : "Si l'attaque touche, inflige 2d6 dégâts de tonnerre extra, et la cible doit réussir un JdS de For. ou tomber à terre.",
  "Classes" :["PALADIN"]
   },
"Collet": {
  "Name" : "Collet",
  "OV" : "Snare",
  "Level" : 1,
  "BBE" : "",
  "School" : "Abjuration",
  "Incantation" : "1 minute",
  "Type" : "",
  "Description" : "Crée un piège magique (JdS de Dex. ou la créature de taille P à G est hissée en l'air).",
  "Classes" :["DRUID", "MAGICIAN", "OCCULT_KNIGHT", "ARCANE_SWINDLER", "PROWLER"]
   },
"Communication avec les animaux": {
  "Name" : "Communication avec les animaux",
  "OV" : "Speak with Animals",
  "Level" : 1,
  "BBE" : "",
  "School" : "Divination",
  "Incantation" : "1 action",
  "Type" : "Rituel",
  "Description" : "Le lanceur communique avec des bêtes qui peuvent ainsi partager des informations ou aider.",
  "Classes" :["BARD", "DRUID", "PROWLER"]
   },
"Compréhension des langues": {
  "Name" : "Compréhension des langues",
  "OV" : "Comprehend Languages",
  "Level" : 1,
  "BBE" : "",
  "School" : "Divination",
  "Incantation" : "1 action",
  "Type" : "Rituel",
  "Description" : "Le lanceur comprend toutes les langues parlées ou écrites (1 min/page). Ne décode pas les messages secrets.",
  "Classes" :["BARD", "SORCERER", "MAGICIAN", "OCCULT_KNIGHT", "ARCANE_SWINDLER", "WIZARD"]
   },
"Couleurs dansantes": {
  "Name" : "Couleurs dansantes",
  "OV" : "Color Spray",
  "Level" : 1,
  "BBE" : "",
  "School" : "Illusion",
  "Incantation" : "1 action",
  "Type" : "",
  "Description" : "6d10 pv de créatures sont éblouies par ordre croissant de leurs pv actuels (+2d10 pv/niv).",
  "Classes" :["SORCERER", "MAGICIAN", "OCCULT_KNIGHT", "ARCANE_SWINDLER"]
   },
"Couteau de glace": {
  "Name" : "Couteau de glace",
  "OV" : "Ice Knife",
  "Level" : 1,
  "BBE" : "",
  "School" : "Invocation",
  "Incantation" : "1 action",
  "Type" : "",
  "Description" : "Si l'attaque avec un sort touche, inflige 1d10 dégâts perforants + JdS de Dex. ou 2d6 dégâts de froid (dégâts/niv) à 1,50 m.",
  "Classes" :["DRUID", "SORCERER", "MAGICIAN", "OCCULT_KNIGHT", "ARCANE_SWINDLER"]
   },
"Création ou destruction d'eau": {
  "Name" : "Création ou destruction d'eau",
  "OV" : "Create or Destroy Water",
  "Level" : 1,
  "BBE" : "",
  "School" : "Transmutation",
  "Incantation" : "1 action",
  "Type" : "",
  "Description" : "Crée ou détruit jusqu'à 40 litres d'eau (+40 litres/niv).",
  "Classes" :["CLERK", "DRUID"]
   },
"Déguisement": {
  "Name" : "Déguisement",
  "OV" : "Disguise Self",
  "Level" : 1,
  "BBE" : "",
  "School" : "Illusion",
  "Incantation" : "1 action",
  "Type" : "",
  "Description" : "Modifie l'apparence du lanceur (son physique et son équipement) grâce à une illusion.",
  "Classes" :["BARD", "SORCERER", "MAGICIAN", "OCCULT_KNIGHT", "ARCANE_SWINDLER"]
   },
"Détection de la magie": {
  "Name" : "Détection de la magie",
  "OV" : "Detect Magic",
  "Level" : 1,
  "BBE" : "",
  "School" : "Divination",
  "Incantation" : "1 action",
  "Type" : "Concentration Rituel",
  "Description" : "Le lanceur détecte toutes émanations magiques dans un rayon de 9 m et en détermine l'école.",
  "Classes" :["BARD", "CLERK", "DRUID", "SORCERER", "MAGICIAN", "OCCULT_KNIGHT", "ARCANE_SWINDLER", "PALADIN", "PROWLER"]
   },
"Détection du mal et du bien": {
  "Name" : "Détection du mal et du bien",
  "OV" : "Detect Evil and Good",
  "Level" : 1,
  "BBE" : "",
  "School" : "Divination",
  "Incantation" : "1 action",
  "Type" : "Concentration",
  "Description" : "Le lanceur détecte et localise aberration, céleste, élémentaire, fée, fiélon ou mort-vivant dans un rayon de 9 m.",
  "Classes" :["CLERK", "PALADIN"]
   },
"Détection du poison et des maladies": {
  "Name" : "Détection du poison et des maladies",
  "OV" : "Detect Poison and Disease",
  "Level" : 1,
  "BBE" : "",
  "School" : "Divination",
  "Incantation" : "1 action",
  "Type" : "Concentration Rituel",
  "Description" : "Le lanceur détecte et identifie poisons, créatures venimeuses et maladies à 9 mètres.",
  "Classes" :["CLERK", "DRUID", "PALADIN", "PROWLER"]
   },
"Disque flottant de Tenser": {
  "Name" : "Disque flottant de Tenser",
  "OV" : "Tenser's Floating Disk",
  "Level" : 1,
  "BBE" : "",
  "School" : "Invocation",
  "Incantation" : "1 action",
  "Type" : "Rituel",
  "Description" : "Crée un plateau flottant de 90 cm de diamètre qui peut supporter jusqu'à 250 kg et suit le lanceur.",
  "Classes" :["MAGICIAN", "OCCULT_KNIGHT", "ARCANE_SWINDLER"]
   },
"Duel forcé": {
  "Name" : "Duel forcé",
  "OV" : "Compelled Duel",
  "Level" : 1,
  "BBE" : "",
  "School" : "Enchantement",
  "Incantation" : "1 action bonus",
  "Type" : "Concentration",
  "Description" : "La cible doit réussir un JdS de Sag. ou avoir un désavantage à ses jets d'attaque contre d'autres créatures que le lanceur.",
  "Classes" :["PALADIN"]
   },
"Éclair de chaos": {
  "Name" : "Éclair de chaos",
  "OV" : "Chaos Bolt",
  "Level" : 1,
  "BBE" : "",
  "School" : "Évocation",
  "Incantation" : "1 action",
  "Type" : "",
  "Description" : "Si l'attaque touche, inflige 2d8 + 1d6 dégâts de type variable (dégâts/niv). Rebond si double 8.",
  "Classes" :["SORCERER"]
   },
"Éclair de sorcière": {
  "Name" : "Éclair de sorcière",
  "OV" : "Witch Bolt",
  "Level" : 1,
  "BBE" : "Carreau ensorcelé",
  "School" : "Évocation",
  "Incantation" : "1 action",
  "Type" : "Concentration",
  "Description" : "Si l'attaque avec un sort touche, inflige 1d12 dégâts de foudre (dégâts/niv) à chaque round.",
  "Classes" :["SORCERER", "MAGICIAN", "OCCULT_KNIGHT", "ARCANE_SWINDLER", "WIZARD"]
   },
"Éclair traçant": {
  "Name" : "Éclair traçant",
  "OV" : "Guiding Bolt",
  "Level" : 1,
  "BBE" : "Balisage",
  "School" : "Évocation",
  "Incantation" : "1 action",
  "Type" : "",
  "Description" : "Si l'attaque avec un sort touche, inflige 4d6 dégâts radiants (dégâts/niv) et le prochain jet d'attaque aura l'avantage.",
  "Classes" :["CLERK"]
   },
"Enchevêtrement": {
  "Name" : "Enchevêtrement",
  "OV" : "Entangle",
  "Level" : 1,
  "BBE" : "",
  "School" : "Invocation",
  "Incantation" : "1 action",
  "Type" : "Concentration",
  "Description" : "Les créatures dans un carré de 6 m (terrain difficile) doivent réussir un JdS de For. ou être entravées.",
  "Classes" :["DRUID"]
   },
"Faveur divine": {
  "Name" : "Faveur divine",
  "OV" : "Divine Favor",
  "Level" : 1,
  "BBE" : "",
  "School" : "Évocation",
  "Incantation" : "1 action bonus",
  "Type" : "Concentration",
  "Description" : "Si une attaque avec une arme touche, inflige 1d4 dégâts radiants extra.",
  "Classes" :["PALADIN"]
   },
"Feuille morte": {
  "Name" : "Feuille morte",
  "OV" : "Feather Fall",
  "Level" : 1,
  "BBE" : "Léger comme une plume",
  "School" : "Transmutation",
  "Incantation" : "1 réaction",
  "Type" : "",
  "Description" : "Jusqu'à 5 créatures tombent à une vitesse de 18 mètres par round et ne subissent pas de dégâts de chute si le sort est actif.",
  "Classes" :["BARD", "SORCERER", "MAGICIAN", "OCCULT_KNIGHT", "ARCANE_SWINDLER"]
   },
"Fléau": {
  "Name" : "Fléau",
  "OV" : "Bane",
  "Level" : 1,
  "BBE" : "",
  "School" : "Enchantement",
  "Incantation" : "1 action",
  "Type" : "Concentration",
  "Description" : "Jusqu'à 3 cibles doivent réussir un JdS de Cha. ou soustraire 1d4 à l'attaque ou à la sauvegarde (+1 créature/niv).",
  "Classes" :["BARD", "CLERK"]
   },
"Fou rire de Tasha": {
  "Name" : "Fou rire de Tasha",
  "OV" : "Tasha's Hideous Laughter",
  "Level" : 1,
  "BBE" : "",
  "School" : "Enchantement",
  "Incantation" : "1 action",
  "Type" : "Concentration",
  "Description" : "La cible doit réussir un JdS de Sag. ou être prise d'une intense crise de fou rire, tomber à terre et être incapable d'agir.",
  "Classes" :["BARD", "MAGICIAN", "OCCULT_KNIGHT", "ARCANE_SWINDLER", "GREAT_OLD"]
   },
"Frappe du zéphyr": {
  "Name" : "Frappe du zéphyr",
  "OV" : "Zephyr Strike",
  "Level" : 1,
  "BBE" : "",
  "School" : "Transmutation",
  "Incantation" : "1 action bonus",
  "Type" : "Concentration",
  "Description" : "Le mouvement du lanceur (+9 m) ne provoque pas d'AO et il obtient l'avantage à un jet d'attaque qui inflige 1d8 de force extra.",
  "Classes" :["PROWLER"]
   },
"Frappe piégeante": {
  "Name" : "Frappe piégeante",
  "OV" : "Ensnaring Strike",
  "Level" : 1,
  "BBE" : "Frappe piégeuse",
  "School" : "Invocation",
  "Incantation" : "1 action bonus",
  "Type" : "Concentration",
  "Description" : "La cible doit réussir un JdS de For. ou être entravée et subir 1d6 dégâts perforants (dégâts/niv).",
  "Classes" :["PROWLER"]
   },
"Frayeur": {
  "Name" : "Frayeur",
  "OV" : "Cause Fear",
  "Level" : 1,
  "BBE" : "",
  "School" : "Nécromancie",
  "Incantation" : "1 action",
  "Type" : "Concentration",
  "Description" : "La cible doit réussir un JdS de Sag. ou être effrayée (nbre de cibles/niv).",
  "Classes" :[ "MAGICIAN", "OCCULT_KNIGHT", "ARCANE_SWINDLER", "WIZARD"]
   },
"Graisse": {
  "Name" : "Graisse",
  "OV" : "Grease",
  "Level" : 1,
  "BBE" : "",
  "School" : "Invocation",
  "Incantation" : "1 action",
  "Type" : "",
  "Description" : "Les créatures dans un carré de 3 m (terrain difficile) doivent réussir un JdS de Dex. pour ne pas tomber.",
  "Classes" :["MAGICIAN", "OCCULT_KNIGHT", "ARCANE_SWINDLER"]
   },
"Grande foulée": {
  "Name" : "Grande foulée",
  "OV" : "Longstrider",
  "Level" : 1,
  "BBE" : "",
  "School" : "Transmutation",
  "Incantation" : "1 action",
  "Type" : "",
  "Description" : "La cible obtient une vitesse augmentée de 3 m (+1 créature/niv).",
  "Classes" :["BARD", "DRUID", "MAGICIAN", "OCCULT_KNIGHT", "ARCANE_SWINDLER", "PROWLER"]
   },
"Grêle d'épines": {
  "Name" : "Grêle d'épines",
  "OV" : "Hail of Thorns",
  "Level" : 1,
  "BBE" : "",
  "School" : "Invocation",
  "Incantation" : "1 action bonus",
  "Type" : "Concentration",
  "Description" : "Les créatures dans un rayon de 1,50 m doivent réussir un JdS de Dex. ou subir 1d10 dégâts perforants (dégâts/niv).",
  "Classes" :["PROWLER"]
   },
"Héroïsme": {
  "Name" : "Héroïsme",
  "OV" : "Heroism",
  "Level" : 1,
  "BBE" : "",
  "School" : "Enchantement",
  "Incantation" : "1 action",
  "Type" : "Concentration",
  "Description" : "La cible est immunisée contre la condition effrayé et gagne Mod.Carac.Inc pv temporaires/round (+1 créatures/niv).",
  "Classes" :["BARD", "PALADIN"]
   },
"Identifica</v>
      </c>
    </row>
    <row r="29" spans="1:3" ht="15" customHeight="1">
      <c r="A29" t="s">
        <v>5679</v>
      </c>
      <c r="B29" s="156" t="str">
        <f>'Compléments de sort'!I14</f>
        <v>"TIEFFLING-1": {
  "Race" : "TIEFFLING",
  "SubRace" : "",
  "Specialisation" : "",
  "Level" : 1,
  "Spells" : ["Thaumaturgie"],
  "BonusLocation" : 0,
  "BonusLocationClasses" : []
   },
"TIEFFLING-3": {
  "Race" : "TIEFFLING",
  "SubRace" : "",
  "Specialisation" : "",
  "Level" : 3,
  "Spells" : ["Représailles infernales"],
  "BonusLocation" : 0,
  "BonusLocationClasses" : []
   },
"TIEFFLING-5": {
  "Race" : "TIEFFLING",
  "SubRace" : "",
  "Specialisation" : "",
  "Level" : 5,
  "Spells" : ["Ténèbres"],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v>
      </c>
      <c r="C29" t="str">
        <f t="shared" si="0"/>
        <v>"SpellsComplements" : {
 "TIEFFLING-1": {
  "Race" : "TIEFFLING",
  "SubRace" : "",
  "Specialisation" : "",
  "Level" : 1,
  "Spells" : ["Thaumaturgie"],
  "BonusLocation" : 0,
  "BonusLocationClasses" : []
   },
"TIEFFLING-3": {
  "Race" : "TIEFFLING",
  "SubRace" : "",
  "Specialisation" : "",
  "Level" : 3,
  "Spells" : ["Représailles infernales"],
  "BonusLocation" : 0,
  "BonusLocationClasses" : []
   },
"TIEFFLING-5": {
  "Race" : "TIEFFLING",
  "SubRace" : "",
  "Specialisation" : "",
  "Level" : 5,
  "Spells" : ["Ténèbres"],
  "BonusLocation" : 0,
  "BonusLocationClasses" : []
   },
"FORESTS_GNOME-1": {
  "Race" : "",
  "SubRace" : "FORESTS_GNOME",
  "Specialisation" : "",
  "Level" : 1,
  "Spells" : ["Illusion mineure"],
  "BonusLocation" : 0,
  "BonusLocationClasses" : []
   },
"ILLUSION-1": {
  "Race" : "",
  "SubRace" : "",
  "Specialisation" : "ILLUSION",
  "Level" : 1,
  "Spells" : ["Illusion mineure"],
  "BonusLocation" : 0,
  "BonusLocationClasses" : []
   },
"LIGHT_FIELD-1": {
  "Race" : "",
  "SubRace" : "",
  "Specialisation" : "LIGHT_FIELD",
  "Level" : 1,
  "Spells" : ["Lumière"],
  "BonusLocation" : 0,
  "BonusLocationClasses" : []
   },
"SHADOW_WAY-1": {
  "Race" : "",
  "SubRace" : "",
  "Specialisation" : "SHADOW_WAY",
  "Level" : 1,
  "Spells" : ["Illusion mineure"],
  "BonusLocation" : 0,
  "BonusLocationClasses" : []
   },
"EARTH_GROUP-1": {
  "Race" : "",
  "SubRace" : "",
  "Specialisation" : "EARTH_GROUP",
  "Level" : 1,
  "Spells" : [],
  "BonusLocation" : 2,
  "BonusLocationClasses" : ["DRUID"]
   },
"HIGH_ELF-1": {
  "Race" : "",
  "SubRace" : "HIGH_ELF",
  "Specialisation" : "",
  "Level" : 1,
  "Spells" : [],
  "BonusLocation" : 1,
  "BonusLocationClasses" : ["MAGICIAN"]
   },
"KNOWLEDGE_SCHOOL-6": {
  "Race" : "",
  "SubRace" : "",
  "Specialisation" : "KNOWLEDGE_SCHOOL",
  "Level" : 6,
  "Spells" : [],
  "BonusLocation" : 2,
  "BonusLocationClasses" : ["BARD", "CLERK", "DRUID", "SORCERER", "WARRIOR", "MAGICIAN", "PALADIN", "PROWLER", "WILY", "WIZARD"]
   },
"NATURE_FIELD-1": {
  "Race" : "",
  "SubRace" : "",
  "Specialisation" : "NATURE_FIELD",
  "Level" : 1,
  "Spells" : [],
  "BonusLocation" : 1,
  "BonusLocationClasses" : ["DRUID"]
   }
 }</v>
      </c>
    </row>
    <row r="30" spans="1:3" ht="15" customHeight="1">
      <c r="A30" t="s">
        <v>1038</v>
      </c>
      <c r="B30" t="str">
        <f>'Sous-races'!R33</f>
        <v>"HIGH_ELF":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v>
      </c>
      <c r="C30" t="str">
        <f t="shared" si="0"/>
        <v>"SubRaces" : {
 "HIGH_ELF": {
 "Id" : "HIGH_ELF",
 "Race" : "ELF",
 "Name" : "Haut-Elfe",
 "OV" : "High-Elf",
 "Strength" : 0,
 "Constitution" : 0,
 "Dexterity" : 0,
 "Intelligence" : 1,
 "Wisdom" : 0,
 "Charisma" : 0,
 "Speed" : 0,
 "Languages" : [],
 "Resistances" : [],
 "SaveAdvantages" : [],
"Weapons" : ["Épée courte", "Épée longue", "Arc court", "Arc long"], "ArmorCategories" : []
  },
"WOODEN_ELF": {
 "Id" : "WOODEN_ELF",
 "Race" : "ELF",
 "Name" : "Elfe des bois",
 "OV" : "Wooden Elf",
 "Strength" : 0,
 "Constitution" : 0,
 "Dexterity" : 0,
 "Intelligence" : 0,
 "Wisdom" : 1,
 "Charisma" : 0,
 "Speed" : 10.5,
 "Languages" : [],
 "Resistances" : [],
 "SaveAdvantages" : [],
"Weapons" : ["Épée courte", "Épée longue", "Arc court", "Arc long"], "ArmorCategories" : []
  },
"DROW": {
 "Id" : "DROW",
 "Race" : "ELF",
 "Name" : "Elfe noir",
 "OV" : "Drow",
 "Strength" : 0,
 "Constitution" : 0,
 "Dexterity" : 0,
 "Intelligence" : 0,
 "Wisdom" : 1,
 "Charisma" : 0,
 "Speed" : 0,
 "Languages" : [],
 "Resistances" : [],
 "SaveAdvantages" : [],
"Weapons" : ["Rapière", "Épée courte", "Arbalète de poing"], "ArmorCategories" : []
  },
"LIGHT_FOOT_HALFELIN": {
 "Id" : "LIGHT_FOOT_HALFELIN",
 "Race" : "HALFELIN",
 "Name" : "Halfelin pied-léger",
 "OV" : "Light-foot Halfelin",
 "Strength" : 0,
 "Constitution" : 0,
 "Dexterity" : 0,
 "Intelligence" : 0,
 "Wisdom" : 0,
 "Charisma" : 1,
 "Speed" : 0,
 "Languages" : [],
 "Resistances" : [],
 "SaveAdvantages" : [],
"Weapons" : [], "ArmorCategories" : []
  },
"ROBUST_HALFELIN": {
 "Id" : "ROBUST_HALFELIN",
 "Race" : "HALFELIN",
 "Name" : "Halfelin Robuste",
 "OV" : "Robust Halfelin",
 "Strength" : 0,
 "Constitution" : 1,
 "Dexterity" : 0,
 "Intelligence" : 0,
 "Wisdom" : 0,
 "Charisma" : 0,
 "Speed" : 0,
 "Languages" : [],
 "Resistances" : ["POISON"],
 "SaveAdvantages" : ["POISON"],
"Weapons" : [], "ArmorCategories" : []
  },
"HILLS_DWARF": {
 "Id" : "HILLS_DWARF",
 "Race" : "DWARF",
 "Name" : "Nain des collines",
 "OV" : "Hills Dwarf",
 "Strength" : 0,
 "Constitution" : 0,
 "Dexterity" : 0,
 "Intelligence" : 0,
 "Wisdom" : 1,
 "Charisma" : 0,
 "Speed" : 0,
 "Languages" : [],
 "Resistances" : [],
 "SaveAdvantages" : [],
"Weapons" : [], "ArmorCategories" : []
  },
"MONTAINS_DWARF": {
 "Id" : "MONTAINS_DWARF",
 "Race" : "DWARF",
 "Name" : "Nain des montagnes",
 "OV" : "Mountains Dwarf",
 "Strength" : 2,
 "Constitution" : 0,
 "Dexterity" : 0,
 "Intelligence" : 0,
 "Wisdom" : 0,
 "Charisma" : 0,
 "Speed" : 0,
 "Languages" : [],
 "Resistances" : [],
 "SaveAdvantages" : [],
"Weapons" : [], "ArmorCategories" : ["1_LIGHT", "2_MID"]
  },
"FORESTS_GNOME": {
 "Id" : "FORESTS_GNOME",
 "Race" : "GNOME",
 "Name" : "Gnome des forêts",
 "OV" : "Forests Gnome",
 "Strength" : 0,
 "Constitution" : 0,
 "Dexterity" : 1,
 "Intelligence" : 0,
 "Wisdom" : 0,
 "Charisma" : 0,
 "Speed" : 0,
 "Languages" : [],
 "Resistances" : [],
 "SaveAdvantages" : [],
"Weapons" : [], "ArmorCategories" : []
  },
"ROCKS_GNOME": {
 "Id" : "ROCKS_GNOME",
 "Race" : "GNOME",
 "Name" : "Gnome des roches",
 "OV" : "Rocks Gnome",
 "Strength" : 1,
 "Constitution" : 0,
 "Dexterity" : 0,
 "Intelligence" : 0,
 "Wisdom" : 0,
 "Charisma" : 0,
 "Speed" : 0,
 "Languages" : [],
 "Resistances" : [],
 "SaveAdvantages" : [],
"Weapons" : [], "ArmorCategories" : []
  },
"DEPTH_GNOME": {
 "Id" : "DEPTH_GNOME",
 "Race" : "GNOME",
 "Name" : "Gnome des profondeurs *",
 "OV" : "Depth Gnome",
 "Strength" : 0,
 "Constitution" : 0,
 "Dexterity" : 1,
 "Intelligence" : 0,
 "Wisdom" : 0,
 "Charisma" : 0,
 "Speed" : 0,
 "Languages" : ["DEPTH_COMMON"],
 "Resistances" : [],
 "SaveAdvantages" : [],
"Weapons" : [], "ArmorCategories" : []
  },
"AIR_GENASI": {
 "Id" : "AIR_GENASI",
 "Race" : "GENASI",
 "Name" : "Génasi de l'air",
 "OV" : "Air Genasi",
 "Strength" : 0,
 "Constitution" : 0,
 "Dexterity" : 1,
 "Intelligence" : 0,
 "Wisdom" : 0,
 "Charisma" : 0,
 "Speed" : 0,
 "Languages" : [],
 "Resistances" : [],
 "SaveAdvantages" : [],
"Weapons" : [], "ArmorCategories" : []
  },
"EARTH_GENASI": {
 "Id" : "EARTH_GENASI",
 "Race" : "GENASI",
 "Name" : "Génasi de la terre",
 "OV" : "Earth Genasi",
 "Strength" : 1,
 "Constitution" : 0,
 "Dexterity" : 0,
 "Intelligence" : 0,
 "Wisdom" : 0,
 "Charisma" : 0,
 "Speed" : 0,
 "Languages" : [],
 "Resistances" : [],
 "SaveAdvantages" : [],
"Weapons" : [], "ArmorCategories" : []
  },
"FIRE_GENASI": {
 "Id" : "FIRE_GENASI",
 "Race" : "GENASI",
 "Name" : "Génasi du feu",
 "OV" : "Fire Genasi",
 "Strength" : 0,
 "Constitution" : 0,
 "Dexterity" : 0,
 "Intelligence" : 1,
 "Wisdom" : 0,
 "Charisma" : 0,
 "Speed" : 0,
 "Languages" : [],
 "Resistances" : ["FIRE"],
 "SaveAdvantages" : [],
"Weapons" : [], "ArmorCategories" : []
  },
"WATER_GENASI": {
 "Id" : "WATER_GENASI",
 "Race" : "GENASI",
 "Name" : "Génasi de l'eau",
 "OV" : "Water Genasi",
 "Strength" : 0,
 "Constitution" : 0,
 "Dexterity" : 0,
 "Intelligence" : 0,
 "Wisdom" : 1,
 "Charisma" : 0,
 "Speed" : 0,
 "Languages" : [],
 "Resistances" : ["ACID"],
 "SaveAdvantages" : [],
"Weapons" : [], "ArmorCategories" : []
  },
"HUMAN": {
 "Id" : "HUMAN",
 "Race" : "HUMAN",
 "Name" : "Humain",
 "OV" : "Human",
 "Strength" : 0,
 "Constitution" : 0,
 "Dexterity" : 0,
 "Intelligence" : 0,
 "Wisdom" : 0,
 "Charisma" : 0,
 "Speed" : 0,
 "Languages" : [],
 "Resistances" : [],
 "SaveAdvantages" : [],
"Weapons" : [], "ArmorCategories" : []
  },
"HALF_ELF": {
 "Id" : "HALF_ELF",
 "Race" : "HALF_ELF",
 "Name" : "Demi-Elfe",
 "OV" : "Half-Elf",
 "Strength" : 0,
 "Constitution" : 0,
 "Dexterity" : 0,
 "Intelligence" : 0,
 "Wisdom" : 0,
 "Charisma" : 0,
 "Speed" : 0,
 "Languages" : [],
 "Resistances" : [],
 "SaveAdvantages" : [],
"Weapons" : [], "ArmorCategories" : []
  },
"HALF_ORC": {
 "Id" : "HALF_ORC",
 "Race" : "HALF_ORC",
 "Name" : "Demi-Orque",
 "OV" : "Half-Orc",
 "Strength" : 0,
 "Constitution" : 0,
 "Dexterity" : 0,
 "Intelligence" : 0,
 "Wisdom" : 0,
 "Charisma" : 0,
 "Speed" : 0,
 "Languages" : [],
 "Resistances" : [],
 "SaveAdvantages" : [],
"Weapons" : [], "ArmorCategories" : []
  },
"WHITE_DRAGON": {
 "Id" : "WHITE_DRAGON",
 "Race" : "DRAGON_BORN",
 "Name" : "Drakéide - Ascendence dragon blanc",
 "OV" : "Dragon Born - Ascending white dragon",
 "Strength" : 0,
 "Constitution" : 0,
 "Dexterity" : 0,
 "Intelligence" : 0,
 "Wisdom" : 0,
 "Charisma" : 0,
 "Speed" : 0,
 "Languages" : [],
 "Resistances" : ["Cold"],
 "SaveAdvantages" : [],
"Weapons" : [], "ArmorCategories" : []
  },
"BLUE_DRAGON": {
 "Id" : "BLUE_DRAGON",
 "Race" : "DRAGON_BORN",
 "Name" : "Drakéide - Ascendence dragon bleu",
 "OV" : "Dragon Born - Ascending blue dragon",
 "Strength" : 0,
 "Constitution" : 0,
 "Dexterity" : 0,
 "Intelligence" : 0,
 "Wisdom" : 0,
 "Charisma" : 0,
 "Speed" : 0,
 "Languages" : [],
 "Resistances" : ["LIGHTNING"],
 "SaveAdvantages" : [],
"Weapons" : [], "ArmorCategories" : []
  },
"BLACK_DRAGON": {
 "Id" : "BLACK_DRAGON",
 "Race" : "DRAGON_BORN",
 "Name" : "Drakéide - Ascendence dragon noir",
 "OV" : "Dragon Born - Ascending black dragon",
 "Strength" : 0,
 "Constitution" : 0,
 "Dexterity" : 0,
 "Intelligence" : 0,
 "Wisdom" : 0,
 "Charisma" : 0,
 "Speed" : 0,
 "Languages" : [],
 "Resistances" : ["ACID"],
 "SaveAdvantages" : [],
"Weapons" : [], "ArmorCategories" : []
  },
"RED_DRAGON": {
 "Id" : "RED_DRAGON",
 "Race" : "DRAGON_BORN",
 "Name" : "Drakéide - Ascendence dragon rouge",
 "OV" : "Dragon Born - Ascending red dragon",
 "Strength" : 0,
 "Constitution" : 0,
 "Dexterity" : 0,
 "Intelligence" : 0,
 "Wisdom" : 0,
 "Charisma" : 0,
 "Speed" : 0,
 "Languages" : [],
 "Resistances" : ["FIRE"],
 "SaveAdvantages" : [],
"Weapons" : [], "ArmorCategories" : []
  },
"GREEN_DRAGON": {
 "Id" : "GREEN_DRAGON",
 "Race" : "DRAGON_BORN",
 "Name" : "Drakéide - Ascendence dragon vert",
 "OV" : "Dragon Born - Ascending green dragon",
 "Strength" : 0,
 "Constitution" : 0,
 "Dexterity" : 0,
 "Intelligence" : 0,
 "Wisdom" : 0,
 "Charisma" : 0,
 "Speed" : 0,
 "Languages" : [],
 "Resistances" : ["POISON"],
 "SaveAdvantages" : [],
"Weapons" : [], "ArmorCategories" : []
  },
"BRASS_DRAGON": {
 "Id" : "BRASS_DRAGON",
 "Race" : "DRAGON_BORN",
 "Name" : "Drakéide - Ascendence dragon Airain",
 "OV" : "Dragon Born - Ascending brass dragon",
 "Strength" : 0,
 "Constitution" : 0,
 "Dexterity" : 0,
 "Intelligence" : 0,
 "Wisdom" : 0,
 "Charisma" : 0,
 "Speed" : 0,
 "Languages" : [],
 "Resistances" : ["FIRE"],
 "SaveAdvantages" : [],
"Weapons" : [], "ArmorCategories" : []
  },
"SILVER_DRAGON": {
 "Id" : "SILVER_DRAGON",
 "Race" : "DRAGON_BORN",
 "Name" : "Drakéide - Ascendence dragon argent",
 "OV" : "Dragon Born - Ascending silver dragon",
 "Strength" : 0,
 "Constitution" : 0,
 "Dexterity" : 0,
 "Intelligence" : 0,
 "Wisdom" : 0,
 "Charisma" : 0,
 "Speed" : 0,
 "Languages" : [],
 "Resistances" : ["COLD"],
 "SaveAdvantages" : [],
"Weapons" : [], "ArmorCategories" : []
  },
"BRONZE_DRAGON": {
 "Id" : "BRONZE_DRAGON",
 "Race" : "DRAGON_BORN",
 "Name" : "Drakéide - Ascendence dragon bronze",
 "OV" : "Dragon Born - Ascending bronze dragon",
 "Strength" : 0,
 "Constitution" : 0,
 "Dexterity" : 0,
 "Intelligence" : 0,
 "Wisdom" : 0,
 "Charisma" : 0,
 "Speed" : 0,
 "Languages" : [],
 "Resistances" : ["LIGHTNING"],
 "SaveAdvantages" : [],
"Weapons" : [], "ArmorCategories" : []
  },
"COPPER_DRAGON": {
 "Id" : "COPPER_DRAGON",
 "Race" : "DRAGON_BORN",
 "Name" : "Drakéide - Ascendence dragon cuivre",
 "OV" : "Dragon Born - Ascending copper dragon",
 "Strength" : 0,
 "Constitution" : 0,
 "Dexterity" : 0,
 "Intelligence" : 0,
 "Wisdom" : 0,
 "Charisma" : 0,
 "Speed" : 0,
 "Languages" : [],
 "Resistances" : ["ACID"],
 "SaveAdvantages" : [],
"Weapons" : [], "ArmorCategories" : []
  },
"GOLD_DRAGON": {
 "Id" : "GOLD_DRAGON",
 "Race" : "DRAGON_BORN",
 "Name" : "Drakéide - Ascendence dragon or",
 "OV" : "Dragon Born - Ascending gold dragon",
 "Strength" : 0,
 "Constitution" : 0,
 "Dexterity" : 0,
 "Intelligence" : 0,
 "Wisdom" : 0,
 "Charisma" : 0,
 "Speed" : 0,
 "Languages" : [],
 "Resistances" : ["FIRE"],
 "SaveAdvantages" : [],
"Weapons" : [], "ArmorCategories" : []
  },
"TIEFFLING": {
 "Id" : "TIEFFLING",
 "Race" : "TIEFFLING",
 "Name" : "Tieffelin",
 "OV" : "Tieffling",
 "Strength" : 0,
 "Constitution" : 0,
 "Dexterity" : 0,
 "Intelligence" : 0,
 "Wisdom" : 0,
 "Charisma" : 0,
 "Speed" : 0,
 "Languages" : [],
 "Resistances" : ["FIRE"],
 "SaveAdvantages" : [],
"Weapons" : [], "ArmorCategories" : []
  },
"AARAKOCRA": {
 "Id" : "AARAKOCRA",
 "Race" : "AARAKOCRA",
 "Name" : "Aarakocra *",
 "OV" : "Aarakocra",
 "Strength" : 0,
 "Constitution" : 0,
 "Dexterity" : 0,
 "Intelligence" : 0,
 "Wisdom" : 0,
 "Charisma" : 0,
 "Speed" : 0,
 "Languages" : [],
 "Resistances" : [],
 "SaveAdvantages" : [],
"Weapons" : [], "ArmorCategories" : []
  },
"GOLIATH": {
 "Id" : "GOLIATH",
 "Race" : "GOLIATH",
 "Name" : "Goliath *",
 "OV" : "Goliath",
 "Strength" : 0,
 "Constitution" : 0,
 "Dexterity" : 0,
 "Intelligence" : 0,
 "Wisdom" : 0,
 "Charisma" : 0,
 "Speed" : 0,
 "Languages" : [],
 "Resistances" : [],
 "SaveAdvantages" : [],
"Weapons" : [], "ArmorCategories" : []
  }
 }</v>
      </c>
    </row>
    <row r="31" spans="1:3" ht="15" customHeight="1">
      <c r="A31" t="s">
        <v>1055</v>
      </c>
      <c r="B31" t="str">
        <f>Babioles!D103</f>
        <v>"1":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v>
      </c>
      <c r="C31" t="str">
        <f t="shared" si="0"/>
        <v>"Trinkets" : {
 "1": {
 "d100" : 1,
 "Name" : "Une main de gobelin momifiée"
  },
"2": {
 "d100" : 2,
 "Name" : "Un morceau de cristal qui brille faiblement au clair de lune"
  },
"3": {
 "d100" : 3,
 "Name" : "Une pièce d'or d'une terre inconnue"
  },
"4": {
 "d100" : 4,
 "Name" : "Un journal écrit dans une langue que vous ne connaissez pas"
  },
"5": {
 "d100" : 5,
 "Name" : "Un anneau de cuivre qui ne ternit pas"
  },
"6": {
 "d100" : 6,
 "Name" : "Une vieille pièce d'échecs en verre"
  },
"7": {
 "d100" : 7,
 "Name" : "Une paire de dés en osselet, chacun portant le symbole d'un crâne sur la face qui montrerait normalement le 6"
  },
"8": {
 "d100" : 8,
 "Name" : "Une petite idole représentant une créature cauchemardesque qui vous donne des rêves troublants quand vous dormez près d'elle"
  },
"9": {
 "d100" : 9,
 "Name" : "Un collier en corde duquel pendent quatre doigts elfes momifiés"
  },
"10": {
 "d100" : 10,
 "Name" : "L'acte d'une parcelle de terrain d'un domaine que vous ne connaissez pas"
  },
"11": {
 "d100" : 11,
 "Name" : "Un bloc de 30 grammes d'un matériau inconnu"
  },
"12": {
 "d100" : 12,
 "Name" : "Une petite poupée de chiffon piquée avec des aiguilles"
  },
"13": {
 "d100" : 13,
 "Name" : "Une dent d'une bête inconnue"
  },
"14": {
 "d100" : 14,
 "Name" : "Une énorme écaille, peut-être d'un dragon"
  },
"15": {
 "d100" : 15,
 "Name" : "Une plume vert clair"
  },
"16": {
 "d100" : 16,
 "Name" : "Une vieille carte de divination portant votre portrait"
  },
"17": {
 "d100" : 17,
 "Name" : "Un orbe en verre rempli de fumée qui se déplace"
  },
"18": {
 "d100" : 18,
 "Name" : "Un oeuf de 30 grammes avec une coque rouge vif"
  },
"19": {
 "d100" : 19,
 "Name" : "Une pipe qui fait des bulles"
  },
"20": {
 "d100" : 20,
 "Name" : "Un pot en verre contenant un morceau de chair bizarre qui flotte dans un liquide salé"
  },
"21": {
 "d100" : 21,
 "Name" : "Une petite boîte à musique de gnome qui joue une chanson qui vous rappelle vaguement votre enfance"
  },
"22": {
 "d100" : 22,
 "Name" : "Une petite statuette en bois d'un halfelin béat"
  },
"23": {
 "d100" : 23,
 "Name" : "Un orbe en cuivre gravé de runes étranges"
  },
"24": {
 "d100" : 24,
 "Name" : "Un disque de pierre multicolore"
  },
"25": {
 "d100" : 25,
 "Name" : "Une petite icône d'argent représentant un corbeau"
  },
"26": {
 "d100" : 26,
 "Name" : "Un sac contenant quarante-sept dents humanoïdes, dont l'une est cariée"
  },
"27": {
 "d100" : 27,
 "Name" : "Un fragment d'obsidienne qui se sent toujours chaud au toucher"
  },
"28": {
 "d100" : 28,
 "Name" : "Une griffe osseuse d'un dragon suspendue à un collier de cuir lisse"
  },
"29": {
 "d100" : 29,
 "Name" : "Une paire de vieilles chaussettes"
  },
"30": {
 "d100" : 30,
 "Name" : "Un livre blanc dont les pages refusent de retenir l'encre, la craie, la graphite ou toute autre substance ou marquage"
  },
"31": {
 "d100" : 31,
 "Name" : "Un badge en argent qui représente une étoile à cinq branches"
  },
"32": {
 "d100" : 32,
 "Name" : "Un couteau qui appartenait à un parent"
  },
"33": {
 "d100" : 33,
 "Name" : "Un flacon de verre rempli de rognures d'ongles"
  },
"34": {
 "d100" : 34,
 "Name" : "Un dispositif métallique et rectangulaire avec deux petites coupes en métal à une extrémité et qui jette des étincelles lorsqu'il est mouillé"
  },
"35": {
 "d100" : 35,
 "Name" : "Un gant blanc pailleté aux dimensions d'un humain"
  },
"36": {
 "d100" : 36,
 "Name" : "Une veste avec une centaine de minuscules poches"
  },
"37": {
 "d100" : 37,
 "Name" : "Un petit bloc de pierre léger"
  },
"38": {
 "d100" : 38,
 "Name" : "Un petit dessin qui représente le portrait d'un gobelin"
  },
"39": {
 "d100" : 39,
 "Name" : "Un flacon de verre vide qui sent le parfum lorsqu'il est ouvert"
  },
"40": {
 "d100" : 40,
 "Name" : "Une pierre précieuse qui ressemble à un morceau de charbon pour tout le monde, sauf pour vous"
  },
"41": {
 "d100" : 41,
 "Name" : "Un morceau de tissu d'une vieille bannière"
  },
"42": {
 "d100" : 42,
 "Name" : "Un insigne de grade d'un légionnaire perdu"
  },
"43": {
 "d100" : 43,
 "Name" : "Une cloche en argent minuscule et sans battant"
  },
"44": {
 "d100" : 44,
 "Name" : "Un canari mécanique à l'intérieur d'une lampe de gnome"
  },
"45": {
 "d100" : 45,
 "Name" : "Un petit coffre avec de nombreux pieds sculptés sur le fond"
  },
"46": {
 "d100" : 46,
 "Name" : "Une pixie morte à l'intérieur d'une bouteille en verre transparent"
  },
"47": {
 "d100" : 47,
 "Name" : "Une boîte métallique qui n'a pas d'ouverture mais qui sonne comme si elle était remplie de liquide, de sable, d'araignées ou de verre brisé (au choix)"
  },
"48": {
 "d100" : 48,
 "Name" : "Un orbe de verre rempli d'eau, dans lequel nage un poisson rouge mécanique"
  },
"49": {
 "d100" : 49,
 "Name" : "Une cuillère d'argent avec un M gravé sur le manche"
  },
"50": {
 "d100" : 50,
 "Name" : "Un sifflet en bois de couleur or"
  },
"51": {
 "d100" : 51,
 "Name" : "Un scarabée mort de la taille de votre main"
  },
"52": {
 "d100" : 52,
 "Name" : "Deux soldats de plomb, l'un avec la tête manquante"
  },
"53": {
 "d100" : 53,
 "Name" : "Une petite boîte remplie de boutons de différentes tailles"
  },
"54": {
 "d100" : 54,
 "Name" : "Une bougie qui ne peut pas être allumée"
  },
"55": {
 "d100" : 55,
 "Name" : "Une petite cage sans porte"
  },
"56": {
 "d100" : 56,
 "Name" : "Une vieille clé"
  },
"57": {
 "d100" : 57,
 "Name" : "Une carte au trésor indéchiffrable"
  },
"58": {
 "d100" : 58,
 "Name" : "Une poigne d'épée brisée"
  },
"59": {
 "d100" : 59,
 "Name" : "Une patte de lapin"
  },
"60": {
 "d100" : 60,
 "Name" : "Un œil de verre"
  },
"61": {
 "d100" : 61,
 "Name" : "Un camée (pendentif) sculpté à l'image d'une personne hideuse"
  },
"62": {
 "d100" : 62,
 "Name" : "Un crâne en argent de la taille d'une pièce de monnaie"
  },
"63": {
 "d100" : 63,
 "Name" : "Un masque d'albâtre"
  },
"64": {
 "d100" : 64,
 "Name" : "Une pyramide de bâtonnets d'encens noir qui sent très mauvais"
  },
"65": {
 "d100" : 65,
 "Name" : "Un bonnet de nuit qui, lorsqu'il est porté, vous donne des rêves agréables"
  },
"66": {
 "d100" : 66,
 "Name" : "Une chausse-trappe unique fabriquée à partir d'un os"
  },
"67": {
 "d100" : 67,
 "Name" : "Un cadre de monocle en or sans la lentille"
  },
"68": {
 "d100" : 68,
 "Name" : "Un cube de 2 centimètres de côté, avec chaque face peinte d'une couleur différente"
  },
"69": {
 "d100" : 69,
 "Name" : "Un bouton de porte en cristal"
  },
"70": {
 "d100" : 70,
 "Name" : "Un petit paquet rempli de poussière rose"
  },
"71": {
 "d100" : 71,
 "Name" : "Un fragment d'une belle chanson, écrite avec des notes de musique sur deux morceaux de parchemin"
  },
"72": {
 "d100" : 72,
 "Name" : "Une boucle d'oreille en forme de goutte d'argent faite à partir d'une vraie larme"
  },
"73": {
 "d100" : 73,
 "Name" : "La coquille d'un oeuf peint avec des scènes de misère humaine d'un détail troublant"
  },
"74": {
 "d100" : 74,
 "Name" : "Un éventail qui, une fois déplié, montre un chat endormi"
  },
"75": {
 "d100" : 75,
 "Name" : "Un ensemble de tubes d'os"
  },
"76": {
 "d100" : 76,
 "Name" : "Un trèfle à quatre feuilles à l'intérieur d'un livre qui traite des bonnes manières et de l'étiquette"
  },
"77": {
 "d100" : 77,
 "Name" : "Une feuille de parchemin sur laquelle est dessiné un engin mécanique complexe"
  },
"78": {
 "d100" : 78,
 "Name" : "Un fourreau orné dans lequel à ce jour aucune lame ne rentre"
  },
"79": {
 "d100" : 79,
 "Name" : "Une invitation à une fête où un assassinat a eu lieu"
  },
"80": {
 "d100" : 80,
 "Name" : "Un pentacle de bronze avec la gravure d'une tête de rat au centre"
  },
"81": {
 "d100" : 81,
 "Name" : "Un mouchoir violet brodé avec le nom d'un puissant archimage"
  },
"82": {
 "d100" : 82,
 "Name" : "La moitié du plan d'un temple, d'un château, ou d'une autre structure"
  },
"83": {
 "d100" : 83,
 "Name" : "Un peu de tissu plié qui, une fois déplié, se transforme en un élégant chapeau"
  },
"84": {
 "d100" : 84,
 "Name" : "Un récépissé de dépôt dans une banque d'une ville très éloignée"
  },
"85": {
 "d100" : 85,
 "Name" : "Un journal avec sept pages manquantes"
  },
"86": {
 "d100" : 86,
 "Name" : "Une tabatière en argent vide et portant une inscription sur le dessus qui dit « rêves »"
  },
"87": {
 "d100" : 87,
 "Name" : "Un symbole sacré en fer et consacré à un dieu inconnu"
  },
"88": {
 "d100" : 88,
 "Name" : "Un livre qui raconte l'histoire de l'ascension et la chute d'un héros légendaire, avec le dernier chapitre manquant"
  },
"89": {
 "d100" : 89,
 "Name" : "Un flacon de sang de dragon"
  },
"90": {
 "d100" : 90,
 "Name" : "Une ancienne flèche de conception elfique"
  },
"91": {
 "d100" : 91,
 "Name" : "Une aiguille qui ne se plie pas"
  },
"92": {
 "d100" : 92,
 "Name" : "Une broche ornée de conception naine"
  },
"93": {
 "d100" : 93,
 "Name" : "Une bouteille de vin vide portant une jolie étiquette qui dit « Le magicien des vins, Cuvée du Dragon Rouge, 331422-W »"
  },
"94": {
 "d100" : 94,
 "Name" : "Un couvercle avec une mosaïque multicolore en surface"
  },
"95": {
 "d100" : 95,
 "Name" : "Une souris pétrifiée"
  },
"96": {
 "d100" : 96,
 "Name" : "Un drapeau de pirate noir orné d'un crâne et des os croisés d'un dragon"
  },
"97": {
 "d100" : 97,
 "Name" : "Un petit crabe ou araignée mécanique qui se déplace quand il n'est pas observé"
  },
"98": {
 "d100" : 98,
 "Name" : "Un pot de verre contenant du lard avec une étiquette qui dit « Graisse de griffon »"
  },
"99": {
 "d100" : 99,
 "Name" : "Une boîte en bois avec un fond en céramique qui contient un ver vivant avec une tête à chaque extrémité de son corps"
  }
 }</v>
      </c>
    </row>
    <row r="32" spans="1:3" ht="15" customHeight="1">
      <c r="A32" t="s">
        <v>1040</v>
      </c>
      <c r="B32" s="156" t="s">
        <v>1062</v>
      </c>
      <c r="C32" t="str">
        <f t="shared" si="0"/>
        <v>"WeaponCategories" : {
 "C_MEL": {"Code": "C_MEL", "Name": "Armes courantes de corps à corps"},
   "C_DIS": {"Code": "C_DIS","Name": "Armes courantes à distance"},
   "W_MEL": {"Code": "W_MEL","Name": "Armes de guerre de corps à corps"},
   "W_DIS": {"Code": "W_DIS","Name": "Armes de guerre à distance"}
 }</v>
      </c>
    </row>
    <row r="33" spans="1:3" ht="15" customHeight="1">
      <c r="A33" t="s">
        <v>1046</v>
      </c>
      <c r="B33" t="str">
        <f>Armes!M44</f>
        <v>"Bâton":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v>
      </c>
      <c r="C33" t="str">
        <f t="shared" si="0"/>
        <v>"Weapons" : {
 "Bâton": {
 "Name" : "Bâton",
 "OV" : "Quarterstaff",
 "Category": "C_MEL",
 "Damage" : "1d6",
 "DamageType" : " Contondant",
 "Weight" : 2000,
 "Price" : 20,
 "Properties" : "Polyvalente (1d8)"
  },
"Dague": {
 "Name" : "Dague",
 "OV" : "Dagger",
 "Category": "C_MEL",
 "Damage" : "1d4",
 "DamageType" : " Perforant",
 "Weight" : 500,
 "Price" : 200,
 "Properties" : "Finesse, légère, lancer (portée 6 m/18 m)"
  },
"Gourdin": {
 "Name" : "Gourdin",
 "OV" : "Club",
 "Category": "C_MEL",
 "Damage" : "1d4",
 "DamageType" : " Contondant",
 "Weight" : 1000,
 "Price" : 10,
 "Properties" : "Légère"
  },
"Hachette": {
 "Name" : "Hachette",
 "OV" : "Handaxe",
 "Category": "C_MEL",
 "Damage" : "1d6",
 "DamageType" : " Tranchant",
 "Weight" : 1000,
 "Price" : 500,
 "Properties" : "Légère, lancer (portée 6 m/18 m)"
  },
"Javeline": {
 "Name" : "Javeline",
 "OV" : "Javelin",
 "Category": "C_MEL",
 "Damage" : "1d6",
 "DamageType" : " Perforant",
 "Weight" : 1000,
 "Price" : 50,
 "Properties" : "Lancer (portée 9 m/36 m)"
  },
"Lance": {
 "Name" : "Lance",
 "OV" : "Spear",
 "Category": "C_MEL",
 "Damage" : "1d6",
 "DamageType" : " Perforant",
 "Weight" : 1500,
 "Price" : 100,
 "Properties" : "Lancer (portée 6 m/18 m), polyvalente (1d8)"
  },
"Marteau léger": {
 "Name" : "Marteau léger",
 "OV" : "Light hammer",
 "Category": "C_MEL",
 "Damage" : "1d4",
 "DamageType" : " Contondant",
 "Weight" : 1000,
 "Price" : 200,
 "Properties" : "Légère, lancer (portée 6 m/18 m)"
  },
"Masse d'armes": {
 "Name" : "Masse d'armes",
 "OV" : "Mace",
 "Category": "C_MEL",
 "Damage" : "1d6",
 "DamageType" : " Contondant",
 "Weight" : 2000,
 "Price" : 500,
 "Properties" : "-"
  },
"Massue": {
 "Name" : "Massue",
 "OV" : "Greatclub",
 "Category": "C_MEL",
 "Damage" : "1d8",
 "DamageType" : " Contondant",
 "Weight" : 5000,
 "Price" : 20,
 "Properties" : "À deux mains"
  },
"Serpe": {
 "Name" : "Serpe",
 "OV" : "Sickle",
 "Category": "C_MEL",
 "Damage" : "1d4",
 "DamageType" : " Tranchant",
 "Weight" : 1000,
 "Price" : 100,
 "Properties" : "Légère"
  },
"Arbalète légère": {
 "Name" : "Arbalète légère",
 "OV" : "Crossbow, light",
 "Category": "C_DIS",
 "Damage" : "1d8",
 "DamageType" : " Perforant",
 "Weight" : 2500,
 "Price" : 2500,
 "Properties" : "Munitions (portée 24 m/96 m), chargement, à deux mains"
  },
"Arc court": {
 "Name" : "Arc court",
 "OV" : "Shortbow",
 "Category": "C_DIS",
 "Damage" : "1d6",
 "DamageType" : " Perforant",
 "Weight" : 1000,
 "Price" : 2500,
 "Properties" : "Munitions (portée 24 m/96 m), à deux mains"
  },
"Fléchette": {
 "Name" : "Fléchette",
 "OV" : "Dart",
 "Category": "C_DIS",
 "Damage" : "1d4",
 "DamageType" : " Perforant",
 "Weight" : 100,
 "Price" : 5,
 "Properties" : "Finesse, lancer (portée 6 m/18 m)"
  },
"Fronde": {
 "Name" : "Fronde",
 "OV" : "Sling",
 "Category": "C_DIS",
 "Damage" : "1d4",
 "DamageType" : " Contondant",
 "Weight" : 0,
 "Price" : 10,
 "Properties" : "Munitions (portée 9 m/36 m)"
  },
"Cimeterre": {
 "Name" : "Cimeterre",
 "OV" : "Scimitar",
 "Category": "W_MEL",
 "Damage" : "1d6",
 "DamageType" : " Tranchant",
 "Weight" : 1500,
 "Price" : 2500,
 "Properties" : "Finesse, légère"
  },
"Coutille": {
 "Name" : "Coutille",
 "OV" : "Glaive",
 "Category": "W_MEL",
 "Damage" : "1d10",
 "DamageType" : " Tranchant",
 "Weight" : 3000,
 "Price" : 2000,
 "Properties" : "Lourde, allonge, à deux mains"
  },
"Épée à deux mains": {
 "Name" : "Épée à deux mains",
 "OV" : "Greatsword",
 "Category": "W_MEL",
 "Damage" : "2d6",
 "DamageType" : " Tranchant",
 "Weight" : 3000,
 "Price" : 5000,
 "Properties" : "Lourde, à deux mains"
  },
"Épée courte": {
 "Name" : "Épée courte",
 "OV" : "Shortsword",
 "Category": "W_MEL",
 "Damage" : "1d6",
 "DamageType" : " Perforant",
 "Weight" : 1000,
 "Price" : 1000,
 "Properties" : "Finesse, légère"
  },
"Épée longue": {
 "Name" : "Épée longue",
 "OV" : "Longsword",
 "Category": "W_MEL",
 "Damage" : "1d8",
 "DamageType" : " Tranchant",
 "Weight" : 1500,
 "Price" : 1500,
 "Properties" : "Polyvalente (1d10)"
  },
"Fléau d'armes": {
 "Name" : "Fléau d'armes",
 "OV" : "Flail",
 "Category": "W_MEL",
 "Damage" : "1d8",
 "DamageType" : " Contondant",
 "Weight" : 1000,
 "Price" : 1000,
 "Properties" : "-"
  },
"Fouet": {
 "Name" : "Fouet",
 "OV" : "Whip",
 "Category": "W_MEL",
 "Damage" : "1d4",
 "DamageType" : " Tranchant",
 "Weight" : 1500,
 "Price" : 200,
 "Properties" : "Finesse, allonge"
  },
"Hache à deux mains": {
 "Name" : "Hache à deux mains",
 "OV" : "Greataxe",
 "Category": "W_MEL",
 "Damage" : "1d12",
 "DamageType" : " Tranchant",
 "Weight" : 3500,
 "Price" : 3000,
 "Properties" : "Lourde, à deux mains"
  },
"Hache d'armes": {
 "Name" : "Hache d'armes",
 "OV" : "Battleaxe",
 "Category": "W_MEL",
 "Damage" : "1d8",
 "DamageType" : " Tranchant",
 "Weight" : 2000,
 "Price" : 1000,
 "Properties" : "Polyvalente (1d10)"
  },
"Hallebarde": {
 "Name" : "Hallebarde",
 "OV" : "Halberd",
 "Category": "W_MEL",
 "Damage" : "1d10",
 "DamageType" : " Tranchant",
 "Weight" : 3000,
 "Price" : 2000,
 "Properties" : "Lourde, allonge, à deux mains"
  },
"Lance d’arçon": {
 "Name" : "Lance d’arçon",
 "OV" : "Lance",
 "Category": "W_MEL",
 "Damage" : "1d12",
 "DamageType" : " Perforant",
 "Weight" : 3000,
 "Price" : 1000,
 "Properties" : "Allonge, spécial"
  },
"Maillet": {
 "Name" : "Maillet",
 "OV" : "Maul",
 "Category": "W_MEL",
 "Damage" : "2d6",
 "DamageType" : " Contondant",
 "Weight" : 5000,
 "Price" : 1000,
 "Properties" : "Lourde, à deux mains"
  },
"Marteau de guerre": {
 "Name" : "Marteau de guerre",
 "OV" : "Warhammer",
 "Category": "W_MEL",
 "Damage" : "1d8",
 "DamageType" : " Contondant",
 "Weight" : 1000,
 "Price" : 1500,
 "Properties" : "Polyvalente (1d10)"
  },
"Morgenstern": {
 "Name" : "Morgenstern",
 "OV" : "Morningstar",
 "Category": "W_MEL",
 "Damage" : "1d8",
 "DamageType" : " Perforant",
 "Weight" : 2000,
 "Price" : 1500,
 "Properties" : "-"
  },
"Pic de guerre": {
 "Name" : "Pic de guerre",
 "OV" : "War pick",
 "Category": "W_MEL",
 "Damage" : "1d8",
 "DamageType" : " Perforant",
 "Weight" : 1000,
 "Price" : 500,
 "Properties" : "-"
  },
"Pique": {
 "Name" : "Pique",
 "OV" : "Pike",
 "Category": "W_MEL",
 "Damage" : "1d10",
 "DamageType" : " Perforant",
 "Weight" : 9000,
 "Price" : 500,
 "Properties" : "Lourde, allonge, à deux mains"
  },
"Rapière": {
 "Name" : "Rapière",
 "OV" : "Rapier",
 "Category": "W_MEL",
 "Damage" : "1d8",
 "DamageType" : " Perforant",
 "Weight" : 1000,
 "Price" : 2500,
 "Properties" : "Finesse"
  },
"Trident": {
 "Name" : "Trident",
 "OV" : "Trident",
 "Category": "W_MEL",
 "Damage" : "1d6",
 "DamageType" : " Perforant",
 "Weight" : 2000,
 "Price" : 500,
 "Properties" : "Lancer (portée 6 m/18 m), polyvalente (1d8)"
  },
"Arbalète de poing": {
 "Name" : "Arbalète de poing",
 "OV" : "Crossbow, hand",
 "Category": "W_DIS",
 "Damage" : "1d6",
 "DamageType" : " Perforant",
 "Weight" : 1500,
 "Price" : 7500,
 "Properties" : "Munitions (portée 9 m/36 m), légère, chargement"
  },
"Arbalète lourde": {
 "Name" : "Arbalète lourde",
 "OV" : "Crossbow, heavy",
 "Category": "W_DIS",
 "Damage" : "1d10",
 "DamageType" : " Perforant",
 "Weight" : 9000,
 "Price" : 5000,
 "Properties" : "Munitions (portée 30 m/120 m), lourde, chargement, à deux mains"
  },
"Arc long": {
 "Name" : "Arc long",
 "OV" : "Longbow",
 "Category": "W_DIS",
 "Damage" : "1d8",
 "DamageType" : " Perforant",
 "Weight" : 1000,
 "Price" : 5000,
 "Properties" : "Munitions (portée 45 m/180 m), lourde, à deux mains"
  },
"Filet": {
 "Name" : "Filet",
 "OV" : "Net",
 "Category": "W_DIS",
 "Damage" : "",
 "DamageType" : "",
 "Weight" : 1500,
 "Price" : 100,
 "Properties" : "Spécial, lancer (portée 1,50 m/ 4,50 m)"
  },
"Sarbacane": {
 "Name" : "Sarbacane",
 "OV" : "Blowgun",
 "Category": "W_DIS",
 "Damage" : "1",
 "DamageType" : " Perforant",
 "Weight" : 500,
 "Price" : 1000,
 "Properties" : "Munitions (portée 7,50 m/30 m), chargement"
  }
 }</v>
      </c>
    </row>
    <row r="35" spans="1:3">
      <c r="C35" t="str">
        <f>"{
"&amp;CONCATENATE(C1,",
",C2,",
",C3,",
",C4,",
",C5,",
",C6,",
",C7,",
",C8,",
",C9,",
",C10,",
",C11,",
",C13,",
",C14,",
",C15,",
",C16,",
",C17,",
",C18,",
",C19,",
",C20,",
",C21,",
",C22,",
",C23,",
",C24,",
",C25,",
",C26,",
",C27,",
",C28,",
",C30,",
",C31,",
",C32,",
",C33)&amp;"
}"</f>
        <v>{
"Alignments" : {
 "1_LB": {
  "Code" : "1_LB",
  "Name" : "Loyal bon",
  "Description" : "On peut compter sur ces créatures pour faire le bien dans le sens ou la société l'entend. Les dragons d'or, les paladins et la plupart des nains sont d'alignement loyal bon."
   },
"2_NB": {
  "Code" : "2_NB",
  "Name" : "Neutre bon ",
  "Description" : "Ces personnes font du mieux qu'elles peuvent pour aider les autres, en fonction de leurs besoins toutefois. Beaucoup des créatures célestes, certains géants des nuages et la plupart des gnomes sont neutre bon."
   },
"3_CB": {
  "Code" : "3_CB",
  "Name" : "Chaotique bon",
  "Description" : "Ces créatures agissent selon leur conscience, et ont peu d'égard pour ce que les autres attendent. Les dragons de cuivre, de nombreux elfes et les licornes sont d'alignement chaotique bon."
   },
"4_LN": {
  "Code" : "4_LN",
  "Name" : "Loyal neutre",
  "Description" : "Ces individus agissent conformément à la loi, aux traditions ou suivants des codes personnels. Beaucoup de moines et quelques magiciens sont d'alignement loyal neutre."
   },
"5_NB": {
  "Code" : "5_NB",
  "Name" : "Neutre",
  "Description" : "Neutre est l'alignement de ceux qui préfèrent rester à l'écart des questions morales et ne prennent pas parti, faisant ce qui leur semble le mieux à un moment donné. Les hommes-lézards, la plupart des druides et beaucoup d'humains sont neutres."
   },
"6_CN": {
  "Code" : "6_CN",
  "Name" : "Chaotique neutre",
  "Description" : "Ces créatures suivent leurs caprices, pensant à leur liberté personnelle avant tout. Beaucoup de barbares, de roublards et de bardes sont d'alignement chaotique neutre."
   },
"7_LM": {
  "Code" : "7_LM",
  "Name" : "Loyal mauvais",
  "Description" : "Ces créatures font méthodiquement ce qu'elles veulent, dans les limites d'un code de tradition, de la loyauté ou d'un ordre. Les diables, les dragons bleus et les hobgobelins sont d'alignement loyal mauvais."
   },
"8_NM": {
  "Code" : "8_NM",
  "Name" : "Neutre mauvais",
  "Description" : "Neutre mauvais est l'alignement de ceux qui font ce qu'ils veulent, sans aucune compassion ni aucun scrupule. Beaucoup d'elfes noirs, certains géants des nuages?, et les yugoloths sont d'alignement neutre mauvais."
   },
"9_CM": {
  "Code" : "9_CM",
  "Name" : "Chaotique mauvais",
  "Description" : "Ces créatures agissent avec une violence arbitraire, stimulées par la cupidité, la haine ou la soif de sang. Les démons, les dragons rouges et les orques sont d'alignement chaotique mauvais."
   }
 },
"Alterations" : {
 "ALCOHOL": {
  "Type": "1_SUBSTANCE",
  "Code": "ALCOHOL",
  "Name": "Alcool",
  "Effect": "Alcoolisé",
  "EffectDescription": ""
 },
"BEWITCHMENT": {
  "Type": "4_MAGIC",
  "Code": "BEWITCHMENT",
  "Name": "Envoutement",
  "Effect": "Envouté",
  "EffectDescription": ""
 },
"FEAR": {
  "Type": "3_CONTEXT",
  "Code": "FEAR",
  "Name": "Peur",
  "Effect": "Effrayé",
  "EffectDescription": "Une créature effrayée a un désavantage aux jets de caractéristique et aux jets d'attaque tant que la source de sa peur est dans sa ligne de vue.\nLa créature ne peut se rapprocher volontairement de la source de sa peur."
 },
"PROVOCATION": {
  "Type": "3_CONTEXT",
  "Code": "PROVOCATION",
  "Name": "Provocation",
  "Effect": "Provoqué",
  "EffectDescription": ""
 },
"CHARM": {
  "Type": "3_CONTEXT",
  "Code": "CHARM",
  "Name": "Charme",
  "Effect": "Charmé",
  "EffectDescription": "Une créature charmée ne peut pas attaquer le charmeur ou le cibler avec des capacités ou des effets magiques nuisibles.\nLe charmeur a l'avantage à ses jets de caractéristique pour interagir socialement avec la créature."
 },
"STRESS": {
  "Type": "3_CONTEXT",
  "Code": "STRESS",
  "Name": "Stress",
  "Effect": "Stressé",
  "EffectDescription": ""
 },
"ACID": {
  "Type": "2_ELEMENT",
  "Code": "ACID",
  "Name": "Acide",
  "Effect": "Acidifié",
  "EffectDescription": ""
 },
"FIRE": {
  "Type": "2_ELEMENT",
  "Code": "FIRE",
  "Name": "Feu",
  "Effect": "Brûlé",
  "EffectDescription": ""
 },
"LIGHTNING": {
  "Type": "2_ELEMENT",
  "Code": "LIGHTNING",
  "Name": "Foudre",
  "Effect": "Foudroyé",
  "EffectDescription": ""
 },
"COLD": {
  "Type": "2_ELEMENT",
  "Code": "COLD",
  "Name": "Froid",
  "Effect": "Gelé",
  "EffectDescription": ""
 },
"DRUG": {
  "Type": "1_SUBSTANCE",
  "Code": "DRUG",
  "Name": "Narcotique",
  "Effect": "Drogué",
  "EffectDescription": ""
 },
"PRONE": {
  "Type": "6_POSITION",
  "Code": "PRONE",
  "Name": "Chute",
  "Effect": "À terre",
  "EffectDescription": "La seule option de mouvement possible pour une créature à terre est de ramper, à moins qu'elle ne se relève et mette alors un terme à la condition.\nLa créature a un désavantage aux jets d'attaque.\nUn jet d'attaque contre la créature a l'avantage si l'attaquant est à 1,50 mètre ou moins de la créature. Sinon, le jet d'attaque a un désavantage."
 },
"GRAPPLING": {
  "Type": "6_POSITION",
  "Code": "GRAPPLING",
  "Name": "Agripper",
  "Effect": "Agrippé",
  "EffectDescription": "La vitesse d'une créature agrippée passe à 0, et elle ne peut bénéficier d'aucun bonus à sa vitesse.\nLa condition prend fin si la créature qui agrippe est incapable d'agir (voir la condition).\nLa condition se termine également si un effet met la créature agrippée hors de portée de la créature ou de l'effet qui l'agrippe, comme par exemple lorsqu'une créature est projetée par le sort onde de choc."
 },
"DEAFENED": {
  "Type": "5_SENSE",
  "Code": "DEAFENED",
  "Name": "Assourdissement",
  "Effect": "Assourdi",
  "EffectDescription": "Une créature assourdie n'entend pas et rate automatiquement tout jet de caractéristique qui nécessite l’ouïe."
 },
"BLINDED": {
  "Type": "5_SENSE",
  "Code": "BLINDED",
  "Name": "Aveuglement",
  "Effect": "Aveuglé",
  "EffectDescription": "Une créature aveuglée ne voit pas et rate automatiquement tout jet de caractéristique qui nécessite la vue.\nLes jets d'attaque contre la créature ont l'avantage, et les jets d'attaque de la créature ont un désavantage."
 },
"RESTRAINED": {
  "Type": "6_POSITION",
  "Code": "RESTRAINED",
  "Name": "Entrave",
  "Effect": "Entravé",
  "EffectDescription": "La vitesse d'une créature entravée passe à 0, et elle ne peut bénéficier d'aucun bonus à sa vitesse.\nLes jets d'attaque contre la créature ont l'avantage, et les jets d'attaque de la créature ont un désavantage.\nLa créature a un désavantage à ses jets de sauvegarde de Dextérité."
 },
"STUNNED": {
  "Type": "6_POSITION",
  "Code": "STUNNED",
  "Name": "Etourdissement",
  "Effect": "Étourdi",
  "EffectDescription": "Une créature étourdie est incapable d'agir (voir la condition), ne peut plus bouger et parle de manière hésitante.\nLa créature rate automatiquement ses jets de sauvegarde de Force et de Dextérité.\nLes jets d'attaque contre la créature ont l'avantage."
 },
"INCAPACITATED": {
  "Type": "6_POSITION",
  "Code": "INCAPACITATED",
  "Name": "Incapacité",
  "Effect": "Incapable d'agir",
  "EffectDescription": "Une créature incapable d'agir ne peut effectuer aucune action ni aucune réaction."
 },
"UNCONSCIOUS": {
  "Type": "6_POSITION",
  "Code": "UNCONSCIOUS",
  "Name": "Evanouissement",
  "Effect": "Inconscient",
  "EffectDescription": "Une créature inconsciente est incapable d'agir (voir la condition), ne peut plus bouger ni parler, et n'est plus consciente de ce qui se passe autour d'elle.\nLa créature lâche ce qu'elle tenait et tombe à terre.\nLa créature rate automatiquement ses jets de sauvegarde de Force et de Dextérité.\nLes jets d'attaque contre la créature ont l'avantage.\nToute attaque qui touche la créature est un coup critique si l'attaquant est à 1,50 mètre ou moins de la créature."
 },
"INVISIBLE": {
  "Type": "4_MAGIC",
  "Code": "INVISIBLE",
  "Name": "Invisibilité",
  "Effect": "Invisible",
  "EffectDescription": "Une créature invisible ne peut être vue sans l'aide de la magie ou un sens particulier. En ce qui concerne le fait de se cacher, la créature est considérée dans une zone à visibilité nulle. L'emplacement de la créature peut être détecté par un bruit qu'elle fait ou par les traces qu'elle laisse.\nLes jets d'attaque contre la créature ont un désavantage, et les jets d'attaque de la créature ont l'avantage."
 },
"PETRIFIED": {
  "Type": "6_POSITION",
  "Code": "PETRIFIED",
  "Name": "Pétrification",
  "Effect": "Pétrifié",
  "EffectDescription": "Une créature pétrifiée est transformée, ainsi que tout objet non magique qu'elle porte, en une substance inanimée solide (généralement en pierre). Son poids est multiplié par dix et son vieillissement cesse.\nLa créature est incapable d'agir (voir la condition), ne peut plus bouger ni parler, et n'est plus consciente de ce qui se passe autour d'elle.\nLes jets d'attaque contre la créature ont l'avantage.\nLa créature rate automatiquement ses jets de sauvegarde de Force et de Dextérité.\nLa créature obtient la résistance contre tous les types de dégâts.\nLa créature est immunisée contre le poison et la maladie, mais un poison ou une maladie déjà dans son organisme est seulement suspendu, pas neutralisé."
 },
"POISON": {
  "Type": "1_SUBSTANCE",
  "Code": "POISON",
  "Name": "Poison",
  "Effect": "Empoisonné",
  "EffectDescription": "Une créature empoisonnée a un désavantage aux jets d'attaque et aux jets de caractéristique."
 }
 },
"AlterationCategories" : {
 "1_SUBSTANCE": {
  "Code": "1_SUBSTANCE",
  "Name": "Substance",
  "Savable": true
 },
"2_ELEMENT": {
  "Code": "2_ELEMENT",
  "Name": "Elément",
  "Savable": true
 },
"6_POSITION": {
  "Code": "6_POSITION",
  "Name": "Position",
  "Savable": false
 },
"3_CONTEXT": {
  "Code": "3_CONTEXT",
  "Name": "Contexte",
  "Savable": true
 },
"4_MAGIC": {
  "Code": "4_MAGIC",
  "Name": "Magie",
  "Savable": true
 },
"5_SENSE": {
  "Code": "5_SENSE",
  "Name": "Sens",
  "Savable": false
 }
 },
"ArmorCategories" : {
 "LIGHT": {"Code": "LIGHT", "Name": "Armures légères"},
   "MID": {"Code": "MID","Name": "Armures intermédiaires"},
   "HEAVY": {"Code": "HEAVY","Name": "Armures lourdes"},
   "SHIELD": {"Code": "SHIELD","Name": "Boucliers"}
 },
"Armors" : {
 "Matelassée": {
 "Name" : "Matelassée",
 "OV" : "Padded",
 "Category": "1_LIGHT",
 "AC" : 11,
 "ACBonus" : "DEX",
 "MaxACBonus" : null,
 "Weight" : 4000,
 "Price" : 500,
 "Discretion" : "Désavantage",
 "Strength" : 0
  },
"Cuir": {
 "Name" : "Cuir",
 "OV" : "Leather",
 "Category": "1_LIGHT",
 "AC" : 11,
 "ACBonus" : "DEX",
 "MaxACBonus" : null,
 "Weight" : 5000,
 "Price" : 1000,
 "Discretion" : "-",
 "Strength" : 0
  },
"Cuir clouté": {
 "Name" : "Cuir clouté",
 "OV" : "Studded leather",
 "Category": "1_LIGHT",
 "AC" : 12,
 "ACBonus" : "DEX",
 "MaxACBonus" : null,
 "Weight" : 6500,
 "Price" : 4500,
 "Discretion" : "-",
 "Strength" : 0
  },
"Peau": {
 "Name" : "Peau",
 "OV" : "Hide",
 "Category": "2_MID",
 "AC" : 12,
 "ACBonus" : "DEX",
 "MaxACBonus" : 2,
 "Weight" : 6000,
 "Price" : 1000,
 "Discretion" : "-",
 "Strength" : 0
  },
"Chemise de mailles": {
 "Name" : "Chemise de mailles",
 "OV" : "Chain shirt",
 "Category": "2_MID",
 "AC" : 13,
 "ACBonus" : "DEX",
 "MaxACBonus" : 2,
 "Weight" : 10000,
 "Price" : 5000,
 "Discretion" : "-",
 "Strength" : 0
  },
"Écailles": {
 "Name" : "Écailles",
 "OV" : "Scale mail",
 "Category": "2_MID",
 "AC" : 14,
 "ACBonus" : "DEX",
 "MaxACBonus" : 2,
 "Weight" : 22500,
 "Price" : 5000,
 "Discretion" : "Désavantage",
 "Strength" : 0
  },
"Cuirasse": {
 "Name" : "Cuirasse",
 "OV" : "Breastplate",
 "Category": "2_MID",
 "AC" : 14,
 "ACBonus" : "DEX",
 "MaxACBonus" : 2,
 "Weight" : 10000,
 "Price" : 40000,
 "Discretion" : "-",
 "Strength" : 0
  },
"Demi-plate": {
 "Name" : "Demi-plate",
 "OV" : "Half plate",
 "Category": "2_MID",
 "AC" : 15,
 "ACBonus" : "DEX",
 "MaxACBonus" : 2,
 "Weight" : 20000,
 "Price" : 75000,
 "Discretion" : "Désavantage",
 "Strength" : 0
  },
"Broigne": {
 "Name" : "Broigne",
 "OV" : "Ring mail",
 "Category": "3_HEAVY",
 "AC" : 14,
 "ACBonus" : "",
 "MaxACBonus" : null,
 "Weight" : 20000,
 "Price" : 3000,
 "Discretion" : "Désavantage",
 "Strength" : 0
  },
"Cotte de mailles": {
 "Name" : "Cotte de mailles",
 "OV" : "Chain mail",
 "Category": "3_HEAVY",
 "AC" : 16,
 "ACBonus" : "",
 "MaxACBonus" : null,
 "Weight" : 27500,
 "Price" : 7500,
 "Discretion" : "Désavantage",
 "Strength" : 13
  },
"Clibanion": {
 "Name" : "Clibanion",
 "OV" : "Splint",
 "Category": "3_HEAVY",
 "AC" : 17,
 "ACBonus" : "",
 "MaxACBonus" : null,
 "Weight" : 30000,
 "Price" : 20000,
 "Discretion" : "Désavantage",
 "Strength" : 15
  },
"Harnois": {
 "Name" : "Harnois",
 "OV" : "Plate",
 "Category": "3_HEAVY",
 "AC" : 18,
 "ACBonus" : "",
 "MaxACBonus" : null,
 "Weight" : 32500,
 "Price" : 150000,
 "Discretion" : "Désavantage",
 "Strength" : 15
  },
"Bouclier": {
 "Name" : "Bouclier",
 "OV" : "Shield",
 "Category": "0_SHIELD",
 "AC" : 2,
 "ACBonus" : "",
 "MaxACBonus" : null,
 "Weight" : 3000,
 "Price" : 1000,
 "Discretion" : "-",
 "Strength" : 0
  }
 },
"Capacities" : {
 "BARBARIAN-1": {
"Capacities": ["Rage", "Défense sans armure"],
"Specials": 2,
"Damages": 2,
"ArmourlessSpeed": 0,
"ArmourlessCategories": []
},
"BARBARIAN-2": {
"Capacities": ["Attaque téméraire", "Sens du danger"],
"Specials": 2,
"Damages": 2,
"ArmourlessSpeed": 0,
"ArmourlessCategories": []
},
"BARBARIAN-3": {
"Capacities": ["Voie primitive"],
"Specials": 3,
"Damages": 2,
"ArmourlessSpeed": 0,
"ArmourlessCategories": []
},
"BARBARIAN-4": {
"Capacities": ["Amélioration de caractéristiques"],
"Specials": 3,
"Damages": 2,
"ArmourlessSpeed": 0,
"ArmourlessCategories": []
},
"BARBARIAN-5": {
"Capacities": ["Attaque supplémentaire", "Déplacement rapide"],
"Specials": 3,
"Damages": 2,
"ArmourlessSpeed": 3,
"ArmourlessCategories": ["3_HEAVY"]
},
"BARBARIAN-6": {
"Capacities": ["Capacité de voie"],
"Specials": 4,
"Damages": 2,
"ArmourlessSpeed": 3,
"ArmourlessCategories": ["3_HEAVY"]
},
"BARBARIAN-7": {
"Capacities": ["Instinct sauvage"],
"Specials": 4,
"Damages": 2,
"ArmourlessSpeed": 3,
"ArmourlessCategories": ["3_HEAVY"]
},
"BARBARIAN-8": {
"Capacities": ["Amélioration de caractéristiques"],
"Specials": 4,
"Damages": 2,
"ArmourlessSpeed": 3,
"ArmourlessCategories": ["3_HEAVY"]
},
"BARBARIAN-9": {
"Capacities": ["Critique brutal (1 dé)"],
"Specials": 4,
"Damages": 3,
"ArmourlessSpeed": 3,
"ArmourlessCategories": ["3_HEAVY"]
},
"BARBARIAN-10": {
"Capacities": ["Capacité de voie"],
"Specials": 4,
"Damages": 3,
"ArmourlessSpeed": 3,
"ArmourlessCategories": ["3_HEAVY"]
},
"BARBARIAN-11": {
"Capacities": ["Rage implacable"],
"Specials": 4,
"Damages": 3,
"ArmourlessSpeed": 3,
"ArmourlessCategories": ["3_HEAVY"]
},
"BARBARIAN-12": {
"Capacities": ["Amélioration de caractéristiques"],
"Specials": 5,
"Damages": 3,
"ArmourlessSpeed": 3,
"ArmourlessCategories": ["3_HEAVY"]
},
"BARBARIAN-13": {
"Capacities": ["Critique brutal (2 dés)"],
"Specials": 5,
"Damages": 3,
"ArmourlessSpeed": 3,
"ArmourlessCategories": ["3_HEAVY"]
},
"BARBARIAN-14": {
"Capacities": ["Capacité de voie"],
"Specials": 5,
"Damages": 3,
"ArmourlessSpeed": 3,
"ArmourlessCategories": ["3_HEAVY"]
},
"BARBARIAN-15": {
"Capacities": ["Rage ininterrompue"],
"Specials": 5,
"Damages": 3,
"ArmourlessSpeed": 3,
"ArmourlessCategories": ["3_HEAVY"]
},
"BARBARIAN-16": {
"Capacities": ["Amélioration de caractéristiques"],
"Specials": 5,
"Damages": 4,
"ArmourlessSpeed": 3,
"ArmourlessCategories": ["3_HEAVY"]
},
"BARBARIAN-17": {
"Capacities": ["Critique brutal (3 dés)"],
"Specials": 6,
"Damages": 4,
"ArmourlessSpeed": 3,
"ArmourlessCategories": ["3_HEAVY"]
},
"BARBARIAN-18": {
"Capacities": ["Puissance indomptable"],
"Specials": 6,
"Damages": 4,
"ArmourlessSpeed": 3,
"ArmourlessCategories": ["3_HEAVY"]
},
"BARBARIAN-19": {
"Capacities": ["Amélioration de caractéristiques"],
"Specials": 6,
"Damages": 4,
"ArmourlessSpeed": 3,
"ArmourlessCategories": ["3_HEAVY"]
},
"BARBARIAN-20": {
"Capacities": ["Champion primitif"],
"Specials": -1,
"Damages": 4,
"ArmourlessSpeed": 3,
"ArmourlessCategories": ["3_HEAVY"]
},
"BARD-1" : {
"Capacities":["Incantations", "Inspiration bardique (d6)"],
"MinorSpellsNb": 2,
"SpellsNb": 4,
"Locations": {
"1":2,
"2":0,
"3":0,
"4":0,
"5":0,
"6":0,
"7":0,
"8":0,
"9":0}
},
"BARD-2" : {
"Capacities":["Touche-à-tout", "Chant de repos (d6)"],
"MinorSpellsNb": 2,
"SpellsNb": 5,
"Locations": {
"1":3,
"2":0,
"3":0,
"4":0,
"5":0,
"6":0,
"7":0,
"8":0,
"9":0}
},
"BARD-3" : {
"Capacities":["Collège bardique", "Expertise"],
"MinorSpellsNb": 2,
"SpellsNb": 6,
"Locations": {
"1":4,
"2":2,
"3":0,
"4":0,
"5":0,
"6":0,
"7":0,
"8":0,
"9":0}
},
"BARD-4" : {
"Capacities":["Amélioration de caractéristiques"],
"MinorSpellsNb": 3,
"SpellsNb": 7,
"Locations": {
"1":4,
"2":3,
"3":0,
"4":0,
"5":0,
"6":0,
"7":0,
"8":0,
"9":0}
},
"BARD-5" : {
"Capacities":["Inspiration bardique", "Source d'inspiration"],
"MinorSpellsNb": 3,
"SpellsNb": 8,
"Locations": {
"1":4,
"2":3,
"3":2,
"4":0,
"5":0,
"6":0,
"7":0,
"8":0,
"9":0}
},
"BARD-6" : {
"Capacities":["Contre charme", "Capacité de collège bardique"],
"MinorSpellsNb": 3,
"SpellsNb": 9,
"Locations": {
"1":4,
"2":3,
"3":3,
"4":0,
"5":0,
"6":0,
"7":0,
"8":0,
"9":0}
},
"BARD-7" : {
"Capacities":[],
"MinorSpellsNb": 3,
"SpellsNb": 10,
"Locations": {
"1":4,
"2":3,
"3":3,
"4":1,
"5":0,
"6":0,
"7":0,
"8":0,
"9":0}
},
"BARD-8" : {
"Capacities":["Amélioration de caractéristiques"],
"MinorSpellsNb": 3,
"SpellsNb": 11,
"Locations": {
"1":4,
"2":3,
"3":3,
"4":2,
"5":0,
"6":0,
"7":0,
"8":0,
"9":0}
},
"BARD-9" : {
"Capacities":["Chant de repos"],
"MinorSpellsNb": 3,
"SpellsNb": 12,
"Locations": {
"1":4,
"2":3,
"3":3,
"4":3,
"5":1,
"6":0,
"7":0,
"8":0,
"9":0}
},
"BARD-10" : {
"Capacities":["Expertise", "Secrets magiques"],
"MinorSpellsNb": 4,
"SpellsNb": 14,
"Locations": {
"1":4,
"2":3,
"3":3,
"4":3,
"5":2,
"6":0,
"7":0,
"8":0,
"9":0}
},
"BARD-11" : {
"Capacities":[],
"MinorSpellsNb": 4,
"SpellsNb": 15,
"Locations": {
"1":4,
"2":3,
"3":3,
"4":3,
"5":2,
"6":1,
"7":0,
"8":0,
"9":0}
},
"BARD-12" : {
"Capacities":["Amélioration de caractéristiques"],
"MinorSpellsNb": 4,
"SpellsNb": 15,
"Locations": {
"1":4,
"2":3,
"3":3,
"4":3,
"5":2,
"6":1,
"7":0,
"8":0,
"9":0}
},
"BARD-13" : {
"Capacities":["Chant de repos (d10)"],
"MinorSpellsNb": 4,
"SpellsNb": 16,
"Locations": {
"1":4,
"2":3,
"3":3,
"4":3,
"5":2,
"6":1,
"7":1,
"8":0,
"9":0}
},
"BARD-14" : {
"Capacities":["Secrets magiques", "Capacité de collège bardique"],
"MinorSpellsNb": 4,
"SpellsNb": 18,
"Locations": {
"1":4,
"2":3,
"3":3,
"4":3,
"5":2,
"6":1,
"7":1,
"8":0,
"9":0}
},
"BARD-15" : {
"Capacities":[],
"MinorSpellsNb": 4,
"SpellsNb": 19,
"Locations": {
"1":4,
"2":3,
"3":3,
"4":3,
"5":2,
"6":1,
"7":1,
"8":1,
"9":0}
},
"BARD-16" : {
"Capacities":["Amélioration de caractéristiques"],
"MinorSpellsNb": 4,
"SpellsNb": 19,
"Locations": {
"1":4,
"2":3,
"3":3,
"4":3,
"5":2,
"6":1,
"7":1,
"8":1,
"9":0}
},
"BARD-17" : {
"Capacities":[],
"MinorSpellsNb": 4,
"SpellsNb": 20,
"Locations": {
"1":4,
"2":3,
"3":3,
"4":3,
"5":2,
"6":1,
"7":1,
"8":1,
"9":1}
},
"BARD-18" : {
"Capacities":["Secrets magiques"],
"MinorSpellsNb": 4,
"SpellsNb": 22,
"Locations": {
"1":4,
"2":3,
"3":3,
"4":3,
"5":3,
"6":1,
"7":1,
"8":1,
"9":1}
},
"BARD-19" : {
"Capacities":["Amélioration de caractéristiques"],
"MinorSpellsNb": 4,
"SpellsNb": 22,
"Locations": {
"1":4,
"2":3,
"3":3,
"4":3,
"5":3,
"6":2,
"7":1,
"8":1,
"9":1}
},
"BARD-20" : {
"Capacities":["Inspiration supérieure"],
"MinorSpellsNb": 4,
"SpellsNb": 22,
"Locations": {
"1":4,
"2":3,
"3":3,
"4":3,
"5":3,
"6":2,
"7":2,
"8":1,
"9":1}
},
"CLERK-1" : {
"Capacities":["Incantations", "Domaine divin"],
"MinorSpellsNb": 3,
"Locations": {
"1":2,
"2":0,
"3":0,
"4":0,
"5":0,
"6":0,
"7":0,
"8":0,
"9":0}
},
"CLERK-2" : {
"Capacities":["Canalisation d’énergie divine", "Canalisation d’énergie divine : renvoi des morts-vivants"],
"MinorSpellsNb": 3,
"Locations": {
"1":3,
"2":0,
"3":0,
"4":0,
"5":0,
"6":0,
"7":0,
"8":0,
"9":0}
},
"CLERK-3" : {
"Capacities":[],
"MinorSpellsNb": 3,
"Locations": {
"1":4,
"2":2,
"3":0,
"4":0,
"5":0,
"6":0,
"7":0,
"8":0,
"9":0}
},
"CLERK-4" : {
"Capacities":["Amélioration de caractéristiques"],
"MinorSpellsNb": 4,
"Locations": {
"1":4,
"2":3,
"3":0,
"4":0,
"5":0,
"6":0,
"7":0,
"8":0,
"9":0}
},
"CLERK-5" : {
"Capacities":["Destruction des morts-vivants (FP 1/2)"],
"MinorSpellsNb": 4,
"Locations": {
"1":4,
"2":3,
"3":2,
"4":0,
"5":0,
"6":0,
"7":0,
"8":0,
"9":0}
},
"CLERK-6" : {
"Capacities":["Canalisation d’énergie divine (2)", "Capacité de domaine divin"],
"MinorSpellsNb": 4,
"Locations": {
"1":4,
"2":3,
"3":3,
"4":0,
"5":0,
"6":0,
"7":0,
"8":0,
"9":0}
},
"CLERK-7" : {
"Capacities":[],
"MinorSpellsNb": 4,
"Locations": {
"1":4,
"2":3,
"3":3,
"4":1,
"5":0,
"6":0,
"7":0,
"8":0,
"9":0}
},
"CLERK-8" : {
"Capacities":["Amélioration de caractéristiques", "Capacité de domaine divin,Destruction des morts-vivants (FP 1)"],
"MinorSpellsNb": 4,
"Locations": {
"1":4,
"2":3,
"3":3,
"4":2,
"5":0,
"6":0,
"7":0,
"8":0,
"9":0}
},
"CLERK-9" : {
"Capacities":[],
"MinorSpellsNb": 4,
"Locations": {
"1":4,
"2":3,
"3":3,
"4":3,
"5":1,
"6":0,
"7":0,
"8":0,
"9":0}
},
"CLERK-10" : {
"Capacities":["Intervention divine"],
"MinorSpellsNb": 5,
"Locations": {
"1":4,
"2":3,
"3":3,
"4":3,
"5":2,
"6":0,
"7":0,
"8":0,
"9":0}
},
"CLERK-11" : {
"Capacities":["Destruction des morts-vivants (FP 2)"],
"MinorSpellsNb": 5,
"Locations": {
"1":4,
"2":3,
"3":3,
"4":3,
"5":2,
"6":1,
"7":0,
"8":0,
"9":0}
},
"CLERK-12" : {
"Capacities":["Amélioration de caractéristiques"],
"MinorSpellsNb": 5,
"Locations": {
"1":4,
"2":3,
"3":3,
"4":3,
"5":2,
"6":1,
"7":0,
"8":0,
"9":0}
},
"CLERK-13" : {
"Capacities":[],
"MinorSpellsNb": 5,
"Locations": {
"1":4,
"2":3,
"3":3,
"4":3,
"5":2,
"6":1,
"7":1,
"8":0,
"9":0}
},
"CLERK-14" : {
"Capacities":["Destruction des morts-vivants (FP 3)"],
"MinorSpellsNb": 5,
"Locations": {
"1":4,
"2":3,
"3":3,
"4":3,
"5":2,
"6":1,
"7":1,
"8":0,
"9":0}
},
"CLERK-15" : {
"Capacities":[],
"MinorSpellsNb": 5,
"Locations": {
"1":4,
"2":3,
"3":3,
"4":3,
"5":2,
"6":1,
"7":1,
"8":1,
"9":0}
},
"CLERK-16" : {
"Capacities":["Amélioration de caractéristiques"],
"MinorSpellsNb": 5,
"Locations": {
"1":4,
"2":3,
"3":3,
"4":3,
"5":2,
"6":1,
"7":1,
"8":1,
"9":0}
},
"CLERK-17" : {
"Capacities":["Destruction des morts-vivants (FP 4)", "Capacité de domaine divin"],
"MinorSpellsNb": 5,
"Locations": {
"1":4,
"2":3,
"3":3,
"4":3,
"5":2,
"6":1,
"7":1,
"8":1,
"9":1}
},
"CLERK-18" : {
"Capacities":["Canalisation d’énergie divine (3)"],
"MinorSpellsNb": 5,
"Locations": {
"1":4,
"2":3,
"3":3,
"4":3,
"5":3,
"6":1,
"7":1,
"8":1,
"9":1}
},
"CLERK-19" : {
"Capacities":["Amélioration de caractéristiques"],
"MinorSpellsNb": 5,
"Locations": {
"1":4,
"2":3,
"3":3,
"4":3,
"5":3,
"6":2,
"7":1,
"8":1,
"9":1}
},
"CLERK-20" : {
"Capacities":["Intervention divine améliorée"],
"MinorSpellsNb": 5,
"Locations": {
"1":4,
"2":3,
"3":3,
"4":3,
"5":3,
"6":2,
"7":2,
"8":1,
"9":1}
},
"DRUID-1" : {
"Capacities":["Druidique", "Incantations"],
"MinorSpellsNb": 2,
"Locations": {
"1":2,
"2":0,
"3":0,
"4":0,
"5":0,
"6":0,
"7":0,
"8":0,
"9":0}
},
"DRUID-2" : {
"Capacities":["Forme sauvage", "Cercle druidique"],
"MinorSpellsNb": 2,
"Locations": {
"1":3,
"2":0,
"3":0,
"4":0,
"5":0,
"6":0,
"7":0,
"8":0,
"9":0}
},
"DRUID-3" : {
"Capacities":[],
"MinorSpellsNb": 2,
"Locations": {
"1":4,
"2":2,
"3":0,
"4":0,
"5":0,
"6":0,
"7":0,
"8":0,
"9":0}
},
"DRUID-4" : {
"Capacities":["Forme sauvage améliorée, Amélioration de caractéristiques"],
"MinorSpellsNb": 3,
"Locations": {
"1":4,
"2":3,
"3":0,
"4":0,
"5":0,
"6":0,
"7":0,
"8":0,
"9":0}
},
"DRUID-5" : {
"Capacities":[],
"MinorSpellsNb": 3,
"Locations": {
"1":4,
"2":3,
"3":2,
"4":0,
"5":0,
"6":0,
"7":0,
"8":0,
"9":0}
},
"DRUID-6" : {
"Capacities":["Capacité de cercle druidique"],
"MinorSpellsNb": 3,
"Locations": {
"1":4,
"2":3,
"3":3,
"4":0,
"5":0,
"6":0,
"7":0,
"8":0,
"9":0}
},
"DRUID-7" : {
"Capacities":[],
"MinorSpellsNb": 3,
"Locations": {
"1":4,
"2":3,
"3":3,
"4":1,
"5":0,
"6":0,
"7":0,
"8":0,
"9":0}
},
"DRUID-8" : {
"Capacities":["Forme sauvage améliorée, Amélioration de caractéristiques"],
"MinorSpellsNb": 3,
"Locations": {
"1":4,
"2":3,
"3":3,
"4":2,
"5":0,
"6":0,
"7":0,
"8":0,
"9":0}
},
"DRUID-9" : {
"Capacities":[],
"MinorSpellsNb": 3,
"Locations": {
"1":4,
"2":3,
"3":3,
"4":3,
"5":1,
"6":0,
"7":0,
"8":0,
"9":0}
},
"DRUID-10" : {
"Capacities":["Capacité de cercle druidique"],
"MinorSpellsNb": 4,
"Locations": {
"1":4,
"2":3,
"3":3,
"4":3,
"5":2,
"6":0,
"7":0,
"8":0,
"9":0}
},
"DRUID-11" : {
"Capacities":[],
"MinorSpellsNb": 4,
"Locations": {
"1":4,
"2":3,
"3":3,
"4":3,
"5":2,
"6":1,
"7":0,
"8":0,
"9":0}
},
"DRUID-12" : {
"Capacities":["Amélioration de caractéristiques"],
"MinorSpellsNb": 4,
"Locations": {
"1":4,
"2":3,
"3":3,
"4":3,
"5":2,
"6":1,
"7":0,
"8":0,
"9":0}
},
"DRUID-13" : {
"Capacities":[],
"MinorSpellsNb": 4,
"Locations": {
"1":4,
"2":3,
"3":3,
"4":3,
"5":2,
"6":1,
"7":1,
"8":0,
"9":0}
},
"DRUID-14" : {
"Capacities":["Capacité de cercle druidique"],
"MinorSpellsNb": 4,
"Locations": {
"1":4,
"2":3,
"3":3,
"4":3,
"5":2,
"6":1,
"7":1,
"8":0,
"9":0}
},
"DRUID-15" : {
"Capacities":[],
"MinorSpellsNb": 4,
"Locations": {
"1":4,
"2":3,
"3":3,
"4":3,
"5":2,
"6":1,
"7":1,
"8":1,
"9":0}
},
"DRUID-16" : {
"Capacities":["Amélioration de caractéristiques"],
"MinorSpellsNb": 4,
"Locations": {
"1":4,
"2":3,
"3":3,
"4":3,
"5":2,
"6":1,
"7":1,
"8":1,
"9":0}
},
"DRUID-17" : {
"Capacities":[],
"MinorSpellsNb": 4,
"Locations": {
"1":4,
"2":3,
"3":3,
"4":3,
"5":2,
"6":1,
"7":1,
"8":1,
"9":1}
},
"DRUID-18" : {
"Capacities":["Jeunesse éternelle", "Incantation animale"],
"MinorSpellsNb": 4,
"Locations": {
"1":4,
"2":3,
"3":3,
"4":3,
"5":3,
"6":1,
"7":1,
"8":1,
"9":1}
},
"DRUID-19" : {
"Capacities":["Amélioration de caractéristiques"],
"MinorSpellsNb": 4,
"Locations": {
"1":4,
"2":3,
"3":3,
"4":3,
"5":3,
"6":2,
"7":1,
"8":1,
"9":1}
},
"DRUID-20" : {
"Capacities":["Archidruide"],
"MinorSpellsNb": 4,
"Locations": {
"1":4,
"2":3,
"3":3,
"4":3,
"5":3,
"6":2,
"7":2,
"8":1,
"9":1}
},
"SORCERER-1" : {
"Capacities":["Incantations", "Origine magique"],
"MinorSpellsNb": 4,
"SpellsNb": 2,
"Specials": 0,
"Locations": {
"1":2,
"2":0,
"3":0,
"4":0,
"5":0,
"6":0,
"7":0,
"8":0,
"9":0}
},
"SORCERER-2" : {
"Capacities":["Source de magie"],
"MinorSpellsNb": 4,
"SpellsNb": 3,
"Specials": 2,
"Locations": {
"1":3,
"2":0,
"3":0,
"4":0,
"5":0,
"6":0,
"7":0,
"8":0,
"9":0}
},
"SORCERER-3" : {
"Capacities":["Métamagie"],
"MinorSpellsNb": 4,
"SpellsNb": 4,
"Specials": 3,
"Locations": {
"1":4,
"2":2,
"3":0,
"4":0,
"5":0,
"6":0,
"7":0,
"8":0,
"9":0}
},
"SORCERER-4" : {
"Capacities":["Amélioration de caractéristiques"],
"MinorSpellsNb": 5,
"SpellsNb": 5,
"Specials": 4,
"Locations": {
"1":4,
"2":3,
"3":0,
"4":0,
"5":0,
"6":0,
"7":0,
"8":0,
"9":0}
},
"SORCERER-5" : {
"Capacities":[],
"MinorSpellsNb": 5,
"SpellsNb": 6,
"Specials": 5,
"Locations": {
"1":4,
"2":3,
"3":2,
"4":0,
"5":0,
"6":0,
"7":0,
"8":0,
"9":0}
},
"SORCERER-6" : {
"Capacities":["Capacité de l'origine magique"],
"MinorSpellsNb": 5,
"SpellsNb": 7,
"Specials": 6,
"Locations": {
"1":4,
"2":3,
"3":3,
"4":0,
"5":0,
"6":0,
"7":0,
"8":0,
"9":0}
},
"SORCERER-7" : {
"Capacities":[],
"MinorSpellsNb": 5,
"SpellsNb": 8,
"Specials": 7,
"Locations": {
"1":4,
"2":3,
"3":3,
"4":1,
"5":0,
"6":0,
"7":0,
"8":0,
"9":0}
},
"SORCERER-8" : {
"Capacities":["Amélioration de caractéristiques"],
"MinorSpellsNb": 5,
"SpellsNb": 9,
"Specials": 8,
"Locations": {
"1":4,
"2":3,
"3":3,
"4":2,
"5":0,
"6":0,
"7":0,
"8":0,
"9":0}
},
"SORCERER-9" : {
"Capacities":[],
"MinorSpellsNb": 5,
"SpellsNb": 10,
"Specials": 9,
"Locations": {
"1":4,
"2":3,
"3":3,
"4":3,
"5":1,
"6":0,
"7":0,
"8":0,
"9":0}
},
"SORCERER-10" : {
"Capacities":["Métamagie"],
"MinorSpellsNb": 6,
"SpellsNb": 11,
"Specials": 10,
"Locations": {
"1":4,
"2":3,
"3":3,
"4":3,
"5":2,
"6":0,
"7":0,
"8":0,
"9":0}
},
"SORCERER-11" : {
"Capacities":[],
"MinorSpellsNb": 6,
"SpellsNb": 12,
"Specials": 11,
"Locations": {
"1":4,
"2":3,
"3":3,
"4":3,
"5":2,
"6":1,
"7":0,
"8":0,
"9":0}
},
"SORCERER-12" : {
"Capacities":["Amélioration de caractéristiques"],
"MinorSpellsNb": 6,
"SpellsNb": 12,
"Specials": 12,
"Locations": {
"1":4,
"2":3,
"3":3,
"4":3,
"5":2,
"6":1,
"7":0,
"8":0,
"9":0}
},
"SORCERER-13" : {
"Capacities":[],
"MinorSpellsNb": 6,
"SpellsNb": 13,
"Specials": 13,
"Locations": {
"1":4,
"2":3,
"3":3,
"4":3,
"5":2,
"6":1,
"7":1,
"8":0,
"9":0}
},
"SORCERER-14" : {
"Capacities":["Capacité de l'origine magique"],
"MinorSpellsNb": 6,
"SpellsNb": 13,
"Specials": 14,
"Locations": {
"1":4,
"2":3,
"3":3,
"4":3,
"5":2,
"6":1,
"7":1,
"8":0,
"9":0}
},
"SORCERER-15" : {
"Capacities":[],
"MinorSpellsNb": 6,
"SpellsNb": 14,
"Specials": 15,
"Locations": {
"1":4,
"2":3,
"3":3,
"4":3,
"5":2,
"6":1,
"7":1,
"8":1,
"9":0}
},
"SORCERER-16" : {
"Capacities":["Amélioration de caractéristiques"],
"MinorSpellsNb": 6,
"SpellsNb": 14,
"Specials": 16,
"Locations": {
"1":4,
"2":3,
"3":3,
"4":3,
"5":2,
"6":1,
"7":1,
"8":1,
"9":0}
},
"SORCERER-17" : {
"Capacities":["Métamagie"],
"MinorSpellsNb": 6,
"SpellsNb": 15,
"Specials": 17,
"Locations": {
"1":4,
"2":3,
"3":3,
"4":3,
"5":2,
"6":1,
"7":1,
"8":1,
"9":1}
},
"SORCERER-18" : {
"Capacities":["Capacité de l'origine magique"],
"MinorSpellsNb": 6,
"SpellsNb": 15,
"Specials": 18,
"Locations": {
"1":4,
"2":3,
"3":3,
"4":3,
"5":3,
"6":1,
"7":1,
"8":1,
"9":1}
},
"SORCERER-19" : {
"Capacities":["Amélioration de caractéristiques"],
"MinorSpellsNb": 6,
"SpellsNb": 15,
"Specials": 19,
"Locations": {
"1":4,
"2":3,
"3":3,
"4":3,
"5":3,
"6":2,
"7":1,
"8":1,
"9":1}
},
"SORCERER-20" : {
"Capacities":["Restauration magique"],
"MinorSpellsNb": 6,
"SpellsNb": 15,
"Specials": 20,
"Locations": {
"1":4,
"2":3,
"3":3,
"4":3,
"5":3,
"6":2,
"7":2,
"8":1,
"9":1}
},
"WARRIOR-1" : {
"Capacities":["Style de combat", "Second souffle"],
"MinorSpellsNb": 0,
"SpellsNb": 0,
"Locations": {
"1":0,
"2":0,
"3":0,
"4":0}
},
"WARRIOR-2" : {
"Capacities":["Sursaut"],
"MinorSpellsNb": 0,
"SpellsNb": 0,
"Locations": {
"1":0,
"2":0,
"3":0,
"4":0}
},
"WARRIOR-3" : {
"Capacities":["Archétype martial"],
"MinorSpellsNb": 2,
"SpellsNb": 3,
"Locations": {
"1":2,
"2":0,
"3":0,
"4":0}
},
"WARRIOR-4" : {
"Capacities":["Amélioration de caractéristiques"],
"MinorSpellsNb": 2,
"SpellsNb": 4,
"Locations": {
"1":3,
"2":0,
"3":0,
"4":0}
},
"WARRIOR-5" : {
"Capacities":["Attaque supplémentaire (1)"],
"MinorSpellsNb": 2,
"SpellsNb": 4,
"Locations": {
"1":3,
"2":0,
"3":0,
"4":0}
},
"WARRIOR-6" : {
"Capacities":["Amélioration de caractéristiques"],
"MinorSpellsNb": 2,
"SpellsNb": 4,
"Locations": {
"1":3,
"2":0,
"3":0,
"4":0}
},
"WARRIOR-7" : {
"Capacities":["Capacité de l'archétype martial"],
"MinorSpellsNb": 2,
"SpellsNb": 5,
"Locations": {
"1":4,
"2":2,
"3":0,
"4":0}
},
"WARRIOR-8" : {
"Capacities":["Amélioration de caractéristiques"],
"MinorSpellsNb": 2,
"SpellsNb": 6,
"Locations": {
"1":4,
"2":2,
"3":0,
"4":0}
},
"WARRIOR-9" : {
"Capacities":["Indomptable"],
"MinorSpellsNb": 2,
"SpellsNb": 6,
"Locations": {
"1":4,
"2":2,
"3":0,
"4":0}
},
"WARRIOR-10" : {
"Capacities":["Capacité de l'archétype martial"],
"MinorSpellsNb": 3,
"SpellsNb": 7,
"Locations": {
"1":4,
"2":3,
"3":0,
"4":0}
},
"WARRIOR-11" : {
"Capacities":["Attaque supplémentaire (2)"],
"MinorSpellsNb": 3,
"SpellsNb": 8,
"Locations": {
"1":4,
"2":3,
"3":0,
"4":0}
},
"WARRIOR-12" : {
"Capacities":["Amélioration de caractéristiques"],
"MinorSpellsNb": 3,
"SpellsNb": 8,
"Locations": {
"1":4,
"2":3,
"3":0,
"4":0}
},
"WARRIOR-13" : {
"Capacities":[],
"MinorSpellsNb": 3,
"SpellsNb": 9,
"Locations": {
"1":4,
"2":3,
"3":2,
"4":0}
},
"WARRIOR-14" : {
"Capacities":["Amélioration de caractéristiques"],
"MinorSpellsNb": 3,
"SpellsNb": 10,
"Locations": {
"1":4,
"2":3,
"3":2,
"4":0}
},
"WARRIOR-15" : {
"Capacities":["Capacité de l'archétype martial"],
"MinorSpellsNb": 3,
"SpellsNb": 10,
"Locations": {
"1":4,
"2":3,
"3":2,
"4":0}
},
"WARRIOR-16" : {
"Capacities":["Amélioration de caractéristiques"],
"MinorSpellsNb": 3,
"SpellsNb": 11,
"Locations": {
"1":4,
"2":3,
"3":3,
"4":0}
},
"WARRIOR-17" : {
"Capacities":[],
"MinorSpellsNb": 3,
"SpellsNb": 11,
"Locations": {
"1":4,
"2":3,
"3":3,
"4":0}
},
"WARRIOR-18" : {
"Capacities":["Capacité de l'archétype martial"],
"MinorSpellsNb": 3,
"SpellsNb": 11,
"Locations": {
"1":4,
"2":3,
"3":3,
"4":0}
},
"WARRIOR-19" : {
"Capacities":["Amélioration de caractéristiques"],
"MinorSpellsNb": 3,
"SpellsNb": 12,
"Locations": {
"1":4,
"2":3,
"3":3,
"4":1}
},
"WARRIOR-20" : {
"Capacities":["Attaque supplémentaire (3)"],
"MinorSpellsNb": 3,
"SpellsNb": 13,
"Locations": {
"1":4,
"2":3,
"3":3,
"4":1}
},
"MAGICIAN-1" : {
"Capacities":["Incantations", "Récupération arcanique"],
"MinorSpellsNb": 3,
"Locations": {
"1":2,
"2":0,
"3":0,
"4":0,
"5":0,
"6":0,
"7":0,
"8":0,
"9":0}
},
"MAGICIAN-2" : {
"Capacities":["Tradition arcanique"],
"MinorSpellsNb": 3,
"Locations": {
"1":3,
"2":0,
"3":0,
"4":0,
"5":0,
"6":0,
"7":0,
"8":0,
"9":0}
},
"MAGICIAN-3" : {
"Capacities":[],
"MinorSpellsNb": 3,
"Locat</v>
      </c>
    </row>
  </sheetData>
  <sortState xmlns:xlrd2="http://schemas.microsoft.com/office/spreadsheetml/2017/richdata2" ref="A1:C31">
    <sortCondition ref="A1:A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Niveaux</vt:lpstr>
      <vt:lpstr>Races</vt:lpstr>
      <vt:lpstr>Sous-races</vt:lpstr>
      <vt:lpstr>Classes</vt:lpstr>
      <vt:lpstr>Capacities</vt:lpstr>
      <vt:lpstr>Specialisation-capacities</vt:lpstr>
      <vt:lpstr>Compétences</vt:lpstr>
      <vt:lpstr>Compétences de race</vt:lpstr>
      <vt:lpstr>Historiques</vt:lpstr>
      <vt:lpstr>Armes</vt:lpstr>
      <vt:lpstr>Armures</vt:lpstr>
      <vt:lpstr>Montures</vt:lpstr>
      <vt:lpstr>Bâteaux</vt:lpstr>
      <vt:lpstr>Objets</vt:lpstr>
      <vt:lpstr>Babioles</vt:lpstr>
      <vt:lpstr>Services</vt:lpstr>
      <vt:lpstr>Equipements</vt:lpstr>
      <vt:lpstr>Sorts</vt:lpstr>
      <vt:lpstr>Compléments de sort</vt:lpstr>
      <vt:lpstr>Alignements</vt:lpstr>
      <vt:lpstr>Langues</vt:lpstr>
      <vt:lpstr>Altérations</vt:lpstr>
      <vt:lpstr>Monstres</vt:lpstr>
      <vt:lpstr>Export global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2020-05-04T13:38:49Z</dcterms:modified>
</cp:coreProperties>
</file>