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7515" activeTab="4"/>
  </bookViews>
  <sheets>
    <sheet name="Niveaux" sheetId="1" r:id="rId1"/>
    <sheet name="Races" sheetId="4" r:id="rId2"/>
    <sheet name="Sous-races" sheetId="9" r:id="rId3"/>
    <sheet name="Classes" sheetId="5" r:id="rId4"/>
    <sheet name="Capacities" sheetId="19" r:id="rId5"/>
    <sheet name="Historiques" sheetId="18" r:id="rId6"/>
    <sheet name="Armes" sheetId="6" r:id="rId7"/>
    <sheet name="Armures" sheetId="10" r:id="rId8"/>
    <sheet name="Objets" sheetId="11" r:id="rId9"/>
    <sheet name="Montures" sheetId="13" r:id="rId10"/>
    <sheet name="Bâteaux" sheetId="14" r:id="rId11"/>
    <sheet name="Marchandises" sheetId="15" r:id="rId12"/>
    <sheet name="Services" sheetId="16" r:id="rId13"/>
    <sheet name="Babioles" sheetId="17" r:id="rId14"/>
    <sheet name="Equipements" sheetId="12" r:id="rId15"/>
    <sheet name="Génasis" sheetId="7" r:id="rId16"/>
    <sheet name="Moine" sheetId="8" r:id="rId17"/>
  </sheets>
  <calcPr calcId="162913" concurrentCalc="0"/>
</workbook>
</file>

<file path=xl/calcChain.xml><?xml version="1.0" encoding="utf-8"?>
<calcChain xmlns="http://schemas.openxmlformats.org/spreadsheetml/2006/main">
  <c r="DH4" i="19" l="1"/>
  <c r="DH5" i="19"/>
  <c r="DH6" i="19"/>
  <c r="DH7" i="19"/>
  <c r="DH8" i="19"/>
  <c r="DH9" i="19"/>
  <c r="DH10" i="19"/>
  <c r="DH11" i="19"/>
  <c r="DH12" i="19"/>
  <c r="DH13" i="19"/>
  <c r="DH14" i="19"/>
  <c r="DH15" i="19"/>
  <c r="DH16" i="19"/>
  <c r="DH17" i="19"/>
  <c r="DH18" i="19"/>
  <c r="DH19" i="19"/>
  <c r="DH20" i="19"/>
  <c r="DH21" i="19"/>
  <c r="DH22" i="19"/>
  <c r="DH3" i="19"/>
  <c r="CV9" i="19"/>
  <c r="BI4" i="19"/>
  <c r="BI5" i="19"/>
  <c r="BI6" i="19"/>
  <c r="BI7" i="19"/>
  <c r="BI8" i="19"/>
  <c r="BI9" i="19"/>
  <c r="BI10" i="19"/>
  <c r="BI11" i="19"/>
  <c r="BI12" i="19"/>
  <c r="BI13" i="19"/>
  <c r="BI14" i="19"/>
  <c r="BI15" i="19"/>
  <c r="BI16" i="19"/>
  <c r="BI17" i="19"/>
  <c r="BI18" i="19"/>
  <c r="BI19" i="19"/>
  <c r="BI20" i="19"/>
  <c r="BI21" i="19"/>
  <c r="BI22" i="19"/>
  <c r="BI3" i="19"/>
  <c r="CZ22" i="19"/>
  <c r="CZ21" i="19"/>
  <c r="CZ20" i="19"/>
  <c r="CZ19" i="19"/>
  <c r="CZ18" i="19"/>
  <c r="CZ17" i="19"/>
  <c r="CZ16" i="19"/>
  <c r="CZ15" i="19"/>
  <c r="CZ14" i="19"/>
  <c r="CZ13" i="19"/>
  <c r="CZ12" i="19"/>
  <c r="CZ11" i="19"/>
  <c r="CZ10" i="19"/>
  <c r="CZ9" i="19"/>
  <c r="CZ8" i="19"/>
  <c r="CZ7" i="19"/>
  <c r="CZ6" i="19"/>
  <c r="CZ5" i="19"/>
  <c r="CZ4" i="19"/>
  <c r="CZ3" i="19"/>
  <c r="CE3" i="19"/>
  <c r="F4" i="19"/>
  <c r="F5" i="19"/>
  <c r="F6" i="19"/>
  <c r="F7" i="19"/>
  <c r="F8" i="19"/>
  <c r="F9" i="19"/>
  <c r="F10" i="19"/>
  <c r="F11" i="19"/>
  <c r="F12" i="19"/>
  <c r="F13" i="19"/>
  <c r="F14" i="19"/>
  <c r="F15" i="19"/>
  <c r="F16" i="19"/>
  <c r="F17" i="19"/>
  <c r="F18" i="19"/>
  <c r="F19" i="19"/>
  <c r="F20" i="19"/>
  <c r="F21" i="19"/>
  <c r="F22" i="19"/>
  <c r="F3" i="19"/>
  <c r="CE4" i="19"/>
  <c r="CE5" i="19"/>
  <c r="CE6" i="19"/>
  <c r="CE7" i="19"/>
  <c r="CE8" i="19"/>
  <c r="CE9" i="19"/>
  <c r="CE10" i="19"/>
  <c r="CE11" i="19"/>
  <c r="CE12" i="19"/>
  <c r="CE13" i="19"/>
  <c r="CE14" i="19"/>
  <c r="CE15" i="19"/>
  <c r="CE16" i="19"/>
  <c r="CE17" i="19"/>
  <c r="CE18" i="19"/>
  <c r="CE19" i="19"/>
  <c r="CE20" i="19"/>
  <c r="CE21" i="19"/>
  <c r="CE22" i="19"/>
  <c r="BY4" i="19"/>
  <c r="BY5" i="19"/>
  <c r="BY6" i="19"/>
  <c r="BY7" i="19"/>
  <c r="BY8" i="19"/>
  <c r="BY9" i="19"/>
  <c r="BY10" i="19"/>
  <c r="BY11" i="19"/>
  <c r="BY12" i="19"/>
  <c r="BY13" i="19"/>
  <c r="BY14" i="19"/>
  <c r="BY15" i="19"/>
  <c r="BY16" i="19"/>
  <c r="BY17" i="19"/>
  <c r="BY18" i="19"/>
  <c r="BY19" i="19"/>
  <c r="BY20" i="19"/>
  <c r="BY21" i="19"/>
  <c r="BY22" i="19"/>
  <c r="BY3" i="19"/>
  <c r="CV22" i="19"/>
  <c r="CM22" i="19"/>
  <c r="AT22" i="19"/>
  <c r="AG22" i="19"/>
  <c r="T22" i="19"/>
  <c r="CV21" i="19"/>
  <c r="CM21" i="19"/>
  <c r="AT21" i="19"/>
  <c r="AG21" i="19"/>
  <c r="T21" i="19"/>
  <c r="CV20" i="19"/>
  <c r="CM20" i="19"/>
  <c r="AT20" i="19"/>
  <c r="AG20" i="19"/>
  <c r="T20" i="19"/>
  <c r="CV19" i="19"/>
  <c r="CM19" i="19"/>
  <c r="AT19" i="19"/>
  <c r="AG19" i="19"/>
  <c r="T19" i="19"/>
  <c r="CV18" i="19"/>
  <c r="CM18" i="19"/>
  <c r="AT18" i="19"/>
  <c r="AG18" i="19"/>
  <c r="T18" i="19"/>
  <c r="CV17" i="19"/>
  <c r="CM17" i="19"/>
  <c r="AT17" i="19"/>
  <c r="AG17" i="19"/>
  <c r="T17" i="19"/>
  <c r="CV16" i="19"/>
  <c r="CM16" i="19"/>
  <c r="AT16" i="19"/>
  <c r="AG16" i="19"/>
  <c r="T16" i="19"/>
  <c r="CV15" i="19"/>
  <c r="CM15" i="19"/>
  <c r="AT15" i="19"/>
  <c r="AG15" i="19"/>
  <c r="T15" i="19"/>
  <c r="CV14" i="19"/>
  <c r="CM14" i="19"/>
  <c r="AT14" i="19"/>
  <c r="AG14" i="19"/>
  <c r="T14" i="19"/>
  <c r="CV13" i="19"/>
  <c r="CM13" i="19"/>
  <c r="AT13" i="19"/>
  <c r="AG13" i="19"/>
  <c r="T13" i="19"/>
  <c r="CV12" i="19"/>
  <c r="CM12" i="19"/>
  <c r="AT12" i="19"/>
  <c r="AG12" i="19"/>
  <c r="T12" i="19"/>
  <c r="CV11" i="19"/>
  <c r="CM11" i="19"/>
  <c r="AT11" i="19"/>
  <c r="AG11" i="19"/>
  <c r="T11" i="19"/>
  <c r="CV10" i="19"/>
  <c r="CM10" i="19"/>
  <c r="AT10" i="19"/>
  <c r="AG10" i="19"/>
  <c r="T10" i="19"/>
  <c r="CM9" i="19"/>
  <c r="AT9" i="19"/>
  <c r="AG9" i="19"/>
  <c r="T9" i="19"/>
  <c r="CV8" i="19"/>
  <c r="CM8" i="19"/>
  <c r="AT8" i="19"/>
  <c r="AG8" i="19"/>
  <c r="T8" i="19"/>
  <c r="CV7" i="19"/>
  <c r="CM7" i="19"/>
  <c r="AT7" i="19"/>
  <c r="AG7" i="19"/>
  <c r="T7" i="19"/>
  <c r="CV6" i="19"/>
  <c r="CM6" i="19"/>
  <c r="AT6" i="19"/>
  <c r="AG6" i="19"/>
  <c r="T6" i="19"/>
  <c r="CV5" i="19"/>
  <c r="CM5" i="19"/>
  <c r="AT5" i="19"/>
  <c r="AG5" i="19"/>
  <c r="T5" i="19"/>
  <c r="CV4" i="19"/>
  <c r="CM4" i="19"/>
  <c r="AT4" i="19"/>
  <c r="AG4" i="19"/>
  <c r="T4" i="19"/>
  <c r="CV3" i="19"/>
  <c r="CM3" i="19"/>
  <c r="AT3" i="19"/>
  <c r="AG3" i="19"/>
  <c r="T3" i="19"/>
  <c r="N3" i="5"/>
  <c r="N4" i="5"/>
  <c r="N5" i="5"/>
  <c r="N6" i="5"/>
  <c r="N7" i="5"/>
  <c r="N8" i="5"/>
  <c r="N9" i="5"/>
  <c r="N10" i="5"/>
  <c r="N11" i="5"/>
  <c r="N12" i="5"/>
  <c r="N13" i="5"/>
  <c r="N2" i="5"/>
  <c r="B35" i="19"/>
  <c r="B34" i="19"/>
  <c r="B33" i="19"/>
  <c r="B32" i="19"/>
  <c r="B31" i="19"/>
  <c r="B30" i="19"/>
  <c r="B29" i="19"/>
  <c r="BL13" i="19"/>
  <c r="BL14" i="19"/>
  <c r="BL15" i="19"/>
  <c r="BL16" i="19"/>
  <c r="BL17" i="19"/>
  <c r="BL18" i="19"/>
  <c r="BL19" i="19"/>
  <c r="BL20" i="19"/>
  <c r="BL21" i="19"/>
  <c r="BL22" i="19"/>
  <c r="BL11" i="19"/>
  <c r="BL12" i="19"/>
  <c r="BL4" i="19"/>
  <c r="BL5" i="19"/>
  <c r="BL6" i="19"/>
  <c r="BL7" i="19"/>
  <c r="BL8" i="19"/>
  <c r="BL9" i="19"/>
  <c r="BL10" i="19"/>
  <c r="BL3" i="19"/>
  <c r="B28" i="19"/>
  <c r="B27" i="19"/>
  <c r="B26" i="19"/>
  <c r="B25" i="19"/>
  <c r="B24" i="19"/>
  <c r="H2" i="12"/>
  <c r="E2" i="1"/>
  <c r="F3" i="18"/>
  <c r="F4" i="18"/>
  <c r="F5" i="18"/>
  <c r="F6" i="18"/>
  <c r="F7" i="18"/>
  <c r="F8" i="18"/>
  <c r="F9" i="18"/>
  <c r="F10" i="18"/>
  <c r="F11" i="18"/>
  <c r="F12" i="18"/>
  <c r="F13" i="18"/>
  <c r="F14" i="18"/>
  <c r="F15" i="18"/>
  <c r="F16" i="18"/>
  <c r="F17" i="18"/>
  <c r="F18" i="18"/>
  <c r="F19" i="18"/>
  <c r="F2" i="18"/>
  <c r="M16" i="9"/>
  <c r="M17" i="9"/>
  <c r="M18" i="9"/>
  <c r="M19" i="9"/>
  <c r="M20" i="9"/>
  <c r="M21" i="9"/>
  <c r="M22" i="9"/>
  <c r="M11" i="9"/>
  <c r="M3" i="9"/>
  <c r="M4" i="9"/>
  <c r="M5" i="9"/>
  <c r="M6" i="9"/>
  <c r="M7" i="9"/>
  <c r="M8" i="9"/>
  <c r="M9" i="9"/>
  <c r="M10" i="9"/>
  <c r="M12" i="9"/>
  <c r="M13" i="9"/>
  <c r="M14" i="9"/>
  <c r="M15" i="9"/>
  <c r="M2" i="9"/>
  <c r="L3" i="4"/>
  <c r="L4" i="4"/>
  <c r="L5" i="4"/>
  <c r="L6" i="4"/>
  <c r="L7" i="4"/>
  <c r="L8" i="4"/>
  <c r="L9" i="4"/>
  <c r="L10" i="4"/>
  <c r="L11" i="4"/>
  <c r="L12" i="4"/>
  <c r="L13" i="4"/>
  <c r="L2" i="4"/>
  <c r="D3" i="17"/>
  <c r="D4" i="17"/>
  <c r="D5" i="17"/>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5" i="17"/>
  <c r="D56" i="17"/>
  <c r="D57" i="17"/>
  <c r="D58" i="17"/>
  <c r="D59" i="17"/>
  <c r="D60" i="17"/>
  <c r="D61" i="17"/>
  <c r="D62" i="17"/>
  <c r="D63" i="17"/>
  <c r="D64" i="17"/>
  <c r="D65" i="17"/>
  <c r="D66" i="17"/>
  <c r="D67" i="17"/>
  <c r="D68" i="17"/>
  <c r="D69" i="17"/>
  <c r="D70" i="17"/>
  <c r="D71" i="17"/>
  <c r="D72" i="17"/>
  <c r="D73" i="17"/>
  <c r="D74" i="17"/>
  <c r="D75" i="17"/>
  <c r="D76" i="17"/>
  <c r="D77" i="17"/>
  <c r="D78" i="17"/>
  <c r="D79" i="17"/>
  <c r="D80" i="17"/>
  <c r="D81" i="17"/>
  <c r="D82" i="17"/>
  <c r="D83" i="17"/>
  <c r="D84" i="17"/>
  <c r="D85" i="17"/>
  <c r="D86" i="17"/>
  <c r="D87" i="17"/>
  <c r="D88" i="17"/>
  <c r="D89" i="17"/>
  <c r="D90" i="17"/>
  <c r="D91" i="17"/>
  <c r="D92" i="17"/>
  <c r="D93" i="17"/>
  <c r="D94" i="17"/>
  <c r="D95" i="17"/>
  <c r="D96" i="17"/>
  <c r="D97" i="17"/>
  <c r="D98" i="17"/>
  <c r="D99" i="17"/>
  <c r="D100" i="17"/>
  <c r="D101" i="17"/>
  <c r="D2" i="17"/>
  <c r="L4" i="10"/>
  <c r="L5" i="10"/>
  <c r="L7" i="10"/>
  <c r="L8" i="10"/>
  <c r="L9" i="10"/>
  <c r="L10" i="10"/>
  <c r="L11" i="10"/>
  <c r="L13" i="10"/>
  <c r="L14" i="10"/>
  <c r="L15" i="10"/>
  <c r="L16" i="10"/>
  <c r="L18" i="10"/>
  <c r="L3" i="10"/>
  <c r="F25" i="16"/>
  <c r="F26" i="16"/>
  <c r="F27" i="16"/>
  <c r="F28" i="16"/>
  <c r="F29" i="16"/>
  <c r="F30" i="16"/>
  <c r="F24" i="16"/>
  <c r="E3" i="16"/>
  <c r="F3" i="16"/>
  <c r="E4" i="16"/>
  <c r="F4" i="16"/>
  <c r="E5" i="16"/>
  <c r="F5" i="16"/>
  <c r="E6" i="16"/>
  <c r="F6" i="16"/>
  <c r="E7" i="16"/>
  <c r="F7" i="16"/>
  <c r="E8" i="16"/>
  <c r="F8" i="16"/>
  <c r="E9" i="16"/>
  <c r="F9" i="16"/>
  <c r="E10" i="16"/>
  <c r="F10" i="16"/>
  <c r="E11" i="16"/>
  <c r="F11" i="16"/>
  <c r="E12" i="16"/>
  <c r="F12" i="16"/>
  <c r="E13" i="16"/>
  <c r="F13" i="16"/>
  <c r="E14" i="16"/>
  <c r="F14" i="16"/>
  <c r="E15" i="16"/>
  <c r="F15" i="16"/>
  <c r="E16" i="16"/>
  <c r="F16" i="16"/>
  <c r="E17" i="16"/>
  <c r="F17" i="16"/>
  <c r="E18" i="16"/>
  <c r="F18" i="16"/>
  <c r="E19" i="16"/>
  <c r="F19" i="16"/>
  <c r="E20" i="16"/>
  <c r="F20" i="16"/>
  <c r="E21" i="16"/>
  <c r="F21" i="16"/>
  <c r="E2" i="16"/>
  <c r="F2" i="16"/>
  <c r="E3" i="15"/>
  <c r="E4" i="15"/>
  <c r="E5" i="15"/>
  <c r="E6" i="15"/>
  <c r="E7" i="15"/>
  <c r="E8" i="15"/>
  <c r="E9" i="15"/>
  <c r="E10" i="15"/>
  <c r="E11" i="15"/>
  <c r="E12" i="15"/>
  <c r="E13" i="15"/>
  <c r="E14" i="15"/>
  <c r="E2" i="15"/>
  <c r="H2" i="14"/>
  <c r="D3" i="15"/>
  <c r="D4" i="15"/>
  <c r="D5" i="15"/>
  <c r="D6" i="15"/>
  <c r="D7" i="15"/>
  <c r="D8" i="15"/>
  <c r="D9" i="15"/>
  <c r="D10" i="15"/>
  <c r="D11" i="15"/>
  <c r="D12" i="15"/>
  <c r="D13" i="15"/>
  <c r="D14" i="15"/>
  <c r="D2" i="15"/>
  <c r="H3" i="14"/>
  <c r="H4" i="14"/>
  <c r="H5" i="14"/>
  <c r="H6" i="14"/>
  <c r="H7" i="14"/>
  <c r="G3" i="14"/>
  <c r="G4" i="14"/>
  <c r="G5" i="14"/>
  <c r="G6" i="14"/>
  <c r="G7" i="14"/>
  <c r="G2" i="14"/>
  <c r="F3" i="14"/>
  <c r="F4" i="14"/>
  <c r="F5" i="14"/>
  <c r="F6" i="14"/>
  <c r="F7" i="14"/>
  <c r="F2" i="14"/>
  <c r="H3" i="13"/>
  <c r="H4" i="13"/>
  <c r="H5" i="13"/>
  <c r="H6" i="13"/>
  <c r="H7" i="13"/>
  <c r="H8" i="13"/>
  <c r="H2" i="13"/>
  <c r="G3" i="13"/>
  <c r="G4" i="13"/>
  <c r="G5" i="13"/>
  <c r="G6" i="13"/>
  <c r="G7" i="13"/>
  <c r="G8" i="13"/>
  <c r="G2" i="13"/>
  <c r="F3" i="13"/>
  <c r="F4" i="13"/>
  <c r="F5" i="13"/>
  <c r="F6" i="13"/>
  <c r="F7" i="13"/>
  <c r="F8" i="13"/>
  <c r="F2" i="13"/>
  <c r="G48" i="11"/>
  <c r="F48" i="11"/>
  <c r="I48" i="11"/>
  <c r="G49" i="11"/>
  <c r="F49" i="11"/>
  <c r="I49" i="11"/>
  <c r="G50" i="11"/>
  <c r="F50" i="11"/>
  <c r="I50" i="11"/>
  <c r="I51" i="11"/>
  <c r="G52" i="11"/>
  <c r="F52" i="11"/>
  <c r="I52" i="11"/>
  <c r="G53" i="11"/>
  <c r="F53" i="11"/>
  <c r="I53" i="11"/>
  <c r="G54" i="11"/>
  <c r="F54" i="11"/>
  <c r="I54" i="11"/>
  <c r="G55" i="11"/>
  <c r="F55" i="11"/>
  <c r="I55" i="11"/>
  <c r="G56" i="11"/>
  <c r="F56" i="11"/>
  <c r="I56" i="11"/>
  <c r="G57" i="11"/>
  <c r="F57" i="11"/>
  <c r="I57" i="11"/>
  <c r="G58" i="11"/>
  <c r="F58" i="11"/>
  <c r="I58" i="11"/>
  <c r="G59" i="11"/>
  <c r="F59" i="11"/>
  <c r="I59" i="11"/>
  <c r="G60" i="11"/>
  <c r="F60" i="11"/>
  <c r="I60" i="11"/>
  <c r="G47" i="11"/>
  <c r="F47" i="11"/>
  <c r="I47" i="11"/>
  <c r="H46" i="11"/>
  <c r="I4" i="12"/>
  <c r="I5" i="12"/>
  <c r="I6" i="12"/>
  <c r="I7" i="12"/>
  <c r="I9" i="12"/>
  <c r="I10" i="12"/>
  <c r="I11" i="12"/>
  <c r="I12" i="12"/>
  <c r="I14" i="12"/>
  <c r="I15" i="12"/>
  <c r="I16" i="12"/>
  <c r="I17" i="12"/>
  <c r="I19" i="12"/>
  <c r="I20" i="12"/>
  <c r="I21" i="12"/>
  <c r="I23" i="12"/>
  <c r="I24" i="12"/>
  <c r="I25" i="12"/>
  <c r="I26" i="12"/>
  <c r="I27" i="12"/>
  <c r="I28" i="12"/>
  <c r="I29" i="12"/>
  <c r="I30" i="12"/>
  <c r="I31" i="12"/>
  <c r="I32" i="12"/>
  <c r="I33" i="12"/>
  <c r="I34" i="12"/>
  <c r="I35" i="12"/>
  <c r="I36" i="12"/>
  <c r="I37" i="12"/>
  <c r="I38" i="12"/>
  <c r="I39" i="12"/>
  <c r="I40" i="12"/>
  <c r="I41" i="12"/>
  <c r="I42" i="12"/>
  <c r="I43" i="12"/>
  <c r="I44" i="12"/>
  <c r="I45" i="12"/>
  <c r="I46" i="12"/>
  <c r="I47" i="12"/>
  <c r="I48" i="12"/>
  <c r="I49" i="12"/>
  <c r="I50" i="12"/>
  <c r="I51" i="12"/>
  <c r="I52" i="12"/>
  <c r="I53" i="12"/>
  <c r="I54" i="12"/>
  <c r="I55" i="12"/>
  <c r="I56" i="12"/>
  <c r="I57" i="12"/>
  <c r="I58" i="12"/>
  <c r="I59" i="12"/>
  <c r="I60" i="12"/>
  <c r="I61" i="12"/>
  <c r="I62" i="12"/>
  <c r="I63" i="12"/>
  <c r="I64" i="12"/>
  <c r="I65" i="12"/>
  <c r="I66" i="12"/>
  <c r="I67" i="12"/>
  <c r="I68" i="12"/>
  <c r="I69" i="12"/>
  <c r="I70" i="12"/>
  <c r="I71" i="12"/>
  <c r="I72" i="12"/>
  <c r="I73" i="12"/>
  <c r="I74" i="12"/>
  <c r="I75" i="12"/>
  <c r="I76" i="12"/>
  <c r="I77" i="12"/>
  <c r="I78" i="12"/>
  <c r="I79" i="12"/>
  <c r="I80" i="12"/>
  <c r="I81" i="12"/>
  <c r="I82" i="12"/>
  <c r="I83" i="12"/>
  <c r="I84" i="12"/>
  <c r="I85" i="12"/>
  <c r="I86" i="12"/>
  <c r="I87" i="12"/>
  <c r="I88" i="12"/>
  <c r="I89" i="12"/>
  <c r="I90" i="12"/>
  <c r="I91" i="12"/>
  <c r="I92" i="12"/>
  <c r="I93" i="12"/>
  <c r="I94" i="12"/>
  <c r="I95" i="12"/>
  <c r="I96" i="12"/>
  <c r="I97" i="12"/>
  <c r="I98" i="12"/>
  <c r="I99" i="12"/>
  <c r="I100" i="12"/>
  <c r="I101" i="12"/>
  <c r="I102" i="12"/>
  <c r="I103" i="12"/>
  <c r="I104" i="12"/>
  <c r="I105" i="12"/>
  <c r="I106" i="12"/>
  <c r="I3" i="12"/>
  <c r="H8" i="12"/>
  <c r="H13" i="12"/>
  <c r="H18" i="12"/>
  <c r="H22" i="12"/>
  <c r="H27" i="12"/>
  <c r="G3" i="11"/>
  <c r="F3" i="11"/>
  <c r="I3" i="11"/>
  <c r="H13" i="11"/>
  <c r="H18" i="11"/>
  <c r="H23" i="11"/>
  <c r="H43" i="11"/>
  <c r="H2" i="11"/>
  <c r="F4" i="12"/>
  <c r="G4" i="12"/>
  <c r="F5" i="12"/>
  <c r="G5" i="12"/>
  <c r="F6" i="12"/>
  <c r="G6" i="12"/>
  <c r="F7" i="12"/>
  <c r="G7" i="12"/>
  <c r="F9" i="12"/>
  <c r="G9" i="12"/>
  <c r="F10" i="12"/>
  <c r="G10" i="12"/>
  <c r="F11" i="12"/>
  <c r="G11" i="12"/>
  <c r="F12" i="12"/>
  <c r="G12" i="12"/>
  <c r="F14" i="12"/>
  <c r="G14" i="12"/>
  <c r="F15" i="12"/>
  <c r="G15" i="12"/>
  <c r="F16" i="12"/>
  <c r="G16" i="12"/>
  <c r="F17" i="12"/>
  <c r="G17" i="12"/>
  <c r="F19" i="12"/>
  <c r="G19" i="12"/>
  <c r="F20" i="12"/>
  <c r="G20" i="12"/>
  <c r="F21" i="12"/>
  <c r="G21" i="12"/>
  <c r="F23" i="12"/>
  <c r="G23" i="12"/>
  <c r="F24" i="12"/>
  <c r="G24" i="12"/>
  <c r="F25" i="12"/>
  <c r="G25" i="12"/>
  <c r="F26" i="12"/>
  <c r="G26" i="12"/>
  <c r="F28" i="12"/>
  <c r="G28" i="12"/>
  <c r="F29" i="12"/>
  <c r="G29" i="12"/>
  <c r="F30" i="12"/>
  <c r="G30" i="12"/>
  <c r="F31" i="12"/>
  <c r="G31" i="12"/>
  <c r="F32" i="12"/>
  <c r="G32" i="12"/>
  <c r="F33" i="12"/>
  <c r="G33" i="12"/>
  <c r="F34" i="12"/>
  <c r="G34" i="12"/>
  <c r="F35" i="12"/>
  <c r="G35" i="12"/>
  <c r="F36" i="12"/>
  <c r="G36" i="12"/>
  <c r="F37" i="12"/>
  <c r="G37" i="12"/>
  <c r="F38" i="12"/>
  <c r="G38" i="12"/>
  <c r="F39" i="12"/>
  <c r="G39" i="12"/>
  <c r="F40" i="12"/>
  <c r="G40" i="12"/>
  <c r="F41" i="12"/>
  <c r="G41" i="12"/>
  <c r="F42" i="12"/>
  <c r="G42" i="12"/>
  <c r="F43" i="12"/>
  <c r="G43" i="12"/>
  <c r="F44" i="12"/>
  <c r="G44" i="12"/>
  <c r="F45" i="12"/>
  <c r="G45" i="12"/>
  <c r="F46" i="12"/>
  <c r="G46" i="12"/>
  <c r="F47" i="12"/>
  <c r="G47" i="12"/>
  <c r="F48" i="12"/>
  <c r="G48" i="12"/>
  <c r="F49" i="12"/>
  <c r="G49" i="12"/>
  <c r="F50" i="12"/>
  <c r="G50" i="12"/>
  <c r="F51" i="12"/>
  <c r="G51" i="12"/>
  <c r="F52" i="12"/>
  <c r="G52" i="12"/>
  <c r="F53" i="12"/>
  <c r="G53" i="12"/>
  <c r="F54" i="12"/>
  <c r="G54" i="12"/>
  <c r="F55" i="12"/>
  <c r="G55" i="12"/>
  <c r="F56" i="12"/>
  <c r="G56" i="12"/>
  <c r="F57" i="12"/>
  <c r="G57" i="12"/>
  <c r="F58" i="12"/>
  <c r="G58" i="12"/>
  <c r="F59" i="12"/>
  <c r="G59" i="12"/>
  <c r="F60" i="12"/>
  <c r="G60" i="12"/>
  <c r="F61" i="12"/>
  <c r="G61" i="12"/>
  <c r="F62" i="12"/>
  <c r="G62" i="12"/>
  <c r="F63" i="12"/>
  <c r="G63" i="12"/>
  <c r="F64" i="12"/>
  <c r="G64" i="12"/>
  <c r="F65" i="12"/>
  <c r="G65" i="12"/>
  <c r="F66" i="12"/>
  <c r="G66" i="12"/>
  <c r="F67" i="12"/>
  <c r="G67" i="12"/>
  <c r="F68" i="12"/>
  <c r="G68" i="12"/>
  <c r="F69" i="12"/>
  <c r="G69" i="12"/>
  <c r="F70" i="12"/>
  <c r="G70" i="12"/>
  <c r="F71" i="12"/>
  <c r="G71" i="12"/>
  <c r="F72" i="12"/>
  <c r="G72" i="12"/>
  <c r="F73" i="12"/>
  <c r="G73" i="12"/>
  <c r="F74" i="12"/>
  <c r="G74" i="12"/>
  <c r="F75" i="12"/>
  <c r="G75" i="12"/>
  <c r="F76" i="12"/>
  <c r="G76" i="12"/>
  <c r="F77" i="12"/>
  <c r="G77" i="12"/>
  <c r="F78" i="12"/>
  <c r="G78" i="12"/>
  <c r="F79" i="12"/>
  <c r="G79" i="12"/>
  <c r="F80" i="12"/>
  <c r="G80" i="12"/>
  <c r="F81" i="12"/>
  <c r="G81" i="12"/>
  <c r="F82" i="12"/>
  <c r="G82" i="12"/>
  <c r="F83" i="12"/>
  <c r="G83" i="12"/>
  <c r="F84" i="12"/>
  <c r="G84" i="12"/>
  <c r="F85" i="12"/>
  <c r="G85" i="12"/>
  <c r="F86" i="12"/>
  <c r="G86" i="12"/>
  <c r="F87" i="12"/>
  <c r="G87" i="12"/>
  <c r="F88" i="12"/>
  <c r="G88" i="12"/>
  <c r="F89" i="12"/>
  <c r="G89" i="12"/>
  <c r="F90" i="12"/>
  <c r="G90" i="12"/>
  <c r="F91" i="12"/>
  <c r="G91" i="12"/>
  <c r="F92" i="12"/>
  <c r="G92" i="12"/>
  <c r="F93" i="12"/>
  <c r="G93" i="12"/>
  <c r="F94" i="12"/>
  <c r="G94" i="12"/>
  <c r="F95" i="12"/>
  <c r="G95" i="12"/>
  <c r="F96" i="12"/>
  <c r="G96" i="12"/>
  <c r="F97" i="12"/>
  <c r="G97" i="12"/>
  <c r="F98" i="12"/>
  <c r="G98" i="12"/>
  <c r="F99" i="12"/>
  <c r="G99" i="12"/>
  <c r="F100" i="12"/>
  <c r="G100" i="12"/>
  <c r="F101" i="12"/>
  <c r="G101" i="12"/>
  <c r="F102" i="12"/>
  <c r="G102" i="12"/>
  <c r="F103" i="12"/>
  <c r="G103" i="12"/>
  <c r="F104" i="12"/>
  <c r="G104" i="12"/>
  <c r="F105" i="12"/>
  <c r="G105" i="12"/>
  <c r="F106" i="12"/>
  <c r="G106" i="12"/>
  <c r="G3" i="12"/>
  <c r="F3" i="12"/>
  <c r="G4" i="11"/>
  <c r="F4" i="11"/>
  <c r="I4" i="11"/>
  <c r="G5" i="11"/>
  <c r="F5" i="11"/>
  <c r="I5" i="11"/>
  <c r="G6" i="11"/>
  <c r="F6" i="11"/>
  <c r="I6" i="11"/>
  <c r="G7" i="11"/>
  <c r="F7" i="11"/>
  <c r="I7" i="11"/>
  <c r="G8" i="11"/>
  <c r="F8" i="11"/>
  <c r="I8" i="11"/>
  <c r="G9" i="11"/>
  <c r="F9" i="11"/>
  <c r="I9" i="11"/>
  <c r="G10" i="11"/>
  <c r="F10" i="11"/>
  <c r="I10" i="11"/>
  <c r="G11" i="11"/>
  <c r="F11" i="11"/>
  <c r="I11" i="11"/>
  <c r="G12" i="11"/>
  <c r="F12" i="11"/>
  <c r="I12" i="11"/>
  <c r="G14" i="11"/>
  <c r="F14" i="11"/>
  <c r="I14" i="11"/>
  <c r="G15" i="11"/>
  <c r="F15" i="11"/>
  <c r="I15" i="11"/>
  <c r="G16" i="11"/>
  <c r="F16" i="11"/>
  <c r="I16" i="11"/>
  <c r="G17" i="11"/>
  <c r="F17" i="11"/>
  <c r="I17" i="11"/>
  <c r="G19" i="11"/>
  <c r="F19" i="11"/>
  <c r="I19" i="11"/>
  <c r="G20" i="11"/>
  <c r="F20" i="11"/>
  <c r="I20" i="11"/>
  <c r="G21" i="11"/>
  <c r="F21" i="11"/>
  <c r="I21" i="11"/>
  <c r="G22" i="11"/>
  <c r="F22" i="11"/>
  <c r="I22" i="11"/>
  <c r="G24" i="11"/>
  <c r="F24" i="11"/>
  <c r="I24" i="11"/>
  <c r="G25" i="11"/>
  <c r="F25" i="11"/>
  <c r="I25" i="11"/>
  <c r="G26" i="11"/>
  <c r="F26" i="11"/>
  <c r="I26" i="11"/>
  <c r="G27" i="11"/>
  <c r="F27" i="11"/>
  <c r="I27" i="11"/>
  <c r="G28" i="11"/>
  <c r="F28" i="11"/>
  <c r="I28" i="11"/>
  <c r="G29" i="11"/>
  <c r="F29" i="11"/>
  <c r="I29" i="11"/>
  <c r="G30" i="11"/>
  <c r="F30" i="11"/>
  <c r="I30" i="11"/>
  <c r="G31" i="11"/>
  <c r="F31" i="11"/>
  <c r="I31" i="11"/>
  <c r="G32" i="11"/>
  <c r="F32" i="11"/>
  <c r="I32" i="11"/>
  <c r="G33" i="11"/>
  <c r="F33" i="11"/>
  <c r="I33" i="11"/>
  <c r="G34" i="11"/>
  <c r="F34" i="11"/>
  <c r="I34" i="11"/>
  <c r="G35" i="11"/>
  <c r="F35" i="11"/>
  <c r="I35" i="11"/>
  <c r="G36" i="11"/>
  <c r="F36" i="11"/>
  <c r="I36" i="11"/>
  <c r="G37" i="11"/>
  <c r="F37" i="11"/>
  <c r="I37" i="11"/>
  <c r="G38" i="11"/>
  <c r="F38" i="11"/>
  <c r="I38" i="11"/>
  <c r="G39" i="11"/>
  <c r="F39" i="11"/>
  <c r="I39" i="11"/>
  <c r="G40" i="11"/>
  <c r="F40" i="11"/>
  <c r="I40" i="11"/>
  <c r="G41" i="11"/>
  <c r="F41" i="11"/>
  <c r="I41" i="11"/>
  <c r="G42" i="11"/>
  <c r="F42" i="11"/>
  <c r="I42" i="11"/>
  <c r="I44" i="11"/>
  <c r="I45" i="11"/>
  <c r="K3" i="6"/>
  <c r="J4" i="10"/>
  <c r="K4" i="10"/>
  <c r="J5" i="10"/>
  <c r="K5" i="10"/>
  <c r="J7" i="10"/>
  <c r="K7" i="10"/>
  <c r="J8" i="10"/>
  <c r="K8" i="10"/>
  <c r="J9" i="10"/>
  <c r="K9" i="10"/>
  <c r="J10" i="10"/>
  <c r="K10" i="10"/>
  <c r="J11" i="10"/>
  <c r="K11" i="10"/>
  <c r="J13" i="10"/>
  <c r="K13" i="10"/>
  <c r="J14" i="10"/>
  <c r="K14" i="10"/>
  <c r="J15" i="10"/>
  <c r="K15" i="10"/>
  <c r="J16" i="10"/>
  <c r="K16" i="10"/>
  <c r="J18" i="10"/>
  <c r="K18" i="10"/>
  <c r="K3" i="10"/>
  <c r="I3" i="6"/>
  <c r="J3" i="10"/>
  <c r="I17" i="6"/>
  <c r="K4" i="6"/>
  <c r="K5" i="6"/>
  <c r="K6" i="6"/>
  <c r="K7" i="6"/>
  <c r="K8" i="6"/>
  <c r="K9" i="6"/>
  <c r="K10" i="6"/>
  <c r="K11" i="6"/>
  <c r="K12" i="6"/>
  <c r="K14" i="6"/>
  <c r="K15" i="6"/>
  <c r="K16" i="6"/>
  <c r="K17" i="6"/>
  <c r="K19" i="6"/>
  <c r="K20" i="6"/>
  <c r="K21" i="6"/>
  <c r="K22" i="6"/>
  <c r="K23" i="6"/>
  <c r="K24" i="6"/>
  <c r="K25" i="6"/>
  <c r="K26" i="6"/>
  <c r="K27" i="6"/>
  <c r="K28" i="6"/>
  <c r="K29" i="6"/>
  <c r="K30" i="6"/>
  <c r="K31" i="6"/>
  <c r="K32" i="6"/>
  <c r="K33" i="6"/>
  <c r="K34" i="6"/>
  <c r="K35" i="6"/>
  <c r="K36" i="6"/>
  <c r="K38" i="6"/>
  <c r="K39" i="6"/>
  <c r="K40" i="6"/>
  <c r="K41" i="6"/>
  <c r="K42" i="6"/>
  <c r="J4" i="6"/>
  <c r="J5" i="6"/>
  <c r="J6" i="6"/>
  <c r="J7" i="6"/>
  <c r="J8" i="6"/>
  <c r="J9" i="6"/>
  <c r="J10" i="6"/>
  <c r="J11" i="6"/>
  <c r="J12" i="6"/>
  <c r="J14" i="6"/>
  <c r="J15" i="6"/>
  <c r="J16" i="6"/>
  <c r="J17" i="6"/>
  <c r="J19" i="6"/>
  <c r="J20" i="6"/>
  <c r="J21" i="6"/>
  <c r="J22" i="6"/>
  <c r="J23" i="6"/>
  <c r="J24" i="6"/>
  <c r="J25" i="6"/>
  <c r="J26" i="6"/>
  <c r="J27" i="6"/>
  <c r="J28" i="6"/>
  <c r="J29" i="6"/>
  <c r="J30" i="6"/>
  <c r="J31" i="6"/>
  <c r="J32" i="6"/>
  <c r="J33" i="6"/>
  <c r="J34" i="6"/>
  <c r="J35" i="6"/>
  <c r="J36" i="6"/>
  <c r="J38" i="6"/>
  <c r="J39" i="6"/>
  <c r="J40" i="6"/>
  <c r="J41" i="6"/>
  <c r="J42" i="6"/>
  <c r="J3" i="6"/>
  <c r="I5" i="6"/>
  <c r="I6" i="6"/>
  <c r="I7" i="6"/>
  <c r="I8" i="6"/>
  <c r="I9" i="6"/>
  <c r="I10" i="6"/>
  <c r="I11" i="6"/>
  <c r="I12" i="6"/>
  <c r="I14" i="6"/>
  <c r="I15" i="6"/>
  <c r="I16" i="6"/>
  <c r="I19" i="6"/>
  <c r="I20" i="6"/>
  <c r="I21" i="6"/>
  <c r="I22" i="6"/>
  <c r="I23" i="6"/>
  <c r="I24" i="6"/>
  <c r="I25" i="6"/>
  <c r="I26" i="6"/>
  <c r="I27" i="6"/>
  <c r="I28" i="6"/>
  <c r="I29" i="6"/>
  <c r="I30" i="6"/>
  <c r="I31" i="6"/>
  <c r="I32" i="6"/>
  <c r="I33" i="6"/>
  <c r="I34" i="6"/>
  <c r="I35" i="6"/>
  <c r="I36" i="6"/>
  <c r="I38" i="6"/>
  <c r="I39" i="6"/>
  <c r="I40" i="6"/>
  <c r="I41" i="6"/>
  <c r="I42" i="6"/>
  <c r="I4" i="6"/>
  <c r="E3" i="1"/>
  <c r="E4" i="1"/>
  <c r="E5" i="1"/>
  <c r="E6" i="1"/>
  <c r="E7" i="1"/>
  <c r="E8" i="1"/>
  <c r="E9" i="1"/>
  <c r="E10" i="1"/>
  <c r="E11" i="1"/>
  <c r="E12" i="1"/>
  <c r="E13" i="1"/>
  <c r="E14" i="1"/>
  <c r="E15" i="1"/>
  <c r="E16" i="1"/>
  <c r="E17" i="1"/>
  <c r="E18" i="1"/>
  <c r="E19" i="1"/>
  <c r="E20" i="1"/>
  <c r="E21" i="1"/>
</calcChain>
</file>

<file path=xl/sharedStrings.xml><?xml version="1.0" encoding="utf-8"?>
<sst xmlns="http://schemas.openxmlformats.org/spreadsheetml/2006/main" count="2325" uniqueCount="1295">
  <si>
    <t>Niveau</t>
  </si>
  <si>
    <t>Points d'expérience</t>
  </si>
  <si>
    <t>Bonus de maîtrise</t>
  </si>
  <si>
    <t>Races</t>
  </si>
  <si>
    <t>HALFELIN</t>
  </si>
  <si>
    <t>GNOME</t>
  </si>
  <si>
    <t>Dextérité</t>
  </si>
  <si>
    <t>Intelligence</t>
  </si>
  <si>
    <t>Sagesse</t>
  </si>
  <si>
    <t>Charisme</t>
  </si>
  <si>
    <t>Constitution</t>
  </si>
  <si>
    <t>Force</t>
  </si>
  <si>
    <t>PALADIN</t>
  </si>
  <si>
    <t>Classes</t>
  </si>
  <si>
    <t>Arme</t>
  </si>
  <si>
    <t>VO</t>
  </si>
  <si>
    <t>Dégât</t>
  </si>
  <si>
    <t>Poids</t>
  </si>
  <si>
    <t>Prix</t>
  </si>
  <si>
    <t>Propriétés</t>
  </si>
  <si>
    <t>Armes courantes de corps à corps</t>
  </si>
  <si>
    <t>Quarterstaff</t>
  </si>
  <si>
    <t>1d6 contondant</t>
  </si>
  <si>
    <t>2 kg</t>
  </si>
  <si>
    <t>2 pa</t>
  </si>
  <si>
    <t>Polyvalente (1d8)</t>
  </si>
  <si>
    <t>Dagger</t>
  </si>
  <si>
    <t>1d4 perforant</t>
  </si>
  <si>
    <t>500 g</t>
  </si>
  <si>
    <t>2 po</t>
  </si>
  <si>
    <t>Finesse, légère, lancer (portée 6 m/18 m)</t>
  </si>
  <si>
    <t>Club</t>
  </si>
  <si>
    <t>1d4 contondant</t>
  </si>
  <si>
    <t>1 kg</t>
  </si>
  <si>
    <t>1 pa</t>
  </si>
  <si>
    <t>Légère</t>
  </si>
  <si>
    <t>Handaxe</t>
  </si>
  <si>
    <t>1d6 tranchant</t>
  </si>
  <si>
    <t>5 po</t>
  </si>
  <si>
    <t>Légère, lancer (portée 6 m/18 m)</t>
  </si>
  <si>
    <t>Javelin</t>
  </si>
  <si>
    <t>1d6 perforant</t>
  </si>
  <si>
    <t>5 pa</t>
  </si>
  <si>
    <t>Lancer (portée 9 m/36 m)</t>
  </si>
  <si>
    <t>Spear</t>
  </si>
  <si>
    <t>1,5 kg</t>
  </si>
  <si>
    <t>1 po</t>
  </si>
  <si>
    <t>Lancer (portée 6 m/18 m), polyvalente (1d8)</t>
  </si>
  <si>
    <t>Light hammer</t>
  </si>
  <si>
    <t>Mace</t>
  </si>
  <si>
    <t>-</t>
  </si>
  <si>
    <t>Greatclub</t>
  </si>
  <si>
    <t>1d8 contondant</t>
  </si>
  <si>
    <t>5 kg</t>
  </si>
  <si>
    <t>À deux mains</t>
  </si>
  <si>
    <t>Sickle</t>
  </si>
  <si>
    <t>1d4 tranchant</t>
  </si>
  <si>
    <t>Armes courantes à distance</t>
  </si>
  <si>
    <t>Crossbow, light</t>
  </si>
  <si>
    <t>1d8 perforant</t>
  </si>
  <si>
    <t>2,5 kg</t>
  </si>
  <si>
    <t>25 po</t>
  </si>
  <si>
    <t>Munitions (portée 24 m/96 m), chargement, à deux mains</t>
  </si>
  <si>
    <t>Shortbow</t>
  </si>
  <si>
    <t>Munitions (portée 24 m/96 m), à deux mains</t>
  </si>
  <si>
    <t>Dart</t>
  </si>
  <si>
    <t>100 g</t>
  </si>
  <si>
    <t>5 pc</t>
  </si>
  <si>
    <t>Finesse, lancer (portée 6 m/18 m)</t>
  </si>
  <si>
    <t>Sling</t>
  </si>
  <si>
    <t>Munitions (portée 9 m/36 m)</t>
  </si>
  <si>
    <t>Armes de guerre de corps à corps</t>
  </si>
  <si>
    <t>Scimitar</t>
  </si>
  <si>
    <t>Finesse, légère</t>
  </si>
  <si>
    <t>Glaive</t>
  </si>
  <si>
    <t>1d10 tranchant</t>
  </si>
  <si>
    <t>3 kg</t>
  </si>
  <si>
    <t>20 po</t>
  </si>
  <si>
    <t>Lourde, allonge, à deux mains</t>
  </si>
  <si>
    <t>Greatsword</t>
  </si>
  <si>
    <t>2d6 tranchant</t>
  </si>
  <si>
    <t>50 po</t>
  </si>
  <si>
    <t>Lourde, à deux mains</t>
  </si>
  <si>
    <t>Shortsword</t>
  </si>
  <si>
    <t>10 po</t>
  </si>
  <si>
    <t>Longsword</t>
  </si>
  <si>
    <t>1d8 tranchant</t>
  </si>
  <si>
    <t>15 po</t>
  </si>
  <si>
    <t>Polyvalente (1d10)</t>
  </si>
  <si>
    <t>Flail</t>
  </si>
  <si>
    <t>Whip</t>
  </si>
  <si>
    <t>Finesse, allonge</t>
  </si>
  <si>
    <t>Greataxe</t>
  </si>
  <si>
    <t>1d12 tranchant</t>
  </si>
  <si>
    <t>3,5 kg</t>
  </si>
  <si>
    <t>30 po</t>
  </si>
  <si>
    <t>Battleaxe</t>
  </si>
  <si>
    <t>Halberd</t>
  </si>
  <si>
    <t>Lance</t>
  </si>
  <si>
    <t>1d12 perforant</t>
  </si>
  <si>
    <t>Allonge, spécial</t>
  </si>
  <si>
    <t>Maul</t>
  </si>
  <si>
    <t>2d6 contondant</t>
  </si>
  <si>
    <t>Warhammer</t>
  </si>
  <si>
    <t>Morningstar</t>
  </si>
  <si>
    <t>War pick</t>
  </si>
  <si>
    <t>Pike</t>
  </si>
  <si>
    <t>1d10 perforant</t>
  </si>
  <si>
    <t>9 kg</t>
  </si>
  <si>
    <t>Rapier</t>
  </si>
  <si>
    <t>Finesse</t>
  </si>
  <si>
    <t>Trident</t>
  </si>
  <si>
    <t>Armes de guerre à distance</t>
  </si>
  <si>
    <t>Crossbow, hand</t>
  </si>
  <si>
    <t>75 po</t>
  </si>
  <si>
    <t>Munitions (portée 9 m/36 m), légère, chargement</t>
  </si>
  <si>
    <t>Crossbow, heavy</t>
  </si>
  <si>
    <t>Longbow</t>
  </si>
  <si>
    <t>Munitions (portée 45 m/180 m), lourde, à deux mains</t>
  </si>
  <si>
    <t>Net</t>
  </si>
  <si>
    <t>Spécial, lancer (portée 1,50 m/ 4,50 m)</t>
  </si>
  <si>
    <t>Blowgun</t>
  </si>
  <si>
    <t>1 perforant</t>
  </si>
  <si>
    <t>Munitions (portée 7,50 m/30 m), chargement</t>
  </si>
  <si>
    <t>Munitions (portée 30 m/120 m), lourde, chargement, à deux mains</t>
  </si>
  <si>
    <t>Bâton</t>
  </si>
  <si>
    <t>Dague</t>
  </si>
  <si>
    <t>Sarbacane</t>
  </si>
  <si>
    <t>Filet</t>
  </si>
  <si>
    <t>Arc long</t>
  </si>
  <si>
    <t>Arbalète lourde</t>
  </si>
  <si>
    <t>Arbalète de poing</t>
  </si>
  <si>
    <t>Rapière</t>
  </si>
  <si>
    <t>Pique</t>
  </si>
  <si>
    <t>Pic de guerre</t>
  </si>
  <si>
    <t>Morgenstern</t>
  </si>
  <si>
    <t>Marteau de guerre</t>
  </si>
  <si>
    <t>Maillet</t>
  </si>
  <si>
    <t>Lance d’arçon</t>
  </si>
  <si>
    <t>Hallebarde</t>
  </si>
  <si>
    <t>Hache d'armes</t>
  </si>
  <si>
    <t>Hache à deux mains</t>
  </si>
  <si>
    <t>Fouet</t>
  </si>
  <si>
    <t>Fléau d'armes</t>
  </si>
  <si>
    <t>Épée longue</t>
  </si>
  <si>
    <t>Épée courte</t>
  </si>
  <si>
    <t>Épée à deux mains</t>
  </si>
  <si>
    <t>Coutille</t>
  </si>
  <si>
    <t>Cimeterre</t>
  </si>
  <si>
    <t>Fronde</t>
  </si>
  <si>
    <t>Fléchette</t>
  </si>
  <si>
    <t>Arc court</t>
  </si>
  <si>
    <t>Arbalète légère</t>
  </si>
  <si>
    <t>Serpe</t>
  </si>
  <si>
    <t>Massue</t>
  </si>
  <si>
    <t>Masse d'armes</t>
  </si>
  <si>
    <t>Marteau léger</t>
  </si>
  <si>
    <t>Javeline</t>
  </si>
  <si>
    <t>Hachette</t>
  </si>
  <si>
    <t>Gourdin</t>
  </si>
  <si>
    <t>Génasi</t>
  </si>
  <si>
    <t>La plupart du temps, on considère les autres plans comme des royaumes distants et lointains, mais l’influence planaire peut être ressentie partout dans le monde. Elle se manifeste parfois dans des êtres qui, par le hasard de leur naissance, portent le pouvoir des plans dans leur sang. Les génasis sont ce genre d’êtres, progénitures de génies et de mortels. Les plans élémentaires sont souvent inhospitaliers pour les natifs du plan matériel : terres dévastées, flammes ardentes, cieux infinis et mers interminables rendent les visites dans ces lieux dangereuses, même pour de courtes périodes. Les puissants génies, en revanche, ne font pas face à de telles difficultés lorsqu’ils s’aventurent dans le monde des mortels. Ils s’adaptent facilement au mélange des éléments sur le plan matériel et le visite parfois, de leur propre volonté ou contraint magiquement. Certains génies peuvent prendre l’apparence de mortels et voyager incognito.</t>
  </si>
  <si>
    <t>Durant ces visites, un mortel peut taper dans l’œil d’un génie. Une amitié se crée, une romance nait et parfois des enfants viennent au monde. Ces enfants sont des génasis : des individus liés à deux mondes, mais n’appartenant à aucun. Certains génasis sont le fruit d’une union entrer un mortel et un génie, d’autres ont deux génasis pour parents et quelques rares, qui comptent un génie plus haut dans leur arbre généalogique, manifestent un héritage élémentaire en sommeil depuis des générations. Occasionnellement, des génasis sont le résultat d’une exposition à une poussée d’énergie élémentaire, par des phénomènes tels qu’une éruption en provenance des plans intérieurs ou une convergence planaire. L’énergie élémentaire sature toute créature dans la zone, pouvant altérer suffisamment leur nature que leurs enfants d’une union avec un autre mortel naissent génasis.</t>
  </si>
  <si>
    <t>Héritier du pouvoir élémentaire</t>
  </si>
  <si>
    <t>Les génasis ont un double héritage. Ils ressemblent à des humains mais avec des couleurs de peaux inhabituelles (rouge, verte, bleue ou grise) et quelque chose semble bizarre chez eux. Le sang élémentaire qui coule dans leurs veines se manifeste différemment chez chaque génasi, souvent sous forme de pouvoir magique. La silhouette d’un génasi peut généralement être confondue avec celle d’un humain. Les descendants de la terre ou de l’eau sont un peu plus lourds, ceux de l’air et du feu, plus légers. Un génasi pourra conserver des traits de son parent mortel (les oreilles pointues d’un elfe, la corpulence trapue et les cheveux épais d’un nain, les petites mains et petits pieds d’un halfelin, les très gros yeux des gnomes, etc.).</t>
  </si>
  <si>
    <t>Les génasis n’ont quasiment jamais de contact avec leur parent élémentaire. Les génies ont rarement d’intérêt pour leurs progénitures mortelles, les considérant comme des accidents. Beaucoup ne ressentent absolument rien pour leurs enfants génasis. Certains génasis alors vivent comme des parias, forcés à l’exil à cause de leur apparence inquiétante et leur magie singulière, ou dirigent des barbares humanoïdes et des cultes étranges dans des terres sauvages. D’autres occupent des positions de grande influence, surtout dans des lieux où les êtres élémentaires sont vénérés. Quelques rares génasis quittent le plan matériel pour trouver refuge dans la famille de leur parent génie.</t>
  </si>
  <si>
    <t>Sauvage et confiant</t>
  </si>
  <si>
    <t>Les génasis manquent rarement de confiance, se considérant de taille à franchir quasiment tous les obstacles sur leur chemin. Cela peurt se manifester par une élégante confiance en soi pour un génasi et par de l’arrogance pour un autre. Une telle confiance en soi peut leur faire occulter les risques et leurs grands projets les mènent souvent vers des problèmes. Trop d’échecs peuvent même altérer la perception que les génasis ont d'eux-même, les obligeant constamment à s’améliorer, à parfaire leurs talents et à perfectionner leurs compétences.</t>
  </si>
  <si>
    <t>En tant qu’êtres rares, les génasis peuvent passer leur vie entière sans rencontrer un seul autre être de leur genre. Il n’y a aucune grande ville, ni aucun grand empire génasi. Les génasis appartiennent très rarement à leur propre communauté et adoptent généralement les cultures et sociétés dans lesquelles ils sont nés. Plus leur apparence est étrange, plus ils rencontrent de difficultés. Beaucoup de génasis se fondent dans les populations grouillantes des villes habituées à une grande variété d’individus, là où leurs différences ne font que rarement se lever un sourcil. Ceux vivant sur la frontière, en revanche, rencontrent plus de difficultés. Les gens, dans ces endroits, acceptent beaucoup moins les différences. Parfois, un accueil plutôt froid ou un regard suspicieux sont ce que les génasis peuvent espérer de mieux. Dans les lieux les plus rétrogrades, ils sont confrontés à l’ostracisme, voire même à la violence des gens qui les prennent pour des démons. Face à cette vie difficile, ces génasis cherchent la solitude dans la nature, élisant domicile dans les montagnes ou les forêts, près de lacs ou sous terre.</t>
  </si>
  <si>
    <t>La plupart des génasis de l’air et du feu dans les Royaumes Oubliés sont les descendants de djinns ou d'efrits ayant autrefois régné sur le Calimshan. Lorsque ces dirigeants ont été renversés, leurs enfants planaires furent dispersés. Pendant des milliers d’années, les lignées de ces génasis se sont répandues dans les autres nations. Bien que loin d’être communs, les génasis de l’air et du feu se trouvent plus souvent dans les régions occidentales de Faerûn, le long de la côte depuis Calimshan jusqu’à la Côte des épées au nord et vers le Mitan Occidental à l’est. Certains se trouvent toujours dans leur pays d’origine. Au contraire, les génasis de l’eau et de la terre n’ont pas d’histoire spécifique. Il est difficile pour ces individus de remonter leur ascendance et occasionnellement, ces lignages peuvent sauter une ou deux générations. Beaucoup de génasis de la terre sont originaires du nord et se sont dispersés depuis ces lieux. Les génasis de l’eau proviennent des zones côtières, la plus grande concentration d’entre eux venant des régions entourant la mer des Étoiles déchues. Le continent lointain de Zakhara est seulement connu dans les légendes pour la plupart des habitants de Faerûn. Là-bas, des génies et des lanceurs de sorts concluent des marchés et des génasis peuvent résulter de ces pactes. Ces génasis ont été sources de bonheur et de malheur dans l’histoire de ces terres.</t>
  </si>
  <si>
    <t>Traits</t>
  </si>
  <si>
    <t>HISTORIQUES DE GÉNASIS</t>
  </si>
  <si>
    <t>Chaque sous-race de génasi a son propre tempérament, rendant certains historiques plus appropriés que d’autres.</t>
  </si>
  <si>
    <t>Génasi de l’air</t>
  </si>
  <si>
    <t>En tant que génasi de l’air, vous êtes le descendant d’un djinn. Aussi changeantes que la météo, vos humeurs passent du calme à la sauvagerie et à la violence sans avertissement, mais ces tempêtes ne durent jamais bien longtemps. Les génasis de l’air ont généralement la peau, les yeux et les cheveux de couleur bleue claire. Une faible mais constante brise les accompagne, ébouriffant leurs cheveux et agitant leurs vêtements. Certains génasis de l’air parlent avec une voix soufflée et marquée par un léger écho. Quelques-uns affichent d’étranges motifs sur leur peau ou produisent des cristaux sur leur crane.</t>
  </si>
  <si>
    <t>Se mêler au vent. Vous pouvez lancer le sort lévitation une fois, sans composante matérielle, et vous regagnez la capacité de le relancer ainsi après un repos long. La Constitution est votre caractéristique d'incantation pour ce sort.</t>
  </si>
  <si>
    <t>Génasi de la terre</t>
  </si>
  <si>
    <t>En tant que génasi de la terre, vous êtes le descendant du cruel et avide Dao, bien que vous ne soyez pas nécessairement mauvais. Vous avez hérité d’un certain contrôle sur la terre, d’une force supérieure et d’un pouvoir solide. Vous avez tendance à éviter les décisions irréfléchies, prenant le temps nécessaire pour considérer toutes les options avant de passer à l’action. L’élément de la terre se manifeste différemment d’un individu à l’autre. Certains génasis de la terre ont de la poussière qui émane constamment de leur corps et de la boue s’accroche à leur vêtement, n’arrivant jamais à être propre quelle que soit la fréquence de leurs bains. D’autres sont aussi brillants et polis que des gemmes, leur couleur de peau est brune foncée ou noire et leurs yeux ont l’éclat des agates. Les génasis de la terre peuvent aussi avoir une peau lisse comme le métal, de la couleur du fer terne avec des points de rouilles, de l’aspect de la pierre grossière ou recouverte de minuscules cristaux enchâssés. Les plus impressionnants ont des fissures sur le corps d’où luit une faible lueur.</t>
  </si>
  <si>
    <t>Fusionner avec la pierre. Vous pouvez lancer le sort passage sans trace une fois, sans composante matérielle, et vous regagnez la capacité de le relancer ainsi après un repos long. La Constitution est votre caractéristique d'incantation pour ce sort.</t>
  </si>
  <si>
    <t>Génasi du feu</t>
  </si>
  <si>
    <t>En tant que génasi du feu, vous avez hérité de l’humeur instable et de l’esprit vif de l’efrit. Vous avez tendance à être impatient et impulsif. Plutôt que de cacher votre apparence particulière, vous exultez dans celle-ci. Quasiment tous les génasis du feu ont une température corporelle élevée, comme s’ils brulaient de l’intérieur. Cette impression est renforcée par leur couleur de peau dans les tons rouge flamme, noir comme le charbon ou gris comme la cendre. Les plus proches des humains physiquement auront des cheveux rouge vif, frémissant lors d’émotions extrêmes, alors que des spécimens plus atypiques arboreront de véritables flammes dansantes sur leur tête. La voix d’un génasi du feu peut sonner comme le crépitement d’un feu et leurs yeux flamboient lors qu’ils s’énervent. Certains émettront une légère odeur de souffre.</t>
  </si>
  <si>
    <t>Génasi de l’eau</t>
  </si>
  <si>
    <t>Le clapotis des vagues, les embruns de la mer portés par le vent, les profondeurs océaniques, toutes ces choses sont chères à votre cœur. Vous errez librement et êtes fier de votre indépendance, à tel point que certains vous considèrent comme égoïste. La plupart des génasis de l’eau semblent toujours être à peine sorti d’un bain, avec des perles d’humidités sur leur peau ou dans leurs cheveux. Ils sentent la pluie fraîche ou l’eau claire. Leur peau est communément bleue ou verte et leurs yeux sont souvent très grands et de couleur bleue ou noire. Les cheveux d’un génasi de l’eau flottent librement, se balançant et s’agitant comme s’ils étaient sous l’eau. Certains ont une voix avec des nuances évoquant le chant des baleines ou un ruissellement d’eau.</t>
  </si>
  <si>
    <r>
      <t>Les </t>
    </r>
    <r>
      <rPr>
        <b/>
        <sz val="8"/>
        <color rgb="FF000000"/>
        <rFont val="Calibri"/>
        <family val="2"/>
        <scheme val="minor"/>
      </rPr>
      <t>génasis de l’air</t>
    </r>
    <r>
      <rPr>
        <sz val="8"/>
        <color rgb="FF000000"/>
        <rFont val="Calibri"/>
        <family val="2"/>
        <scheme val="minor"/>
      </rPr>
      <t> sont fiers de leur patrimoine, parfois au point d’être arrogants. Ils peuvent être flamboyants et sont désireux d'avoir un public. Ils restent rarement au même endroit pendant longtemps, toujours à la recherche d'un nouvel espace pour voir et respirer. Les génasis de l'air qui ne vivent pas dans les villes, favorisent des terres ouvertes telles que les plaines, les déserts, et de hautes montagnes. Les historiques adaptés sont : </t>
    </r>
    <r>
      <rPr>
        <sz val="8"/>
        <color rgb="FFB80000"/>
        <rFont val="Calibri"/>
        <family val="2"/>
        <scheme val="minor"/>
      </rPr>
      <t>charlatan</t>
    </r>
    <r>
      <rPr>
        <sz val="8"/>
        <color rgb="FF000000"/>
        <rFont val="Calibri"/>
        <family val="2"/>
        <scheme val="minor"/>
      </rPr>
      <t>, </t>
    </r>
    <r>
      <rPr>
        <sz val="8"/>
        <color rgb="FFB80000"/>
        <rFont val="Calibri"/>
        <family val="2"/>
        <scheme val="minor"/>
      </rPr>
      <t>artiste</t>
    </r>
    <r>
      <rPr>
        <sz val="8"/>
        <color rgb="FF000000"/>
        <rFont val="Calibri"/>
        <family val="2"/>
        <scheme val="minor"/>
      </rPr>
      <t> et </t>
    </r>
    <r>
      <rPr>
        <sz val="8"/>
        <color rgb="FFB80000"/>
        <rFont val="Calibri"/>
        <family val="2"/>
        <scheme val="minor"/>
      </rPr>
      <t>noble</t>
    </r>
    <r>
      <rPr>
        <sz val="8"/>
        <color rgb="FF000000"/>
        <rFont val="Calibri"/>
        <family val="2"/>
        <scheme val="minor"/>
      </rPr>
      <t>.</t>
    </r>
  </si>
  <si>
    <r>
      <t>Les </t>
    </r>
    <r>
      <rPr>
        <b/>
        <sz val="8"/>
        <color rgb="FF000000"/>
        <rFont val="Calibri"/>
        <family val="2"/>
        <scheme val="minor"/>
      </rPr>
      <t>génasis de la terre</t>
    </r>
    <r>
      <rPr>
        <sz val="8"/>
        <color rgb="FF000000"/>
        <rFont val="Calibri"/>
        <family val="2"/>
        <scheme val="minor"/>
      </rPr>
      <t> sont plus retirés et leur connexion à la terre les empêche d'être à l'aise dans la plupart des villes. Leur taille peu commune et leur force les imposent naturellement comme soldats cependant, et, avec leur attitude stoïque, ils peuvent encourager les autres et devenir de grands meneurs d’hommes. Beaucoup de génasis de la terre vivent sous terre, où ils peuvent être dans leur élément favori. Quand ils sortent de leurs grottes, ils peuvent errer dans les collines et les montagnes ou revendiquer de vieilles ruines. Les historiques adaptés sont : </t>
    </r>
    <r>
      <rPr>
        <sz val="8"/>
        <color rgb="FFB80000"/>
        <rFont val="Calibri"/>
        <family val="2"/>
        <scheme val="minor"/>
      </rPr>
      <t>ermite</t>
    </r>
    <r>
      <rPr>
        <sz val="8"/>
        <color rgb="FF000000"/>
        <rFont val="Calibri"/>
        <family val="2"/>
        <scheme val="minor"/>
      </rPr>
      <t>, </t>
    </r>
    <r>
      <rPr>
        <sz val="8"/>
        <color rgb="FFB80000"/>
        <rFont val="Calibri"/>
        <family val="2"/>
        <scheme val="minor"/>
      </rPr>
      <t>sauvageon</t>
    </r>
    <r>
      <rPr>
        <sz val="8"/>
        <color rgb="FF000000"/>
        <rFont val="Calibri"/>
        <family val="2"/>
        <scheme val="minor"/>
      </rPr>
      <t> et </t>
    </r>
    <r>
      <rPr>
        <sz val="8"/>
        <color rgb="FFB80000"/>
        <rFont val="Calibri"/>
        <family val="2"/>
        <scheme val="minor"/>
      </rPr>
      <t>soldat</t>
    </r>
    <r>
      <rPr>
        <sz val="8"/>
        <color rgb="FF000000"/>
        <rFont val="Calibri"/>
        <family val="2"/>
        <scheme val="minor"/>
      </rPr>
      <t>.</t>
    </r>
  </si>
  <si>
    <r>
      <t>Les </t>
    </r>
    <r>
      <rPr>
        <b/>
        <sz val="8"/>
        <color rgb="FF000000"/>
        <rFont val="Calibri"/>
        <family val="2"/>
        <scheme val="minor"/>
      </rPr>
      <t>génasis du feu</t>
    </r>
    <r>
      <rPr>
        <sz val="8"/>
        <color rgb="FF000000"/>
        <rFont val="Calibri"/>
        <family val="2"/>
        <scheme val="minor"/>
      </rPr>
      <t> se créent souvent des problèmes avec leurs tempéraments de feu. Comme leurs cousins, les génasis de l'air, ils affichent parfois leur supériorité sur les gens ordinaires. Mais comme ils veulent aussi que les autres partagent la haute opinion qu’ils ont d'eux-même, ils cherchent constamment à améliorer leur réputation. Les historiques adaptés sont : </t>
    </r>
    <r>
      <rPr>
        <sz val="8"/>
        <color rgb="FFB80000"/>
        <rFont val="Calibri"/>
        <family val="2"/>
        <scheme val="minor"/>
      </rPr>
      <t>criminel</t>
    </r>
    <r>
      <rPr>
        <sz val="8"/>
        <color rgb="FF000000"/>
        <rFont val="Calibri"/>
        <family val="2"/>
        <scheme val="minor"/>
      </rPr>
      <t>, </t>
    </r>
    <r>
      <rPr>
        <sz val="8"/>
        <color rgb="FFB80000"/>
        <rFont val="Calibri"/>
        <family val="2"/>
        <scheme val="minor"/>
      </rPr>
      <t>héros du peuple</t>
    </r>
    <r>
      <rPr>
        <sz val="8"/>
        <color rgb="FF000000"/>
        <rFont val="Calibri"/>
        <family val="2"/>
        <scheme val="minor"/>
      </rPr>
      <t> et </t>
    </r>
    <r>
      <rPr>
        <sz val="8"/>
        <color rgb="FFB80000"/>
        <rFont val="Calibri"/>
        <family val="2"/>
        <scheme val="minor"/>
      </rPr>
      <t>noble</t>
    </r>
    <r>
      <rPr>
        <sz val="8"/>
        <color rgb="FF000000"/>
        <rFont val="Calibri"/>
        <family val="2"/>
        <scheme val="minor"/>
      </rPr>
      <t>.</t>
    </r>
  </si>
  <si>
    <r>
      <t>Les </t>
    </r>
    <r>
      <rPr>
        <b/>
        <sz val="8"/>
        <color rgb="FF000000"/>
        <rFont val="Calibri"/>
        <family val="2"/>
        <scheme val="minor"/>
      </rPr>
      <t>génasis de l'eau</t>
    </r>
    <r>
      <rPr>
        <sz val="8"/>
        <color rgb="FF000000"/>
        <rFont val="Calibri"/>
        <family val="2"/>
        <scheme val="minor"/>
      </rPr>
      <t> ont presque tous une certaine expérience à bord ou à proximité de navires de haute mer. Ils font d'excellents marins et pêcheurs. Comme les génasis de la terre, cependant, les génasi de l'eau préfèrent le calme et la solitude. Les larges rivages sont leur habitat naturel. Ils vont là où ils veulent, font ce qu'ils veulent, et se sentent rarement liés à quoi que ce soit. Les historiques adaptés sont : </t>
    </r>
    <r>
      <rPr>
        <sz val="8"/>
        <color rgb="FFB80000"/>
        <rFont val="Calibri"/>
        <family val="2"/>
        <scheme val="minor"/>
      </rPr>
      <t>ermite</t>
    </r>
    <r>
      <rPr>
        <sz val="8"/>
        <color rgb="FF000000"/>
        <rFont val="Calibri"/>
        <family val="2"/>
        <scheme val="minor"/>
      </rPr>
      <t> et </t>
    </r>
    <r>
      <rPr>
        <sz val="8"/>
        <color rgb="FFB80000"/>
        <rFont val="Calibri"/>
        <family val="2"/>
        <scheme val="minor"/>
      </rPr>
      <t>marin</t>
    </r>
    <r>
      <rPr>
        <sz val="8"/>
        <color rgb="FF000000"/>
        <rFont val="Calibri"/>
        <family val="2"/>
        <scheme val="minor"/>
      </rPr>
      <t>.</t>
    </r>
  </si>
  <si>
    <r>
      <t>Augmentation de caractéristiques</t>
    </r>
    <r>
      <rPr>
        <sz val="11"/>
        <color rgb="FF000000"/>
        <rFont val="Calibri"/>
        <family val="2"/>
        <scheme val="minor"/>
      </rPr>
      <t>. Votre Constitution augmente de 2.</t>
    </r>
  </si>
  <si>
    <r>
      <t>Âge</t>
    </r>
    <r>
      <rPr>
        <sz val="11"/>
        <color rgb="FF000000"/>
        <rFont val="Calibri"/>
        <family val="2"/>
        <scheme val="minor"/>
      </rPr>
      <t>. Les génasis vieillissent au même rythme que les humains et atteignent l’âge adulte vers la fin de l’adolescence. En revanche, ils vivent un peu plus vieux que les humains, jusqu’à 120 ans.</t>
    </r>
  </si>
  <si>
    <r>
      <t>Alignement</t>
    </r>
    <r>
      <rPr>
        <sz val="11"/>
        <color rgb="FF000000"/>
        <rFont val="Calibri"/>
        <family val="2"/>
        <scheme val="minor"/>
      </rPr>
      <t>. Indépendants et autonomes, les génasis tendent vers un alignement neutre.</t>
    </r>
  </si>
  <si>
    <r>
      <t>Taille</t>
    </r>
    <r>
      <rPr>
        <sz val="11"/>
        <color rgb="FF000000"/>
        <rFont val="Calibri"/>
        <family val="2"/>
        <scheme val="minor"/>
      </rPr>
      <t>. Les génasis sont aussi diversifiés que leurs parents mortels mais mesurent généralement une taille similaire à celle des humains, entre 1,50 et 1,80 m. Votre taille est Moyenne.</t>
    </r>
  </si>
  <si>
    <r>
      <t>Vitesse</t>
    </r>
    <r>
      <rPr>
        <sz val="11"/>
        <color rgb="FF000000"/>
        <rFont val="Calibri"/>
        <family val="2"/>
        <scheme val="minor"/>
      </rPr>
      <t>. Votre vitesse de base est de 9 mètres.</t>
    </r>
  </si>
  <si>
    <r>
      <t>Langues</t>
    </r>
    <r>
      <rPr>
        <sz val="11"/>
        <color rgb="FF000000"/>
        <rFont val="Calibri"/>
        <family val="2"/>
        <scheme val="minor"/>
      </rPr>
      <t>. Vous pouvez parler, lire et écrire le commun et le primordial. Le primordial est une langue gutturale avec des syllabes rudes et des consonnes dures.</t>
    </r>
  </si>
  <si>
    <r>
      <t>Sous-races</t>
    </r>
    <r>
      <rPr>
        <sz val="11"/>
        <color rgb="FF000000"/>
        <rFont val="Calibri"/>
        <family val="2"/>
        <scheme val="minor"/>
      </rPr>
      <t>. Quatre principales sous-races de génasis existent dans les mondes de D&amp;D : les génasis de l’air, de la terre, du feu et de l’eau. Choisissez l’une de ces sous-races.</t>
    </r>
  </si>
  <si>
    <r>
      <t>Augmentation de caractéristiques</t>
    </r>
    <r>
      <rPr>
        <sz val="11"/>
        <color rgb="FF000000"/>
        <rFont val="Calibri"/>
        <family val="2"/>
        <scheme val="minor"/>
      </rPr>
      <t>. Votre Dextérité augmente de 1.</t>
    </r>
  </si>
  <si>
    <r>
      <t>Souffle sans fin</t>
    </r>
    <r>
      <rPr>
        <sz val="11"/>
        <color rgb="FF000000"/>
        <rFont val="Calibri"/>
        <family val="2"/>
        <scheme val="minor"/>
      </rPr>
      <t>. Vous pouvez retenir votre respiration indéfiniment tant que vous n’êtes pas incapable d'agir.</t>
    </r>
  </si>
  <si>
    <r>
      <t>Augmentation de caractéristiques</t>
    </r>
    <r>
      <rPr>
        <sz val="11"/>
        <color rgb="FF000000"/>
        <rFont val="Calibri"/>
        <family val="2"/>
        <scheme val="minor"/>
      </rPr>
      <t>. Votre Force augmente de 1.</t>
    </r>
  </si>
  <si>
    <r>
      <t>Marche de la terre</t>
    </r>
    <r>
      <rPr>
        <sz val="11"/>
        <color rgb="FF000000"/>
        <rFont val="Calibri"/>
        <family val="2"/>
        <scheme val="minor"/>
      </rPr>
      <t>. Vous pouvez vous déplacer sur des terrains difficiles faits de pierre ou de terre sans dépenser de mouvement supplémentaire.</t>
    </r>
  </si>
  <si>
    <r>
      <t>Augmentation de caractéristiques</t>
    </r>
    <r>
      <rPr>
        <sz val="11"/>
        <color rgb="FF000000"/>
        <rFont val="Calibri"/>
        <family val="2"/>
        <scheme val="minor"/>
      </rPr>
      <t>. Votre Intelligence augmente de 1.</t>
    </r>
  </si>
  <si>
    <r>
      <t>Vision dans le noir</t>
    </r>
    <r>
      <rPr>
        <sz val="11"/>
        <color rgb="FF000000"/>
        <rFont val="Calibri"/>
        <family val="2"/>
        <scheme val="minor"/>
      </rPr>
      <t>. Vous pouvez voir à 18 mètres dans une lumière faible comme vous verriez avec une lumière vive, et dans le noir comme vous verriez avec une lumière faible. Vos liens avec le plan élémentaire du feu rendent votre vision dans le noir inhabituelle : tout ce que vous voyez dans le noir sera dans une nuance de rouge.</t>
    </r>
  </si>
  <si>
    <r>
      <t>Résistance au feu</t>
    </r>
    <r>
      <rPr>
        <sz val="11"/>
        <color rgb="FF000000"/>
        <rFont val="Calibri"/>
        <family val="2"/>
        <scheme val="minor"/>
      </rPr>
      <t>. Vous avez la résistance aux dégâts de feu.</t>
    </r>
  </si>
  <si>
    <r>
      <t>Augmentation de caractéristiques</t>
    </r>
    <r>
      <rPr>
        <sz val="11"/>
        <color rgb="FF000000"/>
        <rFont val="Calibri"/>
        <family val="2"/>
        <scheme val="minor"/>
      </rPr>
      <t>. Votre Sagesse augmente de 1.</t>
    </r>
  </si>
  <si>
    <r>
      <t>Résistance à l’acide</t>
    </r>
    <r>
      <rPr>
        <sz val="11"/>
        <color rgb="FF000000"/>
        <rFont val="Calibri"/>
        <family val="2"/>
        <scheme val="minor"/>
      </rPr>
      <t>. Vous avez la résistance aux dégâts d’acide.</t>
    </r>
  </si>
  <si>
    <r>
      <t>Amphibien</t>
    </r>
    <r>
      <rPr>
        <sz val="11"/>
        <color rgb="FF000000"/>
        <rFont val="Calibri"/>
        <family val="2"/>
        <scheme val="minor"/>
      </rPr>
      <t>. Vous pouvez respirer aussi bien dans l'air que sous l'eau.</t>
    </r>
  </si>
  <si>
    <r>
      <t>Nage</t>
    </r>
    <r>
      <rPr>
        <sz val="11"/>
        <color rgb="FF000000"/>
        <rFont val="Calibri"/>
        <family val="2"/>
        <scheme val="minor"/>
      </rPr>
      <t>. Votre vitesse de nage est de 9 mètres.</t>
    </r>
  </si>
  <si>
    <r>
      <t>Atteindre le brasier</t>
    </r>
    <r>
      <rPr>
        <sz val="11"/>
        <color rgb="FF000000"/>
        <rFont val="Calibri"/>
        <family val="2"/>
        <scheme val="minor"/>
      </rPr>
      <t>. Vous pouvez lancer le sort mineur </t>
    </r>
    <r>
      <rPr>
        <sz val="11"/>
        <color rgb="FFB80000"/>
        <rFont val="Calibri"/>
        <family val="2"/>
        <scheme val="minor"/>
      </rPr>
      <t>production de flamme</t>
    </r>
    <r>
      <rPr>
        <sz val="11"/>
        <color rgb="FF000000"/>
        <rFont val="Calibri"/>
        <family val="2"/>
        <scheme val="minor"/>
      </rPr>
      <t>. Une fois le niveau 3 atteint, vous pouvez lancer le sort </t>
    </r>
    <r>
      <rPr>
        <sz val="11"/>
        <color rgb="FFB80000"/>
        <rFont val="Calibri"/>
        <family val="2"/>
        <scheme val="minor"/>
      </rPr>
      <t>mains brûlantes</t>
    </r>
    <r>
      <rPr>
        <sz val="11"/>
        <color rgb="FF000000"/>
        <rFont val="Calibri"/>
        <family val="2"/>
        <scheme val="minor"/>
      </rPr>
      <t> une fois comme un sort de niveau 1 et vous regagnez la capacité de le relancer ainsi après un repos long. La Constitution est votre caractéristique d'incantation pour ce sort.</t>
    </r>
  </si>
  <si>
    <r>
      <t>Appeler la vague</t>
    </r>
    <r>
      <rPr>
        <sz val="11"/>
        <color rgb="FF000000"/>
        <rFont val="Calibri"/>
        <family val="2"/>
        <scheme val="minor"/>
      </rPr>
      <t>. Vous pouvez lancer le sort mineur </t>
    </r>
    <r>
      <rPr>
        <sz val="11"/>
        <color rgb="FFB80000"/>
        <rFont val="Calibri"/>
        <family val="2"/>
        <scheme val="minor"/>
      </rPr>
      <t>façonnage de l’eau</t>
    </r>
    <r>
      <rPr>
        <sz val="11"/>
        <color rgb="FF000000"/>
        <rFont val="Calibri"/>
        <family val="2"/>
        <scheme val="minor"/>
      </rPr>
      <t>. Une fois le niveau 3 atteint, vous pouvez lancer le sort </t>
    </r>
    <r>
      <rPr>
        <sz val="11"/>
        <color rgb="FFB80000"/>
        <rFont val="Calibri"/>
        <family val="2"/>
        <scheme val="minor"/>
      </rPr>
      <t>création ou destruction d’eau</t>
    </r>
    <r>
      <rPr>
        <sz val="11"/>
        <color rgb="FF000000"/>
        <rFont val="Calibri"/>
        <family val="2"/>
        <scheme val="minor"/>
      </rPr>
      <t> une fois comme un sort de niveau 2 et vous regagnez la capacité de le relancer ainsi après un repos long. La Constitution est votre caractéristique d'incantation pour ce sort.</t>
    </r>
  </si>
  <si>
    <t>Moine</t>
  </si>
  <si>
    <t>Ses paumes floues alors qu'elles dévient une pluie de flèches, une demi-elfe saute par-dessus la barricade et se jette au beau milieu des rangs d'hobgobelins massés de l'autre côté. Elle tournoie parmi eux, les frappant dans les côtes et les envoyant tituber, jusqu'à ce qu'elle se retrouve la dernière debout. Prenant une profonde inspiration, un humain recouvert de tatouages se met en position de combat. Alors que les premiers orques qui chargent l'atteignent, il souffle, et un déferlement de flammes jaillit de sa bouche, submergeant ses ennemis. Se déplaçant aussi silencieusement que la nuit, une halfeline toute vêtue de noir s'enfonce dans l'ombre d'une arcade et émerge d'une autre nappe d'ombre sur un balcon, à un jet de pierre de distance. Elle glisse sa lame hors de son fourreau enveloppé de tissus et passe par la fenêtre de la chambre du prince tyrannique, tellement vulnérable dans les bras de Morphée.</t>
  </si>
  <si>
    <t>Quelle que soit leur discipline, les moines sont unis dans leur aptitude à exploiter magiquement l'énergie qui parcourt leur corps. Canalisée en une remarquable démonstration de prouesse martiale ou en une subtile augmentation de capacité défensive et de vitesse, cette énergie imprègne tout ce que fait le moine.</t>
  </si>
  <si>
    <t>La magie du Ki</t>
  </si>
  <si>
    <t>Les moines font des études approfondies sur une énergie magique que la plupart des traditions monastiques appellent le ki. Cette énergie est un des aspects de la magie qui baigne le multivers, et plus particulièrement sa composante qui s'écoule au travers des êtres vivants. Les moines exploitent ce pouvoir qui est en eux pour créer des effets magiques et surpasser les capacités physiques de leur corps, certaines de leurs attaques spéciales pouvant entraver le flux du ki de leur adversaire. En utilisant cette énergie, les moines canalisent une force et une vitesse inouïes dans leurs attaques à mains nues. Tandis qu'ils gagnent en expérience, leur entraînement martial et leur maîtrise du ki leur confèrent plus de pouvoir sur leur corps et celui de leurs adversaires.</t>
  </si>
  <si>
    <t>Entrainement et ascétisme</t>
  </si>
  <si>
    <t>De petits cloîtres fortifiés parsèment les paysages des mondes de D&amp;D, médiocres refuges aux tumultes de la vie ordinaire et où le temps semble s'être arrêté. Les moines qui y vivent recherchent la perfection de l'être grâce à la contemplation et à un entraînement rigoureux. Nombreux sont ceux qui entrent au monastère en étant enfant, envoyés vivre là-bas lorsque leurs parents sont morts, lorsque la nourriture venait à manquer chez eux, ou en retour d'actes de générosité prodigués à leur famille par les moines. Certains moines vivent entièrement à part des populations environnantes, séparés de tout ce qui pourrait freiner leurs progrès spirituels. D'autres ont fait vœux d'isolement, n'émergeant que pour servir d'espion ou d'assassin sur ordre de leur supérieur, d'un noble commanditaire, ou de toute autre puissance mortelle ou divine.</t>
  </si>
  <si>
    <t>La majorité des moines ne fuient pas leurs voisins, effectuant des visites fréquentes dans les villes et villages alentours, et échangeant leurs services contre de la nourriture et d'autres biens. Étant des combattants polyvalents, les moines finissent souvent par protéger ces voisins des monstres et des tyrans. Pour un moine, devenir un aventurier signifie laisser un style de vie structuré et communautaire pour devenir un moine errant. Cela peut être une transition difficile, et les moines ne s'y engagent pas à la légère. Ceux qui quittent leur cloître prennent leur travail très au sérieux, abordant leurs aventures comme des tests personnels de leurs progrès physiques et spirituels. En règle générale, les moines se soucient peu des richesses matérielles et sont portés par le désir d'accomplir une plus grande mission que simplement abattre des monstres et piller leur trésor.</t>
  </si>
  <si>
    <t>Créer un moine</t>
  </si>
  <si>
    <t>Lorsque vous créez un moine, pensez aux liens qui l'unissent au monastère où il a appris ses disciplines et passé ses années de formation. Était-il un orphelin ou un enfant abandonné sur le parvis du monastère ? Ses parents l'avaient-ils promis au monastère en remerciement des bons soins dispensés par les moines ? Est-il entré dans une vie de réclusion pour cacher un crime qu'il a commis ? Ou a-t-il choisi cette vie monastique de lui-même ? Déterminez également le pourquoi de son départ. Est-ce que le dirigeant du monastère l'a choisi pour une mission particulièrement importante en dehors du cloître ? Peut-être a-t-il été mis à la porte après avoir violé les règles de la communauté. Est-il parti avec angoisse, ou était-il heureux de s'en aller ? Y a-t-il quelque chose qu'il espère accomplir à l'extérieur du monastère ? Est-il désireux de retourner de chez lui ?</t>
  </si>
  <si>
    <t>En conséquence de la vie ordonnée d'une communauté monastique et de la discipline requise pour maîtriser le ki, les moines sont presque toujours d'alignement loyal.</t>
  </si>
  <si>
    <t>Création rapide</t>
  </si>
  <si>
    <t>Vous pouvez créer un moine rapidement en suivant ces quelques suggestions. En premier lieu, faites de la Dextérité votre plus haute valeur de caractéristique, suivie par la Sagesse. Ensuite, choisissez l'historique ermite.</t>
  </si>
  <si>
    <t>Capacités de classe</t>
  </si>
  <si>
    <t>Points de vie</t>
  </si>
  <si>
    <r>
      <t>DV</t>
    </r>
    <r>
      <rPr>
        <sz val="11"/>
        <color rgb="FF000000"/>
        <rFont val="Verdana"/>
        <family val="2"/>
      </rPr>
      <t> : 1d8 par niveau de moine</t>
    </r>
  </si>
  <si>
    <r>
      <t>pv au niveau 1</t>
    </r>
    <r>
      <rPr>
        <sz val="11"/>
        <color rgb="FF000000"/>
        <rFont val="Verdana"/>
        <family val="2"/>
      </rPr>
      <t> : 8 + votre modificateur de Constitution</t>
    </r>
  </si>
  <si>
    <r>
      <t>pv aux niveaux suivants</t>
    </r>
    <r>
      <rPr>
        <sz val="11"/>
        <color rgb="FF000000"/>
        <rFont val="Verdana"/>
        <family val="2"/>
      </rPr>
      <t> : 1d8 (ou 5) + votre modificateur de Constitution</t>
    </r>
  </si>
  <si>
    <t>Maîtrises</t>
  </si>
  <si>
    <r>
      <t>Armures</t>
    </r>
    <r>
      <rPr>
        <sz val="11"/>
        <color rgb="FF000000"/>
        <rFont val="Verdana"/>
        <family val="2"/>
      </rPr>
      <t> : aucune</t>
    </r>
  </si>
  <si>
    <r>
      <t>Armes</t>
    </r>
    <r>
      <rPr>
        <sz val="11"/>
        <color rgb="FF000000"/>
        <rFont val="Verdana"/>
        <family val="2"/>
      </rPr>
      <t> : armes courantes, épée courte</t>
    </r>
  </si>
  <si>
    <r>
      <t>Outils</t>
    </r>
    <r>
      <rPr>
        <sz val="11"/>
        <color rgb="FF000000"/>
        <rFont val="Verdana"/>
        <family val="2"/>
      </rPr>
      <t> : un outil d'artisan ou un instrument de musique de votre choix</t>
    </r>
  </si>
  <si>
    <r>
      <t>Jets de sauvegarde</t>
    </r>
    <r>
      <rPr>
        <sz val="11"/>
        <color rgb="FF000000"/>
        <rFont val="Verdana"/>
        <family val="2"/>
      </rPr>
      <t> : Force, Dextérité</t>
    </r>
  </si>
  <si>
    <r>
      <t>Compétences</t>
    </r>
    <r>
      <rPr>
        <sz val="11"/>
        <color rgb="FF000000"/>
        <rFont val="Verdana"/>
        <family val="2"/>
      </rPr>
      <t> : choisissez deux compétences parmi Acrobaties, Athlétisme, Discrétion, Histoire, Perspicacité et Religion</t>
    </r>
  </si>
  <si>
    <t>Équipement</t>
  </si>
  <si>
    <t>Vous commencez avec l'équipement suivant, en plus de l'équipement accordé par votre historique :</t>
  </si>
  <si>
    <t>• (a) une épée courte ou (b) n'importe quelle arme courante</t>
  </si>
  <si>
    <t>• (a) un sac d'exploration souterraine ou (b) un sac d'explorateur</t>
  </si>
  <si>
    <t>• 10 fléchettes</t>
  </si>
  <si>
    <t>Ki</t>
  </si>
  <si>
    <t>Capacités</t>
  </si>
  <si>
    <t>1d4</t>
  </si>
  <si>
    <t>Défense sans armure, Arts martiaux</t>
  </si>
  <si>
    <t>+ 3 m</t>
  </si>
  <si>
    <t>Ki, Déplacement sans armure</t>
  </si>
  <si>
    <t>Tradition monastique, Parade de projectiles</t>
  </si>
  <si>
    <t>Amélioration de caractéristiques, Chute ralentie</t>
  </si>
  <si>
    <t>1d6</t>
  </si>
  <si>
    <t>Attaque supplémentaire, Frappe étourdissante</t>
  </si>
  <si>
    <t>+ 4,50 m</t>
  </si>
  <si>
    <t>Frappes de ki, Capacité de la tradition monastique</t>
  </si>
  <si>
    <t>Dérobade, Tranquillité de l'esprit</t>
  </si>
  <si>
    <t>Amélioration de caractéristiques</t>
  </si>
  <si>
    <t>Déplacement sans armure amélioré</t>
  </si>
  <si>
    <t>+ 6 m</t>
  </si>
  <si>
    <t>Pureté du corps</t>
  </si>
  <si>
    <t>1d8</t>
  </si>
  <si>
    <t>Capacité de la tradition monastique</t>
  </si>
  <si>
    <t>Langage du soleil et de la lune</t>
  </si>
  <si>
    <t>+ 7,50 m</t>
  </si>
  <si>
    <t>Âme de diamant</t>
  </si>
  <si>
    <t>Jeunesse éternelle</t>
  </si>
  <si>
    <t>1d10</t>
  </si>
  <si>
    <t>+ 9 m</t>
  </si>
  <si>
    <t>Corps vide</t>
  </si>
  <si>
    <t>Perfection de l'être</t>
  </si>
  <si>
    <t>Défense sans armure</t>
  </si>
  <si>
    <t>Dès le niveau 1, tant que vous n'êtes équipé ni d'une armure, ni d'un bouclier, votre CA est égale à 10 + votre modificateur de Dextérité + votre modificateur de Sagesse.</t>
  </si>
  <si>
    <t>Arts martiaux</t>
  </si>
  <si>
    <t>Au niveau 1, votre pratique des arts martiaux vous donne la maîtrise des styles de combat utilisant les attaques à mains nues et les armes de moine, qui sont l'épée courte et toutes les armes de corps à corps courantes qui n'ont ni la propriété à deux mains, ni la propriété lourde. Vous gagnez les avantages suivants lorsque vous êtes à mains nues ou ne maniez que des armes de moine et que vous n'êtes équipé ni d'armure ni de bouclier :</t>
  </si>
  <si>
    <t>Vous pouvez utiliser la Dextérité à la place de la Force aux jets d'attaque et de dégâts de vos attaques à mains nues et avec des armes de moine.</t>
  </si>
  <si>
    <t>Vous pouvez lancer un d4 à la place des dégâts normaux de votre attaque à mains nues ou de vos armes de moine. Ce dé change lorsque vous gagnez des niveaux de moine, comme indiqué dans la colonne Arts martiaux de la table ci-dessus.</t>
  </si>
  <si>
    <t>Lorsque vous utilisez l'action Attaquer avec une attaque à mains nues ou une arme de moine au cours de votre tour, vous pouvez effectuer une attaque à mains nues au prix d'une action bonus. Par exemple, si vous prenez l'action Attaque et attaquez avec un bâton, vous pouvez également effectuer une attaque à mains nues avec votre action bonus, à la condition que vous n'ayez pas déjà utilisé votre action bonus pour ce tour.</t>
  </si>
  <si>
    <t>Certains monastères utilisent des versions spéciales des armes de moine. Par exemple, vous pourriez utiliser un gourdin dont les deux manches en bois sont reliés par une chaîne de fer (cette arme est alors appelée un nunchaku) ou bien une serpe possédant une lame plus courte et plus droite (on parle alors de kama). Quel que soit le nom que vous utilisiez pour votre arme de moine, vous pouvez utiliser les statistiques de jeu données à l'arme dans le chapitre Armes.</t>
  </si>
  <si>
    <t>À partir du niveau 2, votre entrainement vous permet d'exploiter cette mystérieuse énergie qu'est le ki. Votre accès à cette énergie est représenté par un nombre de points ki. Votre niveau de moine détermine le nombre de points ki que vous possédez, comme indiqué dans la colonne Ki de la table ci-dessus. Vous pouvez dépenser ces points pour déclencher diverses capacités ki. Vous débutez en connaissant trois de ces capacités ki : Déluge de coups, Défense patiente et Déplacement aérien. Vous apprendrez de nouvelles capacités ki en gagnant des niveaux de moine.</t>
  </si>
  <si>
    <t>Lorsque vous dépensez un point ki, il n'est plus disponible jusqu'à ce que vous finissiez un repos court ou long, à la fin desquels vous récupérez tous les points ki utilisés. Vous devez passer au moins 30 minutes de votre repos à méditer pour pouvoir regagner vos points ki. Plusieurs de vos capacités ki nécessitent que votre cible effectue un jet de sauvegarde pour résister à leurs effets. Le DD du jet de sauvegarde est calculé ainsi :</t>
  </si>
  <si>
    <r>
      <t>DD du jet de sauvegarde du ki</t>
    </r>
    <r>
      <rPr>
        <sz val="11"/>
        <color rgb="FF000000"/>
        <rFont val="Verdana"/>
        <family val="2"/>
      </rPr>
      <t> = 8 + votre bonus de maîtrise + votre modificateur de Sagesse</t>
    </r>
  </si>
  <si>
    <t>Défense patiente</t>
  </si>
  <si>
    <t>Vous pouvez dépenser 1 point ki pour utiliser l'action Esquiver via une action bonus au cours de votre tour.</t>
  </si>
  <si>
    <t>Déluge de coups</t>
  </si>
  <si>
    <t>Immédiatement après avoir utilisé une action Attaquer au cours de votre tour, vous pouvez dépenser 1 point ki pour effectuer deux attaques à mains nues via une action bonus.</t>
  </si>
  <si>
    <t>Déplacement aérien</t>
  </si>
  <si>
    <t>Vous pouvez dépenser 1 point ki pour utiliser l'action Se Désengager ou l'action Foncer via une action bonus au cours de votre tour, de plus votre distance de saut est doublée pour le tour.</t>
  </si>
  <si>
    <t>Déplacement sans armure</t>
  </si>
  <si>
    <t>À partir du niveau 2, votre vitesse augmente de 3 mètres tant que vous n'êtes équipé ni d'une armure, ni d'un bouclier. Ce bonus augmente lorsque vous atteignez certains niveaux de moine, comme indiqué sur la table du moine ci-dessus. Au niveau 9, vous gagnez la capacité de vous déplacer, durant votre tour, le long de parois verticales et à la surface des liquides sans que vous ne tombiez au cours de votre mouvement.</t>
  </si>
  <si>
    <t>Tradition monastique</t>
  </si>
  <si>
    <t>Au niveau 3, vous vous engagez dans une tradition monastique : la voie de la main ouverte, la voie de l'ombre ou la voie des quatre éléments. Ces voies sont détaillées à la fin de la description de la classe. Votre tradition vous confère des capacités au niveau 3 ainsi qu'aux niveaux 6, 11 et 17.</t>
  </si>
  <si>
    <t>Parade de projectiles</t>
  </si>
  <si>
    <t>À partir du niveau 3, vous pouvez utiliser votre réaction pour dévier ou attraper les projectiles lorsque vous êtes touché lors d'une attaque à distance avec une arme. Lorsque vous choisissez d'utiliser la parade de projectiles, les dégâts que vous subissez de l'attaque sont réduits de 1d10 + votre modificateur de Dextérité + votre niveau de moine. Si vous réduisez les dégâts à 0, vous pouvez attraper le projectile s'il est suffisamment petit pour que vous puissiez le tenir à une main et si bien sûr vous avez une main de libre. Si vous attrapez le projectile de cette façon, vous pouvez dépenser 1 point ki pour effectuer une attaque à distance avec cette arme ou cette munition (portée 6/18 mètres) ; cette attaque fait partie de votre réaction. Vous effectuez cette attaque avec votre bonus de maîtrise, que vous maîtrisiez ou non l'arme en question, et le projectile compte comme une arme de moine pour cette attaque.</t>
  </si>
  <si>
    <t>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t>
  </si>
  <si>
    <t>Chute ralentie</t>
  </si>
  <si>
    <t>Dès le niveau 4, vous pouvez utiliser votre réaction lorsque vous tombez pour réduire les dégâts consécutifs à une chute d'un montant égal à cinq fois votre niveau de moine.</t>
  </si>
  <si>
    <t>Attaque supplémentaire</t>
  </si>
  <si>
    <t>À partir du niveau 5, vous pouvez attaquer deux fois, au lieu d'une, lorsque vous utiliser une action Attaquer lors de votre tour.</t>
  </si>
  <si>
    <t>Frappe étourdissante</t>
  </si>
  <si>
    <t>À partir du niveau 5, vous pouvez perturber le flux du ki du corps de votre adversaire. Lorsque vous touchez une autre créature lors d'une attaque au corps à corps avec une arme, vous pouvez dépenser 1 point ki pour tenter d'effectuer une frappe étourdissante. La cible doit réussir un jet de sauvegarde de Constitution sous peine d'être étourdie jusqu'à la fin de votre prochain tour.</t>
  </si>
  <si>
    <t>Frappes de ki</t>
  </si>
  <si>
    <t>À partir du niveau 6, vos attaques à mains nues sont considérées comme des attaques magiques pour ce qui est de vaincre la résistance et l'immunité aux attaques et dégâts non-magiques.</t>
  </si>
  <si>
    <t>Dérobade</t>
  </si>
  <si>
    <r>
      <t>Au niveau 7, votre agilité instinctive vous permet d'esquiver certains effets de zone, comme le souffle d'un dragon bleu ou le sort </t>
    </r>
    <r>
      <rPr>
        <i/>
        <sz val="11"/>
        <color rgb="FF000000"/>
        <rFont val="Inherit"/>
      </rPr>
      <t>boule de feu</t>
    </r>
    <r>
      <rPr>
        <sz val="11"/>
        <color rgb="FF000000"/>
        <rFont val="Verdana"/>
        <family val="2"/>
      </rPr>
      <t>. Lorsque vous êtes sujet à un effet qui vous autorise un jet de sauvegarde de Dextérité pour ne subir que la moitié de ses dégâts initiaux, vous ne subissez aucun dégât si vous réussissez votre jet de sauvegarde, et seulement la moitié des dégâts si vous l'échouez.</t>
    </r>
  </si>
  <si>
    <t>Tranquillité de l'esprit</t>
  </si>
  <si>
    <t>À partir du niveau 7, vous pouvez utiliser votre action pour mettre fin à un effet qui vous affecte et vous inflige la condition charmé ou effrayé.</t>
  </si>
  <si>
    <t>Au niveau 10, votre maîtrise du flux de ki qui vous parcourt vous immunise aux maladies et aux poisons.</t>
  </si>
  <si>
    <t>À partir du niveau 13, vous apprenez à entrer en contact avec le ki d'autres consciences, ce qui vous permet de comprendre toutes les langues parlées. De plus, toute créature qui peut comprendre un langage peut comprendre ce que vous dites.</t>
  </si>
  <si>
    <t>Dès le niveau 14, votre maîtrise du ki vous confère la maîtrise de tous les jets de sauvegarde. De plus, lorsque vous effectuez un jet de sauvegarde et l'échouez, vous pouvez dépenser 1 point ki pour le retenter ; vous devez prendre ce second résultat.</t>
  </si>
  <si>
    <t>Au niveau 15, votre ki vous sustente, ce qui fait que vous ne souffrez plus des affres de la vieillesse, et vous ne pouvez plus être vieilli par magie. Vous pouvez cependant toujours mourir de vieillesse. Enfin, vous n'avez plus besoin de manger ni de boire.</t>
  </si>
  <si>
    <t>À partir du niveau 18, vous pouvez utiliser votre action pour dépenser 4 points ki et ainsi devenir invisible pendant 1 minute. Au cours de cette période, vous obtenez également la résistance à tous les dégâts, à l'exception des dégâts de force. De plus, vous pouvez dépenser 8 points de ki pour lancer le sort projection astral, sans avoir besoin des composantes matérielles. De cette manière, vous ne pouvez pas prendre d'autres créatures avec vous.</t>
  </si>
  <si>
    <t>Au niveau 20, lorsque vous lancez l'initiative et n'avez plus de points de ki disponibles, vous regagnez 4 points ki.</t>
  </si>
  <si>
    <t>♦</t>
  </si>
  <si>
    <t>Traditions monastiques</t>
  </si>
  <si>
    <t>On retrouve trois principales traditions monastiques dans les différents monastères disséminés à travers le multivers. Mais la plupart de ces monastères n'en pratiquent qu'une seule, et seuls quelques-uns honorent les trois, instruisant chaque moine selon son aptitude et son intérêt. Toutefois ces trois traditions reposent sur les mêmes techniques de base, et ne divergent que lorsque l'étudiant commence à réellement développer ses capacités. C'est pourquoi un moine n'a besoin de choisir une tradition qu'après avoir atteint le niveau 3.</t>
  </si>
  <si>
    <t>Voie de la main ouverte</t>
  </si>
  <si>
    <t>ORDRES MONASTIQUES</t>
  </si>
  <si>
    <t>Les mondes de D&amp;D regroupent une multitude de monastères et de traditions monastiques. Dans des terres au parfum de culture asiatique, comme Shou Lung dans l'est lointain des Royaumes Oubliés, ces monastères sont associés à des traditions philosophiques et à la pratique des arts martiaux. L'école de la Main de Fer, l'école des Cinq Étoiles, l'école du Poing du Nord et l'école de l'Étoile du sud de Shou Lung enseignent différentes approches des disciplines physiques, mentales et spirituelles du moine. Nombre de ces monastères se sont propagés jusqu'aux territoires de l'ouest de Faerûn, en particulier aux endroits avec de grandes communautés d'immigrés shou, comme le Thesk et Port-ponant.</t>
  </si>
  <si>
    <t>D'autres traditions monastiques sont associées à des divinités qui enseignent les valeurs de l'excellence physique et de la discipline mentale. Dans les Royaumes Oubliés, l'ordre de la Lune noire est composé de moines vénérant Shar (déesse de l'égarement), qui entretiennent des communautés secrètes au creux de collines perdues, dans d'étroites ruelles et dans des refuges souterrains. Les monastères d'Ilmater (dieu de l'endurance) tirent leur nom de fleurs, et leurs ordres chérissent le nom des héros de leur foi ; les Disciples de Saint Sollars le Double-Martyre résident au monastère de la Rose Jaune près de la Damarie.</t>
  </si>
  <si>
    <t>Les moines de la voie de la main ouverte sont les maîtres ultimes du combat d'arts martiaux, qu'il soit à mains nues ou non. Ils apprennent des techniques pour pousser et faire tomber leurs opposants, manipulent le ki pour soigner leurs blessures, et pratiquent une méditation avancée qui les protège de tout dommage.</t>
  </si>
  <si>
    <t>Technique de la main ouverte</t>
  </si>
  <si>
    <t>Dès que vous choisissez cette tradition au niveau 3, vous pouvez manipuler le ki de votre ennemi tout en utilisant le vôtre. À chaque fois que vous touchez une créature avec l'une des attaques offertes par Déluge de coups, vous pouvez affliger votre cible de l'un des effets suivants :</t>
  </si>
  <si>
    <t>Elle doit réussir un jet de sauvegarde de Dextérité sous peine de tomber à terre.</t>
  </si>
  <si>
    <t>Elle doit réussir un jet de sauvegarde de Force. En cas d'échec, vous pouvez la repousser de 4,50 mètres.</t>
  </si>
  <si>
    <t>Elle ne peut utiliser de réaction jusqu'à la fin de votre prochain tour.</t>
  </si>
  <si>
    <t>Intégrité physique</t>
  </si>
  <si>
    <t>Au niveau 6, vous gagnez la capacité de vous soigner vous-même. Par une action, vous pouvez récupérer un nombre de points de vie égal à trois fois votre niveau de moine. Vous devez terminer un repos long avant de pouvoir utiliser de nouveau cette capacité.</t>
  </si>
  <si>
    <t>Tranquillité</t>
  </si>
  <si>
    <t>À partir du niveau 11, vous pouvez entrer dans une méditation spéciale qui vous enveloppe dans une aura de paix. À la fin d'un repos long, vous gagnez l'effet du sort sanctuaire jusqu'au début de votre prochain repos long (le sort peut se terminer prématurément comme n'importe quel sort de sanctuaire). Le DD de sauvegarde pour ce sort est égal à 8 + votre modificateur de Sagesse + votre bonus de maîtrise.</t>
  </si>
  <si>
    <t>Paume frémissante</t>
  </si>
  <si>
    <t>Au niveau 17, vous gagnez la capacité de transmettre des vibrations létales au corps de quelqu'un. Lorsque vous touchez une créature avec une attaque à mains nues, vous pouvez dépenser 3 points ki pour déclencher ces vibrations imperceptibles, qui restent en place un nombre de jour égal à votre niveau de moine. Les vibrations sont inoffensives tant que vous n'utilisez pas d'action pour les arrêter. Pour ce faire, vous et votre cible devez vous trouver dans le même plan d'existence. Lorsque vous utilisez cette action, la créature doit effectuer un jet de sauvegarde de Constitution. Si elle l'échoue, elle tombe à 0 point de vie. Si elle réussit, elle subit 10d10 dégâts nécrotiques. Vous ne pouvez affliger de cet effet qu'une seule créature à la fois. Vous pouvez choisir de mettre fin aux vibrations de manière inoffensive pour la cible, et ce sans dépenser d'action.</t>
  </si>
  <si>
    <t>Voie de l'ombre</t>
  </si>
  <si>
    <t>Les moines de la voie de l'ombre suivent une tradition qui valorise la discrétion et les subterfuges. Ces moines peuvent être appelés des ninjas ou des danseurs fantômes, et ils servent en tant qu'espions ou assassins. Parfois, les membres d'un monastère ninja sont les membres d'une même famille, formant un clan soudé par la promesse de cacher et protéger les secrets de leur art et leurs missions. D'autres monastères ressemblent d'avantage à des guildes de voleurs, qui louent leurs services aux nobles, aux riches marchands, ou à n'importe qui capable de payer leurs honoraires. Peu regardant sur la méthode, les responsables de ces monastères comptent sur une obéissance aveugle de leurs élèves.</t>
  </si>
  <si>
    <t>Arts de l'ombre</t>
  </si>
  <si>
    <r>
      <t>Dès que vous choisissez cette voie au niveau 3, vous pouvez utiliser votre ki pour reproduire les effets de certains sorts. Par une action, vous pouvez dépenser 2 points ki pour lancer </t>
    </r>
    <r>
      <rPr>
        <i/>
        <sz val="11"/>
        <color rgb="FFB80000"/>
        <rFont val="Inherit"/>
      </rPr>
      <t>ténèbres</t>
    </r>
    <r>
      <rPr>
        <sz val="11"/>
        <color rgb="FF000000"/>
        <rFont val="Verdana"/>
        <family val="2"/>
      </rPr>
      <t>, </t>
    </r>
    <r>
      <rPr>
        <i/>
        <sz val="11"/>
        <color rgb="FFB80000"/>
        <rFont val="Inherit"/>
      </rPr>
      <t>vision dans le noir</t>
    </r>
    <r>
      <rPr>
        <sz val="11"/>
        <color rgb="FF000000"/>
        <rFont val="Verdana"/>
        <family val="2"/>
      </rPr>
      <t>, </t>
    </r>
    <r>
      <rPr>
        <i/>
        <sz val="11"/>
        <color rgb="FFB80000"/>
        <rFont val="Inherit"/>
      </rPr>
      <t>passage sans trace</t>
    </r>
    <r>
      <rPr>
        <sz val="11"/>
        <color rgb="FF000000"/>
        <rFont val="Verdana"/>
        <family val="2"/>
      </rPr>
      <t> ou </t>
    </r>
    <r>
      <rPr>
        <i/>
        <sz val="11"/>
        <color rgb="FFB80000"/>
        <rFont val="Inherit"/>
      </rPr>
      <t>silence</t>
    </r>
    <r>
      <rPr>
        <sz val="11"/>
        <color rgb="FF000000"/>
        <rFont val="Verdana"/>
        <family val="2"/>
      </rPr>
      <t>, sans avoir besoin de fournir les composantes matérielles. De plus, vous gagnez le sort mineur </t>
    </r>
    <r>
      <rPr>
        <i/>
        <sz val="11"/>
        <color rgb="FFB80000"/>
        <rFont val="Inherit"/>
      </rPr>
      <t>illusion mineure</t>
    </r>
    <r>
      <rPr>
        <sz val="11"/>
        <color rgb="FF000000"/>
        <rFont val="Verdana"/>
        <family val="2"/>
      </rPr>
      <t> si vous ne le connaissez pas déjà.</t>
    </r>
  </si>
  <si>
    <t>Pas de l'ombre</t>
  </si>
  <si>
    <t>Au niveau 6, vous gagnez la capacité de vous déplacer d'ombres en ombres. Lorsque vous êtes dans une zone de lumière faible ou de ténèbres, par une action bonus vous pouvez vous téléporter jusqu'à 18 mètres dans un espace inoccupé que vous pouvez voir et qui se trouve également dans une lumière faible ou dans les ténèbres. Vous avez ensuite l'avantage à la première attaque de corps à corps que vous effectuez avant la fin de votre tour.</t>
  </si>
  <si>
    <t>Linceul d'ombre</t>
  </si>
  <si>
    <t>Au niveau 11, vous avez appris à ne faire qu'un avec les ombres. Lorsque vous vous trouvez dans une zone de lumière faible ou de ténèbres, vous pouvez utiliser votre action pour devenir invisible. Vous restez invisible jusqu'à ce que vous effectuiez une attaque, lanciez un sort, ou soyez dans une zone de lumière vive.</t>
  </si>
  <si>
    <t>Opportuniste</t>
  </si>
  <si>
    <t>Au niveau 17, vous pouvez exploiter l'inattention que vous porte une créature au moment où elle est frappée par une attaque. Lorsqu'une créature située dans un rayon de 1,50 mètre autour de vous est touchée par une attaque effectuée par une autre créature que vous, vous pouvez utiliser votre réaction pour effectuer une attaque de corps à corps contre cette créature.</t>
  </si>
  <si>
    <t>Voie des quatre éléments</t>
  </si>
  <si>
    <t>Vous suivez une tradition monastique qui vous apprend à exploiter les éléments. Lorsque vous concentrez votre ki, vous pouvez entrer en connexion avec les forces créatrices et plier les quatre éléments à votre volonté, les maniant comme de véritables extensions de votre propre corps. Certains membres de cette tradition se consacrent à un seul élément, mais d'autres combinent les éléments ensembles. De nombreux moines de cette tradition tatouent leur corps avec des représentations de leurs pouvoirs ki, dont les plus communes sont des dragons enroulés, mais aussi des phénix, des poissons, des plantes, des montagnes et des vagues auréolées d'écume.</t>
  </si>
  <si>
    <t>Disciple des éléments</t>
  </si>
  <si>
    <t>Lorsque vous choisissez cette tradition au niveau 3, vous apprenez des techniques magiques qui exploitent le pouvoir des quatre éléments. Une technique requiert que vous dépensiez des points ki à chaque fois que vous l'utilisez.</t>
  </si>
  <si>
    <t>Vous connaissez la technique Lien élémentaire et une autre technique de la section suivante. Vous apprenez une nouvelle technique élémentaire de votre choix aux niveau 6, 11 et 17. Chaque fois que vous apprenez une nouvelle technique élémentaire, vous pouvez également remplacer l'une de celles que vous avez déjà apprise par une technique différente.</t>
  </si>
  <si>
    <r>
      <t>Lancement de sorts élémentaires</t>
    </r>
    <r>
      <rPr>
        <sz val="11"/>
        <color rgb="FF000000"/>
        <rFont val="Verdana"/>
        <family val="2"/>
      </rPr>
      <t>. Certaines disciplines élémentaires vous permettent de lancer des sorts. Pour lancer l'un de ces sorts, vous utilisez son temps d'incantation ainsi que les autres règles qui s'appliquent à ce sort, mais vous n'avez pas besoin d'avoir les composantes matérielles qu'il nécessite en temps normal. Lorsque vous atteignez le niveau 5 de moine, vous pouvez dépenser des points ki supplémentaires pour augmenter le niveau d'un sort de technique élémentaire que vous lancez, à condition que le sort puisse voir son effet amélioré lorsqu'il est lancé à un niveau supérieur, comme pour le sort </t>
    </r>
    <r>
      <rPr>
        <i/>
        <sz val="11"/>
        <color rgb="FF000000"/>
        <rFont val="Inherit"/>
      </rPr>
      <t>mains brûlantes</t>
    </r>
    <r>
      <rPr>
        <sz val="11"/>
        <color rgb="FF000000"/>
        <rFont val="Verdana"/>
        <family val="2"/>
      </rPr>
      <t>. Le niveau du sort augmente de 1 pour chaque point ki supplémentaire que vous dépensez. Par exemple, si vous êtes un moine de niveau 5 et utilisez le Toucher des cendres ravageuses pour lancer</t>
    </r>
    <r>
      <rPr>
        <i/>
        <sz val="11"/>
        <color rgb="FF000000"/>
        <rFont val="Inherit"/>
      </rPr>
      <t> mains brûlantes</t>
    </r>
    <r>
      <rPr>
        <sz val="11"/>
        <color rgb="FF000000"/>
        <rFont val="Verdana"/>
        <family val="2"/>
      </rPr>
      <t>, vous pouvez dépenser 3 points ki pour le lancer comme un sort de niveau 2 (le coût de base de la technique est de 2 points ki, auquel vous rajoutez 1 point ki pour passer le sort niveau 2). Le nombre maximum de points ki que vous pouvez dépenser pour lancer un sort de cette façon (en comptant le coût initial en points ki ainsi que toute dépense de ki supplémentaire que vous effectuez pour augmenter le niveau du sort) est déterminé par votre niveau de moine, comme indiqué dans la table ci-dessous.</t>
    </r>
  </si>
  <si>
    <t>Niveaux</t>
  </si>
  <si>
    <t>de moine</t>
  </si>
  <si>
    <t>Maximum de points</t>
  </si>
  <si>
    <t>ki par sort</t>
  </si>
  <si>
    <t>13-16</t>
  </si>
  <si>
    <t>17-20</t>
  </si>
  <si>
    <t>Disciplines élémentaires</t>
  </si>
  <si>
    <t>Les disciplines élémentaires sont présentées par ordre alphabétique. Si l'une d'elles requiert un niveau, vous devez avoir ce niveau dans la classe de moine pour pouvoir l'apprendre.</t>
  </si>
  <si>
    <t>Chevauchée du vent (niveau 11 requis). Vous pouvez dépenser 4 points ki pour lancer le sort vol, en vous ciblant.</t>
  </si>
  <si>
    <r>
      <t>Crochets du serpent de feu</t>
    </r>
    <r>
      <rPr>
        <sz val="11"/>
        <color rgb="FF000000"/>
        <rFont val="Verdana"/>
        <family val="2"/>
      </rPr>
      <t>. Lorsque vous utilisez l'action Attaquer durant votre tour, vous pouvez dépenser 1 point ki pour créer des vrilles de flammes qui prolongent vos poings et vos pieds. Votre allonge avec vos attaques à mains nues augmente de 3 mètres pour cette action, ainsi que pour le reste du tour. Si vous touchez lors d'une telle attaque, vous infligez des dégâts de feu à la place de dégâts contondants, et si vous dépensez 1 point ki lorsque votre attaque touche, elle inflige également 1d10 dégâts de feu supplémentaires.</t>
    </r>
  </si>
  <si>
    <t>Défense de la montagne éternelle (niveau 17 requis). Vous pouvez dépenser 5 points ki pour lancer sur vous-même le sort peau de pierre.</t>
  </si>
  <si>
    <r>
      <t>Façonnage de la rivière</t>
    </r>
    <r>
      <rPr>
        <sz val="11"/>
        <color rgb="FF000000"/>
        <rFont val="Verdana"/>
        <family val="2"/>
      </rPr>
      <t>. Par une action, vous pouvez dépenser 1 point ki pour choisir une zone de glace ou d'eau, large de 9 mètres de côté maximum, se trouvant à 36 mètres de vous. Vous pouvez changer l'eau dans la zone en glace, et vice versa, et vous pouvez remodeler la glace dans la zone de la façon dont vous le souhaitez. Vous pouvez augmenter ou réduire le niveau d'élévation de la glace, créer ou remplir une tranchée, ériger ou abattre un mur, ou créer un pilier. L'ampleur de tous ces changements ne peut pas dépasser la moitié de la plus grande dimension de la zone ciblée. Par exemple, si vous ciblez une surface carrée de 9 mètres de côté, vous pouvez créer un pilier allant jusqu'à 4,50 mètres de haut, augmenter ou réduire le niveau d'élévation de ce carré de 4,50 mètres, creuser une tranchée profonde de 4,50 mètres, etc. Vous ne pouvez pas modeler la glace de sorte à créer un piège ou à bloquer une créature dans la zone.</t>
    </r>
  </si>
  <si>
    <t>Flammes du phénix (niveau 11 requis). Vous pouvez dépenser 4 points ki pour lancer le sort boule de feu.</t>
  </si>
  <si>
    <r>
      <t>Forme brumeuse (niveau 11 requis)</t>
    </r>
    <r>
      <rPr>
        <sz val="11"/>
        <color rgb="FF000000"/>
        <rFont val="Verdana"/>
        <family val="2"/>
      </rPr>
      <t>. Vous pouvez dépenser 4 points ki pour lancer sur vous-même le sort </t>
    </r>
    <r>
      <rPr>
        <i/>
        <sz val="11"/>
        <color rgb="FF000000"/>
        <rFont val="Inherit"/>
      </rPr>
      <t>forme gazeuse</t>
    </r>
    <r>
      <rPr>
        <sz val="11"/>
        <color rgb="FF000000"/>
        <rFont val="Verdana"/>
        <family val="2"/>
      </rPr>
      <t>.</t>
    </r>
  </si>
  <si>
    <r>
      <t>Fouet d'eau</t>
    </r>
    <r>
      <rPr>
        <sz val="11"/>
        <color rgb="FF000000"/>
        <rFont val="Verdana"/>
        <family val="2"/>
      </rPr>
      <t>. Vous pouvez dépenser 2 points ki par une action pour créer un fouet d'eau qui bouscule et tire une créature pour la déséquilibrer. Une créature que vous pouvez voir, située à 9 mètres ou moins de vous, doit effectuer un jet de sauvegarde de Dextérité. En cas d'échec, la créature subit 3d10 dégâts contondants, plus 1d10 dégâts contondants supplémentaires pour chaque point ki supplémentaire que vous dépensez, et vous pouvez soit la faire tomber à terre, soit la tirer de 7,50 mètres vers vous. Si elle réussit son jet de sauvegarde, la créature ne subit que la moitié des dégâts, et vous ne la tirez ni ne la faites tomber par terre.</t>
    </r>
  </si>
  <si>
    <t>Frappe incandescente écrasante. Vous pouvez dépenser 2 points ki pour lancer le sort mains brûlantes.</t>
  </si>
  <si>
    <t>Gong du sommet (niveau 6 requis). Vous pouvez dépenser 3 points ki pour lancer le sort fracassement.</t>
  </si>
  <si>
    <r>
      <t>Lien élémentaire</t>
    </r>
    <r>
      <rPr>
        <sz val="11"/>
        <color rgb="FF000000"/>
        <rFont val="Verdana"/>
        <family val="2"/>
      </rPr>
      <t>. Vous pouvez utiliser votre action pour contrôler brièvement les forces élémentaires dans un rayon de 9 mètres autour de vous, provoquant l'un des effets suivants de votre choix :</t>
    </r>
  </si>
  <si>
    <t>Créer un effet sensoriel inoffensif et instantané en relation avec l'air, la terre, le feu ou l'eau, comme une pluie d'étincelles, une bouffée d'air, un jet de brume éparse ou un léger frémissement de pierres.</t>
  </si>
  <si>
    <t>Allumer ou éteindre instantanément une bougie, une torche ou un petit feu de camp.</t>
  </si>
  <si>
    <t>Refroidir ou réchauffer jusqu'à 500 g de matière non-vivante pour 1 heure.</t>
  </si>
  <si>
    <t>Modeler le feu, la terre, l'eau ou la brume (pour un volume maximal équivalent à un cube de 30 cm d'arêtes) pour lui donner une forme grossière de votre choix pendant 1 minute.</t>
  </si>
  <si>
    <t>Poigne du vent du nord (niveau 6 requis). Vous pouvez dépenser 3 points ki pour lancer immobilisation de personne.</t>
  </si>
  <si>
    <r>
      <t>Poing de l'air</t>
    </r>
    <r>
      <rPr>
        <sz val="11"/>
        <color rgb="FF000000"/>
        <rFont val="Verdana"/>
        <family val="2"/>
      </rPr>
      <t>. Vous pouvez créer un souffle d'air compact qui frappe tel un gigantesque poing. Par une action, vous pouvez dépenser 2 points ki et choisir une créature dans les 9 mètres autour de vous. Cette créature doit effectuer un jet de sauvegarde de Force. Si elle l'échoue, la créature subit 3d10 dégâts contondants, ainsi que 1d10 dégâts contondants pour chaque point ki supplémentaire que vous dépensez, et vous pouvez repousser la créature sur 6 mètres et la jeter à terre. Si elle réussit son jet de sauvegarde, la créature ne subit que la moitié des dégâts, et n'est ni repoussée ni mise à terre.</t>
    </r>
  </si>
  <si>
    <t>Poing des quatre tonnerres. Vous pouvez dépenser 2 points ki pour lancer le sort onde de choc.</t>
  </si>
  <si>
    <t>Rivière de la flamme affamée (niveau 17 requis). Vous pouvez dépenser 5 points ki pour lancer le sort mur de feu.</t>
  </si>
  <si>
    <t>Ruée des esprits du vent. Vous pouvez dépenser 2 points ki pour lancer le sort bourrasque.</t>
  </si>
  <si>
    <t>Souffle de l'hiver (niveau 17 requis). Vous pouvez dépenser 6 points ki pour lancer cône de froid.</t>
  </si>
  <si>
    <t>Vague de terre grondante (niveau 17 requis). Vous pouvez dépenser 6 points ki pour lancer le sort mur de pierre.</t>
  </si>
  <si>
    <t>Bonus de maitrise</t>
  </si>
  <si>
    <t>Arts Martiaux</t>
  </si>
  <si>
    <t>Mouvement sans armure</t>
  </si>
  <si>
    <t>5-8</t>
  </si>
  <si>
    <t>9-12</t>
  </si>
  <si>
    <t>ELF</t>
  </si>
  <si>
    <t>HUMAN</t>
  </si>
  <si>
    <t>DWARF</t>
  </si>
  <si>
    <t>HALF_ELF</t>
  </si>
  <si>
    <t>HALF_ORC</t>
  </si>
  <si>
    <t>DRAGON_BORN</t>
  </si>
  <si>
    <t>TIEFFLING</t>
  </si>
  <si>
    <t>AARAKOCRA</t>
  </si>
  <si>
    <t>GENASI</t>
  </si>
  <si>
    <t>DEPTH_GNOME</t>
  </si>
  <si>
    <t>GOLIATH</t>
  </si>
  <si>
    <t>BARBARIAN</t>
  </si>
  <si>
    <t>BARD</t>
  </si>
  <si>
    <t>CLERK</t>
  </si>
  <si>
    <t>DRUID</t>
  </si>
  <si>
    <t>SORCERER</t>
  </si>
  <si>
    <t>WARRIOR</t>
  </si>
  <si>
    <t>MAGICIAN</t>
  </si>
  <si>
    <t>WIZARD</t>
  </si>
  <si>
    <t>MONK</t>
  </si>
  <si>
    <t>PROWLER</t>
  </si>
  <si>
    <t>WILY</t>
  </si>
  <si>
    <t>Elf</t>
  </si>
  <si>
    <t>Halfelin</t>
  </si>
  <si>
    <t>Human</t>
  </si>
  <si>
    <t>Dwarf</t>
  </si>
  <si>
    <t>Half-Elf</t>
  </si>
  <si>
    <t>Half-Orc</t>
  </si>
  <si>
    <t>Dragon Born</t>
  </si>
  <si>
    <t>Gnome</t>
  </si>
  <si>
    <t>Tieffling</t>
  </si>
  <si>
    <t>Aarakocra</t>
  </si>
  <si>
    <t>Genasi</t>
  </si>
  <si>
    <t>Depth Gnome</t>
  </si>
  <si>
    <t>Goliath</t>
  </si>
  <si>
    <t>Humain</t>
  </si>
  <si>
    <t>Nain</t>
  </si>
  <si>
    <t>Demi-Elfe</t>
  </si>
  <si>
    <t>Demi-Orque</t>
  </si>
  <si>
    <t>Drakéide</t>
  </si>
  <si>
    <t>Tieffelin</t>
  </si>
  <si>
    <t>Aarakocra *</t>
  </si>
  <si>
    <t>Génasi *</t>
  </si>
  <si>
    <t>Gnome des profondeurs *</t>
  </si>
  <si>
    <t>Goliath *</t>
  </si>
  <si>
    <t>Barbarian</t>
  </si>
  <si>
    <t>Bard</t>
  </si>
  <si>
    <t>Clerk</t>
  </si>
  <si>
    <t>Druid</t>
  </si>
  <si>
    <t>Sorcerer</t>
  </si>
  <si>
    <t>Warrior</t>
  </si>
  <si>
    <t>Magician</t>
  </si>
  <si>
    <t>Monk</t>
  </si>
  <si>
    <t>Paladin</t>
  </si>
  <si>
    <t>Prowler</t>
  </si>
  <si>
    <t>Wily</t>
  </si>
  <si>
    <t>Wizard</t>
  </si>
  <si>
    <t>Barbare</t>
  </si>
  <si>
    <t>Barde</t>
  </si>
  <si>
    <t>Clerc</t>
  </si>
  <si>
    <t>Druide</t>
  </si>
  <si>
    <t>Ensorceleur</t>
  </si>
  <si>
    <t>Guerrier</t>
  </si>
  <si>
    <t>Magicien</t>
  </si>
  <si>
    <t>Rôdeur</t>
  </si>
  <si>
    <t>Roublard</t>
  </si>
  <si>
    <t>Sorcier</t>
  </si>
  <si>
    <t>Elfe</t>
  </si>
  <si>
    <t>0 g</t>
  </si>
  <si>
    <t>C_CAC</t>
  </si>
  <si>
    <t>C_DIS</t>
  </si>
  <si>
    <t>G_CAC</t>
  </si>
  <si>
    <t>G_DIS</t>
  </si>
  <si>
    <t>Vitesse</t>
  </si>
  <si>
    <t>Sous-Races</t>
  </si>
  <si>
    <t>Race</t>
  </si>
  <si>
    <t>Haut-Elfe</t>
  </si>
  <si>
    <t>High-Elf</t>
  </si>
  <si>
    <t>HIGH_ELF</t>
  </si>
  <si>
    <t>Elfe des bois</t>
  </si>
  <si>
    <t>Wooden Elf</t>
  </si>
  <si>
    <t>WOODEN_ELF</t>
  </si>
  <si>
    <t>Drow</t>
  </si>
  <si>
    <t>Elfe noir</t>
  </si>
  <si>
    <t>DROW</t>
  </si>
  <si>
    <t>Id</t>
  </si>
  <si>
    <t>Halfelin pied-léger</t>
  </si>
  <si>
    <t>Light-foot Halfelin</t>
  </si>
  <si>
    <t>LIGHT_FOOT_HALFELIN</t>
  </si>
  <si>
    <t>ROBUST_HALFELIN</t>
  </si>
  <si>
    <t>Halfelin Robuste</t>
  </si>
  <si>
    <t>Robust Halfelin</t>
  </si>
  <si>
    <t>Nain des collines</t>
  </si>
  <si>
    <t>Nain des montagnes</t>
  </si>
  <si>
    <t>Gnome des forêts</t>
  </si>
  <si>
    <t>Forests Gnome</t>
  </si>
  <si>
    <t>Hills Dwarf</t>
  </si>
  <si>
    <t>Mountains Dwarf</t>
  </si>
  <si>
    <t>MONTAINS_DWARF</t>
  </si>
  <si>
    <t>HILLS_DWARF</t>
  </si>
  <si>
    <t>FORESTS_GNOME</t>
  </si>
  <si>
    <t>Gnome des roches</t>
  </si>
  <si>
    <t>Rocks Gnome</t>
  </si>
  <si>
    <t>ROCKS_GNOME</t>
  </si>
  <si>
    <t>AIR_GENASI</t>
  </si>
  <si>
    <t>Génasi de l'air</t>
  </si>
  <si>
    <t>Air Genasi</t>
  </si>
  <si>
    <t>EARTH_GENASI</t>
  </si>
  <si>
    <t>Earth Genasi</t>
  </si>
  <si>
    <t>FIRE_GENASI</t>
  </si>
  <si>
    <t>Fire Genasi</t>
  </si>
  <si>
    <t>WATER_GENASI</t>
  </si>
  <si>
    <t>Génasi de l'eau</t>
  </si>
  <si>
    <t>Water Genasi</t>
  </si>
  <si>
    <t>Armure</t>
  </si>
  <si>
    <t>CA</t>
  </si>
  <si>
    <t>Discrétion</t>
  </si>
  <si>
    <t>Armures légères</t>
  </si>
  <si>
    <t>  Matelassée</t>
  </si>
  <si>
    <t>Padded</t>
  </si>
  <si>
    <t>11 + Mod.Dex</t>
  </si>
  <si>
    <t>Désavantage</t>
  </si>
  <si>
    <t>4 kg</t>
  </si>
  <si>
    <t>  Cuir</t>
  </si>
  <si>
    <t>Leather</t>
  </si>
  <si>
    <t>  Cuir clouté</t>
  </si>
  <si>
    <t>Studded leather</t>
  </si>
  <si>
    <t>12 + Mod.Dex</t>
  </si>
  <si>
    <t>6,5 kg</t>
  </si>
  <si>
    <t>45 po</t>
  </si>
  <si>
    <t>Armures intermédiaires</t>
  </si>
  <si>
    <t>  Peau</t>
  </si>
  <si>
    <t>Hide</t>
  </si>
  <si>
    <t>12 + Mod.Dex (max +2)</t>
  </si>
  <si>
    <t>6 kg</t>
  </si>
  <si>
    <t>  Chemise de mailles</t>
  </si>
  <si>
    <t>Chain shirt</t>
  </si>
  <si>
    <t>13 + Mod.Dex (max +2)</t>
  </si>
  <si>
    <t>10 kg</t>
  </si>
  <si>
    <t>  Écailles</t>
  </si>
  <si>
    <t>Scale mail</t>
  </si>
  <si>
    <t>14 + Mod.Dex (max +2)</t>
  </si>
  <si>
    <t>22,5 kg</t>
  </si>
  <si>
    <t>  Cuirasse</t>
  </si>
  <si>
    <t>Breastplate</t>
  </si>
  <si>
    <t>400 po</t>
  </si>
  <si>
    <t>  Demi-plate</t>
  </si>
  <si>
    <t>Half plate</t>
  </si>
  <si>
    <t>15 + Mod.Dex (max +2)</t>
  </si>
  <si>
    <t>20 kg</t>
  </si>
  <si>
    <t>750 po</t>
  </si>
  <si>
    <t>Armures lourdes</t>
  </si>
  <si>
    <t>  Broigne</t>
  </si>
  <si>
    <t>Ring mail</t>
  </si>
  <si>
    <t>  Cotte de mailles</t>
  </si>
  <si>
    <t>Chain mail</t>
  </si>
  <si>
    <t>For 13</t>
  </si>
  <si>
    <t>27,5 kg</t>
  </si>
  <si>
    <t>  Clibanion</t>
  </si>
  <si>
    <t>Splint</t>
  </si>
  <si>
    <t>For 15</t>
  </si>
  <si>
    <t>30 kg</t>
  </si>
  <si>
    <t>200 po</t>
  </si>
  <si>
    <t>  Harnois</t>
  </si>
  <si>
    <t>Plate</t>
  </si>
  <si>
    <t>32,5 kg</t>
  </si>
  <si>
    <t>1500 po</t>
  </si>
  <si>
    <t>Bouclier</t>
  </si>
  <si>
    <t>  Bouclier</t>
  </si>
  <si>
    <t>Shield</t>
  </si>
  <si>
    <t>LIGHT</t>
  </si>
  <si>
    <t>MID</t>
  </si>
  <si>
    <t>HEAVY</t>
  </si>
  <si>
    <t>SHIELD</t>
  </si>
  <si>
    <t>Objet</t>
  </si>
  <si>
    <t>Instruments de musique</t>
  </si>
  <si>
    <t>Musical instrument</t>
  </si>
  <si>
    <t>  Chalemie</t>
  </si>
  <si>
    <t>  Shawm</t>
  </si>
  <si>
    <t>  Cor</t>
  </si>
  <si>
    <t>  Horn</t>
  </si>
  <si>
    <t>3 po</t>
  </si>
  <si>
    <t>  Cornemuse</t>
  </si>
  <si>
    <t>  Bagpipes</t>
  </si>
  <si>
    <t>  Flûte</t>
  </si>
  <si>
    <t>  Flute </t>
  </si>
  <si>
    <t>  Flûte de pan</t>
  </si>
  <si>
    <t>  Pan flute</t>
  </si>
  <si>
    <t>12 po</t>
  </si>
  <si>
    <t>  Luth</t>
  </si>
  <si>
    <t>  Lute</t>
  </si>
  <si>
    <t>35 po</t>
  </si>
  <si>
    <t>  Lyre</t>
  </si>
  <si>
    <t>  Tambour</t>
  </si>
  <si>
    <t>  Drum</t>
  </si>
  <si>
    <t>6 po</t>
  </si>
  <si>
    <t>  Tympanon</t>
  </si>
  <si>
    <t>  Dulcimer</t>
  </si>
  <si>
    <t>  Viole</t>
  </si>
  <si>
    <t>  Viol</t>
  </si>
  <si>
    <t>Jeux</t>
  </si>
  <si>
    <t>Gaming set</t>
  </si>
  <si>
    <t>  Dés</t>
  </si>
  <si>
    <t>  Dice set</t>
  </si>
  <si>
    <t>  Jeu d'échecs draconiques</t>
  </si>
  <si>
    <t>  Dragonchess set </t>
  </si>
  <si>
    <t>250 g</t>
  </si>
  <si>
    <t>  Jeu de cartes</t>
  </si>
  <si>
    <t>  Playing card set</t>
  </si>
  <si>
    <t>  Jeu des Dragons</t>
  </si>
  <si>
    <t>  Three-Dragon Ante set</t>
  </si>
  <si>
    <t>Poisoner's kit </t>
  </si>
  <si>
    <t>Herbalism kit </t>
  </si>
  <si>
    <t>Forgery kit </t>
  </si>
  <si>
    <t>Disguise kit </t>
  </si>
  <si>
    <t>Outils d'artisan</t>
  </si>
  <si>
    <t>Artisan's tools</t>
  </si>
  <si>
    <t>  Matériel d'alchimiste</t>
  </si>
  <si>
    <t>  Alchemist's supplies</t>
  </si>
  <si>
    <t>  Matériel de brasseur</t>
  </si>
  <si>
    <t>  Brewer's supplies</t>
  </si>
  <si>
    <t>4,5 kg</t>
  </si>
  <si>
    <t>  Matériel de calligraphe</t>
  </si>
  <si>
    <t>  Calligrapher's supplies</t>
  </si>
  <si>
    <t>  Matériel de peintre</t>
  </si>
  <si>
    <t>  Painter's supplies</t>
  </si>
  <si>
    <t>  Outils de bijoutier</t>
  </si>
  <si>
    <t>  Jeweler's tools</t>
  </si>
  <si>
    <t>  Outils de bricoleur</t>
  </si>
  <si>
    <t>  Tinker's tools</t>
  </si>
  <si>
    <t>  Outils de cartographe</t>
  </si>
  <si>
    <t>  Cartographer's tools</t>
  </si>
  <si>
    <t>  Outils de charpentier</t>
  </si>
  <si>
    <t>  Carpenter's tools</t>
  </si>
  <si>
    <t>8 po</t>
  </si>
  <si>
    <t>  Outils de cordonnier</t>
  </si>
  <si>
    <t>  Cobblers' tools</t>
  </si>
  <si>
    <t>  Outils de forgeron</t>
  </si>
  <si>
    <t>  Smith's tools</t>
  </si>
  <si>
    <t>  Outils de maçon</t>
  </si>
  <si>
    <t>  Mason's tools</t>
  </si>
  <si>
    <t>  Outils de menuisier</t>
  </si>
  <si>
    <t>  Woodcarver's tools</t>
  </si>
  <si>
    <t>  Outils de potier</t>
  </si>
  <si>
    <t>  Potter's tools</t>
  </si>
  <si>
    <t>  Outils de souffleur de verre</t>
  </si>
  <si>
    <t>  Glassblower's tools</t>
  </si>
  <si>
    <t>  Outils de tanneur</t>
  </si>
  <si>
    <t>  Leatherworker's tools </t>
  </si>
  <si>
    <t>  Outils de tisserand</t>
  </si>
  <si>
    <t>  Weaver's tools</t>
  </si>
  <si>
    <t>  Ustensiles de cuisinier</t>
  </si>
  <si>
    <t>  Cook's utensils</t>
  </si>
  <si>
    <t>Navigator's tools </t>
  </si>
  <si>
    <t>Thieves' tools </t>
  </si>
  <si>
    <t>Vehicles (land)</t>
  </si>
  <si>
    <t>*</t>
  </si>
  <si>
    <t>Vehicles (water)</t>
  </si>
  <si>
    <t>Kits</t>
  </si>
  <si>
    <t>Véhicules</t>
  </si>
  <si>
    <t>Vehicles</t>
  </si>
  <si>
    <t>MUSIC</t>
  </si>
  <si>
    <t>GAME</t>
  </si>
  <si>
    <t>KIT</t>
  </si>
  <si>
    <t>ARTISAN</t>
  </si>
  <si>
    <t>VEHICLE</t>
  </si>
  <si>
    <t xml:space="preserve">  Outils de navigateur</t>
  </si>
  <si>
    <t xml:space="preserve">  Outils de voleur</t>
  </si>
  <si>
    <t xml:space="preserve">  Véhicules (terrestres)</t>
  </si>
  <si>
    <t xml:space="preserve">  Véhicules (aquatiques)</t>
  </si>
  <si>
    <t xml:space="preserve">  Kit de déguisement</t>
  </si>
  <si>
    <t xml:space="preserve">  Kit de contrefaçon</t>
  </si>
  <si>
    <t xml:space="preserve">  Kit d'herboriste</t>
  </si>
  <si>
    <t xml:space="preserve">  Kit d'empoisonneur</t>
  </si>
  <si>
    <t>Acide (fiole)</t>
  </si>
  <si>
    <t>Acid</t>
  </si>
  <si>
    <t>Antidote (fiole)</t>
  </si>
  <si>
    <t>Antitoxin</t>
  </si>
  <si>
    <t>Balance de marchand</t>
  </si>
  <si>
    <t>Scale, Merchant’s</t>
  </si>
  <si>
    <t>Bélier portatif</t>
  </si>
  <si>
    <t>Ram, Portable</t>
  </si>
  <si>
    <t>4 po</t>
  </si>
  <si>
    <t>17,5 kg</t>
  </si>
  <si>
    <t>Billes (sac de 1000)</t>
  </si>
  <si>
    <t>Ball Bearings</t>
  </si>
  <si>
    <t>Boite d'allume-feu</t>
  </si>
  <si>
    <t>Tinderbox</t>
  </si>
  <si>
    <t>Bougie</t>
  </si>
  <si>
    <t>Candle</t>
  </si>
  <si>
    <t>1 pc</t>
  </si>
  <si>
    <t>Boulier</t>
  </si>
  <si>
    <t>Abacus</t>
  </si>
  <si>
    <t>Bouteille en verre</t>
  </si>
  <si>
    <t>Bottle, glass</t>
  </si>
  <si>
    <t>Cadenas</t>
  </si>
  <si>
    <t>Lock</t>
  </si>
  <si>
    <t>Carquois</t>
  </si>
  <si>
    <t>Quiver</t>
  </si>
  <si>
    <t>Chaîne (3 m)</t>
  </si>
  <si>
    <t>Chain</t>
  </si>
  <si>
    <t>Chevalière</t>
  </si>
  <si>
    <t>Signet ring</t>
  </si>
  <si>
    <t>Chausse-trappes (sac de 20)</t>
  </si>
  <si>
    <t>Caltrops</t>
  </si>
  <si>
    <t>Cire à cacheter</t>
  </si>
  <si>
    <t>Sealing wax</t>
  </si>
  <si>
    <t>Cloche</t>
  </si>
  <si>
    <t>Bell</t>
  </si>
  <si>
    <t>Coffre</t>
  </si>
  <si>
    <t>Chest</t>
  </si>
  <si>
    <t>12,5 kg</t>
  </si>
  <si>
    <t>Corde en chanvre (15 m)</t>
  </si>
  <si>
    <t>Rope, hempen</t>
  </si>
  <si>
    <t>Corde en soie (15 m)</t>
  </si>
  <si>
    <t>Rope, silk</t>
  </si>
  <si>
    <t>Couverture</t>
  </si>
  <si>
    <t>Blanket</t>
  </si>
  <si>
    <t>Craie (un morceau)</t>
  </si>
  <si>
    <t>Chalk</t>
  </si>
  <si>
    <t>Cruche ou pichet</t>
  </si>
  <si>
    <t>Jug or pitcher</t>
  </si>
  <si>
    <t>2 pc</t>
  </si>
  <si>
    <t>Eau bénite (flasque)</t>
  </si>
  <si>
    <t>Holy Water</t>
  </si>
  <si>
    <t>Échelle (3 m)</t>
  </si>
  <si>
    <t>Ladder</t>
  </si>
  <si>
    <t>Encre (bouteille de 30 ml)</t>
  </si>
  <si>
    <t>Ink</t>
  </si>
  <si>
    <t>Équipement d’escalade</t>
  </si>
  <si>
    <t>Climber’s Kit</t>
  </si>
  <si>
    <t>Étui à carreaux</t>
  </si>
  <si>
    <t>Case, Crossbow Bolt</t>
  </si>
  <si>
    <t>Étui à cartes ou parchemins</t>
  </si>
  <si>
    <t>Case, Map or Scroll</t>
  </si>
  <si>
    <t>Feu grégeois (flasque)</t>
  </si>
  <si>
    <t>Alchemist’s Fire</t>
  </si>
  <si>
    <t>Fiole (10 cl)</t>
  </si>
  <si>
    <t>Vial</t>
  </si>
  <si>
    <t>Flasque ou chope (50 cl)</t>
  </si>
  <si>
    <t>Flask</t>
  </si>
  <si>
    <t>Focaliseur arcanique</t>
  </si>
  <si>
    <t>Wand</t>
  </si>
  <si>
    <t>Staff</t>
  </si>
  <si>
    <t>Crystal</t>
  </si>
  <si>
    <t>Orb</t>
  </si>
  <si>
    <t>Rod</t>
  </si>
  <si>
    <t>Focaliseur druidique</t>
  </si>
  <si>
    <t>Yew wand</t>
  </si>
  <si>
    <t>Wooden staff</t>
  </si>
  <si>
    <t>Sprig of mistletoe</t>
  </si>
  <si>
    <t>Totem</t>
  </si>
  <si>
    <t>Gamelle</t>
  </si>
  <si>
    <t>Mess Kit</t>
  </si>
  <si>
    <t>Gourde (pleine)</t>
  </si>
  <si>
    <t>Waterskin</t>
  </si>
  <si>
    <t>Grappin</t>
  </si>
  <si>
    <t>Grappling hook</t>
  </si>
  <si>
    <t>Grimoire</t>
  </si>
  <si>
    <t>Spellbook</t>
  </si>
  <si>
    <t>Huile (flasque)</t>
  </si>
  <si>
    <t>Oil</t>
  </si>
  <si>
    <t>Lampe</t>
  </si>
  <si>
    <t>Lamp</t>
  </si>
  <si>
    <t>Lanterne à capote</t>
  </si>
  <si>
    <t>Lantern, hooded</t>
  </si>
  <si>
    <t>Lanterne sourde</t>
  </si>
  <si>
    <t>Lantern, bullseye</t>
  </si>
  <si>
    <t>Livre</t>
  </si>
  <si>
    <t>Book</t>
  </si>
  <si>
    <t>Longue-vue</t>
  </si>
  <si>
    <t>Spyglass</t>
  </si>
  <si>
    <t>1000 po</t>
  </si>
  <si>
    <t>Loupe</t>
  </si>
  <si>
    <t>Magnifying Glass</t>
  </si>
  <si>
    <t>100 po</t>
  </si>
  <si>
    <t>Marteau</t>
  </si>
  <si>
    <t>Hammer</t>
  </si>
  <si>
    <t>Marteau de forgeron</t>
  </si>
  <si>
    <t>Hammer, sledge</t>
  </si>
  <si>
    <t>Matériel de pêche</t>
  </si>
  <si>
    <t>Fishing Tackle</t>
  </si>
  <si>
    <t>Menottes</t>
  </si>
  <si>
    <t>Manacles</t>
  </si>
  <si>
    <t>Miroir en acier</t>
  </si>
  <si>
    <t>Mirror, steel</t>
  </si>
  <si>
    <t>Munitions</t>
  </si>
  <si>
    <t>Blowgun needles</t>
  </si>
  <si>
    <t>Sling bullets</t>
  </si>
  <si>
    <t>4 pc</t>
  </si>
  <si>
    <t>750 g</t>
  </si>
  <si>
    <t>Crossbow bolts</t>
  </si>
  <si>
    <t>Arrows</t>
  </si>
  <si>
    <t>Palan</t>
  </si>
  <si>
    <t>Block and tackle</t>
  </si>
  <si>
    <t>Panier</t>
  </si>
  <si>
    <t>Basket</t>
  </si>
  <si>
    <t>4 pa</t>
  </si>
  <si>
    <t>Papier (une feuille)</t>
  </si>
  <si>
    <t>Paper</t>
  </si>
  <si>
    <t>Parchemin (une feuille)</t>
  </si>
  <si>
    <t>Parchment</t>
  </si>
  <si>
    <t>Parfum (fiole)</t>
  </si>
  <si>
    <t>Perfum</t>
  </si>
  <si>
    <t>Pelle</t>
  </si>
  <si>
    <t>Shovel</t>
  </si>
  <si>
    <t>Perche (3 m)</t>
  </si>
  <si>
    <t>Pole</t>
  </si>
  <si>
    <t>Pied-de-biche</t>
  </si>
  <si>
    <t>Crowbar</t>
  </si>
  <si>
    <t>Piège à mâchoires</t>
  </si>
  <si>
    <t>Hunting Trap</t>
  </si>
  <si>
    <t>Pierre à aiguiser</t>
  </si>
  <si>
    <t>Whetstone</t>
  </si>
  <si>
    <t>Pioche de mineur</t>
  </si>
  <si>
    <t>Pick, miner's</t>
  </si>
  <si>
    <t>Piton</t>
  </si>
  <si>
    <t>Plume d’écriture</t>
  </si>
  <si>
    <t>Ink pen</t>
  </si>
  <si>
    <t>Pointes en fer (10)</t>
  </si>
  <si>
    <t>Spikes, iron</t>
  </si>
  <si>
    <t>Poison (fiole)</t>
  </si>
  <si>
    <t>Poison</t>
  </si>
  <si>
    <t>Pot en fer</t>
  </si>
  <si>
    <t>Pot, iron</t>
  </si>
  <si>
    <t>Potion de soins</t>
  </si>
  <si>
    <t>Potion of Healing</t>
  </si>
  <si>
    <t>Rations (1 jour)</t>
  </si>
  <si>
    <t>Rations</t>
  </si>
  <si>
    <t>Robes</t>
  </si>
  <si>
    <t>Sablier</t>
  </si>
  <si>
    <t>Hourglass</t>
  </si>
  <si>
    <t>Sac</t>
  </si>
  <si>
    <t>Sack</t>
  </si>
  <si>
    <t>Sac à dos</t>
  </si>
  <si>
    <t>Backpack</t>
  </si>
  <si>
    <t>Sac de couchage</t>
  </si>
  <si>
    <t>Bedroll</t>
  </si>
  <si>
    <t>Sacoche</t>
  </si>
  <si>
    <t>Pouch</t>
  </si>
  <si>
    <t>Sacoche à composantes</t>
  </si>
  <si>
    <t>Component Pouch</t>
  </si>
  <si>
    <t>Savon</t>
  </si>
  <si>
    <t>Soap</t>
  </si>
  <si>
    <t>Seau</t>
  </si>
  <si>
    <t>Bucket</t>
  </si>
  <si>
    <t>Sifflet</t>
  </si>
  <si>
    <t>Signal whistle</t>
  </si>
  <si>
    <t>Symbole sacré</t>
  </si>
  <si>
    <t>Amulet</t>
  </si>
  <si>
    <t>Emblem</t>
  </si>
  <si>
    <t>Reliquary</t>
  </si>
  <si>
    <t>Tente</t>
  </si>
  <si>
    <t>Tent</t>
  </si>
  <si>
    <t>Tonneau</t>
  </si>
  <si>
    <t>Barrel</t>
  </si>
  <si>
    <t>35 kg</t>
  </si>
  <si>
    <t>Torche</t>
  </si>
  <si>
    <t>Torch</t>
  </si>
  <si>
    <t>Trousse de soins</t>
  </si>
  <si>
    <t>Healer’s Kit</t>
  </si>
  <si>
    <t>Vêtements, communs</t>
  </si>
  <si>
    <t>Clothes, common</t>
  </si>
  <si>
    <t>Vêtements, costume</t>
  </si>
  <si>
    <t>Clothes, costume</t>
  </si>
  <si>
    <t>Vêtements, fins</t>
  </si>
  <si>
    <t>Clothes, fine</t>
  </si>
  <si>
    <t>Vêtements, voyage</t>
  </si>
  <si>
    <t>Clothes, traveler’s</t>
  </si>
  <si>
    <t>Divers</t>
  </si>
  <si>
    <t>Branche de gui</t>
  </si>
  <si>
    <t>Baguette d'if</t>
  </si>
  <si>
    <t>Baguette</t>
  </si>
  <si>
    <t>Boule de cristal</t>
  </si>
  <si>
    <t>Orbe</t>
  </si>
  <si>
    <t>Sceptre</t>
  </si>
  <si>
    <t>Flèches (20)</t>
  </si>
  <si>
    <t>Carreaux d'arbalète (20)</t>
  </si>
  <si>
    <t>Billes de fronde (20)</t>
  </si>
  <si>
    <t>Aiguilles de sarbacane (50)</t>
  </si>
  <si>
    <t>Reliquaire</t>
  </si>
  <si>
    <t>Emblème</t>
  </si>
  <si>
    <t>Amulette</t>
  </si>
  <si>
    <t>Vêtements</t>
  </si>
  <si>
    <t>Clothes</t>
  </si>
  <si>
    <t>ARCANE_FOCUSER</t>
  </si>
  <si>
    <t>DRUIDIC_FOCUSER</t>
  </si>
  <si>
    <t>AMMUNITION</t>
  </si>
  <si>
    <t>SACRED_SYMBOL</t>
  </si>
  <si>
    <t>CLOTHES</t>
  </si>
  <si>
    <t>VARIOUS</t>
  </si>
  <si>
    <t>Barding</t>
  </si>
  <si>
    <t>x4</t>
  </si>
  <si>
    <t>x2</t>
  </si>
  <si>
    <t>Carriage</t>
  </si>
  <si>
    <t>300 kg</t>
  </si>
  <si>
    <t>Chariot</t>
  </si>
  <si>
    <t>250 po</t>
  </si>
  <si>
    <t>50 kg</t>
  </si>
  <si>
    <t>Wagon</t>
  </si>
  <si>
    <t>200 kg</t>
  </si>
  <si>
    <t>Cart</t>
  </si>
  <si>
    <t>100 kg</t>
  </si>
  <si>
    <t>Stabling</t>
  </si>
  <si>
    <t>Saddlebags</t>
  </si>
  <si>
    <t>Feed</t>
  </si>
  <si>
    <t>Bit and bridle</t>
  </si>
  <si>
    <t>Selle</t>
  </si>
  <si>
    <t>7,5 kg</t>
  </si>
  <si>
    <t>60 po</t>
  </si>
  <si>
    <t>15 kg</t>
  </si>
  <si>
    <t>Sled</t>
  </si>
  <si>
    <t>150 kg</t>
  </si>
  <si>
    <t>SADDLE</t>
  </si>
  <si>
    <t>Saddle</t>
  </si>
  <si>
    <t xml:space="preserve">  Barde</t>
  </si>
  <si>
    <t xml:space="preserve">  Carrosse</t>
  </si>
  <si>
    <t xml:space="preserve">  Char</t>
  </si>
  <si>
    <t xml:space="preserve">  Chariot</t>
  </si>
  <si>
    <t xml:space="preserve">  Charrette</t>
  </si>
  <si>
    <t xml:space="preserve">  Écurie (par jour)</t>
  </si>
  <si>
    <t xml:space="preserve">  Fontes</t>
  </si>
  <si>
    <t xml:space="preserve">  Fourrage (par jour)</t>
  </si>
  <si>
    <t xml:space="preserve">  Mors et bride</t>
  </si>
  <si>
    <t xml:space="preserve">  Traîneau</t>
  </si>
  <si>
    <t>  Selle d'équitation</t>
  </si>
  <si>
    <t>  Selle de bât</t>
  </si>
  <si>
    <t>  Selle militaire</t>
  </si>
  <si>
    <t>  Selle exotique</t>
  </si>
  <si>
    <t>Riding saddle</t>
  </si>
  <si>
    <t>Pack saddle</t>
  </si>
  <si>
    <t>Exotic saddle</t>
  </si>
  <si>
    <t>Military saddle</t>
  </si>
  <si>
    <t>Montures</t>
  </si>
  <si>
    <t>Coût</t>
  </si>
  <si>
    <t>Âne ou mule</t>
  </si>
  <si>
    <t>12 m</t>
  </si>
  <si>
    <t>210 kg</t>
  </si>
  <si>
    <t>Chameau</t>
  </si>
  <si>
    <t>15 m</t>
  </si>
  <si>
    <t>240 kg</t>
  </si>
  <si>
    <t>Cheval de guerre</t>
  </si>
  <si>
    <t>18 m</t>
  </si>
  <si>
    <t>270 kg</t>
  </si>
  <si>
    <t>Cheval de selle</t>
  </si>
  <si>
    <t>Cheval de trait</t>
  </si>
  <si>
    <t>Éléphant</t>
  </si>
  <si>
    <t>660 kg</t>
  </si>
  <si>
    <t>Molosse</t>
  </si>
  <si>
    <t>95 kg</t>
  </si>
  <si>
    <t>Poney</t>
  </si>
  <si>
    <t>115 kg</t>
  </si>
  <si>
    <t>Capacitéde charge</t>
  </si>
  <si>
    <t>Bateaux</t>
  </si>
  <si>
    <t>Barque</t>
  </si>
  <si>
    <t>Rowboat</t>
  </si>
  <si>
    <t>2,25 km/h</t>
  </si>
  <si>
    <t>Bateau à fond plat</t>
  </si>
  <si>
    <t>Keelboat</t>
  </si>
  <si>
    <t>3 000 po</t>
  </si>
  <si>
    <t>1,5 km/h</t>
  </si>
  <si>
    <t>Bateau à voiles</t>
  </si>
  <si>
    <t>Sailing ship</t>
  </si>
  <si>
    <t>10 000 po</t>
  </si>
  <si>
    <t>3 km/h</t>
  </si>
  <si>
    <t>Drakkar</t>
  </si>
  <si>
    <t>Longship</t>
  </si>
  <si>
    <t>4,5 km/h</t>
  </si>
  <si>
    <t>Galère</t>
  </si>
  <si>
    <t>Galley</t>
  </si>
  <si>
    <t>30 000 po</t>
  </si>
  <si>
    <t>6 km/h</t>
  </si>
  <si>
    <t>Navire de guerre</t>
  </si>
  <si>
    <t>Warship</t>
  </si>
  <si>
    <t>25 000 po</t>
  </si>
  <si>
    <t>3,75 km/h</t>
  </si>
  <si>
    <t>Biens</t>
  </si>
  <si>
    <t>500 g de blé</t>
  </si>
  <si>
    <t>500 g de farine ou 1 poulet</t>
  </si>
  <si>
    <t>500 g de sel</t>
  </si>
  <si>
    <t>500 g de fer ou 1 m² de toile</t>
  </si>
  <si>
    <t>500 g de cuivre ou 1 m² de tissu en coton</t>
  </si>
  <si>
    <t>500 g de gingembre ou 1 chèvre</t>
  </si>
  <si>
    <t>500 g de cannelle ou de poivre, ou 1 mouton</t>
  </si>
  <si>
    <t>500 g de clous de girofle ou 1 cochon</t>
  </si>
  <si>
    <t>500 g d'argent ou 1 m² de lin</t>
  </si>
  <si>
    <t>1 m² de soie ou 1 vache</t>
  </si>
  <si>
    <t>500 g de safran ou 1 boeuf</t>
  </si>
  <si>
    <t>500 g d'or</t>
  </si>
  <si>
    <t>500 po</t>
  </si>
  <si>
    <t>500 g de platine</t>
  </si>
  <si>
    <t>7 pc</t>
  </si>
  <si>
    <t>8 pa</t>
  </si>
  <si>
    <t>3 pc</t>
  </si>
  <si>
    <t>6 pc</t>
  </si>
  <si>
    <t>3 pa</t>
  </si>
  <si>
    <t>  Fin (bouteille)</t>
  </si>
  <si>
    <t>HOSTEL</t>
  </si>
  <si>
    <t>MEAL</t>
  </si>
  <si>
    <t xml:space="preserve">  Banquet (par personne)</t>
  </si>
  <si>
    <t>FOOD</t>
  </si>
  <si>
    <t>DRINK</t>
  </si>
  <si>
    <t>  Vin Ordinaire (pichet)</t>
  </si>
  <si>
    <t xml:space="preserve">  Pain, miche</t>
  </si>
  <si>
    <t xml:space="preserve">  Fromage, gros morceau</t>
  </si>
  <si>
    <t xml:space="preserve">  Viande, gros morceau</t>
  </si>
  <si>
    <t>  Chope de bière</t>
  </si>
  <si>
    <t>  Cruche de bière</t>
  </si>
  <si>
    <t>  Repas Sordide</t>
  </si>
  <si>
    <t>  Repas Aristocratique</t>
  </si>
  <si>
    <t>  Repas Riche</t>
  </si>
  <si>
    <t>  Repas Confortable</t>
  </si>
  <si>
    <t>  Repas Modeste</t>
  </si>
  <si>
    <t>  Repas Pauvre</t>
  </si>
  <si>
    <t>  Auberge Sordide</t>
  </si>
  <si>
    <t>  Auberge Pauvre</t>
  </si>
  <si>
    <t>  Auberge Modeste</t>
  </si>
  <si>
    <t>  Auberge Confortable</t>
  </si>
  <si>
    <t>  Auberge Riche</t>
  </si>
  <si>
    <t>  Auberge Aristocratique</t>
  </si>
  <si>
    <t>  Non qualifié</t>
  </si>
  <si>
    <t>2 pa par jour</t>
  </si>
  <si>
    <t>  Qualifié</t>
  </si>
  <si>
    <t>2 po par jour</t>
  </si>
  <si>
    <t>2 pc par 1,5 kilomètre</t>
  </si>
  <si>
    <t>  En ville</t>
  </si>
  <si>
    <t>  Entre deux villes</t>
  </si>
  <si>
    <t>3 pc par 1,5 kilomètre</t>
  </si>
  <si>
    <t>1 pa par 1,5 kilomètre</t>
  </si>
  <si>
    <t>HIRING</t>
  </si>
  <si>
    <t xml:space="preserve">  Messager</t>
  </si>
  <si>
    <t>TRANSPORT</t>
  </si>
  <si>
    <t xml:space="preserve">  Péage routier ou porte</t>
  </si>
  <si>
    <t xml:space="preserve">  Voyage en bateau</t>
  </si>
  <si>
    <t>Service</t>
  </si>
  <si>
    <t>d100</t>
  </si>
  <si>
    <t>Babiole</t>
  </si>
  <si>
    <t>Une main de gobelin momifiée</t>
  </si>
  <si>
    <t>Un morceau de cristal qui brille faiblement au clair de lune</t>
  </si>
  <si>
    <t>Une pièce d'or d'une terre inconnue</t>
  </si>
  <si>
    <t>Un journal écrit dans une langue que vous ne connaissez pas</t>
  </si>
  <si>
    <t>Un anneau de cuivre qui ne ternit pas</t>
  </si>
  <si>
    <t>Une vieille pièce d'échecs en verre</t>
  </si>
  <si>
    <t>Une paire de dés en osselet, chacun portant le symbole d'un crâne sur la face qui montrerait normalement le 6</t>
  </si>
  <si>
    <t>Une petite idole représentant une créature cauchemardesque qui vous donne des rêves troublants quand vous dormez près d'elle</t>
  </si>
  <si>
    <t>Un collier en corde duquel pendent quatre doigts elfes momifiés</t>
  </si>
  <si>
    <t>L'acte d'une parcelle de terrain d'un domaine que vous ne connaissez pas</t>
  </si>
  <si>
    <t>Un bloc de 30 grammes d'un matériau inconnu</t>
  </si>
  <si>
    <t>Une petite poupée de chiffon piquée avec des aiguilles</t>
  </si>
  <si>
    <t>Une dent d'une bête inconnue</t>
  </si>
  <si>
    <t>Une énorme écaille, peut-être d'un dragon</t>
  </si>
  <si>
    <t>Une plume vert clair</t>
  </si>
  <si>
    <t>Une vieille carte de divination portant votre portrait</t>
  </si>
  <si>
    <t>Un orbe en verre rempli de fumée qui se déplace</t>
  </si>
  <si>
    <t>Un oeuf de 30 grammes avec une coque rouge vif</t>
  </si>
  <si>
    <t>Une pipe qui fait des bulles</t>
  </si>
  <si>
    <t>Un pot en verre contenant un morceau de chair bizarre qui flotte dans un liquide salé</t>
  </si>
  <si>
    <t>Une petite boîte à musique de gnome qui joue une chanson qui vous rappelle vaguement votre enfance</t>
  </si>
  <si>
    <t>Une petite statuette en bois d'un halfelin béat</t>
  </si>
  <si>
    <t>Un orbe en cuivre gravé de runes étranges</t>
  </si>
  <si>
    <t>Un disque de pierre multicolore</t>
  </si>
  <si>
    <t>Une petite icône d'argent représentant un corbeau</t>
  </si>
  <si>
    <t>Un sac contenant quarante-sept dents humanoïdes, dont l'une est cariée</t>
  </si>
  <si>
    <t>Un fragment d'obsidienne qui se sent toujours chaud au toucher</t>
  </si>
  <si>
    <t>Une griffe osseuse d'un dragon suspendue à un collier de cuir lisse</t>
  </si>
  <si>
    <t>Une paire de vieilles chaussettes</t>
  </si>
  <si>
    <t>Un livre blanc dont les pages refusent de retenir l'encre, la craie, la graphite ou toute autre substance ou marquage</t>
  </si>
  <si>
    <t>Un badge en argent qui représente une étoile à cinq branches</t>
  </si>
  <si>
    <t>Un couteau qui appartenait à un parent</t>
  </si>
  <si>
    <t>Un flacon de verre rempli de rognures d'ongles</t>
  </si>
  <si>
    <t>Un dispositif métallique et rectangulaire avec deux petites coupes en métal à une extrémité et qui jette des étincelles lorsqu'il est mouillé</t>
  </si>
  <si>
    <t>Un gant blanc pailleté aux dimensions d'un humain</t>
  </si>
  <si>
    <t>Une veste avec une centaine de minuscules poches</t>
  </si>
  <si>
    <t>Un petit bloc de pierre léger</t>
  </si>
  <si>
    <t>Un petit dessin qui représente le portrait d'un gobelin</t>
  </si>
  <si>
    <t>Un flacon de verre vide qui sent le parfum lorsqu'il est ouvert</t>
  </si>
  <si>
    <t>Une pierre précieuse qui ressemble à un morceau de charbon pour tout le monde, sauf pour vous</t>
  </si>
  <si>
    <t>Un morceau de tissu d'une vieille bannière</t>
  </si>
  <si>
    <t>Un insigne de grade d'un légionnaire perdu</t>
  </si>
  <si>
    <t>Une cloche en argent minuscule et sans battant</t>
  </si>
  <si>
    <t>Un canari mécanique à l'intérieur d'une lampe de gnome</t>
  </si>
  <si>
    <t>Un petit coffre avec de nombreux pieds sculptés sur le fond</t>
  </si>
  <si>
    <t>Une pixie morte à l'intérieur d'une bouteille en verre transparent</t>
  </si>
  <si>
    <t>Une boîte métallique qui n'a pas d'ouverture mais qui sonne comme si elle était remplie de liquide, de sable, d'araignées ou de verre brisé (au choix)</t>
  </si>
  <si>
    <t>Un orbe de verre rempli d'eau, dans lequel nage un poisson rouge mécanique</t>
  </si>
  <si>
    <t>Une cuillère d'argent avec un M gravé sur le manche</t>
  </si>
  <si>
    <t>Un sifflet en bois de couleur or</t>
  </si>
  <si>
    <t>Un scarabée mort de la taille de votre main</t>
  </si>
  <si>
    <t>Deux soldats de plomb, l'un avec la tête manquante</t>
  </si>
  <si>
    <t>Une petite boîte remplie de boutons de différentes tailles</t>
  </si>
  <si>
    <t>Une bougie qui ne peut pas être allumée</t>
  </si>
  <si>
    <t>Une petite cage sans porte</t>
  </si>
  <si>
    <t>Une vieille clé</t>
  </si>
  <si>
    <t>Une carte au trésor indéchiffrable</t>
  </si>
  <si>
    <t>Une poigne d'épée brisée</t>
  </si>
  <si>
    <t>Une patte de lapin</t>
  </si>
  <si>
    <t>Un œil de verre</t>
  </si>
  <si>
    <t>Un camée (pendentif) sculpté à l'image d'une personne hideuse</t>
  </si>
  <si>
    <t>Un crâne en argent de la taille d'une pièce de monnaie</t>
  </si>
  <si>
    <t>Un masque d'albâtre</t>
  </si>
  <si>
    <t>Une pyramide de bâtonnets d'encens noir qui sent très mauvais</t>
  </si>
  <si>
    <t>Un bonnet de nuit qui, lorsqu'il est porté, vous donne des rêves agréables</t>
  </si>
  <si>
    <t>Une chausse-trappe unique fabriquée à partir d'un os</t>
  </si>
  <si>
    <t>Un cadre de monocle en or sans la lentille</t>
  </si>
  <si>
    <t>Un cube de 2 centimètres de côté, avec chaque face peinte d'une couleur différente</t>
  </si>
  <si>
    <t>Un bouton de porte en cristal</t>
  </si>
  <si>
    <t>Un petit paquet rempli de poussière rose</t>
  </si>
  <si>
    <t>Un fragment d'une belle chanson, écrite avec des notes de musique sur deux morceaux de parchemin</t>
  </si>
  <si>
    <t>Une boucle d'oreille en forme de goutte d'argent faite à partir d'une vraie larme</t>
  </si>
  <si>
    <t>La coquille d'un oeuf peint avec des scènes de misère humaine d'un détail troublant</t>
  </si>
  <si>
    <t>Un éventail qui, une fois déplié, montre un chat endormi</t>
  </si>
  <si>
    <t>Un ensemble de tubes d'os</t>
  </si>
  <si>
    <t>Un trèfle à quatre feuilles à l'intérieur d'un livre qui traite des bonnes manières et de l'étiquette</t>
  </si>
  <si>
    <t>Une feuille de parchemin sur laquelle est dessiné un engin mécanique complexe</t>
  </si>
  <si>
    <t>Un fourreau orné dans lequel à ce jour aucune lame ne rentre</t>
  </si>
  <si>
    <t>Une invitation à une fête où un assassinat a eu lieu</t>
  </si>
  <si>
    <t>Un pentacle de bronze avec la gravure d'une tête de rat au centre</t>
  </si>
  <si>
    <t>Un mouchoir violet brodé avec le nom d'un puissant archimage</t>
  </si>
  <si>
    <t>La moitié du plan d'un temple, d'un château, ou d'une autre structure</t>
  </si>
  <si>
    <t>Un peu de tissu plié qui, une fois déplié, se transforme en un élégant chapeau</t>
  </si>
  <si>
    <t>Un récépissé de dépôt dans une banque d'une ville très éloignée</t>
  </si>
  <si>
    <t>Un journal avec sept pages manquantes</t>
  </si>
  <si>
    <t>Une tabatière en argent vide et portant une inscription sur le dessus qui dit « rêves »</t>
  </si>
  <si>
    <t>Un symbole sacré en fer et consacré à un dieu inconnu</t>
  </si>
  <si>
    <t>Un livre qui raconte l'histoire de l'ascension et la chute d'un héros légendaire, avec le dernier chapitre manquant</t>
  </si>
  <si>
    <t>Un flacon de sang de dragon</t>
  </si>
  <si>
    <t>Une ancienne flèche de conception elfique</t>
  </si>
  <si>
    <t>Une aiguille qui ne se plie pas</t>
  </si>
  <si>
    <t>Une broche ornée de conception naine</t>
  </si>
  <si>
    <t>Une bouteille de vin vide portant une jolie étiquette qui dit « Le magicien des vins, Cuvée du Dragon Rouge, 331422-W »</t>
  </si>
  <si>
    <t>Un couvercle avec une mosaïque multicolore en surface</t>
  </si>
  <si>
    <t>Une souris pétrifiée</t>
  </si>
  <si>
    <t>Un drapeau de pirate noir orné d'un crâne et des os croisés d'un dragon</t>
  </si>
  <si>
    <t>Un petit crabe ou araignée mécanique qui se déplace quand il n'est pas observé</t>
  </si>
  <si>
    <t>Un pot de verre contenant du lard avec une étiquette qui dit « Graisse de griffon »</t>
  </si>
  <si>
    <t>Une boîte en bois avec un fond en céramique qui contient un ver vivant avec une tête à chaque extrémité de son corps</t>
  </si>
  <si>
    <t>Une urne en métal contenant les cendres d'un héros</t>
  </si>
  <si>
    <t>Bâton d'arcane</t>
  </si>
  <si>
    <t>Bâton druidique</t>
  </si>
  <si>
    <t>ACOLYTE</t>
  </si>
  <si>
    <t>Nom</t>
  </si>
  <si>
    <t>Compétences</t>
  </si>
  <si>
    <t>Objets</t>
  </si>
  <si>
    <t>ARTISAN DE GUILDE</t>
  </si>
  <si>
    <t>ARTISTE</t>
  </si>
  <si>
    <t>CHARLATAN</t>
  </si>
  <si>
    <t>CRIMINEL</t>
  </si>
  <si>
    <t>ENFANT DES RUES</t>
  </si>
  <si>
    <t>ERMITE</t>
  </si>
  <si>
    <t>HÉROS DU PEUPLE</t>
  </si>
  <si>
    <t>MARIN</t>
  </si>
  <si>
    <t>NOBLE</t>
  </si>
  <si>
    <t>SAGE</t>
  </si>
  <si>
    <t>SAUVAGEON</t>
  </si>
  <si>
    <t>SOLDAT</t>
  </si>
  <si>
    <t>Acolyte</t>
  </si>
  <si>
    <t>Artisan De Guilde</t>
  </si>
  <si>
    <t>Artiste</t>
  </si>
  <si>
    <t>Charlatan</t>
  </si>
  <si>
    <t>Criminel</t>
  </si>
  <si>
    <t>Enfant Des Rues</t>
  </si>
  <si>
    <t>Ermite</t>
  </si>
  <si>
    <t>Héros Du Peuple</t>
  </si>
  <si>
    <t>Marin</t>
  </si>
  <si>
    <t>Noble</t>
  </si>
  <si>
    <t>Sage</t>
  </si>
  <si>
    <t>Sauvageon</t>
  </si>
  <si>
    <t>Soldat</t>
  </si>
  <si>
    <t>Voyageur *</t>
  </si>
  <si>
    <t>Captif *</t>
  </si>
  <si>
    <t>Idiot Du Village *</t>
  </si>
  <si>
    <t>Chasseur De Primes</t>
  </si>
  <si>
    <t>CHASSEUR DE PRIMES</t>
  </si>
  <si>
    <t>TOURMENTÉ</t>
  </si>
  <si>
    <t>VOYAGEUR</t>
  </si>
  <si>
    <t>CAPTIF</t>
  </si>
  <si>
    <t>IDIOT DU VILLAGE</t>
  </si>
  <si>
    <t>Tourmenté</t>
  </si>
  <si>
    <t>"Perspicacité", "Religion"</t>
  </si>
  <si>
    <t>"Perspicacité", "Persuasion"</t>
  </si>
  <si>
    <t>"Escamotage", "Tromperie"</t>
  </si>
  <si>
    <t>"Discrétion", "Tromperie"</t>
  </si>
  <si>
    <t>"Discrétion", "Escamotage"</t>
  </si>
  <si>
    <t>"Médecine", "Religion"</t>
  </si>
  <si>
    <t>"Dressage", "Survie"</t>
  </si>
  <si>
    <t>"Athlétisme", "Perception"</t>
  </si>
  <si>
    <t>"Histoire", "Persuasion"</t>
  </si>
  <si>
    <t>"Arcanes", "Histoire"</t>
  </si>
  <si>
    <t>"Athlétisme", "Survie"</t>
  </si>
  <si>
    <t>"Athlétisme", "Intimidation"</t>
  </si>
  <si>
    <t>"Survie", "Persuasion"</t>
  </si>
  <si>
    <t>"Nature", "Survie"</t>
  </si>
  <si>
    <t>"Discrétion", "Représentation"</t>
  </si>
  <si>
    <t>"Acrobatie", "Représentation"</t>
  </si>
  <si>
    <t>DV</t>
  </si>
  <si>
    <t>Rages</t>
  </si>
  <si>
    <t>Dégâts</t>
  </si>
  <si>
    <t>Rage, Défense sans armure</t>
  </si>
  <si>
    <t>Attaque téméraire, Sens du danger</t>
  </si>
  <si>
    <t>Voie primitive</t>
  </si>
  <si>
    <t>Attaque supplémentaire, Déplacement rapide</t>
  </si>
  <si>
    <t>Capacité de voie</t>
  </si>
  <si>
    <t>Instinct sauvage</t>
  </si>
  <si>
    <t>Critique brutal (1 dé)</t>
  </si>
  <si>
    <t>Rage implacable</t>
  </si>
  <si>
    <t>Critique brutal (2 dés)</t>
  </si>
  <si>
    <t>Rage ininterrompue</t>
  </si>
  <si>
    <t>Critique brutal (3 dés)</t>
  </si>
  <si>
    <t>Puissance indomptable</t>
  </si>
  <si>
    <t>Champion primitif</t>
  </si>
  <si>
    <t>Incantations, Inspiration bardique (d6)</t>
  </si>
  <si>
    <t>Touche-à-tout, Chant de repos (d6)</t>
  </si>
  <si>
    <t>Collège bardique, Expertise</t>
  </si>
  <si>
    <t>Inspiration bardique (d8), Source d'inspiration</t>
  </si>
  <si>
    <t>Contre charme, Capacité de collège bardique</t>
  </si>
  <si>
    <t>Chant de repos (d8)</t>
  </si>
  <si>
    <t>Inspiration bardique (d10), Expertise, Secrets magiques</t>
  </si>
  <si>
    <t>Chant de repos (d10)</t>
  </si>
  <si>
    <t>Secrets magiques, Capacité de collège bardique</t>
  </si>
  <si>
    <t>Inspiration bardique (d12)</t>
  </si>
  <si>
    <t>Chant de repos (d12)</t>
  </si>
  <si>
    <t>Secrets magiques</t>
  </si>
  <si>
    <t>Inspiration supérieure</t>
  </si>
  <si>
    <t>Incantations, Domaine divin</t>
  </si>
  <si>
    <t>Canalisation d’énergie divine (1), Capacité de domaine divin</t>
  </si>
  <si>
    <t>Destruction des morts-vivants (FP 1/2)</t>
  </si>
  <si>
    <t>Canalisation d’énergie divine (2), Capacité de domaine divin</t>
  </si>
  <si>
    <t>Intervention divine</t>
  </si>
  <si>
    <t>Destruction des morts-vivants (FP 2)</t>
  </si>
  <si>
    <t>Destruction des morts-vivants (FP 3)</t>
  </si>
  <si>
    <t>Destruction des morts-vivants (FP 4), Capacité de domaine divin</t>
  </si>
  <si>
    <t>Canalisation d’énergie divine (3)</t>
  </si>
  <si>
    <t>Intervention divine améliorée</t>
  </si>
  <si>
    <t>Druidique, Incantations</t>
  </si>
  <si>
    <t>Forme sauvage, Cercle druidique</t>
  </si>
  <si>
    <t>Forme sauvage améliorée, Amélioration de caractéristiques</t>
  </si>
  <si>
    <t>Capacité de cercle druidique</t>
  </si>
  <si>
    <t>Jeunesse éternelle, Incantation animale</t>
  </si>
  <si>
    <t>Archidruide</t>
  </si>
  <si>
    <t>Incantations, Origine magique</t>
  </si>
  <si>
    <t>Source de magie</t>
  </si>
  <si>
    <t>Métamagie</t>
  </si>
  <si>
    <t>Capacité de l'origine magique</t>
  </si>
  <si>
    <t>Restauration magique</t>
  </si>
  <si>
    <t>Points de sorcellerie</t>
  </si>
  <si>
    <t>Style de combat, Second souffle</t>
  </si>
  <si>
    <t>Sursaut (1)</t>
  </si>
  <si>
    <t>Archétype martial</t>
  </si>
  <si>
    <t>Attaque supplémentaire (1)</t>
  </si>
  <si>
    <t>Capacité de l'archétype martial</t>
  </si>
  <si>
    <t>Indomptable (1)</t>
  </si>
  <si>
    <t>Attaque supplémentaire (2)</t>
  </si>
  <si>
    <t>Indomptable (2)</t>
  </si>
  <si>
    <t>Sursaut (2), Indomptable (3)</t>
  </si>
  <si>
    <t>Attaque supplémentaire (3)</t>
  </si>
  <si>
    <t>Incantations, Récupération arcanique</t>
  </si>
  <si>
    <t>Tradition arcanique</t>
  </si>
  <si>
    <t>Capacité de la tradition arcanique</t>
  </si>
  <si>
    <t>Maîtrise des sorts</t>
  </si>
  <si>
    <t>Sorts de prédilection</t>
  </si>
  <si>
    <t>Sens divin, Imposition des mains</t>
  </si>
  <si>
    <t>Style de combat, Incantations, Châtiment divin</t>
  </si>
  <si>
    <t>Santé divine, Serment sacré</t>
  </si>
  <si>
    <t>Aura de protection</t>
  </si>
  <si>
    <t>Capacité de serment sacré</t>
  </si>
  <si>
    <t>Aura de courage</t>
  </si>
  <si>
    <t>Châtiment divin amélioré</t>
  </si>
  <si>
    <t>Contact purifiant</t>
  </si>
  <si>
    <t>Amélioration des auras</t>
  </si>
  <si>
    <t>Ennemi juré, Explorateur-né</t>
  </si>
  <si>
    <t>Style de combat, Incantations</t>
  </si>
  <si>
    <t>Archétype de rôdeur, Sens primitifs</t>
  </si>
  <si>
    <t>Amélioration de l'Ennemi juré et de l'Explorateur-né</t>
  </si>
  <si>
    <t>Capacité de l'archétype de rôdeur</t>
  </si>
  <si>
    <t>Amélioration de caractéristiques, Traversée des terrains</t>
  </si>
  <si>
    <t>Amélioration de l'Explorateur-né, Camouflage naturel</t>
  </si>
  <si>
    <t>Amélioration de l'Ennemi juré, Disparition</t>
  </si>
  <si>
    <t>Sens sauvages</t>
  </si>
  <si>
    <t>Tueur d'ennemis</t>
  </si>
  <si>
    <t>Expertise, Attaque sournoise, Jargon des voleurs</t>
  </si>
  <si>
    <t>Ruse</t>
  </si>
  <si>
    <t>2d6</t>
  </si>
  <si>
    <t>Archétype de roublard</t>
  </si>
  <si>
    <t>3d6</t>
  </si>
  <si>
    <t>Esquive instinctive</t>
  </si>
  <si>
    <t>Expertise</t>
  </si>
  <si>
    <t>4d6</t>
  </si>
  <si>
    <t>5d6</t>
  </si>
  <si>
    <t>Capacité de l'archétype de roublard</t>
  </si>
  <si>
    <t>6d6</t>
  </si>
  <si>
    <t>Talent</t>
  </si>
  <si>
    <t>7d6</t>
  </si>
  <si>
    <t>Ouïe fine</t>
  </si>
  <si>
    <t>8d6</t>
  </si>
  <si>
    <t>Esprit impénétrable</t>
  </si>
  <si>
    <t>9d6</t>
  </si>
  <si>
    <t>Insaisissable</t>
  </si>
  <si>
    <t>10d6</t>
  </si>
  <si>
    <t>Coup de chance</t>
  </si>
  <si>
    <t>Attaque sournoise</t>
  </si>
  <si>
    <t>Patron d'Outremonde, Magie de pacte</t>
  </si>
  <si>
    <t>Invocations occultes</t>
  </si>
  <si>
    <t>Faveur de pacte</t>
  </si>
  <si>
    <t>Capacité de patron d'Outremonde</t>
  </si>
  <si>
    <t>Arcanum mystique (niveau 6)</t>
  </si>
  <si>
    <t>Arcanum mystique (niveau 7)</t>
  </si>
  <si>
    <t>Arcanum mystique (niveau 8)</t>
  </si>
  <si>
    <t>Arcanum mystique (niveau 9)</t>
  </si>
  <si>
    <t>Maître de l'occulte</t>
  </si>
  <si>
    <t>Niveau d'emplacement</t>
  </si>
  <si>
    <t>Invocations connues</t>
  </si>
  <si>
    <t>Emplacements de sort</t>
  </si>
  <si>
    <t>Sorts connus</t>
  </si>
  <si>
    <t>Sorts mineurs connus</t>
  </si>
  <si>
    <t>Amélioration de caractéristiques, Capacité de domaine divin,Destruction des morts-vivants (FP 1)</t>
  </si>
  <si>
    <t>Sorts mineur connus</t>
  </si>
  <si>
    <t>Points Spéciaux</t>
  </si>
  <si>
    <t>Attaque bonus</t>
  </si>
  <si>
    <t>Sorcellerie</t>
  </si>
  <si>
    <t>Rage</t>
  </si>
  <si>
    <t>Arts-Martiaux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</si>
</sst>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General"/>
    <numFmt numFmtId="165" formatCode="&quot;D&quot;General"/>
  </numFmts>
  <fonts count="35">
    <font>
      <sz val="11"/>
      <color theme="1"/>
      <name val="Calibri"/>
      <family val="2"/>
      <scheme val="minor"/>
    </font>
    <font>
      <sz val="11"/>
      <color theme="0"/>
      <name val="Calibri"/>
      <family val="2"/>
      <scheme val="minor"/>
    </font>
    <font>
      <sz val="10"/>
      <color rgb="FF000000"/>
      <name val="Inherit"/>
    </font>
    <font>
      <b/>
      <sz val="10"/>
      <color theme="0" tint="-4.9989318521683403E-2"/>
      <name val="Inherit"/>
    </font>
    <font>
      <sz val="12"/>
      <color rgb="FF303030"/>
      <name val="Arial"/>
      <family val="2"/>
    </font>
    <font>
      <u/>
      <sz val="11"/>
      <color theme="10"/>
      <name val="Calibri"/>
      <family val="2"/>
      <scheme val="minor"/>
    </font>
    <font>
      <u/>
      <sz val="11"/>
      <name val="Calibri"/>
      <family val="2"/>
      <scheme val="minor"/>
    </font>
    <font>
      <sz val="11"/>
      <name val="Calibri"/>
      <family val="2"/>
      <scheme val="minor"/>
    </font>
    <font>
      <b/>
      <i/>
      <sz val="10"/>
      <color theme="0" tint="-4.9989318521683403E-2"/>
      <name val="Inherit"/>
    </font>
    <font>
      <sz val="27"/>
      <color rgb="FF444444"/>
      <name val="Times New Roman"/>
      <family val="1"/>
    </font>
    <font>
      <sz val="11"/>
      <color rgb="FF000000"/>
      <name val="Verdana"/>
      <family val="2"/>
    </font>
    <font>
      <sz val="17"/>
      <color rgb="FF444444"/>
      <name val="Times New Roman"/>
      <family val="1"/>
    </font>
    <font>
      <b/>
      <sz val="8"/>
      <color rgb="FF000000"/>
      <name val="Inherit"/>
    </font>
    <font>
      <b/>
      <sz val="11"/>
      <color rgb="FF000000"/>
      <name val="Inherit"/>
    </font>
    <font>
      <sz val="14"/>
      <color rgb="FF802040"/>
      <name val="Times New Roman"/>
      <family val="1"/>
    </font>
    <font>
      <i/>
      <sz val="11"/>
      <color rgb="FFB80000"/>
      <name val="Inherit"/>
    </font>
    <font>
      <sz val="27"/>
      <color rgb="FF444444"/>
      <name val="Calibri"/>
      <family val="2"/>
      <scheme val="minor"/>
    </font>
    <font>
      <sz val="11"/>
      <color rgb="FF000000"/>
      <name val="Calibri"/>
      <family val="2"/>
      <scheme val="minor"/>
    </font>
    <font>
      <sz val="17"/>
      <color rgb="FF444444"/>
      <name val="Calibri"/>
      <family val="2"/>
      <scheme val="minor"/>
    </font>
    <font>
      <b/>
      <sz val="8"/>
      <color rgb="FF000000"/>
      <name val="Calibri"/>
      <family val="2"/>
      <scheme val="minor"/>
    </font>
    <font>
      <sz val="8"/>
      <color rgb="FF000000"/>
      <name val="Calibri"/>
      <family val="2"/>
      <scheme val="minor"/>
    </font>
    <font>
      <sz val="8"/>
      <color rgb="FFB80000"/>
      <name val="Calibri"/>
      <family val="2"/>
      <scheme val="minor"/>
    </font>
    <font>
      <b/>
      <sz val="11"/>
      <color rgb="FF000000"/>
      <name val="Calibri"/>
      <family val="2"/>
      <scheme val="minor"/>
    </font>
    <font>
      <sz val="14"/>
      <color rgb="FF802040"/>
      <name val="Calibri"/>
      <family val="2"/>
      <scheme val="minor"/>
    </font>
    <font>
      <sz val="11"/>
      <color rgb="FFB80000"/>
      <name val="Calibri"/>
      <family val="2"/>
      <scheme val="minor"/>
    </font>
    <font>
      <sz val="21"/>
      <color rgb="FF444444"/>
      <name val="Times New Roman"/>
      <family val="1"/>
    </font>
    <font>
      <b/>
      <sz val="10"/>
      <color theme="1"/>
      <name val="Inherit"/>
    </font>
    <font>
      <sz val="10"/>
      <color theme="1"/>
      <name val="Inherit"/>
    </font>
    <font>
      <i/>
      <sz val="11"/>
      <color rgb="FF000000"/>
      <name val="Inherit"/>
    </font>
    <font>
      <b/>
      <sz val="11"/>
      <color theme="1"/>
      <name val="Calibri"/>
      <family val="2"/>
      <scheme val="minor"/>
    </font>
    <font>
      <b/>
      <sz val="10"/>
      <color rgb="FF000000"/>
      <name val="Inherit"/>
    </font>
    <font>
      <i/>
      <sz val="10"/>
      <color rgb="FF000000"/>
      <name val="Inherit"/>
    </font>
    <font>
      <b/>
      <i/>
      <sz val="10"/>
      <color rgb="FF000000"/>
      <name val="Inherit"/>
    </font>
    <font>
      <b/>
      <sz val="10"/>
      <color theme="0"/>
      <name val="Inherit"/>
    </font>
    <font>
      <b/>
      <sz val="11"/>
      <color theme="0"/>
      <name val="Calibri"/>
      <family val="2"/>
      <scheme val="minor"/>
    </font>
  </fonts>
  <fills count="10">
    <fill>
      <patternFill patternType="none"/>
    </fill>
    <fill>
      <patternFill patternType="gray125"/>
    </fill>
    <fill>
      <patternFill patternType="solid">
        <fgColor theme="1" tint="4.9989318521683403E-2"/>
        <bgColor indexed="64"/>
      </patternFill>
    </fill>
    <fill>
      <patternFill patternType="solid">
        <fgColor theme="0" tint="-0.14999847407452621"/>
        <bgColor theme="0" tint="-0.14999847407452621"/>
      </patternFill>
    </fill>
    <fill>
      <patternFill patternType="solid">
        <fgColor rgb="FFFFFFFF"/>
        <bgColor indexed="64"/>
      </patternFill>
    </fill>
    <fill>
      <patternFill patternType="solid">
        <fgColor rgb="FFD0D0D0"/>
        <bgColor indexed="64"/>
      </patternFill>
    </fill>
    <fill>
      <patternFill patternType="solid">
        <fgColor theme="1" tint="4.9989318521683403E-2"/>
        <bgColor theme="1"/>
      </patternFill>
    </fill>
    <fill>
      <patternFill patternType="solid">
        <fgColor theme="0" tint="-0.14999847407452621"/>
        <bgColor indexed="64"/>
      </patternFill>
    </fill>
    <fill>
      <patternFill patternType="solid">
        <fgColor theme="0" tint="-0.499984740745262"/>
        <bgColor indexed="64"/>
      </patternFill>
    </fill>
    <fill>
      <patternFill patternType="solid">
        <fgColor theme="1"/>
        <bgColor indexed="64"/>
      </patternFill>
    </fill>
  </fills>
  <borders count="24">
    <border>
      <left/>
      <right/>
      <top/>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theme="1"/>
      </top>
      <bottom/>
      <diagonal/>
    </border>
    <border>
      <left/>
      <right style="thin">
        <color theme="1"/>
      </right>
      <top style="thin">
        <color theme="1"/>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rgb="FFE5E5E5"/>
      </bottom>
      <diagonal/>
    </border>
    <border>
      <left/>
      <right/>
      <top style="thick">
        <color rgb="FF404040"/>
      </top>
      <bottom style="thick">
        <color rgb="FF404040"/>
      </bottom>
      <diagonal/>
    </border>
    <border>
      <left style="thin">
        <color theme="1"/>
      </left>
      <right/>
      <top style="thin">
        <color theme="1"/>
      </top>
      <bottom/>
      <diagonal/>
    </border>
    <border>
      <left/>
      <right style="double">
        <color indexed="64"/>
      </right>
      <top style="thin">
        <color indexed="64"/>
      </top>
      <bottom style="thin">
        <color indexed="64"/>
      </bottom>
      <diagonal/>
    </border>
    <border>
      <left/>
      <right style="double">
        <color indexed="64"/>
      </right>
      <top/>
      <bottom style="thin">
        <color indexed="64"/>
      </bottom>
      <diagonal/>
    </border>
    <border>
      <left/>
      <right style="double">
        <color indexed="64"/>
      </right>
      <top/>
      <bottom/>
      <diagonal/>
    </border>
    <border>
      <left style="double">
        <color indexed="64"/>
      </left>
      <right/>
      <top style="thin">
        <color indexed="64"/>
      </top>
      <bottom style="thin">
        <color indexed="64"/>
      </bottom>
      <diagonal/>
    </border>
    <border>
      <left style="double">
        <color indexed="64"/>
      </left>
      <right/>
      <top/>
      <bottom style="thin">
        <color indexed="64"/>
      </bottom>
      <diagonal/>
    </border>
    <border>
      <left style="double">
        <color indexed="64"/>
      </left>
      <right/>
      <top/>
      <bottom/>
      <diagonal/>
    </border>
    <border>
      <left/>
      <right style="double">
        <color indexed="64"/>
      </right>
      <top style="thin">
        <color indexed="64"/>
      </top>
      <bottom/>
      <diagonal/>
    </border>
  </borders>
  <cellStyleXfs count="2">
    <xf numFmtId="0" fontId="0" fillId="0" borderId="0"/>
    <xf numFmtId="0" fontId="5" fillId="0" borderId="0" applyNumberFormat="0" applyFill="0" applyBorder="0" applyAlignment="0" applyProtection="0"/>
  </cellStyleXfs>
  <cellXfs count="221">
    <xf numFmtId="0" fontId="0" fillId="0" borderId="0" xfId="0"/>
    <xf numFmtId="0" fontId="3" fillId="2" borderId="0" xfId="0" applyFont="1" applyFill="1" applyAlignment="1">
      <alignment horizontal="left" vertical="top" wrapText="1"/>
    </xf>
    <xf numFmtId="0" fontId="3" fillId="2" borderId="0" xfId="0" applyFont="1" applyFill="1" applyAlignment="1">
      <alignment horizontal="center" vertical="top" wrapText="1"/>
    </xf>
    <xf numFmtId="0" fontId="2" fillId="5" borderId="2" xfId="0" applyFont="1" applyFill="1" applyBorder="1" applyAlignment="1">
      <alignment horizontal="center" vertical="top" wrapText="1"/>
    </xf>
    <xf numFmtId="0" fontId="2" fillId="4" borderId="0" xfId="0" applyFont="1" applyFill="1" applyBorder="1" applyAlignment="1">
      <alignment horizontal="center" vertical="top" wrapText="1"/>
    </xf>
    <xf numFmtId="0" fontId="2" fillId="5" borderId="0" xfId="0" applyFont="1" applyFill="1" applyBorder="1" applyAlignment="1">
      <alignment horizontal="center" vertical="top" wrapText="1"/>
    </xf>
    <xf numFmtId="0" fontId="2" fillId="4" borderId="1" xfId="0" applyFont="1" applyFill="1" applyBorder="1" applyAlignment="1">
      <alignment horizontal="center" vertical="top" wrapText="1"/>
    </xf>
    <xf numFmtId="164" fontId="2" fillId="5" borderId="3" xfId="0" applyNumberFormat="1" applyFont="1" applyFill="1" applyBorder="1" applyAlignment="1">
      <alignment horizontal="center" vertical="top" wrapText="1"/>
    </xf>
    <xf numFmtId="164" fontId="2" fillId="4" borderId="4" xfId="0" applyNumberFormat="1" applyFont="1" applyFill="1" applyBorder="1" applyAlignment="1">
      <alignment horizontal="center" vertical="top" wrapText="1"/>
    </xf>
    <xf numFmtId="164" fontId="2" fillId="5" borderId="4" xfId="0" applyNumberFormat="1" applyFont="1" applyFill="1" applyBorder="1" applyAlignment="1">
      <alignment horizontal="center" vertical="top" wrapText="1"/>
    </xf>
    <xf numFmtId="164" fontId="2" fillId="4" borderId="5" xfId="0" applyNumberFormat="1" applyFont="1" applyFill="1" applyBorder="1" applyAlignment="1">
      <alignment horizontal="center" vertical="top" wrapText="1"/>
    </xf>
    <xf numFmtId="0" fontId="3" fillId="2" borderId="0" xfId="0" applyFont="1" applyFill="1" applyBorder="1" applyAlignment="1">
      <alignment horizontal="left" vertical="top" wrapText="1"/>
    </xf>
    <xf numFmtId="0" fontId="2" fillId="5" borderId="2" xfId="0" applyFont="1" applyFill="1" applyBorder="1" applyAlignment="1">
      <alignment horizontal="right" vertical="top" wrapText="1"/>
    </xf>
    <xf numFmtId="0" fontId="2" fillId="4" borderId="0" xfId="0" applyFont="1" applyFill="1" applyBorder="1" applyAlignment="1">
      <alignment horizontal="right" vertical="top" wrapText="1"/>
    </xf>
    <xf numFmtId="0" fontId="2" fillId="5" borderId="0" xfId="0" applyFont="1" applyFill="1" applyBorder="1" applyAlignment="1">
      <alignment horizontal="right" vertical="top" wrapText="1"/>
    </xf>
    <xf numFmtId="3" fontId="2" fillId="4" borderId="0" xfId="0" applyNumberFormat="1" applyFont="1" applyFill="1" applyBorder="1" applyAlignment="1">
      <alignment horizontal="right" vertical="top" wrapText="1"/>
    </xf>
    <xf numFmtId="3" fontId="2" fillId="5" borderId="0" xfId="0" applyNumberFormat="1" applyFont="1" applyFill="1" applyBorder="1" applyAlignment="1">
      <alignment horizontal="right" vertical="top" wrapText="1"/>
    </xf>
    <xf numFmtId="3" fontId="2" fillId="4" borderId="1" xfId="0" applyNumberFormat="1" applyFont="1" applyFill="1" applyBorder="1" applyAlignment="1">
      <alignment horizontal="right" vertical="top" wrapText="1"/>
    </xf>
    <xf numFmtId="0" fontId="0" fillId="0" borderId="0" xfId="0" applyBorder="1"/>
    <xf numFmtId="0" fontId="4" fillId="0" borderId="0" xfId="0" applyFont="1"/>
    <xf numFmtId="0" fontId="1" fillId="6" borderId="6" xfId="0" applyFont="1" applyFill="1" applyBorder="1"/>
    <xf numFmtId="0" fontId="1" fillId="6" borderId="7" xfId="0" applyFont="1" applyFill="1" applyBorder="1"/>
    <xf numFmtId="164" fontId="0" fillId="0" borderId="0" xfId="0" applyNumberFormat="1" applyFont="1" applyBorder="1"/>
    <xf numFmtId="164" fontId="0" fillId="3" borderId="0" xfId="0" applyNumberFormat="1" applyFont="1" applyFill="1" applyBorder="1"/>
    <xf numFmtId="164" fontId="0" fillId="0" borderId="1" xfId="0" applyNumberFormat="1" applyFont="1" applyBorder="1"/>
    <xf numFmtId="164" fontId="7" fillId="0" borderId="0" xfId="0" applyNumberFormat="1" applyFont="1" applyBorder="1"/>
    <xf numFmtId="164" fontId="7" fillId="3" borderId="0" xfId="0" applyNumberFormat="1" applyFont="1" applyFill="1" applyBorder="1"/>
    <xf numFmtId="164" fontId="7" fillId="3" borderId="1" xfId="0" applyNumberFormat="1" applyFont="1" applyFill="1" applyBorder="1"/>
    <xf numFmtId="0" fontId="6" fillId="7" borderId="0" xfId="1" applyFont="1" applyFill="1" applyBorder="1" applyAlignment="1">
      <alignment vertical="center" wrapText="1"/>
    </xf>
    <xf numFmtId="0" fontId="3" fillId="2" borderId="8" xfId="0" applyFont="1" applyFill="1" applyBorder="1" applyAlignment="1">
      <alignment vertical="top" wrapText="1"/>
    </xf>
    <xf numFmtId="0" fontId="3" fillId="2" borderId="2" xfId="0" applyFont="1" applyFill="1" applyBorder="1" applyAlignment="1">
      <alignment vertical="top" wrapText="1"/>
    </xf>
    <xf numFmtId="0" fontId="3" fillId="2" borderId="3" xfId="0" applyFont="1" applyFill="1" applyBorder="1" applyAlignment="1">
      <alignment vertical="top" wrapText="1"/>
    </xf>
    <xf numFmtId="0" fontId="2" fillId="4" borderId="9" xfId="0" applyFont="1" applyFill="1" applyBorder="1" applyAlignment="1">
      <alignment vertical="top" wrapText="1"/>
    </xf>
    <xf numFmtId="0" fontId="2" fillId="4" borderId="0" xfId="0" applyFont="1" applyFill="1" applyBorder="1" applyAlignment="1">
      <alignment vertical="top" wrapText="1"/>
    </xf>
    <xf numFmtId="0" fontId="2" fillId="4" borderId="4" xfId="0" applyFont="1" applyFill="1" applyBorder="1" applyAlignment="1">
      <alignment vertical="top" wrapText="1"/>
    </xf>
    <xf numFmtId="0" fontId="2" fillId="5" borderId="9" xfId="0" applyFont="1" applyFill="1" applyBorder="1" applyAlignment="1">
      <alignment vertical="top" wrapText="1"/>
    </xf>
    <xf numFmtId="0" fontId="2" fillId="5" borderId="0" xfId="0" applyFont="1" applyFill="1" applyBorder="1" applyAlignment="1">
      <alignment vertical="top" wrapText="1"/>
    </xf>
    <xf numFmtId="0" fontId="2" fillId="5" borderId="4" xfId="0" applyFont="1" applyFill="1" applyBorder="1" applyAlignment="1">
      <alignment vertical="top" wrapText="1"/>
    </xf>
    <xf numFmtId="0" fontId="2" fillId="5" borderId="10" xfId="0" applyFont="1" applyFill="1" applyBorder="1" applyAlignment="1">
      <alignment vertical="top" wrapText="1"/>
    </xf>
    <xf numFmtId="0" fontId="2" fillId="5" borderId="1" xfId="0" applyFont="1" applyFill="1" applyBorder="1" applyAlignment="1">
      <alignment vertical="top" wrapText="1"/>
    </xf>
    <xf numFmtId="0" fontId="2" fillId="5" borderId="1" xfId="0" applyFont="1" applyFill="1" applyBorder="1" applyAlignment="1">
      <alignment horizontal="right" vertical="top" wrapText="1"/>
    </xf>
    <xf numFmtId="0" fontId="2" fillId="5" borderId="5" xfId="0" applyFont="1" applyFill="1" applyBorder="1" applyAlignment="1">
      <alignment vertical="top" wrapText="1"/>
    </xf>
    <xf numFmtId="0" fontId="0" fillId="0" borderId="0" xfId="0" applyAlignment="1">
      <alignment horizontal="justify" vertical="center" wrapText="1"/>
    </xf>
    <xf numFmtId="0" fontId="10" fillId="0" borderId="0" xfId="0" applyFont="1" applyAlignment="1">
      <alignment horizontal="justify" vertical="center" wrapText="1"/>
    </xf>
    <xf numFmtId="0" fontId="0" fillId="0" borderId="0" xfId="0" applyAlignment="1">
      <alignment vertical="center" wrapText="1"/>
    </xf>
    <xf numFmtId="0" fontId="11" fillId="0" borderId="0" xfId="0" applyFont="1" applyAlignment="1">
      <alignment vertical="center" wrapText="1"/>
    </xf>
    <xf numFmtId="0" fontId="0" fillId="0" borderId="15" xfId="0" applyBorder="1" applyAlignment="1">
      <alignment horizontal="justify" vertical="center" wrapText="1"/>
    </xf>
    <xf numFmtId="0" fontId="12" fillId="0" borderId="15" xfId="0" applyFont="1" applyBorder="1" applyAlignment="1">
      <alignment horizontal="justify" vertical="center" wrapText="1"/>
    </xf>
    <xf numFmtId="0" fontId="13" fillId="0" borderId="0" xfId="0" applyFont="1" applyAlignment="1">
      <alignment horizontal="justify" vertical="center" wrapText="1"/>
    </xf>
    <xf numFmtId="0" fontId="14" fillId="0" borderId="0" xfId="0" applyFont="1" applyAlignment="1">
      <alignment vertical="center" wrapText="1"/>
    </xf>
    <xf numFmtId="0" fontId="16" fillId="0" borderId="14" xfId="0" applyFont="1" applyBorder="1" applyAlignment="1">
      <alignment vertical="center" wrapText="1"/>
    </xf>
    <xf numFmtId="0" fontId="17" fillId="0" borderId="0" xfId="0" applyFont="1" applyAlignment="1">
      <alignment horizontal="justify" vertical="center" wrapText="1"/>
    </xf>
    <xf numFmtId="0" fontId="18" fillId="0" borderId="0" xfId="0" applyFont="1" applyAlignment="1">
      <alignment vertical="center" wrapText="1"/>
    </xf>
    <xf numFmtId="0" fontId="19" fillId="0" borderId="15" xfId="0" applyFont="1" applyBorder="1" applyAlignment="1">
      <alignment horizontal="justify" vertical="center" wrapText="1"/>
    </xf>
    <xf numFmtId="0" fontId="20" fillId="0" borderId="15" xfId="0" applyFont="1" applyBorder="1" applyAlignment="1">
      <alignment horizontal="justify" vertical="center" wrapText="1"/>
    </xf>
    <xf numFmtId="0" fontId="22" fillId="0" borderId="0" xfId="0" applyFont="1" applyAlignment="1">
      <alignment horizontal="justify" vertical="center" wrapText="1"/>
    </xf>
    <xf numFmtId="0" fontId="23" fillId="0" borderId="0" xfId="0" applyFont="1" applyAlignment="1">
      <alignment vertical="center" wrapText="1"/>
    </xf>
    <xf numFmtId="0" fontId="0" fillId="0" borderId="0" xfId="0" applyFont="1"/>
    <xf numFmtId="0" fontId="0" fillId="4" borderId="0" xfId="0" applyFill="1" applyAlignment="1">
      <alignment vertical="center" wrapText="1"/>
    </xf>
    <xf numFmtId="0" fontId="25" fillId="0" borderId="14" xfId="0" applyFont="1" applyBorder="1" applyAlignment="1">
      <alignment vertical="center" wrapText="1"/>
    </xf>
    <xf numFmtId="0" fontId="27" fillId="5" borderId="0" xfId="0" applyFont="1" applyFill="1" applyAlignment="1">
      <alignment horizontal="center" vertical="top" wrapText="1"/>
    </xf>
    <xf numFmtId="0" fontId="27" fillId="5" borderId="0" xfId="0" applyFont="1" applyFill="1" applyAlignment="1">
      <alignment vertical="top" wrapText="1"/>
    </xf>
    <xf numFmtId="0" fontId="27" fillId="0" borderId="0" xfId="0" applyFont="1" applyAlignment="1">
      <alignment horizontal="center" vertical="top" wrapText="1"/>
    </xf>
    <xf numFmtId="0" fontId="27" fillId="0" borderId="0" xfId="0" applyFont="1" applyAlignment="1">
      <alignment vertical="top" wrapText="1"/>
    </xf>
    <xf numFmtId="0" fontId="10" fillId="0" borderId="0" xfId="0" applyFont="1" applyAlignment="1">
      <alignment horizontal="left" vertical="center" wrapText="1" indent="1"/>
    </xf>
    <xf numFmtId="0" fontId="13" fillId="0" borderId="0" xfId="0" applyFont="1" applyAlignment="1">
      <alignment horizontal="center" vertical="center" wrapText="1"/>
    </xf>
    <xf numFmtId="0" fontId="10" fillId="0" borderId="0" xfId="0" applyFont="1" applyAlignment="1">
      <alignment horizontal="center" vertical="center" wrapText="1"/>
    </xf>
    <xf numFmtId="0" fontId="26" fillId="0" borderId="0" xfId="0" applyFont="1" applyAlignment="1">
      <alignment horizontal="center" vertical="top" wrapText="1"/>
    </xf>
    <xf numFmtId="0" fontId="9" fillId="0" borderId="14" xfId="0" applyFont="1" applyBorder="1" applyAlignment="1">
      <alignment vertical="top" wrapText="1"/>
    </xf>
    <xf numFmtId="0" fontId="10" fillId="0" borderId="0" xfId="0" applyFont="1" applyAlignment="1">
      <alignment horizontal="justify" vertical="top" wrapText="1"/>
    </xf>
    <xf numFmtId="0" fontId="11" fillId="0" borderId="0" xfId="0" applyFont="1" applyAlignment="1">
      <alignment vertical="top" wrapText="1"/>
    </xf>
    <xf numFmtId="0" fontId="14" fillId="0" borderId="0" xfId="0" applyFont="1" applyAlignment="1">
      <alignment vertical="top" wrapText="1"/>
    </xf>
    <xf numFmtId="0" fontId="26" fillId="4" borderId="11" xfId="0" applyFont="1" applyFill="1" applyBorder="1" applyAlignment="1">
      <alignment horizontal="center" vertical="top" wrapText="1"/>
    </xf>
    <xf numFmtId="0" fontId="26" fillId="4" borderId="12" xfId="0" applyFont="1" applyFill="1" applyBorder="1" applyAlignment="1">
      <alignment horizontal="center" vertical="top" wrapText="1"/>
    </xf>
    <xf numFmtId="0" fontId="26" fillId="4" borderId="13" xfId="0" applyFont="1" applyFill="1" applyBorder="1" applyAlignment="1">
      <alignment horizontal="center" vertical="top" wrapText="1"/>
    </xf>
    <xf numFmtId="0" fontId="27" fillId="5" borderId="0" xfId="0" applyFont="1" applyFill="1" applyAlignment="1">
      <alignment horizontal="left" vertical="top" wrapText="1"/>
    </xf>
    <xf numFmtId="0" fontId="27" fillId="0" borderId="0" xfId="0" applyFont="1" applyAlignment="1">
      <alignment horizontal="left" vertical="top" wrapText="1"/>
    </xf>
    <xf numFmtId="49" fontId="27" fillId="5" borderId="0" xfId="0" applyNumberFormat="1" applyFont="1" applyFill="1" applyAlignment="1">
      <alignment horizontal="center" vertical="top" wrapText="1"/>
    </xf>
    <xf numFmtId="49" fontId="27" fillId="0" borderId="0" xfId="0" applyNumberFormat="1" applyFont="1" applyAlignment="1">
      <alignment horizontal="center" vertical="top" wrapText="1"/>
    </xf>
    <xf numFmtId="0" fontId="6" fillId="0" borderId="0" xfId="1" applyFont="1" applyBorder="1" applyAlignment="1">
      <alignment vertical="center" wrapText="1"/>
    </xf>
    <xf numFmtId="0" fontId="6" fillId="7" borderId="1" xfId="1" applyFont="1" applyFill="1" applyBorder="1" applyAlignment="1">
      <alignment vertical="center" wrapText="1"/>
    </xf>
    <xf numFmtId="0" fontId="6" fillId="0" borderId="1" xfId="1" applyFont="1" applyBorder="1" applyAlignment="1">
      <alignment vertical="center" wrapText="1"/>
    </xf>
    <xf numFmtId="0" fontId="0" fillId="0" borderId="0" xfId="0" applyAlignment="1">
      <alignment horizontal="right"/>
    </xf>
    <xf numFmtId="0" fontId="3" fillId="2" borderId="2" xfId="0" applyFont="1" applyFill="1" applyBorder="1" applyAlignment="1">
      <alignment horizontal="right" vertical="top" wrapText="1"/>
    </xf>
    <xf numFmtId="0" fontId="1" fillId="2" borderId="0" xfId="0" applyFont="1" applyFill="1"/>
    <xf numFmtId="0" fontId="1" fillId="2" borderId="8" xfId="0" applyFont="1" applyFill="1" applyBorder="1"/>
    <xf numFmtId="0" fontId="1" fillId="2" borderId="2" xfId="0" applyFont="1" applyFill="1" applyBorder="1"/>
    <xf numFmtId="0" fontId="1" fillId="6" borderId="2" xfId="0" applyFont="1" applyFill="1" applyBorder="1"/>
    <xf numFmtId="0" fontId="1" fillId="6" borderId="3" xfId="0" applyFont="1" applyFill="1" applyBorder="1"/>
    <xf numFmtId="0" fontId="0" fillId="0" borderId="9" xfId="0" applyBorder="1"/>
    <xf numFmtId="164" fontId="0" fillId="3" borderId="4" xfId="0" applyNumberFormat="1" applyFont="1" applyFill="1" applyBorder="1"/>
    <xf numFmtId="164" fontId="0" fillId="0" borderId="4" xfId="0" applyNumberFormat="1" applyFont="1" applyBorder="1"/>
    <xf numFmtId="0" fontId="0" fillId="0" borderId="10" xfId="0" applyBorder="1"/>
    <xf numFmtId="0" fontId="0" fillId="0" borderId="1" xfId="0" applyBorder="1"/>
    <xf numFmtId="164" fontId="0" fillId="3" borderId="1" xfId="0" applyNumberFormat="1" applyFont="1" applyFill="1" applyBorder="1"/>
    <xf numFmtId="164" fontId="0" fillId="3" borderId="5" xfId="0" applyNumberFormat="1" applyFont="1" applyFill="1" applyBorder="1"/>
    <xf numFmtId="0" fontId="0" fillId="7" borderId="10" xfId="0" applyFill="1" applyBorder="1"/>
    <xf numFmtId="0" fontId="0" fillId="7" borderId="9" xfId="0" applyFill="1" applyBorder="1"/>
    <xf numFmtId="0" fontId="0" fillId="7" borderId="1" xfId="0" applyFill="1" applyBorder="1"/>
    <xf numFmtId="0" fontId="0" fillId="7" borderId="0" xfId="0" applyFill="1" applyBorder="1"/>
    <xf numFmtId="0" fontId="0" fillId="0" borderId="0" xfId="0" applyFill="1" applyBorder="1"/>
    <xf numFmtId="0" fontId="6" fillId="0" borderId="0" xfId="1" applyFont="1" applyFill="1" applyBorder="1" applyAlignment="1">
      <alignment vertical="center" wrapText="1"/>
    </xf>
    <xf numFmtId="164" fontId="7" fillId="0" borderId="0" xfId="0" applyNumberFormat="1" applyFont="1" applyFill="1" applyBorder="1"/>
    <xf numFmtId="164" fontId="0" fillId="0" borderId="0" xfId="0" applyNumberFormat="1" applyFont="1" applyFill="1" applyBorder="1"/>
    <xf numFmtId="0" fontId="3" fillId="0" borderId="0" xfId="0" applyFont="1" applyFill="1" applyAlignment="1">
      <alignment horizontal="left" vertical="top" wrapText="1"/>
    </xf>
    <xf numFmtId="164" fontId="2" fillId="0" borderId="0" xfId="0" applyNumberFormat="1" applyFont="1" applyFill="1" applyBorder="1" applyAlignment="1">
      <alignment horizontal="center" vertical="top" wrapText="1"/>
    </xf>
    <xf numFmtId="0" fontId="0" fillId="0" borderId="0" xfId="0" applyFill="1"/>
    <xf numFmtId="0" fontId="1" fillId="0" borderId="0" xfId="0" applyFont="1" applyFill="1" applyBorder="1"/>
    <xf numFmtId="164" fontId="7" fillId="7" borderId="0" xfId="0" applyNumberFormat="1" applyFont="1" applyFill="1" applyBorder="1"/>
    <xf numFmtId="164" fontId="0" fillId="7" borderId="0" xfId="0" applyNumberFormat="1" applyFont="1" applyFill="1" applyBorder="1"/>
    <xf numFmtId="0" fontId="1" fillId="6" borderId="16" xfId="0" applyFont="1" applyFill="1" applyBorder="1"/>
    <xf numFmtId="0" fontId="6" fillId="7" borderId="2" xfId="1" applyFont="1" applyFill="1" applyBorder="1" applyAlignment="1">
      <alignment vertical="center" wrapText="1"/>
    </xf>
    <xf numFmtId="164" fontId="0" fillId="3" borderId="2" xfId="0" applyNumberFormat="1" applyFont="1" applyFill="1" applyBorder="1"/>
    <xf numFmtId="0" fontId="0" fillId="7" borderId="8" xfId="0" applyFill="1" applyBorder="1"/>
    <xf numFmtId="0" fontId="3" fillId="0" borderId="0" xfId="0" applyFont="1" applyFill="1" applyBorder="1" applyAlignment="1">
      <alignment vertical="top" wrapText="1"/>
    </xf>
    <xf numFmtId="0" fontId="3" fillId="0" borderId="0" xfId="0" applyFont="1" applyFill="1" applyBorder="1" applyAlignment="1">
      <alignment horizontal="right" vertical="top" wrapText="1"/>
    </xf>
    <xf numFmtId="0" fontId="8" fillId="0" borderId="0" xfId="0" applyFont="1" applyFill="1" applyBorder="1" applyAlignment="1">
      <alignment vertical="top" wrapText="1"/>
    </xf>
    <xf numFmtId="0" fontId="8" fillId="0" borderId="0" xfId="0" applyFont="1" applyFill="1" applyBorder="1" applyAlignment="1">
      <alignment horizontal="right" vertical="top" wrapText="1"/>
    </xf>
    <xf numFmtId="0" fontId="2" fillId="0" borderId="0" xfId="0" applyFont="1" applyFill="1" applyBorder="1" applyAlignment="1">
      <alignment vertical="top" wrapText="1"/>
    </xf>
    <xf numFmtId="0" fontId="2" fillId="0" borderId="0" xfId="0" applyFont="1" applyFill="1" applyBorder="1" applyAlignment="1">
      <alignment horizontal="right" vertical="top" wrapText="1"/>
    </xf>
    <xf numFmtId="0" fontId="0" fillId="0" borderId="9" xfId="0" applyFill="1" applyBorder="1"/>
    <xf numFmtId="0" fontId="30" fillId="4" borderId="0" xfId="0" applyFont="1" applyFill="1" applyAlignment="1">
      <alignment vertical="top" wrapText="1"/>
    </xf>
    <xf numFmtId="0" fontId="32" fillId="5" borderId="0" xfId="0" applyFont="1" applyFill="1" applyAlignment="1">
      <alignment vertical="top" wrapText="1"/>
    </xf>
    <xf numFmtId="0" fontId="2" fillId="4" borderId="0" xfId="0" applyFont="1" applyFill="1" applyAlignment="1">
      <alignment vertical="top" wrapText="1"/>
    </xf>
    <xf numFmtId="0" fontId="2" fillId="4" borderId="0" xfId="0" applyFont="1" applyFill="1" applyAlignment="1">
      <alignment horizontal="right" vertical="top" wrapText="1"/>
    </xf>
    <xf numFmtId="0" fontId="2" fillId="5" borderId="0" xfId="0" applyFont="1" applyFill="1" applyAlignment="1">
      <alignment vertical="top" wrapText="1"/>
    </xf>
    <xf numFmtId="0" fontId="2" fillId="5" borderId="0" xfId="0" applyFont="1" applyFill="1" applyAlignment="1">
      <alignment horizontal="right" vertical="top" wrapText="1"/>
    </xf>
    <xf numFmtId="0" fontId="32" fillId="4" borderId="0" xfId="0" applyFont="1" applyFill="1" applyAlignment="1">
      <alignment vertical="top" wrapText="1"/>
    </xf>
    <xf numFmtId="0" fontId="33" fillId="2" borderId="0" xfId="0" applyFont="1" applyFill="1" applyAlignment="1">
      <alignment vertical="top" wrapText="1"/>
    </xf>
    <xf numFmtId="0" fontId="0" fillId="0" borderId="0" xfId="0" applyAlignment="1">
      <alignment vertical="top"/>
    </xf>
    <xf numFmtId="0" fontId="29" fillId="0" borderId="0" xfId="0" applyFont="1" applyAlignment="1">
      <alignment vertical="top"/>
    </xf>
    <xf numFmtId="0" fontId="30" fillId="0" borderId="0" xfId="0" applyFont="1" applyFill="1" applyBorder="1" applyAlignment="1">
      <alignment vertical="top" wrapText="1"/>
    </xf>
    <xf numFmtId="0" fontId="30" fillId="0" borderId="0" xfId="0" applyFont="1" applyFill="1" applyBorder="1" applyAlignment="1">
      <alignment horizontal="right" vertical="top" wrapText="1"/>
    </xf>
    <xf numFmtId="0" fontId="29" fillId="0" borderId="0" xfId="0" applyFont="1"/>
    <xf numFmtId="0" fontId="31" fillId="4" borderId="0" xfId="0" applyFont="1" applyFill="1" applyAlignment="1">
      <alignment vertical="top" wrapText="1"/>
    </xf>
    <xf numFmtId="0" fontId="2" fillId="5" borderId="0" xfId="0" applyFont="1" applyFill="1" applyAlignment="1">
      <alignment horizontal="center" vertical="top" wrapText="1"/>
    </xf>
    <xf numFmtId="0" fontId="2" fillId="4" borderId="0" xfId="0" applyFont="1" applyFill="1" applyAlignment="1">
      <alignment horizontal="center" vertical="top" wrapText="1"/>
    </xf>
    <xf numFmtId="0" fontId="30" fillId="5" borderId="0" xfId="0" applyFont="1" applyFill="1" applyAlignment="1">
      <alignment vertical="top" wrapText="1"/>
    </xf>
    <xf numFmtId="0" fontId="30" fillId="4" borderId="0" xfId="0" applyFont="1" applyFill="1" applyAlignment="1">
      <alignment horizontal="right" vertical="top" wrapText="1"/>
    </xf>
    <xf numFmtId="0" fontId="30" fillId="4" borderId="0" xfId="0" applyFont="1" applyFill="1" applyAlignment="1">
      <alignment horizontal="center" vertical="top" wrapText="1"/>
    </xf>
    <xf numFmtId="0" fontId="30" fillId="5" borderId="0" xfId="0" applyFont="1" applyFill="1" applyAlignment="1">
      <alignment horizontal="right" vertical="top" wrapText="1"/>
    </xf>
    <xf numFmtId="0" fontId="33" fillId="2" borderId="0" xfId="0" applyFont="1" applyFill="1" applyAlignment="1">
      <alignment horizontal="center" vertical="top" wrapText="1"/>
    </xf>
    <xf numFmtId="0" fontId="33" fillId="2" borderId="0" xfId="0" applyFont="1" applyFill="1" applyAlignment="1">
      <alignment horizontal="right" vertical="top" wrapText="1"/>
    </xf>
    <xf numFmtId="0" fontId="0" fillId="7" borderId="2" xfId="0" applyFill="1" applyBorder="1"/>
    <xf numFmtId="164" fontId="7" fillId="3" borderId="2" xfId="0" applyNumberFormat="1" applyFont="1" applyFill="1" applyBorder="1"/>
    <xf numFmtId="0" fontId="0" fillId="0" borderId="4" xfId="0" applyBorder="1"/>
    <xf numFmtId="0" fontId="0" fillId="3" borderId="3" xfId="0" applyNumberFormat="1" applyFont="1" applyFill="1" applyBorder="1"/>
    <xf numFmtId="0" fontId="0" fillId="0" borderId="4" xfId="0" applyNumberFormat="1" applyFont="1" applyFill="1" applyBorder="1"/>
    <xf numFmtId="0" fontId="0" fillId="3" borderId="4" xfId="0" applyNumberFormat="1" applyFont="1" applyFill="1" applyBorder="1"/>
    <xf numFmtId="0" fontId="0" fillId="0" borderId="4" xfId="0" applyNumberFormat="1" applyFont="1" applyBorder="1"/>
    <xf numFmtId="0" fontId="0" fillId="7" borderId="4" xfId="0" applyNumberFormat="1" applyFont="1" applyFill="1" applyBorder="1"/>
    <xf numFmtId="0" fontId="0" fillId="3" borderId="5" xfId="0" applyNumberFormat="1" applyFont="1" applyFill="1" applyBorder="1"/>
    <xf numFmtId="0" fontId="0" fillId="7" borderId="4" xfId="0" applyNumberFormat="1" applyFill="1" applyBorder="1"/>
    <xf numFmtId="0" fontId="0" fillId="0" borderId="4" xfId="0" applyNumberFormat="1" applyFill="1" applyBorder="1"/>
    <xf numFmtId="0" fontId="6" fillId="0" borderId="1" xfId="1" applyFont="1" applyFill="1" applyBorder="1" applyAlignment="1">
      <alignment vertical="center" wrapText="1"/>
    </xf>
    <xf numFmtId="0" fontId="6" fillId="7" borderId="3" xfId="1" applyFont="1" applyFill="1" applyBorder="1" applyAlignment="1">
      <alignment vertical="center" wrapText="1"/>
    </xf>
    <xf numFmtId="0" fontId="6" fillId="0" borderId="4" xfId="1" applyFont="1" applyBorder="1" applyAlignment="1">
      <alignment vertical="center" wrapText="1"/>
    </xf>
    <xf numFmtId="0" fontId="6" fillId="7" borderId="4" xfId="1" applyFont="1" applyFill="1" applyBorder="1" applyAlignment="1">
      <alignment vertical="center" wrapText="1"/>
    </xf>
    <xf numFmtId="0" fontId="0" fillId="0" borderId="5" xfId="0" applyBorder="1"/>
    <xf numFmtId="0" fontId="0" fillId="7" borderId="4" xfId="0" applyFill="1" applyBorder="1"/>
    <xf numFmtId="0" fontId="1" fillId="6" borderId="0" xfId="0" applyFont="1" applyFill="1" applyBorder="1"/>
    <xf numFmtId="0" fontId="0" fillId="0" borderId="0" xfId="0" applyNumberFormat="1"/>
    <xf numFmtId="165" fontId="0" fillId="3" borderId="4" xfId="0" applyNumberFormat="1" applyFont="1" applyFill="1" applyBorder="1"/>
    <xf numFmtId="165" fontId="0" fillId="0" borderId="4" xfId="0" applyNumberFormat="1" applyFont="1" applyBorder="1"/>
    <xf numFmtId="165" fontId="0" fillId="0" borderId="5" xfId="0" applyNumberFormat="1" applyFont="1" applyBorder="1"/>
    <xf numFmtId="0" fontId="34" fillId="9" borderId="12" xfId="0" applyFont="1" applyFill="1" applyBorder="1" applyAlignment="1">
      <alignment horizontal="center"/>
    </xf>
    <xf numFmtId="0" fontId="30" fillId="4" borderId="0" xfId="0" applyFont="1" applyFill="1" applyBorder="1" applyAlignment="1">
      <alignment horizontal="center" vertical="top" wrapText="1"/>
    </xf>
    <xf numFmtId="0" fontId="30" fillId="4" borderId="4" xfId="0" applyFont="1" applyFill="1" applyBorder="1" applyAlignment="1">
      <alignment horizontal="center" vertical="top" wrapText="1"/>
    </xf>
    <xf numFmtId="0" fontId="27" fillId="5" borderId="0" xfId="0" applyFont="1" applyFill="1" applyBorder="1" applyAlignment="1">
      <alignment horizontal="center" vertical="top" wrapText="1"/>
    </xf>
    <xf numFmtId="0" fontId="27" fillId="5" borderId="0" xfId="0" applyFont="1" applyFill="1" applyBorder="1" applyAlignment="1">
      <alignment horizontal="left" vertical="top" wrapText="1"/>
    </xf>
    <xf numFmtId="0" fontId="2" fillId="5" borderId="4" xfId="0" applyFont="1" applyFill="1" applyBorder="1" applyAlignment="1">
      <alignment horizontal="center" vertical="top" wrapText="1"/>
    </xf>
    <xf numFmtId="0" fontId="27" fillId="0" borderId="0" xfId="0" applyFont="1" applyBorder="1" applyAlignment="1">
      <alignment horizontal="center" vertical="top" wrapText="1"/>
    </xf>
    <xf numFmtId="0" fontId="27" fillId="0" borderId="0" xfId="0" applyFont="1" applyBorder="1" applyAlignment="1">
      <alignment horizontal="left" vertical="top" wrapText="1"/>
    </xf>
    <xf numFmtId="0" fontId="27" fillId="0" borderId="1" xfId="0" applyFont="1" applyBorder="1" applyAlignment="1">
      <alignment horizontal="center" vertical="top" wrapText="1"/>
    </xf>
    <xf numFmtId="0" fontId="27" fillId="0" borderId="1" xfId="0" applyFont="1" applyBorder="1" applyAlignment="1">
      <alignment horizontal="left" vertical="top" wrapText="1"/>
    </xf>
    <xf numFmtId="0" fontId="2" fillId="4" borderId="1" xfId="0" applyFont="1" applyFill="1" applyBorder="1" applyAlignment="1">
      <alignment vertical="top" wrapText="1"/>
    </xf>
    <xf numFmtId="0" fontId="26" fillId="4" borderId="10" xfId="0" applyFont="1" applyFill="1" applyBorder="1" applyAlignment="1">
      <alignment horizontal="center" vertical="top" wrapText="1"/>
    </xf>
    <xf numFmtId="0" fontId="26" fillId="4" borderId="1" xfId="0" applyFont="1" applyFill="1" applyBorder="1" applyAlignment="1">
      <alignment horizontal="center" vertical="top" wrapText="1"/>
    </xf>
    <xf numFmtId="0" fontId="33" fillId="9" borderId="12" xfId="0" applyFont="1" applyFill="1" applyBorder="1" applyAlignment="1">
      <alignment horizontal="center" wrapText="1"/>
    </xf>
    <xf numFmtId="0" fontId="27" fillId="5" borderId="9" xfId="0" applyFont="1" applyFill="1" applyBorder="1" applyAlignment="1">
      <alignment horizontal="center" vertical="top" wrapText="1"/>
    </xf>
    <xf numFmtId="0" fontId="27" fillId="0" borderId="9" xfId="0" applyFont="1" applyBorder="1" applyAlignment="1">
      <alignment horizontal="center" vertical="top" wrapText="1"/>
    </xf>
    <xf numFmtId="0" fontId="27" fillId="0" borderId="10" xfId="0" applyFont="1" applyBorder="1" applyAlignment="1">
      <alignment horizontal="center" vertical="top" wrapText="1"/>
    </xf>
    <xf numFmtId="0" fontId="34" fillId="9" borderId="17" xfId="0" applyFont="1" applyFill="1" applyBorder="1" applyAlignment="1">
      <alignment horizontal="center"/>
    </xf>
    <xf numFmtId="0" fontId="26" fillId="4" borderId="18" xfId="0" applyFont="1" applyFill="1" applyBorder="1" applyAlignment="1">
      <alignment horizontal="center" vertical="top" wrapText="1"/>
    </xf>
    <xf numFmtId="0" fontId="27" fillId="5" borderId="19" xfId="0" applyFont="1" applyFill="1" applyBorder="1" applyAlignment="1">
      <alignment vertical="top" wrapText="1"/>
    </xf>
    <xf numFmtId="0" fontId="26" fillId="4" borderId="21" xfId="0" applyFont="1" applyFill="1" applyBorder="1" applyAlignment="1">
      <alignment horizontal="center" vertical="top" wrapText="1"/>
    </xf>
    <xf numFmtId="0" fontId="30" fillId="4" borderId="19" xfId="0" applyFont="1" applyFill="1" applyBorder="1" applyAlignment="1">
      <alignment horizontal="center" vertical="top" wrapText="1"/>
    </xf>
    <xf numFmtId="0" fontId="2" fillId="5" borderId="22" xfId="0" applyFont="1" applyFill="1" applyBorder="1" applyAlignment="1">
      <alignment horizontal="center" vertical="top" wrapText="1"/>
    </xf>
    <xf numFmtId="0" fontId="2" fillId="5" borderId="19" xfId="0" applyFont="1" applyFill="1" applyBorder="1" applyAlignment="1">
      <alignment vertical="top" wrapText="1"/>
    </xf>
    <xf numFmtId="0" fontId="2" fillId="4" borderId="22" xfId="0" applyFont="1" applyFill="1" applyBorder="1" applyAlignment="1">
      <alignment horizontal="center" vertical="top" wrapText="1"/>
    </xf>
    <xf numFmtId="0" fontId="2" fillId="4" borderId="21" xfId="0" applyFont="1" applyFill="1" applyBorder="1" applyAlignment="1">
      <alignment horizontal="center" vertical="top" wrapText="1"/>
    </xf>
    <xf numFmtId="0" fontId="2" fillId="5" borderId="19" xfId="0" applyFont="1" applyFill="1" applyBorder="1" applyAlignment="1">
      <alignment horizontal="center" vertical="top" wrapText="1"/>
    </xf>
    <xf numFmtId="0" fontId="33" fillId="9" borderId="17" xfId="0" applyFont="1" applyFill="1" applyBorder="1" applyAlignment="1">
      <alignment horizontal="center" wrapText="1"/>
    </xf>
    <xf numFmtId="0" fontId="30" fillId="4" borderId="2" xfId="0" applyFont="1" applyFill="1" applyBorder="1" applyAlignment="1">
      <alignment horizontal="center" vertical="top" wrapText="1"/>
    </xf>
    <xf numFmtId="0" fontId="34" fillId="9" borderId="11" xfId="0" applyFont="1" applyFill="1" applyBorder="1" applyAlignment="1">
      <alignment horizontal="center"/>
    </xf>
    <xf numFmtId="0" fontId="27" fillId="5" borderId="22" xfId="0" applyFont="1" applyFill="1" applyBorder="1" applyAlignment="1">
      <alignment horizontal="center" vertical="top" wrapText="1"/>
    </xf>
    <xf numFmtId="0" fontId="27" fillId="0" borderId="22" xfId="0" applyFont="1" applyBorder="1" applyAlignment="1">
      <alignment horizontal="center" vertical="top" wrapText="1"/>
    </xf>
    <xf numFmtId="0" fontId="27" fillId="0" borderId="21" xfId="0" applyFont="1" applyBorder="1" applyAlignment="1">
      <alignment horizontal="center" vertical="top" wrapText="1"/>
    </xf>
    <xf numFmtId="0" fontId="2" fillId="5" borderId="19" xfId="0" applyFont="1" applyFill="1" applyBorder="1" applyAlignment="1">
      <alignment horizontal="left" vertical="top" wrapText="1"/>
    </xf>
    <xf numFmtId="0" fontId="30" fillId="4" borderId="23" xfId="0" applyFont="1" applyFill="1" applyBorder="1" applyAlignment="1">
      <alignment horizontal="center" vertical="top" wrapText="1"/>
    </xf>
    <xf numFmtId="0" fontId="27" fillId="5" borderId="0" xfId="0" applyFont="1" applyFill="1" applyBorder="1" applyAlignment="1">
      <alignment vertical="top" wrapText="1"/>
    </xf>
    <xf numFmtId="0" fontId="27" fillId="0" borderId="0" xfId="0" applyFont="1" applyBorder="1" applyAlignment="1">
      <alignment vertical="top" wrapText="1"/>
    </xf>
    <xf numFmtId="0" fontId="27" fillId="0" borderId="1" xfId="0" applyFont="1" applyBorder="1" applyAlignment="1">
      <alignment vertical="top" wrapText="1"/>
    </xf>
    <xf numFmtId="0" fontId="34" fillId="9" borderId="5" xfId="0" applyFont="1" applyFill="1" applyBorder="1" applyAlignment="1">
      <alignment horizontal="center"/>
    </xf>
    <xf numFmtId="165" fontId="0" fillId="3" borderId="0" xfId="0" applyNumberFormat="1" applyFont="1" applyFill="1" applyBorder="1"/>
    <xf numFmtId="165" fontId="0" fillId="0" borderId="0" xfId="0" applyNumberFormat="1" applyFont="1" applyBorder="1"/>
    <xf numFmtId="0" fontId="1" fillId="6" borderId="4" xfId="0" applyFont="1" applyFill="1" applyBorder="1"/>
    <xf numFmtId="165" fontId="0" fillId="0" borderId="1" xfId="0" applyNumberFormat="1" applyFont="1" applyBorder="1"/>
    <xf numFmtId="0" fontId="33" fillId="9" borderId="20" xfId="0" applyFont="1" applyFill="1" applyBorder="1" applyAlignment="1">
      <alignment horizontal="center" wrapText="1"/>
    </xf>
    <xf numFmtId="0" fontId="33" fillId="9" borderId="12" xfId="0" applyFont="1" applyFill="1" applyBorder="1" applyAlignment="1">
      <alignment horizontal="center" wrapText="1"/>
    </xf>
    <xf numFmtId="0" fontId="34" fillId="9" borderId="12" xfId="0" applyFont="1" applyFill="1" applyBorder="1" applyAlignment="1">
      <alignment horizontal="center"/>
    </xf>
    <xf numFmtId="0" fontId="34" fillId="9" borderId="20" xfId="0" applyFont="1" applyFill="1" applyBorder="1" applyAlignment="1">
      <alignment horizontal="center"/>
    </xf>
    <xf numFmtId="0" fontId="34" fillId="9" borderId="17" xfId="0" applyFont="1" applyFill="1" applyBorder="1" applyAlignment="1">
      <alignment horizontal="center"/>
    </xf>
    <xf numFmtId="0" fontId="8" fillId="8" borderId="9" xfId="0" applyFont="1" applyFill="1" applyBorder="1" applyAlignment="1">
      <alignment vertical="top" wrapText="1"/>
    </xf>
    <xf numFmtId="0" fontId="8" fillId="8" borderId="0" xfId="0" applyFont="1" applyFill="1" applyBorder="1" applyAlignment="1">
      <alignment vertical="top" wrapText="1"/>
    </xf>
    <xf numFmtId="0" fontId="8" fillId="8" borderId="4" xfId="0" applyFont="1" applyFill="1" applyBorder="1" applyAlignment="1">
      <alignment vertical="top" wrapText="1"/>
    </xf>
    <xf numFmtId="0" fontId="8" fillId="8" borderId="8" xfId="0" applyFont="1" applyFill="1" applyBorder="1" applyAlignment="1">
      <alignment vertical="top" wrapText="1"/>
    </xf>
    <xf numFmtId="0" fontId="8" fillId="8" borderId="2" xfId="0" applyFont="1" applyFill="1" applyBorder="1" applyAlignment="1">
      <alignment vertical="top" wrapText="1"/>
    </xf>
    <xf numFmtId="0" fontId="8" fillId="8" borderId="3" xfId="0" applyFont="1" applyFill="1" applyBorder="1" applyAlignment="1">
      <alignment vertical="top" wrapText="1"/>
    </xf>
    <xf numFmtId="0" fontId="32" fillId="5" borderId="0" xfId="0" applyFont="1" applyFill="1" applyAlignment="1">
      <alignment vertical="top" wrapText="1"/>
    </xf>
    <xf numFmtId="0" fontId="32" fillId="4" borderId="0" xfId="0" applyFont="1" applyFill="1" applyAlignment="1">
      <alignment vertical="top" wrapText="1"/>
    </xf>
  </cellXfs>
  <cellStyles count="2">
    <cellStyle name="Lien hypertexte"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47</xdr:row>
      <xdr:rowOff>0</xdr:rowOff>
    </xdr:from>
    <xdr:to>
      <xdr:col>0</xdr:col>
      <xdr:colOff>7620000</xdr:colOff>
      <xdr:row>73</xdr:row>
      <xdr:rowOff>161925</xdr:rowOff>
    </xdr:to>
    <xdr:pic>
      <xdr:nvPicPr>
        <xdr:cNvPr id="3" name="Image 2" descr="Génasi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287450"/>
          <a:ext cx="7620000" cy="5114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11</xdr:row>
      <xdr:rowOff>0</xdr:rowOff>
    </xdr:from>
    <xdr:to>
      <xdr:col>0</xdr:col>
      <xdr:colOff>3390900</xdr:colOff>
      <xdr:row>37</xdr:row>
      <xdr:rowOff>44223</xdr:rowOff>
    </xdr:to>
    <xdr:pic>
      <xdr:nvPicPr>
        <xdr:cNvPr id="2" name="Image 1" descr="Moin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277100"/>
          <a:ext cx="3390900" cy="5000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aidedd.org/regles/races/tieffelin/" TargetMode="External"/><Relationship Id="rId3" Type="http://schemas.openxmlformats.org/officeDocument/2006/relationships/hyperlink" Target="https://www.aidedd.org/regles/races/humain/" TargetMode="External"/><Relationship Id="rId7" Type="http://schemas.openxmlformats.org/officeDocument/2006/relationships/hyperlink" Target="https://www.aidedd.org/regles/races/gnome/" TargetMode="External"/><Relationship Id="rId12" Type="http://schemas.openxmlformats.org/officeDocument/2006/relationships/hyperlink" Target="https://www.aidedd.org/regles/races/demi-elfe/" TargetMode="External"/><Relationship Id="rId2" Type="http://schemas.openxmlformats.org/officeDocument/2006/relationships/hyperlink" Target="https://www.aidedd.org/regles/races/halfelin/" TargetMode="External"/><Relationship Id="rId1" Type="http://schemas.openxmlformats.org/officeDocument/2006/relationships/hyperlink" Target="https://www.aidedd.org/regles/races/elfe/" TargetMode="External"/><Relationship Id="rId6" Type="http://schemas.openxmlformats.org/officeDocument/2006/relationships/hyperlink" Target="https://www.aidedd.org/regles/races/drakeide/" TargetMode="External"/><Relationship Id="rId11" Type="http://schemas.openxmlformats.org/officeDocument/2006/relationships/hyperlink" Target="https://www.aidedd.org/regles/races/goliath/" TargetMode="External"/><Relationship Id="rId5" Type="http://schemas.openxmlformats.org/officeDocument/2006/relationships/hyperlink" Target="https://www.aidedd.org/regles/races/demi-orque/" TargetMode="External"/><Relationship Id="rId10" Type="http://schemas.openxmlformats.org/officeDocument/2006/relationships/hyperlink" Target="https://www.aidedd.org/regles/races/genasis/" TargetMode="External"/><Relationship Id="rId4" Type="http://schemas.openxmlformats.org/officeDocument/2006/relationships/hyperlink" Target="https://www.aidedd.org/regles/races/nain/" TargetMode="External"/><Relationship Id="rId9" Type="http://schemas.openxmlformats.org/officeDocument/2006/relationships/hyperlink" Target="https://www.aidedd.org/regles/races/aarakocra/"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aidedd.org/regles/races/demi-orque/" TargetMode="External"/><Relationship Id="rId13" Type="http://schemas.openxmlformats.org/officeDocument/2006/relationships/hyperlink" Target="https://www.aidedd.org/regles/races/goliath/" TargetMode="External"/><Relationship Id="rId3" Type="http://schemas.openxmlformats.org/officeDocument/2006/relationships/hyperlink" Target="https://www.aidedd.org/regles/races/gnome/" TargetMode="External"/><Relationship Id="rId7" Type="http://schemas.openxmlformats.org/officeDocument/2006/relationships/hyperlink" Target="https://www.aidedd.org/regles/races/humain/" TargetMode="External"/><Relationship Id="rId12" Type="http://schemas.openxmlformats.org/officeDocument/2006/relationships/hyperlink" Target="https://www.aidedd.org/regles/races/demi-elfe/" TargetMode="External"/><Relationship Id="rId2" Type="http://schemas.openxmlformats.org/officeDocument/2006/relationships/hyperlink" Target="https://www.aidedd.org/regles/races/nain/" TargetMode="External"/><Relationship Id="rId1" Type="http://schemas.openxmlformats.org/officeDocument/2006/relationships/hyperlink" Target="https://www.aidedd.org/regles/races/elfe/" TargetMode="External"/><Relationship Id="rId6" Type="http://schemas.openxmlformats.org/officeDocument/2006/relationships/hyperlink" Target="https://www.aidedd.org/regles/races/halfelin/" TargetMode="External"/><Relationship Id="rId11" Type="http://schemas.openxmlformats.org/officeDocument/2006/relationships/hyperlink" Target="https://www.aidedd.org/regles/races/aarakocra/" TargetMode="External"/><Relationship Id="rId5" Type="http://schemas.openxmlformats.org/officeDocument/2006/relationships/hyperlink" Target="https://www.aidedd.org/regles/races/halfelin/" TargetMode="External"/><Relationship Id="rId10" Type="http://schemas.openxmlformats.org/officeDocument/2006/relationships/hyperlink" Target="https://www.aidedd.org/regles/races/tieffelin/" TargetMode="External"/><Relationship Id="rId4" Type="http://schemas.openxmlformats.org/officeDocument/2006/relationships/hyperlink" Target="https://www.aidedd.org/regles/races/genasis/" TargetMode="External"/><Relationship Id="rId9" Type="http://schemas.openxmlformats.org/officeDocument/2006/relationships/hyperlink" Target="https://www.aidedd.org/regles/races/drakeide/" TargetMode="External"/><Relationship Id="rId1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aidedd.org/regles/classes/moine/" TargetMode="External"/><Relationship Id="rId13" Type="http://schemas.openxmlformats.org/officeDocument/2006/relationships/printerSettings" Target="../printerSettings/printerSettings2.bin"/><Relationship Id="rId3" Type="http://schemas.openxmlformats.org/officeDocument/2006/relationships/hyperlink" Target="https://www.aidedd.org/regles/classes/clerc/" TargetMode="External"/><Relationship Id="rId7" Type="http://schemas.openxmlformats.org/officeDocument/2006/relationships/hyperlink" Target="https://www.aidedd.org/regles/classes/magicien/" TargetMode="External"/><Relationship Id="rId12" Type="http://schemas.openxmlformats.org/officeDocument/2006/relationships/hyperlink" Target="https://www.aidedd.org/regles/classes/rodeur/" TargetMode="External"/><Relationship Id="rId2" Type="http://schemas.openxmlformats.org/officeDocument/2006/relationships/hyperlink" Target="https://www.aidedd.org/regles/classes/barde/" TargetMode="External"/><Relationship Id="rId1" Type="http://schemas.openxmlformats.org/officeDocument/2006/relationships/hyperlink" Target="https://www.aidedd.org/regles/classes/barbare/" TargetMode="External"/><Relationship Id="rId6" Type="http://schemas.openxmlformats.org/officeDocument/2006/relationships/hyperlink" Target="https://www.aidedd.org/regles/classes/guerrier/" TargetMode="External"/><Relationship Id="rId11" Type="http://schemas.openxmlformats.org/officeDocument/2006/relationships/hyperlink" Target="https://www.aidedd.org/regles/classes/sorcier/" TargetMode="External"/><Relationship Id="rId5" Type="http://schemas.openxmlformats.org/officeDocument/2006/relationships/hyperlink" Target="https://www.aidedd.org/regles/classes/ensorceleur/" TargetMode="External"/><Relationship Id="rId10" Type="http://schemas.openxmlformats.org/officeDocument/2006/relationships/hyperlink" Target="https://www.aidedd.org/regles/classes/roublard/" TargetMode="External"/><Relationship Id="rId4" Type="http://schemas.openxmlformats.org/officeDocument/2006/relationships/hyperlink" Target="https://www.aidedd.org/regles/classes/druide/" TargetMode="External"/><Relationship Id="rId9" Type="http://schemas.openxmlformats.org/officeDocument/2006/relationships/hyperlink" Target="https://www.aidedd.org/regles/classes/paladin/"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workbookViewId="0">
      <selection activeCell="H14" sqref="H14"/>
    </sheetView>
  </sheetViews>
  <sheetFormatPr baseColWidth="10" defaultColWidth="9.140625" defaultRowHeight="15"/>
  <cols>
    <col min="2" max="2" width="23.85546875" style="18" customWidth="1"/>
    <col min="3" max="3" width="18.140625" customWidth="1"/>
    <col min="4" max="4" width="5.7109375" style="106" customWidth="1"/>
    <col min="5" max="5" width="48.140625" customWidth="1"/>
    <col min="8" max="8" width="65.42578125" customWidth="1"/>
  </cols>
  <sheetData>
    <row r="1" spans="1:8" ht="16.5" customHeight="1">
      <c r="A1" s="2" t="s">
        <v>0</v>
      </c>
      <c r="B1" s="11" t="s">
        <v>1</v>
      </c>
      <c r="C1" s="1" t="s">
        <v>2</v>
      </c>
      <c r="D1" s="104"/>
    </row>
    <row r="2" spans="1:8">
      <c r="A2" s="3">
        <v>1</v>
      </c>
      <c r="B2" s="12">
        <v>0</v>
      </c>
      <c r="C2" s="7">
        <v>2</v>
      </c>
      <c r="D2" s="105"/>
      <c r="E2" t="str">
        <f>""""&amp;A2&amp;""": {
  ""Level"": "&amp;A2&amp;",
  ""XP"" : "&amp;B2&amp;",
  ""MasteryBonus"": "&amp;C2&amp;"
  },"</f>
        <v>"1": {
  "Level": 1,
  "XP" : 0,
  "MasteryBonus": 2
  },</v>
      </c>
    </row>
    <row r="3" spans="1:8">
      <c r="A3" s="4">
        <v>2</v>
      </c>
      <c r="B3" s="13">
        <v>300</v>
      </c>
      <c r="C3" s="8">
        <v>2</v>
      </c>
      <c r="D3" s="105"/>
      <c r="E3" t="str">
        <f t="shared" ref="E3:E21" si="0">""""&amp;A3&amp;""": {
  ""Level"": "&amp;A3&amp;",
  ""XP"" : "&amp;B3&amp;",
  ""MasteryBonus"": "&amp;C3&amp;"
  },"</f>
        <v>"2": {
  "Level": 2,
  "XP" : 300,
  "MasteryBonus": 2
  },</v>
      </c>
    </row>
    <row r="4" spans="1:8">
      <c r="A4" s="5">
        <v>3</v>
      </c>
      <c r="B4" s="14">
        <v>900</v>
      </c>
      <c r="C4" s="9">
        <v>2</v>
      </c>
      <c r="D4" s="105"/>
      <c r="E4" t="str">
        <f t="shared" si="0"/>
        <v>"3": {
  "Level": 3,
  "XP" : 900,
  "MasteryBonus": 2
  },</v>
      </c>
    </row>
    <row r="5" spans="1:8" ht="15.75">
      <c r="A5" s="4">
        <v>4</v>
      </c>
      <c r="B5" s="15">
        <v>2700</v>
      </c>
      <c r="C5" s="8">
        <v>2</v>
      </c>
      <c r="D5" s="105"/>
      <c r="E5" t="str">
        <f t="shared" si="0"/>
        <v>"4": {
  "Level": 4,
  "XP" : 2700,
  "MasteryBonus": 2
  },</v>
      </c>
      <c r="H5" s="19"/>
    </row>
    <row r="6" spans="1:8">
      <c r="A6" s="5">
        <v>5</v>
      </c>
      <c r="B6" s="16">
        <v>6500</v>
      </c>
      <c r="C6" s="9">
        <v>3</v>
      </c>
      <c r="D6" s="105"/>
      <c r="E6" t="str">
        <f t="shared" si="0"/>
        <v>"5": {
  "Level": 5,
  "XP" : 6500,
  "MasteryBonus": 3
  },</v>
      </c>
    </row>
    <row r="7" spans="1:8">
      <c r="A7" s="4">
        <v>6</v>
      </c>
      <c r="B7" s="15">
        <v>14000</v>
      </c>
      <c r="C7" s="8">
        <v>3</v>
      </c>
      <c r="D7" s="105"/>
      <c r="E7" t="str">
        <f t="shared" si="0"/>
        <v>"6": {
  "Level": 6,
  "XP" : 14000,
  "MasteryBonus": 3
  },</v>
      </c>
    </row>
    <row r="8" spans="1:8">
      <c r="A8" s="5">
        <v>7</v>
      </c>
      <c r="B8" s="16">
        <v>23000</v>
      </c>
      <c r="C8" s="9">
        <v>3</v>
      </c>
      <c r="D8" s="105"/>
      <c r="E8" t="str">
        <f t="shared" si="0"/>
        <v>"7": {
  "Level": 7,
  "XP" : 23000,
  "MasteryBonus": 3
  },</v>
      </c>
    </row>
    <row r="9" spans="1:8">
      <c r="A9" s="4">
        <v>8</v>
      </c>
      <c r="B9" s="15">
        <v>34000</v>
      </c>
      <c r="C9" s="8">
        <v>3</v>
      </c>
      <c r="D9" s="105"/>
      <c r="E9" t="str">
        <f t="shared" si="0"/>
        <v>"8": {
  "Level": 8,
  "XP" : 34000,
  "MasteryBonus": 3
  },</v>
      </c>
    </row>
    <row r="10" spans="1:8">
      <c r="A10" s="5">
        <v>9</v>
      </c>
      <c r="B10" s="16">
        <v>48000</v>
      </c>
      <c r="C10" s="9">
        <v>4</v>
      </c>
      <c r="D10" s="105"/>
      <c r="E10" t="str">
        <f t="shared" si="0"/>
        <v>"9": {
  "Level": 9,
  "XP" : 48000,
  "MasteryBonus": 4
  },</v>
      </c>
    </row>
    <row r="11" spans="1:8">
      <c r="A11" s="4">
        <v>10</v>
      </c>
      <c r="B11" s="15">
        <v>64000</v>
      </c>
      <c r="C11" s="8">
        <v>4</v>
      </c>
      <c r="D11" s="105"/>
      <c r="E11" t="str">
        <f t="shared" si="0"/>
        <v>"10": {
  "Level": 10,
  "XP" : 64000,
  "MasteryBonus": 4
  },</v>
      </c>
    </row>
    <row r="12" spans="1:8">
      <c r="A12" s="5">
        <v>11</v>
      </c>
      <c r="B12" s="16">
        <v>85000</v>
      </c>
      <c r="C12" s="9">
        <v>4</v>
      </c>
      <c r="D12" s="105"/>
      <c r="E12" t="str">
        <f t="shared" si="0"/>
        <v>"11": {
  "Level": 11,
  "XP" : 85000,
  "MasteryBonus": 4
  },</v>
      </c>
    </row>
    <row r="13" spans="1:8">
      <c r="A13" s="4">
        <v>12</v>
      </c>
      <c r="B13" s="15">
        <v>100000</v>
      </c>
      <c r="C13" s="8">
        <v>4</v>
      </c>
      <c r="D13" s="105"/>
      <c r="E13" t="str">
        <f t="shared" si="0"/>
        <v>"12": {
  "Level": 12,
  "XP" : 100000,
  "MasteryBonus": 4
  },</v>
      </c>
    </row>
    <row r="14" spans="1:8">
      <c r="A14" s="5">
        <v>13</v>
      </c>
      <c r="B14" s="16">
        <v>120000</v>
      </c>
      <c r="C14" s="9">
        <v>5</v>
      </c>
      <c r="D14" s="105"/>
      <c r="E14" t="str">
        <f t="shared" si="0"/>
        <v>"13": {
  "Level": 13,
  "XP" : 120000,
  "MasteryBonus": 5
  },</v>
      </c>
    </row>
    <row r="15" spans="1:8">
      <c r="A15" s="4">
        <v>14</v>
      </c>
      <c r="B15" s="15">
        <v>140000</v>
      </c>
      <c r="C15" s="8">
        <v>5</v>
      </c>
      <c r="D15" s="105"/>
      <c r="E15" t="str">
        <f t="shared" si="0"/>
        <v>"14": {
  "Level": 14,
  "XP" : 140000,
  "MasteryBonus": 5
  },</v>
      </c>
    </row>
    <row r="16" spans="1:8">
      <c r="A16" s="5">
        <v>15</v>
      </c>
      <c r="B16" s="16">
        <v>165000</v>
      </c>
      <c r="C16" s="9">
        <v>5</v>
      </c>
      <c r="D16" s="105"/>
      <c r="E16" t="str">
        <f t="shared" si="0"/>
        <v>"15": {
  "Level": 15,
  "XP" : 165000,
  "MasteryBonus": 5
  },</v>
      </c>
    </row>
    <row r="17" spans="1:5">
      <c r="A17" s="4">
        <v>16</v>
      </c>
      <c r="B17" s="15">
        <v>195000</v>
      </c>
      <c r="C17" s="8">
        <v>5</v>
      </c>
      <c r="D17" s="105"/>
      <c r="E17" t="str">
        <f t="shared" si="0"/>
        <v>"16": {
  "Level": 16,
  "XP" : 195000,
  "MasteryBonus": 5
  },</v>
      </c>
    </row>
    <row r="18" spans="1:5">
      <c r="A18" s="5">
        <v>17</v>
      </c>
      <c r="B18" s="16">
        <v>225000</v>
      </c>
      <c r="C18" s="9">
        <v>6</v>
      </c>
      <c r="D18" s="105"/>
      <c r="E18" t="str">
        <f t="shared" si="0"/>
        <v>"17": {
  "Level": 17,
  "XP" : 225000,
  "MasteryBonus": 6
  },</v>
      </c>
    </row>
    <row r="19" spans="1:5">
      <c r="A19" s="4">
        <v>18</v>
      </c>
      <c r="B19" s="15">
        <v>265000</v>
      </c>
      <c r="C19" s="8">
        <v>6</v>
      </c>
      <c r="D19" s="105"/>
      <c r="E19" t="str">
        <f t="shared" si="0"/>
        <v>"18": {
  "Level": 18,
  "XP" : 265000,
  "MasteryBonus": 6
  },</v>
      </c>
    </row>
    <row r="20" spans="1:5">
      <c r="A20" s="5">
        <v>19</v>
      </c>
      <c r="B20" s="16">
        <v>305000</v>
      </c>
      <c r="C20" s="9">
        <v>6</v>
      </c>
      <c r="D20" s="105"/>
      <c r="E20" t="str">
        <f t="shared" si="0"/>
        <v>"19": {
  "Level": 19,
  "XP" : 305000,
  "MasteryBonus": 6
  },</v>
      </c>
    </row>
    <row r="21" spans="1:5">
      <c r="A21" s="6">
        <v>20</v>
      </c>
      <c r="B21" s="17">
        <v>355000</v>
      </c>
      <c r="C21" s="10">
        <v>6</v>
      </c>
      <c r="D21" s="105"/>
      <c r="E21" t="str">
        <f t="shared" si="0"/>
        <v>"20": {
  "Level": 20,
  "XP" : 355000,
  "MasteryBonus": 6
  },</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F2" sqref="F2:H8"/>
    </sheetView>
  </sheetViews>
  <sheetFormatPr baseColWidth="10" defaultRowHeight="15"/>
  <cols>
    <col min="4" max="4" width="21" customWidth="1"/>
  </cols>
  <sheetData>
    <row r="1" spans="1:8">
      <c r="A1" s="128" t="s">
        <v>907</v>
      </c>
      <c r="B1" s="128" t="s">
        <v>908</v>
      </c>
      <c r="C1" s="128" t="s">
        <v>447</v>
      </c>
      <c r="D1" s="141" t="s">
        <v>926</v>
      </c>
    </row>
    <row r="2" spans="1:8">
      <c r="A2" s="125" t="s">
        <v>909</v>
      </c>
      <c r="B2" s="126" t="s">
        <v>608</v>
      </c>
      <c r="C2" s="135" t="s">
        <v>910</v>
      </c>
      <c r="D2" s="126" t="s">
        <v>911</v>
      </c>
      <c r="F2" s="119">
        <f>LEFT(B2,LEN(B2)-3)*IF(RIGHT(B2,2)="po",100,IF(RIGHT(B2,2)="pa",10,1))</f>
        <v>800</v>
      </c>
      <c r="G2" s="119">
        <f>IF(RIGHT(D2,2)="kg",LEFT(D2,LEN(D2)-3)*1000,LEFT(D2,LEN(D2)-2))</f>
        <v>210000</v>
      </c>
      <c r="H2" t="str">
        <f>""""&amp;A2&amp;""": {
 ""Name"" : """&amp;A2&amp;""",
 ""Speed"": "&amp;LEFT(C2,LEN(C2)-2)&amp;",
 ""ChargeCapacity"" : "&amp;G2&amp;",
 ""Price"" : "&amp;F2&amp;"
  },"</f>
        <v>"Âne ou mule": {
 "Name" : "Âne ou mule",
 "Speed": 12,
 "ChargeCapacity" : 210000,
 "Price" : 800
  },</v>
      </c>
    </row>
    <row r="3" spans="1:8">
      <c r="A3" s="123" t="s">
        <v>912</v>
      </c>
      <c r="B3" s="124" t="s">
        <v>81</v>
      </c>
      <c r="C3" s="136" t="s">
        <v>913</v>
      </c>
      <c r="D3" s="124" t="s">
        <v>914</v>
      </c>
      <c r="F3" s="119">
        <f t="shared" ref="F3:F8" si="0">LEFT(B3,LEN(B3)-3)*IF(RIGHT(B3,2)="po",100,IF(RIGHT(B3,2)="pa",10,1))</f>
        <v>5000</v>
      </c>
      <c r="G3" s="119">
        <f t="shared" ref="G3:G8" si="1">IF(RIGHT(D3,2)="kg",LEFT(D3,LEN(D3)-3)*1000,LEFT(D3,LEN(D3)-2))</f>
        <v>240000</v>
      </c>
      <c r="H3" t="str">
        <f t="shared" ref="H3:H8" si="2">""""&amp;A3&amp;""": {
 ""Name"" : """&amp;A3&amp;""",
 ""Speed"": "&amp;LEFT(C3,LEN(C3)-2)&amp;",
 ""ChargeCapacity"" : "&amp;G3&amp;",
 ""Price"" : "&amp;F3&amp;"
  },"</f>
        <v>"Chameau": {
 "Name" : "Chameau",
 "Speed": 15,
 "ChargeCapacity" : 240000,
 "Price" : 5000
  },</v>
      </c>
    </row>
    <row r="4" spans="1:8" ht="25.5">
      <c r="A4" s="125" t="s">
        <v>915</v>
      </c>
      <c r="B4" s="126" t="s">
        <v>519</v>
      </c>
      <c r="C4" s="135" t="s">
        <v>916</v>
      </c>
      <c r="D4" s="126" t="s">
        <v>917</v>
      </c>
      <c r="F4" s="119">
        <f t="shared" si="0"/>
        <v>40000</v>
      </c>
      <c r="G4" s="119">
        <f t="shared" si="1"/>
        <v>270000</v>
      </c>
      <c r="H4" t="str">
        <f t="shared" si="2"/>
        <v>"Cheval de guerre": {
 "Name" : "Cheval de guerre",
 "Speed": 18,
 "ChargeCapacity" : 270000,
 "Price" : 40000
  },</v>
      </c>
    </row>
    <row r="5" spans="1:8" ht="25.5">
      <c r="A5" s="123" t="s">
        <v>918</v>
      </c>
      <c r="B5" s="124" t="s">
        <v>114</v>
      </c>
      <c r="C5" s="136" t="s">
        <v>916</v>
      </c>
      <c r="D5" s="124" t="s">
        <v>914</v>
      </c>
      <c r="F5" s="119">
        <f t="shared" si="0"/>
        <v>7500</v>
      </c>
      <c r="G5" s="119">
        <f t="shared" si="1"/>
        <v>240000</v>
      </c>
      <c r="H5" t="str">
        <f t="shared" si="2"/>
        <v>"Cheval de selle": {
 "Name" : "Cheval de selle",
 "Speed": 18,
 "ChargeCapacity" : 240000,
 "Price" : 7500
  },</v>
      </c>
    </row>
    <row r="6" spans="1:8" ht="25.5">
      <c r="A6" s="125" t="s">
        <v>919</v>
      </c>
      <c r="B6" s="126" t="s">
        <v>81</v>
      </c>
      <c r="C6" s="135" t="s">
        <v>910</v>
      </c>
      <c r="D6" s="126" t="s">
        <v>917</v>
      </c>
      <c r="F6" s="119">
        <f t="shared" si="0"/>
        <v>5000</v>
      </c>
      <c r="G6" s="119">
        <f t="shared" si="1"/>
        <v>270000</v>
      </c>
      <c r="H6" t="str">
        <f t="shared" si="2"/>
        <v>"Cheval de trait": {
 "Name" : "Cheval de trait",
 "Speed": 12,
 "ChargeCapacity" : 270000,
 "Price" : 5000
  },</v>
      </c>
    </row>
    <row r="7" spans="1:8">
      <c r="A7" s="123" t="s">
        <v>920</v>
      </c>
      <c r="B7" s="124" t="s">
        <v>536</v>
      </c>
      <c r="C7" s="136" t="s">
        <v>910</v>
      </c>
      <c r="D7" s="124" t="s">
        <v>921</v>
      </c>
      <c r="F7" s="119">
        <f t="shared" si="0"/>
        <v>20000</v>
      </c>
      <c r="G7" s="119">
        <f t="shared" si="1"/>
        <v>660000</v>
      </c>
      <c r="H7" t="str">
        <f t="shared" si="2"/>
        <v>"Éléphant": {
 "Name" : "Éléphant",
 "Speed": 12,
 "ChargeCapacity" : 660000,
 "Price" : 20000
  },</v>
      </c>
    </row>
    <row r="8" spans="1:8">
      <c r="A8" s="125" t="s">
        <v>922</v>
      </c>
      <c r="B8" s="126" t="s">
        <v>61</v>
      </c>
      <c r="C8" s="135" t="s">
        <v>910</v>
      </c>
      <c r="D8" s="126" t="s">
        <v>923</v>
      </c>
      <c r="F8" s="119">
        <f t="shared" si="0"/>
        <v>2500</v>
      </c>
      <c r="G8" s="119">
        <f t="shared" si="1"/>
        <v>95000</v>
      </c>
      <c r="H8" t="str">
        <f t="shared" si="2"/>
        <v>"Molosse": {
 "Name" : "Molosse",
 "Speed": 12,
 "ChargeCapacity" : 95000,
 "Price" : 2500
  },</v>
      </c>
    </row>
    <row r="9" spans="1:8">
      <c r="A9" s="123" t="s">
        <v>924</v>
      </c>
      <c r="B9" s="124" t="s">
        <v>95</v>
      </c>
      <c r="C9" s="136" t="s">
        <v>910</v>
      </c>
      <c r="D9" s="124" t="s">
        <v>925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F2" sqref="F2"/>
    </sheetView>
  </sheetViews>
  <sheetFormatPr baseColWidth="10" defaultRowHeight="15"/>
  <sheetData>
    <row r="1" spans="1:8">
      <c r="A1" s="128" t="s">
        <v>927</v>
      </c>
      <c r="B1" s="128" t="s">
        <v>15</v>
      </c>
      <c r="C1" s="128" t="s">
        <v>908</v>
      </c>
      <c r="D1" s="128" t="s">
        <v>447</v>
      </c>
    </row>
    <row r="2" spans="1:8">
      <c r="A2" s="125" t="s">
        <v>928</v>
      </c>
      <c r="B2" s="125" t="s">
        <v>929</v>
      </c>
      <c r="C2" s="126" t="s">
        <v>81</v>
      </c>
      <c r="D2" s="126" t="s">
        <v>930</v>
      </c>
      <c r="F2" s="119">
        <f>LEFT(C2,LEN(C2)-3)*IF(RIGHT(C2,2)="po",100,IF(RIGHT(C2,2)="pa",10,1))</f>
        <v>5000</v>
      </c>
      <c r="G2" s="119">
        <f>IF(RIGHT(D2,4)="km/h",LEFT(D2,LEN(D2)-5)*1000,LEFT(D2,LEN(D2)-2))</f>
        <v>2250</v>
      </c>
      <c r="H2" t="str">
        <f>""""&amp;A2&amp;""": {
 ""Name"" : """&amp;A2&amp;""",
 ""OV"" : """&amp;B2&amp;""",
 ""Speed"": """&amp;D2&amp;""",
 ""Price"" : "&amp;F2&amp;"
  },"</f>
        <v>"Barque": {
 "Name" : "Barque",
 "OV" : "Rowboat",
 "Speed": "2,25 km/h",
 "Price" : 5000
  },</v>
      </c>
    </row>
    <row r="3" spans="1:8" ht="25.5">
      <c r="A3" s="123" t="s">
        <v>931</v>
      </c>
      <c r="B3" s="123" t="s">
        <v>932</v>
      </c>
      <c r="C3" s="124" t="s">
        <v>933</v>
      </c>
      <c r="D3" s="124" t="s">
        <v>934</v>
      </c>
      <c r="F3" s="119">
        <f t="shared" ref="F3:F7" si="0">LEFT(C3,LEN(C3)-3)*IF(RIGHT(C3,2)="po",100,IF(RIGHT(C3,2)="pa",10,1))</f>
        <v>300000</v>
      </c>
      <c r="G3" s="119">
        <f t="shared" ref="G3:G7" si="1">IF(RIGHT(D3,4)="km/h",LEFT(D3,LEN(D3)-5)*1000,LEFT(D3,LEN(D3)-2))</f>
        <v>1500</v>
      </c>
      <c r="H3" t="str">
        <f t="shared" ref="H3:H7" si="2">""""&amp;A3&amp;""": {
 ""Name"" : """&amp;A3&amp;""",
 ""OV"" : """&amp;B3&amp;""",
 ""Speed"": """&amp;D3&amp;""",
 ""Price"" : "&amp;F3&amp;"
  },"</f>
        <v>"Bateau à fond plat": {
 "Name" : "Bateau à fond plat",
 "OV" : "Keelboat",
 "Speed": "1,5 km/h",
 "Price" : 300000
  },</v>
      </c>
    </row>
    <row r="4" spans="1:8" ht="25.5">
      <c r="A4" s="125" t="s">
        <v>935</v>
      </c>
      <c r="B4" s="125" t="s">
        <v>936</v>
      </c>
      <c r="C4" s="126" t="s">
        <v>937</v>
      </c>
      <c r="D4" s="126" t="s">
        <v>938</v>
      </c>
      <c r="F4" s="119">
        <f t="shared" si="0"/>
        <v>1000000</v>
      </c>
      <c r="G4" s="119">
        <f t="shared" si="1"/>
        <v>3000</v>
      </c>
      <c r="H4" t="str">
        <f t="shared" si="2"/>
        <v>"Bateau à voiles": {
 "Name" : "Bateau à voiles",
 "OV" : "Sailing ship",
 "Speed": "3 km/h",
 "Price" : 1000000
  },</v>
      </c>
    </row>
    <row r="5" spans="1:8">
      <c r="A5" s="123" t="s">
        <v>939</v>
      </c>
      <c r="B5" s="123" t="s">
        <v>940</v>
      </c>
      <c r="C5" s="124" t="s">
        <v>937</v>
      </c>
      <c r="D5" s="124" t="s">
        <v>941</v>
      </c>
      <c r="F5" s="119">
        <f t="shared" si="0"/>
        <v>1000000</v>
      </c>
      <c r="G5" s="119">
        <f t="shared" si="1"/>
        <v>4500</v>
      </c>
      <c r="H5" t="str">
        <f t="shared" si="2"/>
        <v>"Drakkar": {
 "Name" : "Drakkar",
 "OV" : "Longship",
 "Speed": "4,5 km/h",
 "Price" : 1000000
  },</v>
      </c>
    </row>
    <row r="6" spans="1:8">
      <c r="A6" s="125" t="s">
        <v>942</v>
      </c>
      <c r="B6" s="125" t="s">
        <v>943</v>
      </c>
      <c r="C6" s="126" t="s">
        <v>944</v>
      </c>
      <c r="D6" s="126" t="s">
        <v>945</v>
      </c>
      <c r="F6" s="119">
        <f t="shared" si="0"/>
        <v>3000000</v>
      </c>
      <c r="G6" s="119">
        <f t="shared" si="1"/>
        <v>6000</v>
      </c>
      <c r="H6" t="str">
        <f t="shared" si="2"/>
        <v>"Galère": {
 "Name" : "Galère",
 "OV" : "Galley",
 "Speed": "6 km/h",
 "Price" : 3000000
  },</v>
      </c>
    </row>
    <row r="7" spans="1:8" ht="25.5">
      <c r="A7" s="123" t="s">
        <v>946</v>
      </c>
      <c r="B7" s="123" t="s">
        <v>947</v>
      </c>
      <c r="C7" s="124" t="s">
        <v>948</v>
      </c>
      <c r="D7" s="124" t="s">
        <v>949</v>
      </c>
      <c r="F7" s="119">
        <f t="shared" si="0"/>
        <v>2500000</v>
      </c>
      <c r="G7" s="119">
        <f t="shared" si="1"/>
        <v>3750</v>
      </c>
      <c r="H7" t="str">
        <f t="shared" si="2"/>
        <v>"Navire de guerre": {
 "Name" : "Navire de guerre",
 "OV" : "Warship",
 "Speed": "3,75 km/h",
 "Price" : 2500000
  },</v>
      </c>
    </row>
    <row r="8" spans="1:8">
      <c r="F8" s="119"/>
      <c r="G8" s="11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E2" sqref="E2"/>
    </sheetView>
  </sheetViews>
  <sheetFormatPr baseColWidth="10" defaultRowHeight="15"/>
  <cols>
    <col min="2" max="2" width="37.42578125" customWidth="1"/>
  </cols>
  <sheetData>
    <row r="1" spans="1:5">
      <c r="A1" s="128" t="s">
        <v>908</v>
      </c>
      <c r="B1" s="128" t="s">
        <v>950</v>
      </c>
    </row>
    <row r="2" spans="1:5">
      <c r="A2" s="126" t="s">
        <v>664</v>
      </c>
      <c r="B2" s="125" t="s">
        <v>951</v>
      </c>
      <c r="D2" s="119">
        <f>LEFT(A2,LEN(A2)-3)*IF(RIGHT(A2,2)="po",100,IF(RIGHT(A2,2)="pa",10,1))</f>
        <v>1</v>
      </c>
      <c r="E2" t="str">
        <f>""""&amp;B2&amp;""": {
 ""Name"" : """&amp;B2&amp;""",
 ""Price"" : "&amp;D2&amp;"
  },"</f>
        <v>"500 g de blé": {
 "Name" : "500 g de blé",
 "Price" : 1
  },</v>
      </c>
    </row>
    <row r="3" spans="1:5">
      <c r="A3" s="124" t="s">
        <v>696</v>
      </c>
      <c r="B3" s="123" t="s">
        <v>952</v>
      </c>
      <c r="D3" s="119">
        <f t="shared" ref="D3:D14" si="0">LEFT(A3,LEN(A3)-3)*IF(RIGHT(A3,2)="po",100,IF(RIGHT(A3,2)="pa",10,1))</f>
        <v>2</v>
      </c>
      <c r="E3" t="str">
        <f t="shared" ref="E3:E14" si="1">""""&amp;B3&amp;""": {
 ""Name"" : """&amp;B3&amp;""",
 ""Price"" : "&amp;D3&amp;"
  },"</f>
        <v>"500 g de farine ou 1 poulet": {
 "Name" : "500 g de farine ou 1 poulet",
 "Price" : 2
  },</v>
      </c>
    </row>
    <row r="4" spans="1:5">
      <c r="A4" s="126" t="s">
        <v>67</v>
      </c>
      <c r="B4" s="125" t="s">
        <v>953</v>
      </c>
      <c r="D4" s="119">
        <f t="shared" si="0"/>
        <v>5</v>
      </c>
      <c r="E4" t="str">
        <f t="shared" si="1"/>
        <v>"500 g de sel": {
 "Name" : "500 g de sel",
 "Price" : 5
  },</v>
      </c>
    </row>
    <row r="5" spans="1:5">
      <c r="A5" s="124" t="s">
        <v>34</v>
      </c>
      <c r="B5" s="123" t="s">
        <v>954</v>
      </c>
      <c r="D5" s="119">
        <f t="shared" si="0"/>
        <v>10</v>
      </c>
      <c r="E5" t="str">
        <f t="shared" si="1"/>
        <v>"500 g de fer ou 1 m² de toile": {
 "Name" : "500 g de fer ou 1 m² de toile",
 "Price" : 10
  },</v>
      </c>
    </row>
    <row r="6" spans="1:5">
      <c r="A6" s="126" t="s">
        <v>42</v>
      </c>
      <c r="B6" s="125" t="s">
        <v>955</v>
      </c>
      <c r="D6" s="119">
        <f t="shared" si="0"/>
        <v>50</v>
      </c>
      <c r="E6" t="str">
        <f t="shared" si="1"/>
        <v>"500 g de cuivre ou 1 m² de tissu en coton": {
 "Name" : "500 g de cuivre ou 1 m² de tissu en coton",
 "Price" : 50
  },</v>
      </c>
    </row>
    <row r="7" spans="1:5">
      <c r="A7" s="124" t="s">
        <v>46</v>
      </c>
      <c r="B7" s="123" t="s">
        <v>956</v>
      </c>
      <c r="D7" s="119">
        <f t="shared" si="0"/>
        <v>100</v>
      </c>
      <c r="E7" t="str">
        <f t="shared" si="1"/>
        <v>"500 g de gingembre ou 1 chèvre": {
 "Name" : "500 g de gingembre ou 1 chèvre",
 "Price" : 100
  },</v>
      </c>
    </row>
    <row r="8" spans="1:5" ht="25.5">
      <c r="A8" s="126" t="s">
        <v>29</v>
      </c>
      <c r="B8" s="125" t="s">
        <v>957</v>
      </c>
      <c r="D8" s="119">
        <f t="shared" si="0"/>
        <v>200</v>
      </c>
      <c r="E8" t="str">
        <f t="shared" si="1"/>
        <v>"500 g de cannelle ou de poivre, ou 1 mouton": {
 "Name" : "500 g de cannelle ou de poivre, ou 1 mouton",
 "Price" : 200
  },</v>
      </c>
    </row>
    <row r="9" spans="1:5" ht="18" customHeight="1">
      <c r="A9" s="124" t="s">
        <v>555</v>
      </c>
      <c r="B9" s="123" t="s">
        <v>958</v>
      </c>
      <c r="D9" s="119">
        <f t="shared" si="0"/>
        <v>300</v>
      </c>
      <c r="E9" t="str">
        <f t="shared" si="1"/>
        <v>"500 g de clous de girofle ou 1 cochon": {
 "Name" : "500 g de clous de girofle ou 1 cochon",
 "Price" : 300
  },</v>
      </c>
    </row>
    <row r="10" spans="1:5">
      <c r="A10" s="126" t="s">
        <v>38</v>
      </c>
      <c r="B10" s="125" t="s">
        <v>959</v>
      </c>
      <c r="D10" s="119">
        <f t="shared" si="0"/>
        <v>500</v>
      </c>
      <c r="E10" t="str">
        <f t="shared" si="1"/>
        <v>"500 g d'argent ou 1 m² de lin": {
 "Name" : "500 g d'argent ou 1 m² de lin",
 "Price" : 500
  },</v>
      </c>
    </row>
    <row r="11" spans="1:5">
      <c r="A11" s="124" t="s">
        <v>84</v>
      </c>
      <c r="B11" s="123" t="s">
        <v>960</v>
      </c>
      <c r="D11" s="119">
        <f t="shared" si="0"/>
        <v>1000</v>
      </c>
      <c r="E11" t="str">
        <f t="shared" si="1"/>
        <v>"1 m² de soie ou 1 vache": {
 "Name" : "1 m² de soie ou 1 vache",
 "Price" : 1000
  },</v>
      </c>
    </row>
    <row r="12" spans="1:5">
      <c r="A12" s="126" t="s">
        <v>87</v>
      </c>
      <c r="B12" s="125" t="s">
        <v>961</v>
      </c>
      <c r="D12" s="119">
        <f t="shared" si="0"/>
        <v>1500</v>
      </c>
      <c r="E12" t="str">
        <f t="shared" si="1"/>
        <v>"500 g de safran ou 1 boeuf": {
 "Name" : "500 g de safran ou 1 boeuf",
 "Price" : 1500
  },</v>
      </c>
    </row>
    <row r="13" spans="1:5">
      <c r="A13" s="124" t="s">
        <v>81</v>
      </c>
      <c r="B13" s="123" t="s">
        <v>962</v>
      </c>
      <c r="D13" s="119">
        <f t="shared" si="0"/>
        <v>5000</v>
      </c>
      <c r="E13" t="str">
        <f t="shared" si="1"/>
        <v>"500 g d'or": {
 "Name" : "500 g d'or",
 "Price" : 5000
  },</v>
      </c>
    </row>
    <row r="14" spans="1:5">
      <c r="A14" s="126" t="s">
        <v>963</v>
      </c>
      <c r="B14" s="125" t="s">
        <v>964</v>
      </c>
      <c r="D14" s="119">
        <f t="shared" si="0"/>
        <v>50000</v>
      </c>
      <c r="E14" t="str">
        <f t="shared" si="1"/>
        <v>"500 g de platine": {
 "Name" : "500 g de platine",
 "Price" : 50000
  },</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topLeftCell="A4" workbookViewId="0">
      <selection activeCell="F24" sqref="F24:F30"/>
    </sheetView>
  </sheetViews>
  <sheetFormatPr baseColWidth="10" defaultRowHeight="15"/>
  <cols>
    <col min="1" max="1" width="20.140625" customWidth="1"/>
  </cols>
  <sheetData>
    <row r="1" spans="1:6">
      <c r="A1" s="128" t="s">
        <v>548</v>
      </c>
      <c r="B1" s="142" t="s">
        <v>18</v>
      </c>
    </row>
    <row r="2" spans="1:6">
      <c r="A2" s="123" t="s">
        <v>988</v>
      </c>
      <c r="B2" s="124" t="s">
        <v>965</v>
      </c>
      <c r="D2" t="s">
        <v>971</v>
      </c>
      <c r="E2" s="119">
        <f>LEFT(B2,LEN(B2)-3)*IF(RIGHT(B2,2)="po",100,IF(RIGHT(B2,2)="pa",10,1))</f>
        <v>7</v>
      </c>
      <c r="F2" t="str">
        <f>""""&amp;RIGHT(A2,LEN(A2)-2)&amp;""": {
 ""Name"" : """&amp;RIGHT(A2,LEN(A2)-2)&amp;""",
 ""Category"": """&amp;D2&amp;""",
 ""Price"" : "&amp;E2&amp;"
  },"</f>
        <v>"Auberge Sordide": {
 "Name" : "Auberge Sordide",
 "Category": "HOSTEL",
 "Price" : 7
  },</v>
      </c>
    </row>
    <row r="3" spans="1:6">
      <c r="A3" s="125" t="s">
        <v>989</v>
      </c>
      <c r="B3" s="126" t="s">
        <v>34</v>
      </c>
      <c r="D3" t="s">
        <v>971</v>
      </c>
      <c r="E3" s="119">
        <f t="shared" ref="E3:E21" si="0">LEFT(B3,LEN(B3)-3)*IF(RIGHT(B3,2)="po",100,IF(RIGHT(B3,2)="pa",10,1))</f>
        <v>10</v>
      </c>
      <c r="F3" t="str">
        <f t="shared" ref="F3:F21" si="1">""""&amp;RIGHT(A3,LEN(A3)-2)&amp;""": {
 ""Name"" : """&amp;RIGHT(A3,LEN(A3)-2)&amp;""",
 ""Category"": """&amp;D3&amp;""",
 ""Price"" : "&amp;E3&amp;"
  },"</f>
        <v>"Auberge Pauvre": {
 "Name" : "Auberge Pauvre",
 "Category": "HOSTEL",
 "Price" : 10
  },</v>
      </c>
    </row>
    <row r="4" spans="1:6">
      <c r="A4" s="123" t="s">
        <v>990</v>
      </c>
      <c r="B4" s="124" t="s">
        <v>42</v>
      </c>
      <c r="D4" t="s">
        <v>971</v>
      </c>
      <c r="E4" s="119">
        <f t="shared" si="0"/>
        <v>50</v>
      </c>
      <c r="F4" t="str">
        <f t="shared" si="1"/>
        <v>"Auberge Modeste": {
 "Name" : "Auberge Modeste",
 "Category": "HOSTEL",
 "Price" : 50
  },</v>
      </c>
    </row>
    <row r="5" spans="1:6">
      <c r="A5" s="125" t="s">
        <v>991</v>
      </c>
      <c r="B5" s="126" t="s">
        <v>966</v>
      </c>
      <c r="D5" t="s">
        <v>971</v>
      </c>
      <c r="E5" s="119">
        <f t="shared" si="0"/>
        <v>80</v>
      </c>
      <c r="F5" t="str">
        <f t="shared" si="1"/>
        <v>"Auberge Confortable": {
 "Name" : "Auberge Confortable",
 "Category": "HOSTEL",
 "Price" : 80
  },</v>
      </c>
    </row>
    <row r="6" spans="1:6">
      <c r="A6" s="123" t="s">
        <v>992</v>
      </c>
      <c r="B6" s="124" t="s">
        <v>29</v>
      </c>
      <c r="D6" t="s">
        <v>971</v>
      </c>
      <c r="E6" s="119">
        <f t="shared" si="0"/>
        <v>200</v>
      </c>
      <c r="F6" t="str">
        <f t="shared" si="1"/>
        <v>"Auberge Riche": {
 "Name" : "Auberge Riche",
 "Category": "HOSTEL",
 "Price" : 200
  },</v>
      </c>
    </row>
    <row r="7" spans="1:6" ht="25.5">
      <c r="A7" s="125" t="s">
        <v>993</v>
      </c>
      <c r="B7" s="126" t="s">
        <v>656</v>
      </c>
      <c r="D7" t="s">
        <v>971</v>
      </c>
      <c r="E7" s="119">
        <f t="shared" si="0"/>
        <v>400</v>
      </c>
      <c r="F7" t="str">
        <f t="shared" si="1"/>
        <v>"Auberge Aristocratique": {
 "Name" : "Auberge Aristocratique",
 "Category": "HOSTEL",
 "Price" : 400
  },</v>
      </c>
    </row>
    <row r="8" spans="1:6">
      <c r="A8" s="125" t="s">
        <v>982</v>
      </c>
      <c r="B8" s="126" t="s">
        <v>967</v>
      </c>
      <c r="D8" t="s">
        <v>972</v>
      </c>
      <c r="E8" s="119">
        <f t="shared" si="0"/>
        <v>3</v>
      </c>
      <c r="F8" t="str">
        <f t="shared" si="1"/>
        <v>"Repas Sordide": {
 "Name" : "Repas Sordide",
 "Category": "MEAL",
 "Price" : 3
  },</v>
      </c>
    </row>
    <row r="9" spans="1:6">
      <c r="A9" s="123" t="s">
        <v>987</v>
      </c>
      <c r="B9" s="124" t="s">
        <v>968</v>
      </c>
      <c r="D9" t="s">
        <v>972</v>
      </c>
      <c r="E9" s="119">
        <f t="shared" si="0"/>
        <v>6</v>
      </c>
      <c r="F9" t="str">
        <f t="shared" si="1"/>
        <v>"Repas Pauvre": {
 "Name" : "Repas Pauvre",
 "Category": "MEAL",
 "Price" : 6
  },</v>
      </c>
    </row>
    <row r="10" spans="1:6">
      <c r="A10" s="125" t="s">
        <v>986</v>
      </c>
      <c r="B10" s="126" t="s">
        <v>969</v>
      </c>
      <c r="D10" t="s">
        <v>972</v>
      </c>
      <c r="E10" s="119">
        <f t="shared" si="0"/>
        <v>30</v>
      </c>
      <c r="F10" t="str">
        <f t="shared" si="1"/>
        <v>"Repas Modeste": {
 "Name" : "Repas Modeste",
 "Category": "MEAL",
 "Price" : 30
  },</v>
      </c>
    </row>
    <row r="11" spans="1:6">
      <c r="A11" s="123" t="s">
        <v>985</v>
      </c>
      <c r="B11" s="124" t="s">
        <v>42</v>
      </c>
      <c r="D11" t="s">
        <v>972</v>
      </c>
      <c r="E11" s="119">
        <f t="shared" si="0"/>
        <v>50</v>
      </c>
      <c r="F11" t="str">
        <f t="shared" si="1"/>
        <v>"Repas Confortable": {
 "Name" : "Repas Confortable",
 "Category": "MEAL",
 "Price" : 50
  },</v>
      </c>
    </row>
    <row r="12" spans="1:6">
      <c r="A12" s="125" t="s">
        <v>984</v>
      </c>
      <c r="B12" s="126" t="s">
        <v>966</v>
      </c>
      <c r="D12" t="s">
        <v>972</v>
      </c>
      <c r="E12" s="119">
        <f t="shared" si="0"/>
        <v>80</v>
      </c>
      <c r="F12" t="str">
        <f t="shared" si="1"/>
        <v>"Repas Riche": {
 "Name" : "Repas Riche",
 "Category": "MEAL",
 "Price" : 80
  },</v>
      </c>
    </row>
    <row r="13" spans="1:6">
      <c r="A13" s="123" t="s">
        <v>983</v>
      </c>
      <c r="B13" s="124" t="s">
        <v>29</v>
      </c>
      <c r="D13" t="s">
        <v>972</v>
      </c>
      <c r="E13" s="119">
        <f t="shared" si="0"/>
        <v>200</v>
      </c>
      <c r="F13" t="str">
        <f t="shared" si="1"/>
        <v>"Repas Aristocratique": {
 "Name" : "Repas Aristocratique",
 "Category": "MEAL",
 "Price" : 200
  },</v>
      </c>
    </row>
    <row r="14" spans="1:6" ht="25.5">
      <c r="A14" s="123" t="s">
        <v>973</v>
      </c>
      <c r="B14" s="124" t="s">
        <v>84</v>
      </c>
      <c r="D14" t="s">
        <v>972</v>
      </c>
      <c r="E14" s="119">
        <f t="shared" si="0"/>
        <v>1000</v>
      </c>
      <c r="F14" t="str">
        <f t="shared" si="1"/>
        <v>"Banquet (par personne)": {
 "Name" : "Banquet (par personne)",
 "Category": "MEAL",
 "Price" : 1000
  },</v>
      </c>
    </row>
    <row r="15" spans="1:6" ht="25.5">
      <c r="A15" s="125" t="s">
        <v>979</v>
      </c>
      <c r="B15" s="126" t="s">
        <v>969</v>
      </c>
      <c r="D15" t="s">
        <v>974</v>
      </c>
      <c r="E15" s="119">
        <f t="shared" si="0"/>
        <v>30</v>
      </c>
      <c r="F15" t="str">
        <f t="shared" si="1"/>
        <v>"Viande, gros morceau": {
 "Name" : "Viande, gros morceau",
 "Category": "FOOD",
 "Price" : 30
  },</v>
      </c>
    </row>
    <row r="16" spans="1:6" ht="25.5">
      <c r="A16" s="123" t="s">
        <v>978</v>
      </c>
      <c r="B16" s="124" t="s">
        <v>34</v>
      </c>
      <c r="D16" t="s">
        <v>974</v>
      </c>
      <c r="E16" s="119">
        <f t="shared" si="0"/>
        <v>10</v>
      </c>
      <c r="F16" t="str">
        <f t="shared" si="1"/>
        <v>"Fromage, gros morceau": {
 "Name" : "Fromage, gros morceau",
 "Category": "FOOD",
 "Price" : 10
  },</v>
      </c>
    </row>
    <row r="17" spans="1:6">
      <c r="A17" s="125" t="s">
        <v>977</v>
      </c>
      <c r="B17" s="126" t="s">
        <v>696</v>
      </c>
      <c r="D17" t="s">
        <v>974</v>
      </c>
      <c r="E17" s="119">
        <f t="shared" si="0"/>
        <v>2</v>
      </c>
      <c r="F17" t="str">
        <f t="shared" si="1"/>
        <v>"Pain, miche": {
 "Name" : "Pain, miche",
 "Category": "FOOD",
 "Price" : 2
  },</v>
      </c>
    </row>
    <row r="18" spans="1:6">
      <c r="A18" s="125" t="s">
        <v>976</v>
      </c>
      <c r="B18" s="126" t="s">
        <v>24</v>
      </c>
      <c r="D18" t="s">
        <v>975</v>
      </c>
      <c r="E18" s="119">
        <f t="shared" si="0"/>
        <v>20</v>
      </c>
      <c r="F18" t="str">
        <f t="shared" si="1"/>
        <v>"Vin Ordinaire (pichet)": {
 "Name" : "Vin Ordinaire (pichet)",
 "Category": "DRINK",
 "Price" : 20
  },</v>
      </c>
    </row>
    <row r="19" spans="1:6">
      <c r="A19" s="123" t="s">
        <v>970</v>
      </c>
      <c r="B19" s="123" t="s">
        <v>84</v>
      </c>
      <c r="D19" t="s">
        <v>975</v>
      </c>
      <c r="E19" s="119">
        <f t="shared" si="0"/>
        <v>1000</v>
      </c>
      <c r="F19" t="str">
        <f t="shared" si="1"/>
        <v>"Fin (bouteille)": {
 "Name" : "Fin (bouteille)",
 "Category": "DRINK",
 "Price" : 1000
  },</v>
      </c>
    </row>
    <row r="20" spans="1:6">
      <c r="A20" s="123" t="s">
        <v>980</v>
      </c>
      <c r="B20" s="124" t="s">
        <v>763</v>
      </c>
      <c r="D20" t="s">
        <v>975</v>
      </c>
      <c r="E20" s="119">
        <f t="shared" si="0"/>
        <v>4</v>
      </c>
      <c r="F20" t="str">
        <f t="shared" si="1"/>
        <v>"Chope de bière": {
 "Name" : "Chope de bière",
 "Category": "DRINK",
 "Price" : 4
  },</v>
      </c>
    </row>
    <row r="21" spans="1:6">
      <c r="A21" s="125" t="s">
        <v>981</v>
      </c>
      <c r="B21" s="126" t="s">
        <v>24</v>
      </c>
      <c r="D21" t="s">
        <v>975</v>
      </c>
      <c r="E21" s="119">
        <f t="shared" si="0"/>
        <v>20</v>
      </c>
      <c r="F21" t="str">
        <f t="shared" si="1"/>
        <v>"Cruche de bière": {
 "Name" : "Cruche de bière",
 "Category": "DRINK",
 "Price" : 20
  },</v>
      </c>
    </row>
    <row r="23" spans="1:6">
      <c r="A23" s="128" t="s">
        <v>1008</v>
      </c>
      <c r="B23" s="128" t="s">
        <v>18</v>
      </c>
    </row>
    <row r="24" spans="1:6">
      <c r="A24" s="123" t="s">
        <v>994</v>
      </c>
      <c r="B24" s="123" t="s">
        <v>995</v>
      </c>
      <c r="D24" t="s">
        <v>1003</v>
      </c>
      <c r="F24" t="str">
        <f>""""&amp;RIGHT(A24,LEN(A24)-2)&amp;""": {
 ""Name"" : """&amp;RIGHT(A24,LEN(A24)-2)&amp;""",
 ""Category"": """&amp;D24&amp;""",
 ""Price"" : """&amp;B24&amp;"""
  },"</f>
        <v>"Non qualifié": {
 "Name" : "Non qualifié",
 "Category": "HIRING",
 "Price" : "2 pa par jour"
  },</v>
      </c>
    </row>
    <row r="25" spans="1:6">
      <c r="A25" s="125" t="s">
        <v>996</v>
      </c>
      <c r="B25" s="125" t="s">
        <v>997</v>
      </c>
      <c r="D25" t="s">
        <v>1003</v>
      </c>
      <c r="F25" t="str">
        <f t="shared" ref="F25:F30" si="2">""""&amp;RIGHT(A25,LEN(A25)-2)&amp;""": {
 ""Name"" : """&amp;RIGHT(A25,LEN(A25)-2)&amp;""",
 ""Category"": """&amp;D25&amp;""",
 ""Price"" : """&amp;B25&amp;"""
  },"</f>
        <v>"Qualifié": {
 "Name" : "Qualifié",
 "Category": "HIRING",
 "Price" : "2 po par jour"
  },</v>
      </c>
    </row>
    <row r="26" spans="1:6" ht="25.5">
      <c r="A26" s="123" t="s">
        <v>1004</v>
      </c>
      <c r="B26" s="123" t="s">
        <v>998</v>
      </c>
      <c r="D26" t="s">
        <v>1003</v>
      </c>
      <c r="F26" t="str">
        <f t="shared" si="2"/>
        <v>"Messager": {
 "Name" : "Messager",
 "Category": "HIRING",
 "Price" : "2 pc par 1,5 kilomètre"
  },</v>
      </c>
    </row>
    <row r="27" spans="1:6" ht="25.5">
      <c r="A27" s="125" t="s">
        <v>1006</v>
      </c>
      <c r="B27" s="125" t="s">
        <v>664</v>
      </c>
      <c r="D27" t="s">
        <v>1005</v>
      </c>
      <c r="F27" t="str">
        <f t="shared" si="2"/>
        <v>"Péage routier ou porte": {
 "Name" : "Péage routier ou porte",
 "Category": "TRANSPORT",
 "Price" : "1 pc"
  },</v>
      </c>
    </row>
    <row r="28" spans="1:6">
      <c r="A28" s="125" t="s">
        <v>999</v>
      </c>
      <c r="B28" s="125" t="s">
        <v>664</v>
      </c>
      <c r="D28" t="s">
        <v>1005</v>
      </c>
      <c r="F28" t="str">
        <f t="shared" si="2"/>
        <v>"En ville": {
 "Name" : "En ville",
 "Category": "TRANSPORT",
 "Price" : "1 pc"
  },</v>
      </c>
    </row>
    <row r="29" spans="1:6" ht="25.5">
      <c r="A29" s="123" t="s">
        <v>1000</v>
      </c>
      <c r="B29" s="123" t="s">
        <v>1001</v>
      </c>
      <c r="D29" t="s">
        <v>1005</v>
      </c>
      <c r="F29" t="str">
        <f t="shared" si="2"/>
        <v>"Entre deux villes": {
 "Name" : "Entre deux villes",
 "Category": "TRANSPORT",
 "Price" : "3 pc par 1,5 kilomètre"
  },</v>
      </c>
    </row>
    <row r="30" spans="1:6" ht="25.5">
      <c r="A30" s="125" t="s">
        <v>1007</v>
      </c>
      <c r="B30" s="125" t="s">
        <v>1002</v>
      </c>
      <c r="D30" t="s">
        <v>1005</v>
      </c>
      <c r="F30" t="str">
        <f t="shared" si="2"/>
        <v>"Voyage en bateau": {
 "Name" : "Voyage en bateau",
 "Category": "TRANSPORT",
 "Price" : "1 pa par 1,5 kilomètre"
  },</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1"/>
  <sheetViews>
    <sheetView workbookViewId="0">
      <selection activeCell="B12" sqref="B12"/>
    </sheetView>
  </sheetViews>
  <sheetFormatPr baseColWidth="10" defaultRowHeight="15"/>
  <cols>
    <col min="2" max="2" width="104.5703125" customWidth="1"/>
  </cols>
  <sheetData>
    <row r="1" spans="1:4" ht="15" customHeight="1">
      <c r="A1" s="139" t="s">
        <v>1009</v>
      </c>
      <c r="B1" s="121" t="s">
        <v>1010</v>
      </c>
    </row>
    <row r="2" spans="1:4" ht="15" customHeight="1">
      <c r="A2" s="135">
        <v>1</v>
      </c>
      <c r="B2" s="125" t="s">
        <v>1011</v>
      </c>
      <c r="D2" t="str">
        <f>""""&amp;A2&amp;""": {
 ""d100"" : "&amp;A2&amp;",
 ""Trinket"" : """&amp;B2&amp;"""
  },"</f>
        <v>"1": {
 "d100" : 1,
 "Trinket" : "Une main de gobelin momifiée"
  },</v>
      </c>
    </row>
    <row r="3" spans="1:4" ht="15" customHeight="1">
      <c r="A3" s="136">
        <v>2</v>
      </c>
      <c r="B3" s="123" t="s">
        <v>1012</v>
      </c>
      <c r="D3" t="str">
        <f t="shared" ref="D3:D66" si="0">""""&amp;A3&amp;""": {
 ""d100"" : "&amp;A3&amp;",
 ""Trinket"" : """&amp;B3&amp;"""
  },"</f>
        <v>"2": {
 "d100" : 2,
 "Trinket" : "Un morceau de cristal qui brille faiblement au clair de lune"
  },</v>
      </c>
    </row>
    <row r="4" spans="1:4" ht="15" customHeight="1">
      <c r="A4" s="135">
        <v>3</v>
      </c>
      <c r="B4" s="125" t="s">
        <v>1013</v>
      </c>
      <c r="D4" t="str">
        <f t="shared" si="0"/>
        <v>"3": {
 "d100" : 3,
 "Trinket" : "Une pièce d'or d'une terre inconnue"
  },</v>
      </c>
    </row>
    <row r="5" spans="1:4" ht="15" customHeight="1">
      <c r="A5" s="136">
        <v>4</v>
      </c>
      <c r="B5" s="123" t="s">
        <v>1014</v>
      </c>
      <c r="D5" t="str">
        <f t="shared" si="0"/>
        <v>"4": {
 "d100" : 4,
 "Trinket" : "Un journal écrit dans une langue que vous ne connaissez pas"
  },</v>
      </c>
    </row>
    <row r="6" spans="1:4" ht="15" customHeight="1">
      <c r="A6" s="135">
        <v>5</v>
      </c>
      <c r="B6" s="125" t="s">
        <v>1015</v>
      </c>
      <c r="D6" t="str">
        <f t="shared" si="0"/>
        <v>"5": {
 "d100" : 5,
 "Trinket" : "Un anneau de cuivre qui ne ternit pas"
  },</v>
      </c>
    </row>
    <row r="7" spans="1:4" ht="15" customHeight="1">
      <c r="A7" s="136">
        <v>6</v>
      </c>
      <c r="B7" s="123" t="s">
        <v>1016</v>
      </c>
      <c r="D7" t="str">
        <f t="shared" si="0"/>
        <v>"6": {
 "d100" : 6,
 "Trinket" : "Une vieille pièce d'échecs en verre"
  },</v>
      </c>
    </row>
    <row r="8" spans="1:4" ht="14.25" customHeight="1">
      <c r="A8" s="135">
        <v>7</v>
      </c>
      <c r="B8" s="125" t="s">
        <v>1017</v>
      </c>
      <c r="D8" t="str">
        <f t="shared" si="0"/>
        <v>"7": {
 "d100" : 7,
 "Trinket" : "Une paire de dés en osselet, chacun portant le symbole d'un crâne sur la face qui montrerait normalement le 6"
  },</v>
      </c>
    </row>
    <row r="9" spans="1:4" ht="26.25" customHeight="1">
      <c r="A9" s="136">
        <v>8</v>
      </c>
      <c r="B9" s="123" t="s">
        <v>1018</v>
      </c>
      <c r="D9" t="str">
        <f t="shared" si="0"/>
        <v>"8": {
 "d100" : 8,
 "Trinket" : "Une petite idole représentant une créature cauchemardesque qui vous donne des rêves troublants quand vous dormez près d'elle"
  },</v>
      </c>
    </row>
    <row r="10" spans="1:4" ht="15" customHeight="1">
      <c r="A10" s="135">
        <v>9</v>
      </c>
      <c r="B10" s="125" t="s">
        <v>1019</v>
      </c>
      <c r="D10" t="str">
        <f t="shared" si="0"/>
        <v>"9": {
 "d100" : 9,
 "Trinket" : "Un collier en corde duquel pendent quatre doigts elfes momifiés"
  },</v>
      </c>
    </row>
    <row r="11" spans="1:4" ht="15" customHeight="1">
      <c r="A11" s="136">
        <v>10</v>
      </c>
      <c r="B11" s="123" t="s">
        <v>1020</v>
      </c>
      <c r="D11" t="str">
        <f t="shared" si="0"/>
        <v>"10": {
 "d100" : 10,
 "Trinket" : "L'acte d'une parcelle de terrain d'un domaine que vous ne connaissez pas"
  },</v>
      </c>
    </row>
    <row r="12" spans="1:4" ht="15" customHeight="1">
      <c r="A12" s="135">
        <v>11</v>
      </c>
      <c r="B12" s="125" t="s">
        <v>1021</v>
      </c>
      <c r="D12" t="str">
        <f t="shared" si="0"/>
        <v>"11": {
 "d100" : 11,
 "Trinket" : "Un bloc de 30 grammes d'un matériau inconnu"
  },</v>
      </c>
    </row>
    <row r="13" spans="1:4" ht="15" customHeight="1">
      <c r="A13" s="136">
        <v>12</v>
      </c>
      <c r="B13" s="123" t="s">
        <v>1022</v>
      </c>
      <c r="D13" t="str">
        <f t="shared" si="0"/>
        <v>"12": {
 "d100" : 12,
 "Trinket" : "Une petite poupée de chiffon piquée avec des aiguilles"
  },</v>
      </c>
    </row>
    <row r="14" spans="1:4" ht="15" customHeight="1">
      <c r="A14" s="135">
        <v>13</v>
      </c>
      <c r="B14" s="125" t="s">
        <v>1023</v>
      </c>
      <c r="D14" t="str">
        <f t="shared" si="0"/>
        <v>"13": {
 "d100" : 13,
 "Trinket" : "Une dent d'une bête inconnue"
  },</v>
      </c>
    </row>
    <row r="15" spans="1:4" ht="15" customHeight="1">
      <c r="A15" s="136">
        <v>14</v>
      </c>
      <c r="B15" s="123" t="s">
        <v>1024</v>
      </c>
      <c r="D15" t="str">
        <f t="shared" si="0"/>
        <v>"14": {
 "d100" : 14,
 "Trinket" : "Une énorme écaille, peut-être d'un dragon"
  },</v>
      </c>
    </row>
    <row r="16" spans="1:4" ht="15" customHeight="1">
      <c r="A16" s="135">
        <v>15</v>
      </c>
      <c r="B16" s="125" t="s">
        <v>1025</v>
      </c>
      <c r="D16" t="str">
        <f t="shared" si="0"/>
        <v>"15": {
 "d100" : 15,
 "Trinket" : "Une plume vert clair"
  },</v>
      </c>
    </row>
    <row r="17" spans="1:4" ht="15" customHeight="1">
      <c r="A17" s="136">
        <v>16</v>
      </c>
      <c r="B17" s="123" t="s">
        <v>1026</v>
      </c>
      <c r="D17" t="str">
        <f t="shared" si="0"/>
        <v>"16": {
 "d100" : 16,
 "Trinket" : "Une vieille carte de divination portant votre portrait"
  },</v>
      </c>
    </row>
    <row r="18" spans="1:4" ht="15" customHeight="1">
      <c r="A18" s="135">
        <v>17</v>
      </c>
      <c r="B18" s="125" t="s">
        <v>1027</v>
      </c>
      <c r="D18" t="str">
        <f t="shared" si="0"/>
        <v>"17": {
 "d100" : 17,
 "Trinket" : "Un orbe en verre rempli de fumée qui se déplace"
  },</v>
      </c>
    </row>
    <row r="19" spans="1:4" ht="15" customHeight="1">
      <c r="A19" s="136">
        <v>18</v>
      </c>
      <c r="B19" s="123" t="s">
        <v>1028</v>
      </c>
      <c r="D19" t="str">
        <f t="shared" si="0"/>
        <v>"18": {
 "d100" : 18,
 "Trinket" : "Un oeuf de 30 grammes avec une coque rouge vif"
  },</v>
      </c>
    </row>
    <row r="20" spans="1:4" ht="15" customHeight="1">
      <c r="A20" s="135">
        <v>19</v>
      </c>
      <c r="B20" s="125" t="s">
        <v>1029</v>
      </c>
      <c r="D20" t="str">
        <f t="shared" si="0"/>
        <v>"19": {
 "d100" : 19,
 "Trinket" : "Une pipe qui fait des bulles"
  },</v>
      </c>
    </row>
    <row r="21" spans="1:4" ht="15" customHeight="1">
      <c r="A21" s="136">
        <v>20</v>
      </c>
      <c r="B21" s="123" t="s">
        <v>1030</v>
      </c>
      <c r="D21" t="str">
        <f t="shared" si="0"/>
        <v>"20": {
 "d100" : 20,
 "Trinket" : "Un pot en verre contenant un morceau de chair bizarre qui flotte dans un liquide salé"
  },</v>
      </c>
    </row>
    <row r="22" spans="1:4" ht="15" customHeight="1">
      <c r="A22" s="135">
        <v>21</v>
      </c>
      <c r="B22" s="125" t="s">
        <v>1031</v>
      </c>
      <c r="D22" t="str">
        <f t="shared" si="0"/>
        <v>"21": {
 "d100" : 21,
 "Trinket" : "Une petite boîte à musique de gnome qui joue une chanson qui vous rappelle vaguement votre enfance"
  },</v>
      </c>
    </row>
    <row r="23" spans="1:4" ht="15" customHeight="1">
      <c r="A23" s="136">
        <v>22</v>
      </c>
      <c r="B23" s="123" t="s">
        <v>1032</v>
      </c>
      <c r="D23" t="str">
        <f t="shared" si="0"/>
        <v>"22": {
 "d100" : 22,
 "Trinket" : "Une petite statuette en bois d'un halfelin béat"
  },</v>
      </c>
    </row>
    <row r="24" spans="1:4" ht="15" customHeight="1">
      <c r="A24" s="135">
        <v>23</v>
      </c>
      <c r="B24" s="125" t="s">
        <v>1033</v>
      </c>
      <c r="D24" t="str">
        <f t="shared" si="0"/>
        <v>"23": {
 "d100" : 23,
 "Trinket" : "Un orbe en cuivre gravé de runes étranges"
  },</v>
      </c>
    </row>
    <row r="25" spans="1:4" ht="15" customHeight="1">
      <c r="A25" s="136">
        <v>24</v>
      </c>
      <c r="B25" s="123" t="s">
        <v>1034</v>
      </c>
      <c r="D25" t="str">
        <f t="shared" si="0"/>
        <v>"24": {
 "d100" : 24,
 "Trinket" : "Un disque de pierre multicolore"
  },</v>
      </c>
    </row>
    <row r="26" spans="1:4" ht="15" customHeight="1">
      <c r="A26" s="135">
        <v>25</v>
      </c>
      <c r="B26" s="125" t="s">
        <v>1035</v>
      </c>
      <c r="D26" t="str">
        <f t="shared" si="0"/>
        <v>"25": {
 "d100" : 25,
 "Trinket" : "Une petite icône d'argent représentant un corbeau"
  },</v>
      </c>
    </row>
    <row r="27" spans="1:4" ht="15" customHeight="1">
      <c r="A27" s="136">
        <v>26</v>
      </c>
      <c r="B27" s="123" t="s">
        <v>1036</v>
      </c>
      <c r="D27" t="str">
        <f t="shared" si="0"/>
        <v>"26": {
 "d100" : 26,
 "Trinket" : "Un sac contenant quarante-sept dents humanoïdes, dont l'une est cariée"
  },</v>
      </c>
    </row>
    <row r="28" spans="1:4" ht="15" customHeight="1">
      <c r="A28" s="135">
        <v>27</v>
      </c>
      <c r="B28" s="125" t="s">
        <v>1037</v>
      </c>
      <c r="D28" t="str">
        <f t="shared" si="0"/>
        <v>"27": {
 "d100" : 27,
 "Trinket" : "Un fragment d'obsidienne qui se sent toujours chaud au toucher"
  },</v>
      </c>
    </row>
    <row r="29" spans="1:4" ht="15" customHeight="1">
      <c r="A29" s="136">
        <v>28</v>
      </c>
      <c r="B29" s="123" t="s">
        <v>1038</v>
      </c>
      <c r="D29" t="str">
        <f t="shared" si="0"/>
        <v>"28": {
 "d100" : 28,
 "Trinket" : "Une griffe osseuse d'un dragon suspendue à un collier de cuir lisse"
  },</v>
      </c>
    </row>
    <row r="30" spans="1:4" ht="15" customHeight="1">
      <c r="A30" s="135">
        <v>29</v>
      </c>
      <c r="B30" s="125" t="s">
        <v>1039</v>
      </c>
      <c r="D30" t="str">
        <f t="shared" si="0"/>
        <v>"29": {
 "d100" : 29,
 "Trinket" : "Une paire de vieilles chaussettes"
  },</v>
      </c>
    </row>
    <row r="31" spans="1:4" ht="15" customHeight="1">
      <c r="A31" s="136">
        <v>30</v>
      </c>
      <c r="B31" s="123" t="s">
        <v>1040</v>
      </c>
      <c r="D31" t="str">
        <f t="shared" si="0"/>
        <v>"30": {
 "d100" : 30,
 "Trinket" : "Un livre blanc dont les pages refusent de retenir l'encre, la craie, la graphite ou toute autre substance ou marquage"
  },</v>
      </c>
    </row>
    <row r="32" spans="1:4" ht="15" customHeight="1">
      <c r="A32" s="135">
        <v>31</v>
      </c>
      <c r="B32" s="125" t="s">
        <v>1041</v>
      </c>
      <c r="D32" t="str">
        <f t="shared" si="0"/>
        <v>"31": {
 "d100" : 31,
 "Trinket" : "Un badge en argent qui représente une étoile à cinq branches"
  },</v>
      </c>
    </row>
    <row r="33" spans="1:4" ht="15" customHeight="1">
      <c r="A33" s="136">
        <v>32</v>
      </c>
      <c r="B33" s="123" t="s">
        <v>1042</v>
      </c>
      <c r="D33" t="str">
        <f t="shared" si="0"/>
        <v>"32": {
 "d100" : 32,
 "Trinket" : "Un couteau qui appartenait à un parent"
  },</v>
      </c>
    </row>
    <row r="34" spans="1:4" ht="15" customHeight="1">
      <c r="A34" s="135">
        <v>33</v>
      </c>
      <c r="B34" s="125" t="s">
        <v>1043</v>
      </c>
      <c r="D34" t="str">
        <f t="shared" si="0"/>
        <v>"33": {
 "d100" : 33,
 "Trinket" : "Un flacon de verre rempli de rognures d'ongles"
  },</v>
      </c>
    </row>
    <row r="35" spans="1:4" ht="27.75" customHeight="1">
      <c r="A35" s="136">
        <v>34</v>
      </c>
      <c r="B35" s="123" t="s">
        <v>1044</v>
      </c>
      <c r="D35" t="str">
        <f t="shared" si="0"/>
        <v>"34": {
 "d100" : 34,
 "Trinket" : "Un dispositif métallique et rectangulaire avec deux petites coupes en métal à une extrémité et qui jette des étincelles lorsqu'il est mouillé"
  },</v>
      </c>
    </row>
    <row r="36" spans="1:4" ht="15" customHeight="1">
      <c r="A36" s="135">
        <v>35</v>
      </c>
      <c r="B36" s="125" t="s">
        <v>1045</v>
      </c>
      <c r="D36" t="str">
        <f t="shared" si="0"/>
        <v>"35": {
 "d100" : 35,
 "Trinket" : "Un gant blanc pailleté aux dimensions d'un humain"
  },</v>
      </c>
    </row>
    <row r="37" spans="1:4" ht="15" customHeight="1">
      <c r="A37" s="136">
        <v>36</v>
      </c>
      <c r="B37" s="123" t="s">
        <v>1046</v>
      </c>
      <c r="D37" t="str">
        <f t="shared" si="0"/>
        <v>"36": {
 "d100" : 36,
 "Trinket" : "Une veste avec une centaine de minuscules poches"
  },</v>
      </c>
    </row>
    <row r="38" spans="1:4" ht="15" customHeight="1">
      <c r="A38" s="135">
        <v>37</v>
      </c>
      <c r="B38" s="125" t="s">
        <v>1047</v>
      </c>
      <c r="D38" t="str">
        <f t="shared" si="0"/>
        <v>"37": {
 "d100" : 37,
 "Trinket" : "Un petit bloc de pierre léger"
  },</v>
      </c>
    </row>
    <row r="39" spans="1:4" ht="15" customHeight="1">
      <c r="A39" s="136">
        <v>38</v>
      </c>
      <c r="B39" s="123" t="s">
        <v>1048</v>
      </c>
      <c r="D39" t="str">
        <f t="shared" si="0"/>
        <v>"38": {
 "d100" : 38,
 "Trinket" : "Un petit dessin qui représente le portrait d'un gobelin"
  },</v>
      </c>
    </row>
    <row r="40" spans="1:4" ht="15" customHeight="1">
      <c r="A40" s="135">
        <v>39</v>
      </c>
      <c r="B40" s="125" t="s">
        <v>1049</v>
      </c>
      <c r="D40" t="str">
        <f t="shared" si="0"/>
        <v>"39": {
 "d100" : 39,
 "Trinket" : "Un flacon de verre vide qui sent le parfum lorsqu'il est ouvert"
  },</v>
      </c>
    </row>
    <row r="41" spans="1:4" ht="15" customHeight="1">
      <c r="A41" s="136">
        <v>40</v>
      </c>
      <c r="B41" s="123" t="s">
        <v>1050</v>
      </c>
      <c r="D41" t="str">
        <f t="shared" si="0"/>
        <v>"40": {
 "d100" : 40,
 "Trinket" : "Une pierre précieuse qui ressemble à un morceau de charbon pour tout le monde, sauf pour vous"
  },</v>
      </c>
    </row>
    <row r="42" spans="1:4" ht="15" customHeight="1">
      <c r="A42" s="135">
        <v>41</v>
      </c>
      <c r="B42" s="125" t="s">
        <v>1051</v>
      </c>
      <c r="D42" t="str">
        <f t="shared" si="0"/>
        <v>"41": {
 "d100" : 41,
 "Trinket" : "Un morceau de tissu d'une vieille bannière"
  },</v>
      </c>
    </row>
    <row r="43" spans="1:4" ht="15" customHeight="1">
      <c r="A43" s="136">
        <v>42</v>
      </c>
      <c r="B43" s="123" t="s">
        <v>1052</v>
      </c>
      <c r="D43" t="str">
        <f t="shared" si="0"/>
        <v>"42": {
 "d100" : 42,
 "Trinket" : "Un insigne de grade d'un légionnaire perdu"
  },</v>
      </c>
    </row>
    <row r="44" spans="1:4" ht="15" customHeight="1">
      <c r="A44" s="135">
        <v>43</v>
      </c>
      <c r="B44" s="125" t="s">
        <v>1053</v>
      </c>
      <c r="D44" t="str">
        <f t="shared" si="0"/>
        <v>"43": {
 "d100" : 43,
 "Trinket" : "Une cloche en argent minuscule et sans battant"
  },</v>
      </c>
    </row>
    <row r="45" spans="1:4" ht="15" customHeight="1">
      <c r="A45" s="136">
        <v>44</v>
      </c>
      <c r="B45" s="123" t="s">
        <v>1054</v>
      </c>
      <c r="D45" t="str">
        <f t="shared" si="0"/>
        <v>"44": {
 "d100" : 44,
 "Trinket" : "Un canari mécanique à l'intérieur d'une lampe de gnome"
  },</v>
      </c>
    </row>
    <row r="46" spans="1:4" ht="15" customHeight="1">
      <c r="A46" s="135">
        <v>45</v>
      </c>
      <c r="B46" s="125" t="s">
        <v>1055</v>
      </c>
      <c r="D46" t="str">
        <f t="shared" si="0"/>
        <v>"45": {
 "d100" : 45,
 "Trinket" : "Un petit coffre avec de nombreux pieds sculptés sur le fond"
  },</v>
      </c>
    </row>
    <row r="47" spans="1:4" ht="15" customHeight="1">
      <c r="A47" s="136">
        <v>46</v>
      </c>
      <c r="B47" s="123" t="s">
        <v>1056</v>
      </c>
      <c r="D47" t="str">
        <f t="shared" si="0"/>
        <v>"46": {
 "d100" : 46,
 "Trinket" : "Une pixie morte à l'intérieur d'une bouteille en verre transparent"
  },</v>
      </c>
    </row>
    <row r="48" spans="1:4" ht="30.75" customHeight="1">
      <c r="A48" s="135">
        <v>47</v>
      </c>
      <c r="B48" s="125" t="s">
        <v>1057</v>
      </c>
      <c r="D48" t="str">
        <f t="shared" si="0"/>
        <v>"47": {
 "d100" : 47,
 "Trinket" : "Une boîte métallique qui n'a pas d'ouverture mais qui sonne comme si elle était remplie de liquide, de sable, d'araignées ou de verre brisé (au choix)"
  },</v>
      </c>
    </row>
    <row r="49" spans="1:4" ht="15" customHeight="1">
      <c r="A49" s="136">
        <v>48</v>
      </c>
      <c r="B49" s="123" t="s">
        <v>1058</v>
      </c>
      <c r="D49" t="str">
        <f t="shared" si="0"/>
        <v>"48": {
 "d100" : 48,
 "Trinket" : "Un orbe de verre rempli d'eau, dans lequel nage un poisson rouge mécanique"
  },</v>
      </c>
    </row>
    <row r="50" spans="1:4" ht="15" customHeight="1">
      <c r="A50" s="135">
        <v>49</v>
      </c>
      <c r="B50" s="125" t="s">
        <v>1059</v>
      </c>
      <c r="D50" t="str">
        <f t="shared" si="0"/>
        <v>"49": {
 "d100" : 49,
 "Trinket" : "Une cuillère d'argent avec un M gravé sur le manche"
  },</v>
      </c>
    </row>
    <row r="51" spans="1:4" ht="15" customHeight="1">
      <c r="A51" s="136">
        <v>50</v>
      </c>
      <c r="B51" s="123" t="s">
        <v>1060</v>
      </c>
      <c r="D51" t="str">
        <f t="shared" si="0"/>
        <v>"50": {
 "d100" : 50,
 "Trinket" : "Un sifflet en bois de couleur or"
  },</v>
      </c>
    </row>
    <row r="52" spans="1:4" ht="15" customHeight="1">
      <c r="A52" s="135">
        <v>51</v>
      </c>
      <c r="B52" s="125" t="s">
        <v>1061</v>
      </c>
      <c r="D52" t="str">
        <f t="shared" si="0"/>
        <v>"51": {
 "d100" : 51,
 "Trinket" : "Un scarabée mort de la taille de votre main"
  },</v>
      </c>
    </row>
    <row r="53" spans="1:4" ht="15" customHeight="1">
      <c r="A53" s="136">
        <v>52</v>
      </c>
      <c r="B53" s="123" t="s">
        <v>1062</v>
      </c>
      <c r="D53" t="str">
        <f t="shared" si="0"/>
        <v>"52": {
 "d100" : 52,
 "Trinket" : "Deux soldats de plomb, l'un avec la tête manquante"
  },</v>
      </c>
    </row>
    <row r="54" spans="1:4" ht="15" customHeight="1">
      <c r="A54" s="135">
        <v>53</v>
      </c>
      <c r="B54" s="125" t="s">
        <v>1063</v>
      </c>
      <c r="D54" t="str">
        <f t="shared" si="0"/>
        <v>"53": {
 "d100" : 53,
 "Trinket" : "Une petite boîte remplie de boutons de différentes tailles"
  },</v>
      </c>
    </row>
    <row r="55" spans="1:4" ht="15" customHeight="1">
      <c r="A55" s="136">
        <v>54</v>
      </c>
      <c r="B55" s="123" t="s">
        <v>1064</v>
      </c>
      <c r="D55" t="str">
        <f t="shared" si="0"/>
        <v>"54": {
 "d100" : 54,
 "Trinket" : "Une bougie qui ne peut pas être allumée"
  },</v>
      </c>
    </row>
    <row r="56" spans="1:4" ht="15" customHeight="1">
      <c r="A56" s="135">
        <v>55</v>
      </c>
      <c r="B56" s="125" t="s">
        <v>1065</v>
      </c>
      <c r="D56" t="str">
        <f t="shared" si="0"/>
        <v>"55": {
 "d100" : 55,
 "Trinket" : "Une petite cage sans porte"
  },</v>
      </c>
    </row>
    <row r="57" spans="1:4" ht="15" customHeight="1">
      <c r="A57" s="136">
        <v>56</v>
      </c>
      <c r="B57" s="123" t="s">
        <v>1066</v>
      </c>
      <c r="D57" t="str">
        <f t="shared" si="0"/>
        <v>"56": {
 "d100" : 56,
 "Trinket" : "Une vieille clé"
  },</v>
      </c>
    </row>
    <row r="58" spans="1:4" ht="15" customHeight="1">
      <c r="A58" s="135">
        <v>57</v>
      </c>
      <c r="B58" s="125" t="s">
        <v>1067</v>
      </c>
      <c r="D58" t="str">
        <f t="shared" si="0"/>
        <v>"57": {
 "d100" : 57,
 "Trinket" : "Une carte au trésor indéchiffrable"
  },</v>
      </c>
    </row>
    <row r="59" spans="1:4" ht="15" customHeight="1">
      <c r="A59" s="136">
        <v>58</v>
      </c>
      <c r="B59" s="123" t="s">
        <v>1068</v>
      </c>
      <c r="D59" t="str">
        <f t="shared" si="0"/>
        <v>"58": {
 "d100" : 58,
 "Trinket" : "Une poigne d'épée brisée"
  },</v>
      </c>
    </row>
    <row r="60" spans="1:4" ht="15" customHeight="1">
      <c r="A60" s="135">
        <v>59</v>
      </c>
      <c r="B60" s="125" t="s">
        <v>1069</v>
      </c>
      <c r="D60" t="str">
        <f t="shared" si="0"/>
        <v>"59": {
 "d100" : 59,
 "Trinket" : "Une patte de lapin"
  },</v>
      </c>
    </row>
    <row r="61" spans="1:4" ht="15" customHeight="1">
      <c r="A61" s="136">
        <v>60</v>
      </c>
      <c r="B61" s="123" t="s">
        <v>1070</v>
      </c>
      <c r="D61" t="str">
        <f t="shared" si="0"/>
        <v>"60": {
 "d100" : 60,
 "Trinket" : "Un œil de verre"
  },</v>
      </c>
    </row>
    <row r="62" spans="1:4" ht="15" customHeight="1">
      <c r="A62" s="135">
        <v>61</v>
      </c>
      <c r="B62" s="125" t="s">
        <v>1071</v>
      </c>
      <c r="D62" t="str">
        <f t="shared" si="0"/>
        <v>"61": {
 "d100" : 61,
 "Trinket" : "Un camée (pendentif) sculpté à l'image d'une personne hideuse"
  },</v>
      </c>
    </row>
    <row r="63" spans="1:4" ht="15" customHeight="1">
      <c r="A63" s="136">
        <v>62</v>
      </c>
      <c r="B63" s="123" t="s">
        <v>1072</v>
      </c>
      <c r="D63" t="str">
        <f t="shared" si="0"/>
        <v>"62": {
 "d100" : 62,
 "Trinket" : "Un crâne en argent de la taille d'une pièce de monnaie"
  },</v>
      </c>
    </row>
    <row r="64" spans="1:4" ht="15" customHeight="1">
      <c r="A64" s="135">
        <v>63</v>
      </c>
      <c r="B64" s="125" t="s">
        <v>1073</v>
      </c>
      <c r="D64" t="str">
        <f t="shared" si="0"/>
        <v>"63": {
 "d100" : 63,
 "Trinket" : "Un masque d'albâtre"
  },</v>
      </c>
    </row>
    <row r="65" spans="1:4" ht="15" customHeight="1">
      <c r="A65" s="136">
        <v>64</v>
      </c>
      <c r="B65" s="123" t="s">
        <v>1074</v>
      </c>
      <c r="D65" t="str">
        <f t="shared" si="0"/>
        <v>"64": {
 "d100" : 64,
 "Trinket" : "Une pyramide de bâtonnets d'encens noir qui sent très mauvais"
  },</v>
      </c>
    </row>
    <row r="66" spans="1:4" ht="15" customHeight="1">
      <c r="A66" s="135">
        <v>65</v>
      </c>
      <c r="B66" s="125" t="s">
        <v>1075</v>
      </c>
      <c r="D66" t="str">
        <f t="shared" si="0"/>
        <v>"65": {
 "d100" : 65,
 "Trinket" : "Un bonnet de nuit qui, lorsqu'il est porté, vous donne des rêves agréables"
  },</v>
      </c>
    </row>
    <row r="67" spans="1:4" ht="15" customHeight="1">
      <c r="A67" s="136">
        <v>66</v>
      </c>
      <c r="B67" s="123" t="s">
        <v>1076</v>
      </c>
      <c r="D67" t="str">
        <f t="shared" ref="D67:D101" si="1">""""&amp;A67&amp;""": {
 ""d100"" : "&amp;A67&amp;",
 ""Trinket"" : """&amp;B67&amp;"""
  },"</f>
        <v>"66": {
 "d100" : 66,
 "Trinket" : "Une chausse-trappe unique fabriquée à partir d'un os"
  },</v>
      </c>
    </row>
    <row r="68" spans="1:4" ht="15" customHeight="1">
      <c r="A68" s="135">
        <v>67</v>
      </c>
      <c r="B68" s="125" t="s">
        <v>1077</v>
      </c>
      <c r="D68" t="str">
        <f t="shared" si="1"/>
        <v>"67": {
 "d100" : 67,
 "Trinket" : "Un cadre de monocle en or sans la lentille"
  },</v>
      </c>
    </row>
    <row r="69" spans="1:4" ht="15" customHeight="1">
      <c r="A69" s="136">
        <v>68</v>
      </c>
      <c r="B69" s="123" t="s">
        <v>1078</v>
      </c>
      <c r="D69" t="str">
        <f t="shared" si="1"/>
        <v>"68": {
 "d100" : 68,
 "Trinket" : "Un cube de 2 centimètres de côté, avec chaque face peinte d'une couleur différente"
  },</v>
      </c>
    </row>
    <row r="70" spans="1:4" ht="15" customHeight="1">
      <c r="A70" s="135">
        <v>69</v>
      </c>
      <c r="B70" s="125" t="s">
        <v>1079</v>
      </c>
      <c r="D70" t="str">
        <f t="shared" si="1"/>
        <v>"69": {
 "d100" : 69,
 "Trinket" : "Un bouton de porte en cristal"
  },</v>
      </c>
    </row>
    <row r="71" spans="1:4" ht="15" customHeight="1">
      <c r="A71" s="136">
        <v>70</v>
      </c>
      <c r="B71" s="123" t="s">
        <v>1080</v>
      </c>
      <c r="D71" t="str">
        <f t="shared" si="1"/>
        <v>"70": {
 "d100" : 70,
 "Trinket" : "Un petit paquet rempli de poussière rose"
  },</v>
      </c>
    </row>
    <row r="72" spans="1:4" ht="15" customHeight="1">
      <c r="A72" s="135">
        <v>71</v>
      </c>
      <c r="B72" s="125" t="s">
        <v>1081</v>
      </c>
      <c r="D72" t="str">
        <f t="shared" si="1"/>
        <v>"71": {
 "d100" : 71,
 "Trinket" : "Un fragment d'une belle chanson, écrite avec des notes de musique sur deux morceaux de parchemin"
  },</v>
      </c>
    </row>
    <row r="73" spans="1:4" ht="15" customHeight="1">
      <c r="A73" s="136">
        <v>72</v>
      </c>
      <c r="B73" s="123" t="s">
        <v>1082</v>
      </c>
      <c r="D73" t="str">
        <f t="shared" si="1"/>
        <v>"72": {
 "d100" : 72,
 "Trinket" : "Une boucle d'oreille en forme de goutte d'argent faite à partir d'une vraie larme"
  },</v>
      </c>
    </row>
    <row r="74" spans="1:4" ht="15" customHeight="1">
      <c r="A74" s="135">
        <v>73</v>
      </c>
      <c r="B74" s="125" t="s">
        <v>1083</v>
      </c>
      <c r="D74" t="str">
        <f t="shared" si="1"/>
        <v>"73": {
 "d100" : 73,
 "Trinket" : "La coquille d'un oeuf peint avec des scènes de misère humaine d'un détail troublant"
  },</v>
      </c>
    </row>
    <row r="75" spans="1:4" ht="15" customHeight="1">
      <c r="A75" s="136">
        <v>74</v>
      </c>
      <c r="B75" s="123" t="s">
        <v>1084</v>
      </c>
      <c r="D75" t="str">
        <f t="shared" si="1"/>
        <v>"74": {
 "d100" : 74,
 "Trinket" : "Un éventail qui, une fois déplié, montre un chat endormi"
  },</v>
      </c>
    </row>
    <row r="76" spans="1:4" ht="15" customHeight="1">
      <c r="A76" s="135">
        <v>75</v>
      </c>
      <c r="B76" s="125" t="s">
        <v>1085</v>
      </c>
      <c r="D76" t="str">
        <f t="shared" si="1"/>
        <v>"75": {
 "d100" : 75,
 "Trinket" : "Un ensemble de tubes d'os"
  },</v>
      </c>
    </row>
    <row r="77" spans="1:4" ht="15" customHeight="1">
      <c r="A77" s="136">
        <v>76</v>
      </c>
      <c r="B77" s="123" t="s">
        <v>1086</v>
      </c>
      <c r="D77" t="str">
        <f t="shared" si="1"/>
        <v>"76": {
 "d100" : 76,
 "Trinket" : "Un trèfle à quatre feuilles à l'intérieur d'un livre qui traite des bonnes manières et de l'étiquette"
  },</v>
      </c>
    </row>
    <row r="78" spans="1:4" ht="15" customHeight="1">
      <c r="A78" s="135">
        <v>77</v>
      </c>
      <c r="B78" s="125" t="s">
        <v>1087</v>
      </c>
      <c r="D78" t="str">
        <f t="shared" si="1"/>
        <v>"77": {
 "d100" : 77,
 "Trinket" : "Une feuille de parchemin sur laquelle est dessiné un engin mécanique complexe"
  },</v>
      </c>
    </row>
    <row r="79" spans="1:4" ht="15" customHeight="1">
      <c r="A79" s="136">
        <v>78</v>
      </c>
      <c r="B79" s="123" t="s">
        <v>1088</v>
      </c>
      <c r="D79" t="str">
        <f t="shared" si="1"/>
        <v>"78": {
 "d100" : 78,
 "Trinket" : "Un fourreau orné dans lequel à ce jour aucune lame ne rentre"
  },</v>
      </c>
    </row>
    <row r="80" spans="1:4" ht="15" customHeight="1">
      <c r="A80" s="135">
        <v>79</v>
      </c>
      <c r="B80" s="125" t="s">
        <v>1089</v>
      </c>
      <c r="D80" t="str">
        <f t="shared" si="1"/>
        <v>"79": {
 "d100" : 79,
 "Trinket" : "Une invitation à une fête où un assassinat a eu lieu"
  },</v>
      </c>
    </row>
    <row r="81" spans="1:4" ht="15" customHeight="1">
      <c r="A81" s="136">
        <v>80</v>
      </c>
      <c r="B81" s="123" t="s">
        <v>1090</v>
      </c>
      <c r="D81" t="str">
        <f t="shared" si="1"/>
        <v>"80": {
 "d100" : 80,
 "Trinket" : "Un pentacle de bronze avec la gravure d'une tête de rat au centre"
  },</v>
      </c>
    </row>
    <row r="82" spans="1:4" ht="15" customHeight="1">
      <c r="A82" s="135">
        <v>81</v>
      </c>
      <c r="B82" s="125" t="s">
        <v>1091</v>
      </c>
      <c r="D82" t="str">
        <f t="shared" si="1"/>
        <v>"81": {
 "d100" : 81,
 "Trinket" : "Un mouchoir violet brodé avec le nom d'un puissant archimage"
  },</v>
      </c>
    </row>
    <row r="83" spans="1:4" ht="15" customHeight="1">
      <c r="A83" s="136">
        <v>82</v>
      </c>
      <c r="B83" s="123" t="s">
        <v>1092</v>
      </c>
      <c r="D83" t="str">
        <f t="shared" si="1"/>
        <v>"82": {
 "d100" : 82,
 "Trinket" : "La moitié du plan d'un temple, d'un château, ou d'une autre structure"
  },</v>
      </c>
    </row>
    <row r="84" spans="1:4" ht="15" customHeight="1">
      <c r="A84" s="135">
        <v>83</v>
      </c>
      <c r="B84" s="125" t="s">
        <v>1093</v>
      </c>
      <c r="D84" t="str">
        <f t="shared" si="1"/>
        <v>"83": {
 "d100" : 83,
 "Trinket" : "Un peu de tissu plié qui, une fois déplié, se transforme en un élégant chapeau"
  },</v>
      </c>
    </row>
    <row r="85" spans="1:4" ht="15" customHeight="1">
      <c r="A85" s="136">
        <v>84</v>
      </c>
      <c r="B85" s="123" t="s">
        <v>1094</v>
      </c>
      <c r="D85" t="str">
        <f t="shared" si="1"/>
        <v>"84": {
 "d100" : 84,
 "Trinket" : "Un récépissé de dépôt dans une banque d'une ville très éloignée"
  },</v>
      </c>
    </row>
    <row r="86" spans="1:4" ht="15" customHeight="1">
      <c r="A86" s="135">
        <v>85</v>
      </c>
      <c r="B86" s="125" t="s">
        <v>1095</v>
      </c>
      <c r="D86" t="str">
        <f t="shared" si="1"/>
        <v>"85": {
 "d100" : 85,
 "Trinket" : "Un journal avec sept pages manquantes"
  },</v>
      </c>
    </row>
    <row r="87" spans="1:4" ht="15" customHeight="1">
      <c r="A87" s="136">
        <v>86</v>
      </c>
      <c r="B87" s="123" t="s">
        <v>1096</v>
      </c>
      <c r="D87" t="str">
        <f t="shared" si="1"/>
        <v>"86": {
 "d100" : 86,
 "Trinket" : "Une tabatière en argent vide et portant une inscription sur le dessus qui dit « rêves »"
  },</v>
      </c>
    </row>
    <row r="88" spans="1:4" ht="15" customHeight="1">
      <c r="A88" s="135">
        <v>87</v>
      </c>
      <c r="B88" s="125" t="s">
        <v>1097</v>
      </c>
      <c r="D88" t="str">
        <f t="shared" si="1"/>
        <v>"87": {
 "d100" : 87,
 "Trinket" : "Un symbole sacré en fer et consacré à un dieu inconnu"
  },</v>
      </c>
    </row>
    <row r="89" spans="1:4" ht="15" customHeight="1">
      <c r="A89" s="136">
        <v>88</v>
      </c>
      <c r="B89" s="123" t="s">
        <v>1098</v>
      </c>
      <c r="D89" t="str">
        <f t="shared" si="1"/>
        <v>"88": {
 "d100" : 88,
 "Trinket" : "Un livre qui raconte l'histoire de l'ascension et la chute d'un héros légendaire, avec le dernier chapitre manquant"
  },</v>
      </c>
    </row>
    <row r="90" spans="1:4" ht="15" customHeight="1">
      <c r="A90" s="135">
        <v>89</v>
      </c>
      <c r="B90" s="125" t="s">
        <v>1099</v>
      </c>
      <c r="D90" t="str">
        <f t="shared" si="1"/>
        <v>"89": {
 "d100" : 89,
 "Trinket" : "Un flacon de sang de dragon"
  },</v>
      </c>
    </row>
    <row r="91" spans="1:4" ht="15" customHeight="1">
      <c r="A91" s="136">
        <v>90</v>
      </c>
      <c r="B91" s="123" t="s">
        <v>1100</v>
      </c>
      <c r="D91" t="str">
        <f t="shared" si="1"/>
        <v>"90": {
 "d100" : 90,
 "Trinket" : "Une ancienne flèche de conception elfique"
  },</v>
      </c>
    </row>
    <row r="92" spans="1:4" ht="15" customHeight="1">
      <c r="A92" s="135">
        <v>91</v>
      </c>
      <c r="B92" s="125" t="s">
        <v>1101</v>
      </c>
      <c r="D92" t="str">
        <f t="shared" si="1"/>
        <v>"91": {
 "d100" : 91,
 "Trinket" : "Une aiguille qui ne se plie pas"
  },</v>
      </c>
    </row>
    <row r="93" spans="1:4" ht="15" customHeight="1">
      <c r="A93" s="136">
        <v>92</v>
      </c>
      <c r="B93" s="123" t="s">
        <v>1102</v>
      </c>
      <c r="D93" t="str">
        <f t="shared" si="1"/>
        <v>"92": {
 "d100" : 92,
 "Trinket" : "Une broche ornée de conception naine"
  },</v>
      </c>
    </row>
    <row r="94" spans="1:4" ht="15.75" customHeight="1">
      <c r="A94" s="135">
        <v>93</v>
      </c>
      <c r="B94" s="125" t="s">
        <v>1103</v>
      </c>
      <c r="D94" t="str">
        <f t="shared" si="1"/>
        <v>"93": {
 "d100" : 93,
 "Trinket" : "Une bouteille de vin vide portant une jolie étiquette qui dit « Le magicien des vins, Cuvée du Dragon Rouge, 331422-W »"
  },</v>
      </c>
    </row>
    <row r="95" spans="1:4" ht="15" customHeight="1">
      <c r="A95" s="136">
        <v>94</v>
      </c>
      <c r="B95" s="123" t="s">
        <v>1104</v>
      </c>
      <c r="D95" t="str">
        <f t="shared" si="1"/>
        <v>"94": {
 "d100" : 94,
 "Trinket" : "Un couvercle avec une mosaïque multicolore en surface"
  },</v>
      </c>
    </row>
    <row r="96" spans="1:4" ht="15" customHeight="1">
      <c r="A96" s="135">
        <v>95</v>
      </c>
      <c r="B96" s="125" t="s">
        <v>1105</v>
      </c>
      <c r="D96" t="str">
        <f t="shared" si="1"/>
        <v>"95": {
 "d100" : 95,
 "Trinket" : "Une souris pétrifiée"
  },</v>
      </c>
    </row>
    <row r="97" spans="1:4" ht="15" customHeight="1">
      <c r="A97" s="136">
        <v>96</v>
      </c>
      <c r="B97" s="123" t="s">
        <v>1106</v>
      </c>
      <c r="D97" t="str">
        <f t="shared" si="1"/>
        <v>"96": {
 "d100" : 96,
 "Trinket" : "Un drapeau de pirate noir orné d'un crâne et des os croisés d'un dragon"
  },</v>
      </c>
    </row>
    <row r="98" spans="1:4" ht="15" customHeight="1">
      <c r="A98" s="135">
        <v>97</v>
      </c>
      <c r="B98" s="125" t="s">
        <v>1107</v>
      </c>
      <c r="D98" t="str">
        <f t="shared" si="1"/>
        <v>"97": {
 "d100" : 97,
 "Trinket" : "Un petit crabe ou araignée mécanique qui se déplace quand il n'est pas observé"
  },</v>
      </c>
    </row>
    <row r="99" spans="1:4" ht="15" customHeight="1">
      <c r="A99" s="136">
        <v>98</v>
      </c>
      <c r="B99" s="123" t="s">
        <v>1108</v>
      </c>
      <c r="D99" t="str">
        <f t="shared" si="1"/>
        <v>"98": {
 "d100" : 98,
 "Trinket" : "Un pot de verre contenant du lard avec une étiquette qui dit « Graisse de griffon »"
  },</v>
      </c>
    </row>
    <row r="100" spans="1:4" ht="15" customHeight="1">
      <c r="A100" s="135">
        <v>99</v>
      </c>
      <c r="B100" s="125" t="s">
        <v>1109</v>
      </c>
      <c r="D100" t="str">
        <f t="shared" si="1"/>
        <v>"99": {
 "d100" : 99,
 "Trinket" : "Une boîte en bois avec un fond en céramique qui contient un ver vivant avec une tête à chaque extrémité de son corps"
  },</v>
      </c>
    </row>
    <row r="101" spans="1:4" ht="15" customHeight="1">
      <c r="A101" s="136">
        <v>100</v>
      </c>
      <c r="B101" s="123" t="s">
        <v>1110</v>
      </c>
      <c r="D101" t="str">
        <f t="shared" si="1"/>
        <v>"100": {
 "d100" : 100,
 "Trinket" : "Une urne en métal contenant les cendres d'un héros"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6"/>
  <sheetViews>
    <sheetView workbookViewId="0">
      <selection activeCell="H3" sqref="H3"/>
    </sheetView>
  </sheetViews>
  <sheetFormatPr baseColWidth="10" defaultRowHeight="15"/>
  <cols>
    <col min="1" max="1" width="31.140625" customWidth="1"/>
    <col min="2" max="2" width="19.42578125" customWidth="1"/>
    <col min="5" max="6" width="8.28515625" customWidth="1"/>
    <col min="7" max="7" width="10.42578125" customWidth="1"/>
  </cols>
  <sheetData>
    <row r="1" spans="1:14">
      <c r="A1" s="128" t="s">
        <v>548</v>
      </c>
      <c r="B1" s="128" t="s">
        <v>15</v>
      </c>
      <c r="C1" s="128" t="s">
        <v>18</v>
      </c>
      <c r="D1" s="128" t="s">
        <v>17</v>
      </c>
    </row>
    <row r="2" spans="1:14" s="133" customFormat="1">
      <c r="A2" s="127" t="s">
        <v>715</v>
      </c>
      <c r="B2" s="127"/>
      <c r="C2" s="127"/>
      <c r="D2" s="127"/>
      <c r="E2" s="133" t="s">
        <v>859</v>
      </c>
      <c r="H2" s="133" t="str">
        <f>""""&amp;E2&amp;""": {""Code"": """&amp;E2&amp;""", ""Name"": """&amp;A2&amp;"""},"</f>
        <v>"ARCANE_FOCUSER": {"Code": "ARCANE_FOCUSER", "Name": "Focaliseur arcanique"},</v>
      </c>
    </row>
    <row r="3" spans="1:14">
      <c r="A3" s="125" t="s">
        <v>846</v>
      </c>
      <c r="B3" s="125" t="s">
        <v>716</v>
      </c>
      <c r="C3" s="126" t="s">
        <v>84</v>
      </c>
      <c r="D3" s="126" t="s">
        <v>28</v>
      </c>
      <c r="E3" s="57" t="s">
        <v>859</v>
      </c>
      <c r="F3" s="119">
        <f>LEFT(C3,LEN(C3)-3)*IF(RIGHT(C3,2)="po",100,IF(RIGHT(C3,2)="pa",10,1))</f>
        <v>1000</v>
      </c>
      <c r="G3" s="119" t="str">
        <f>IF(RIGHT(D3,2)="kg",LEFT(D3,LEN(D3)-3)*1000,LEFT(D3,LEN(D3)-2))</f>
        <v>500</v>
      </c>
      <c r="H3" s="133"/>
      <c r="I3" t="str">
        <f>""""&amp;A3&amp;""": {
 ""Name"" : """&amp;A3&amp;""",
 ""OV"" : """&amp;B3&amp;""",
 ""Category"": """&amp;E3&amp;""",
 ""Weight"" : "&amp;G3&amp;",
 ""Price"" : "&amp;F3&amp;"
  },"</f>
        <v>"Baguette": {
 "Name" : "Baguette",
 "OV" : "Wand",
 "Category": "ARCANE_FOCUSER",
 "Weight" : 500,
 "Price" : 1000
  },</v>
      </c>
      <c r="J3" s="57"/>
      <c r="K3" s="57"/>
      <c r="L3" s="57"/>
      <c r="M3" s="57"/>
      <c r="N3" s="57"/>
    </row>
    <row r="4" spans="1:14">
      <c r="A4" s="123" t="s">
        <v>1111</v>
      </c>
      <c r="B4" s="123" t="s">
        <v>717</v>
      </c>
      <c r="C4" s="124" t="s">
        <v>38</v>
      </c>
      <c r="D4" s="124" t="s">
        <v>23</v>
      </c>
      <c r="E4" s="57" t="s">
        <v>859</v>
      </c>
      <c r="F4" s="119">
        <f t="shared" ref="F4:F67" si="0">LEFT(C4,LEN(C4)-3)*IF(RIGHT(C4,2)="po",100,IF(RIGHT(C4,2)="pa",10,1))</f>
        <v>500</v>
      </c>
      <c r="G4" s="119">
        <f t="shared" ref="G4:G67" si="1">IF(RIGHT(D4,2)="kg",LEFT(D4,LEN(D4)-3)*1000,LEFT(D4,LEN(D4)-2))</f>
        <v>2000</v>
      </c>
      <c r="H4" s="133"/>
      <c r="I4" t="str">
        <f t="shared" ref="I4:I67" si="2">""""&amp;A4&amp;""": {
 ""Name"" : """&amp;A4&amp;""",
 ""OV"" : """&amp;B4&amp;""",
 ""Category"": """&amp;E4&amp;""",
 ""Weight"" : "&amp;G4&amp;",
 ""Price"" : "&amp;F4&amp;"
  },"</f>
        <v>"Bâton d'arcane": {
 "Name" : "Bâton d'arcane",
 "OV" : "Staff",
 "Category": "ARCANE_FOCUSER",
 "Weight" : 2000,
 "Price" : 500
  },</v>
      </c>
      <c r="J4" s="57"/>
      <c r="K4" s="57"/>
      <c r="L4" s="57"/>
      <c r="M4" s="57"/>
      <c r="N4" s="57"/>
    </row>
    <row r="5" spans="1:14">
      <c r="A5" s="125" t="s">
        <v>847</v>
      </c>
      <c r="B5" s="125" t="s">
        <v>718</v>
      </c>
      <c r="C5" s="126" t="s">
        <v>84</v>
      </c>
      <c r="D5" s="126" t="s">
        <v>28</v>
      </c>
      <c r="E5" s="57" t="s">
        <v>859</v>
      </c>
      <c r="F5" s="119">
        <f t="shared" si="0"/>
        <v>1000</v>
      </c>
      <c r="G5" s="119" t="str">
        <f t="shared" si="1"/>
        <v>500</v>
      </c>
      <c r="H5" s="133"/>
      <c r="I5" t="str">
        <f t="shared" si="2"/>
        <v>"Boule de cristal": {
 "Name" : "Boule de cristal",
 "OV" : "Crystal",
 "Category": "ARCANE_FOCUSER",
 "Weight" : 500,
 "Price" : 1000
  },</v>
      </c>
      <c r="J5" s="57"/>
      <c r="K5" s="57"/>
      <c r="L5" s="57"/>
      <c r="M5" s="57"/>
      <c r="N5" s="57"/>
    </row>
    <row r="6" spans="1:14">
      <c r="A6" s="123" t="s">
        <v>848</v>
      </c>
      <c r="B6" s="123" t="s">
        <v>719</v>
      </c>
      <c r="C6" s="124" t="s">
        <v>77</v>
      </c>
      <c r="D6" s="124" t="s">
        <v>45</v>
      </c>
      <c r="E6" s="57" t="s">
        <v>859</v>
      </c>
      <c r="F6" s="119">
        <f t="shared" si="0"/>
        <v>2000</v>
      </c>
      <c r="G6" s="119">
        <f t="shared" si="1"/>
        <v>1500</v>
      </c>
      <c r="H6" s="133"/>
      <c r="I6" t="str">
        <f t="shared" si="2"/>
        <v>"Orbe": {
 "Name" : "Orbe",
 "OV" : "Orb",
 "Category": "ARCANE_FOCUSER",
 "Weight" : 1500,
 "Price" : 2000
  },</v>
      </c>
      <c r="J6" s="57"/>
      <c r="K6" s="57"/>
      <c r="L6" s="57"/>
      <c r="M6" s="57"/>
      <c r="N6" s="57"/>
    </row>
    <row r="7" spans="1:14">
      <c r="A7" s="125" t="s">
        <v>849</v>
      </c>
      <c r="B7" s="125" t="s">
        <v>720</v>
      </c>
      <c r="C7" s="126" t="s">
        <v>84</v>
      </c>
      <c r="D7" s="126" t="s">
        <v>33</v>
      </c>
      <c r="E7" s="57" t="s">
        <v>859</v>
      </c>
      <c r="F7" s="119">
        <f t="shared" si="0"/>
        <v>1000</v>
      </c>
      <c r="G7" s="119">
        <f t="shared" si="1"/>
        <v>1000</v>
      </c>
      <c r="H7" s="133"/>
      <c r="I7" t="str">
        <f t="shared" si="2"/>
        <v>"Sceptre": {
 "Name" : "Sceptre",
 "OV" : "Rod",
 "Category": "ARCANE_FOCUSER",
 "Weight" : 1000,
 "Price" : 1000
  },</v>
      </c>
      <c r="J7" s="57"/>
      <c r="K7" s="57"/>
      <c r="L7" s="57"/>
      <c r="M7" s="57"/>
      <c r="N7" s="57"/>
    </row>
    <row r="8" spans="1:14" s="133" customFormat="1">
      <c r="A8" s="127" t="s">
        <v>721</v>
      </c>
      <c r="B8" s="127"/>
      <c r="C8" s="127"/>
      <c r="D8" s="127"/>
      <c r="E8" s="133" t="s">
        <v>860</v>
      </c>
      <c r="F8" s="132"/>
      <c r="G8" s="132"/>
      <c r="H8" s="133" t="str">
        <f t="shared" ref="H8:H27" si="3">""""&amp;E8&amp;""": {""Code"": """&amp;E8&amp;""", ""Name"": """&amp;A8&amp;"""},"</f>
        <v>"DRUIDIC_FOCUSER": {"Code": "DRUIDIC_FOCUSER", "Name": "Focaliseur druidique"},</v>
      </c>
      <c r="I8"/>
    </row>
    <row r="9" spans="1:14">
      <c r="A9" s="125" t="s">
        <v>845</v>
      </c>
      <c r="B9" s="125" t="s">
        <v>722</v>
      </c>
      <c r="C9" s="126" t="s">
        <v>84</v>
      </c>
      <c r="D9" s="126" t="s">
        <v>28</v>
      </c>
      <c r="E9" s="57" t="s">
        <v>860</v>
      </c>
      <c r="F9" s="119">
        <f t="shared" si="0"/>
        <v>1000</v>
      </c>
      <c r="G9" s="119" t="str">
        <f t="shared" si="1"/>
        <v>500</v>
      </c>
      <c r="H9" s="133"/>
      <c r="I9" t="str">
        <f t="shared" si="2"/>
        <v>"Baguette d'if": {
 "Name" : "Baguette d'if",
 "OV" : "Yew wand",
 "Category": "DRUIDIC_FOCUSER",
 "Weight" : 500,
 "Price" : 1000
  },</v>
      </c>
      <c r="J9" s="57"/>
      <c r="K9" s="57"/>
      <c r="L9" s="57"/>
      <c r="M9" s="57"/>
      <c r="N9" s="57"/>
    </row>
    <row r="10" spans="1:14">
      <c r="A10" s="123" t="s">
        <v>1112</v>
      </c>
      <c r="B10" s="123" t="s">
        <v>723</v>
      </c>
      <c r="C10" s="124" t="s">
        <v>38</v>
      </c>
      <c r="D10" s="124" t="s">
        <v>23</v>
      </c>
      <c r="E10" s="57" t="s">
        <v>860</v>
      </c>
      <c r="F10" s="119">
        <f t="shared" si="0"/>
        <v>500</v>
      </c>
      <c r="G10" s="119">
        <f t="shared" si="1"/>
        <v>2000</v>
      </c>
      <c r="H10" s="133"/>
      <c r="I10" t="str">
        <f t="shared" si="2"/>
        <v>"Bâton druidique": {
 "Name" : "Bâton druidique",
 "OV" : "Wooden staff",
 "Category": "DRUIDIC_FOCUSER",
 "Weight" : 2000,
 "Price" : 500
  },</v>
      </c>
      <c r="J10" s="57"/>
      <c r="K10" s="57"/>
      <c r="L10" s="57"/>
      <c r="M10" s="57"/>
      <c r="N10" s="57"/>
    </row>
    <row r="11" spans="1:14">
      <c r="A11" s="125" t="s">
        <v>844</v>
      </c>
      <c r="B11" s="125" t="s">
        <v>724</v>
      </c>
      <c r="C11" s="126" t="s">
        <v>46</v>
      </c>
      <c r="D11" s="135" t="s">
        <v>442</v>
      </c>
      <c r="E11" s="57" t="s">
        <v>860</v>
      </c>
      <c r="F11" s="119">
        <f t="shared" si="0"/>
        <v>100</v>
      </c>
      <c r="G11" s="119" t="str">
        <f t="shared" si="1"/>
        <v>0</v>
      </c>
      <c r="H11" s="133"/>
      <c r="I11" t="str">
        <f t="shared" si="2"/>
        <v>"Branche de gui": {
 "Name" : "Branche de gui",
 "OV" : "Sprig of mistletoe",
 "Category": "DRUIDIC_FOCUSER",
 "Weight" : 0,
 "Price" : 100
  },</v>
      </c>
      <c r="J11" s="57"/>
      <c r="K11" s="57"/>
      <c r="L11" s="57"/>
      <c r="M11" s="57"/>
      <c r="N11" s="57"/>
    </row>
    <row r="12" spans="1:14">
      <c r="A12" s="123" t="s">
        <v>725</v>
      </c>
      <c r="B12" s="123" t="s">
        <v>725</v>
      </c>
      <c r="C12" s="124" t="s">
        <v>46</v>
      </c>
      <c r="D12" s="136" t="s">
        <v>442</v>
      </c>
      <c r="E12" s="57" t="s">
        <v>860</v>
      </c>
      <c r="F12" s="119">
        <f t="shared" si="0"/>
        <v>100</v>
      </c>
      <c r="G12" s="119" t="str">
        <f t="shared" si="1"/>
        <v>0</v>
      </c>
      <c r="H12" s="133"/>
      <c r="I12" t="str">
        <f t="shared" si="2"/>
        <v>"Totem": {
 "Name" : "Totem",
 "OV" : "Totem",
 "Category": "DRUIDIC_FOCUSER",
 "Weight" : 0,
 "Price" : 100
  },</v>
      </c>
      <c r="J12" s="57"/>
      <c r="K12" s="57"/>
      <c r="L12" s="57"/>
      <c r="M12" s="57"/>
      <c r="N12" s="57"/>
    </row>
    <row r="13" spans="1:14" s="133" customFormat="1">
      <c r="A13" s="122" t="s">
        <v>760</v>
      </c>
      <c r="B13" s="122"/>
      <c r="C13" s="122"/>
      <c r="D13" s="122"/>
      <c r="E13" s="133" t="s">
        <v>861</v>
      </c>
      <c r="F13" s="132"/>
      <c r="G13" s="132"/>
      <c r="H13" s="133" t="str">
        <f t="shared" si="3"/>
        <v>"AMMUNITION": {"Code": "AMMUNITION", "Name": "Munitions"},</v>
      </c>
      <c r="I13"/>
    </row>
    <row r="14" spans="1:14">
      <c r="A14" s="123" t="s">
        <v>853</v>
      </c>
      <c r="B14" s="123" t="s">
        <v>761</v>
      </c>
      <c r="C14" s="124" t="s">
        <v>46</v>
      </c>
      <c r="D14" s="124" t="s">
        <v>28</v>
      </c>
      <c r="E14" s="57" t="s">
        <v>861</v>
      </c>
      <c r="F14" s="119">
        <f t="shared" si="0"/>
        <v>100</v>
      </c>
      <c r="G14" s="119" t="str">
        <f t="shared" si="1"/>
        <v>500</v>
      </c>
      <c r="H14" s="133"/>
      <c r="I14" t="str">
        <f t="shared" si="2"/>
        <v>"Aiguilles de sarbacane (50)": {
 "Name" : "Aiguilles de sarbacane (50)",
 "OV" : "Blowgun needles",
 "Category": "AMMUNITION",
 "Weight" : 500,
 "Price" : 100
  },</v>
      </c>
      <c r="J14" s="57"/>
      <c r="K14" s="57"/>
      <c r="L14" s="57"/>
      <c r="M14" s="57"/>
      <c r="N14" s="57"/>
    </row>
    <row r="15" spans="1:14">
      <c r="A15" s="125" t="s">
        <v>852</v>
      </c>
      <c r="B15" s="125" t="s">
        <v>762</v>
      </c>
      <c r="C15" s="126" t="s">
        <v>763</v>
      </c>
      <c r="D15" s="126" t="s">
        <v>764</v>
      </c>
      <c r="E15" s="57" t="s">
        <v>861</v>
      </c>
      <c r="F15" s="119">
        <f t="shared" si="0"/>
        <v>4</v>
      </c>
      <c r="G15" s="119" t="str">
        <f t="shared" si="1"/>
        <v>750</v>
      </c>
      <c r="H15" s="133"/>
      <c r="I15" t="str">
        <f t="shared" si="2"/>
        <v>"Billes de fronde (20)": {
 "Name" : "Billes de fronde (20)",
 "OV" : "Sling bullets",
 "Category": "AMMUNITION",
 "Weight" : 750,
 "Price" : 4
  },</v>
      </c>
      <c r="J15" s="57"/>
      <c r="K15" s="57"/>
      <c r="L15" s="57"/>
      <c r="M15" s="57"/>
      <c r="N15" s="57"/>
    </row>
    <row r="16" spans="1:14">
      <c r="A16" s="123" t="s">
        <v>851</v>
      </c>
      <c r="B16" s="123" t="s">
        <v>765</v>
      </c>
      <c r="C16" s="124" t="s">
        <v>46</v>
      </c>
      <c r="D16" s="124" t="s">
        <v>764</v>
      </c>
      <c r="E16" s="57" t="s">
        <v>861</v>
      </c>
      <c r="F16" s="119">
        <f t="shared" si="0"/>
        <v>100</v>
      </c>
      <c r="G16" s="119" t="str">
        <f t="shared" si="1"/>
        <v>750</v>
      </c>
      <c r="H16" s="133"/>
      <c r="I16" t="str">
        <f t="shared" si="2"/>
        <v>"Carreaux d'arbalète (20)": {
 "Name" : "Carreaux d'arbalète (20)",
 "OV" : "Crossbow bolts",
 "Category": "AMMUNITION",
 "Weight" : 750,
 "Price" : 100
  },</v>
      </c>
      <c r="J16" s="57"/>
      <c r="K16" s="57"/>
      <c r="L16" s="57"/>
      <c r="M16" s="57"/>
      <c r="N16" s="57"/>
    </row>
    <row r="17" spans="1:14">
      <c r="A17" s="125" t="s">
        <v>850</v>
      </c>
      <c r="B17" s="125" t="s">
        <v>766</v>
      </c>
      <c r="C17" s="126" t="s">
        <v>46</v>
      </c>
      <c r="D17" s="126" t="s">
        <v>28</v>
      </c>
      <c r="E17" s="57" t="s">
        <v>861</v>
      </c>
      <c r="F17" s="119">
        <f t="shared" si="0"/>
        <v>100</v>
      </c>
      <c r="G17" s="119" t="str">
        <f t="shared" si="1"/>
        <v>500</v>
      </c>
      <c r="H17" s="133"/>
      <c r="I17" t="str">
        <f t="shared" si="2"/>
        <v>"Flèches (20)": {
 "Name" : "Flèches (20)",
 "OV" : "Arrows",
 "Category": "AMMUNITION",
 "Weight" : 500,
 "Price" : 100
  },</v>
      </c>
      <c r="J17" s="57"/>
      <c r="K17" s="57"/>
      <c r="L17" s="57"/>
      <c r="M17" s="57"/>
      <c r="N17" s="57"/>
    </row>
    <row r="18" spans="1:14" s="133" customFormat="1">
      <c r="A18" s="127" t="s">
        <v>822</v>
      </c>
      <c r="B18" s="127"/>
      <c r="C18" s="127"/>
      <c r="D18" s="127"/>
      <c r="E18" s="133" t="s">
        <v>862</v>
      </c>
      <c r="F18" s="132"/>
      <c r="G18" s="132"/>
      <c r="H18" s="133" t="str">
        <f t="shared" si="3"/>
        <v>"SACRED_SYMBOL": {"Code": "SACRED_SYMBOL", "Name": "Symbole sacré"},</v>
      </c>
      <c r="I18"/>
    </row>
    <row r="19" spans="1:14">
      <c r="A19" s="125" t="s">
        <v>856</v>
      </c>
      <c r="B19" s="125" t="s">
        <v>823</v>
      </c>
      <c r="C19" s="126" t="s">
        <v>38</v>
      </c>
      <c r="D19" s="126" t="s">
        <v>28</v>
      </c>
      <c r="E19" s="57" t="s">
        <v>862</v>
      </c>
      <c r="F19" s="119">
        <f t="shared" si="0"/>
        <v>500</v>
      </c>
      <c r="G19" s="119" t="str">
        <f t="shared" si="1"/>
        <v>500</v>
      </c>
      <c r="H19" s="133"/>
      <c r="I19" t="str">
        <f t="shared" si="2"/>
        <v>"Amulette": {
 "Name" : "Amulette",
 "OV" : "Amulet",
 "Category": "SACRED_SYMBOL",
 "Weight" : 500,
 "Price" : 500
  },</v>
      </c>
      <c r="J19" s="57"/>
      <c r="K19" s="57"/>
      <c r="L19" s="57"/>
      <c r="M19" s="57"/>
      <c r="N19" s="57"/>
    </row>
    <row r="20" spans="1:14">
      <c r="A20" s="123" t="s">
        <v>855</v>
      </c>
      <c r="B20" s="123" t="s">
        <v>824</v>
      </c>
      <c r="C20" s="124" t="s">
        <v>38</v>
      </c>
      <c r="D20" s="136" t="s">
        <v>442</v>
      </c>
      <c r="E20" s="57" t="s">
        <v>862</v>
      </c>
      <c r="F20" s="119">
        <f t="shared" si="0"/>
        <v>500</v>
      </c>
      <c r="G20" s="119" t="str">
        <f t="shared" si="1"/>
        <v>0</v>
      </c>
      <c r="H20" s="133"/>
      <c r="I20" t="str">
        <f t="shared" si="2"/>
        <v>"Emblème": {
 "Name" : "Emblème",
 "OV" : "Emblem",
 "Category": "SACRED_SYMBOL",
 "Weight" : 0,
 "Price" : 500
  },</v>
      </c>
      <c r="J20" s="57"/>
      <c r="K20" s="57"/>
      <c r="L20" s="57"/>
      <c r="M20" s="57"/>
      <c r="N20" s="57"/>
    </row>
    <row r="21" spans="1:14">
      <c r="A21" s="125" t="s">
        <v>854</v>
      </c>
      <c r="B21" s="125" t="s">
        <v>825</v>
      </c>
      <c r="C21" s="126" t="s">
        <v>38</v>
      </c>
      <c r="D21" s="126" t="s">
        <v>33</v>
      </c>
      <c r="E21" s="57" t="s">
        <v>862</v>
      </c>
      <c r="F21" s="119">
        <f t="shared" si="0"/>
        <v>500</v>
      </c>
      <c r="G21" s="119">
        <f t="shared" si="1"/>
        <v>1000</v>
      </c>
      <c r="H21" s="133"/>
      <c r="I21" t="str">
        <f t="shared" si="2"/>
        <v>"Reliquaire": {
 "Name" : "Reliquaire",
 "OV" : "Reliquary",
 "Category": "SACRED_SYMBOL",
 "Weight" : 1000,
 "Price" : 500
  },</v>
      </c>
      <c r="J21" s="57"/>
      <c r="K21" s="57"/>
      <c r="L21" s="57"/>
      <c r="M21" s="57"/>
      <c r="N21" s="57"/>
    </row>
    <row r="22" spans="1:14" s="133" customFormat="1">
      <c r="A22" s="137" t="s">
        <v>857</v>
      </c>
      <c r="B22" s="137" t="s">
        <v>858</v>
      </c>
      <c r="C22" s="140"/>
      <c r="D22" s="140"/>
      <c r="E22" s="133" t="s">
        <v>863</v>
      </c>
      <c r="F22" s="132"/>
      <c r="G22" s="132"/>
      <c r="H22" s="133" t="str">
        <f t="shared" si="3"/>
        <v>"CLOTHES": {"Code": "CLOTHES", "Name": "Vêtements"},</v>
      </c>
      <c r="I22"/>
    </row>
    <row r="23" spans="1:14" s="133" customFormat="1">
      <c r="A23" s="123" t="s">
        <v>835</v>
      </c>
      <c r="B23" s="123" t="s">
        <v>836</v>
      </c>
      <c r="C23" s="124" t="s">
        <v>42</v>
      </c>
      <c r="D23" s="124" t="s">
        <v>45</v>
      </c>
      <c r="E23" s="57" t="s">
        <v>863</v>
      </c>
      <c r="F23" s="119">
        <f t="shared" si="0"/>
        <v>50</v>
      </c>
      <c r="G23" s="119">
        <f t="shared" si="1"/>
        <v>1500</v>
      </c>
      <c r="I23" t="str">
        <f t="shared" si="2"/>
        <v>"Vêtements, communs": {
 "Name" : "Vêtements, communs",
 "OV" : "Clothes, common",
 "Category": "CLOTHES",
 "Weight" : 1500,
 "Price" : 50
  },</v>
      </c>
    </row>
    <row r="24" spans="1:14">
      <c r="A24" s="125" t="s">
        <v>837</v>
      </c>
      <c r="B24" s="125" t="s">
        <v>838</v>
      </c>
      <c r="C24" s="126" t="s">
        <v>38</v>
      </c>
      <c r="D24" s="126" t="s">
        <v>23</v>
      </c>
      <c r="E24" s="57" t="s">
        <v>863</v>
      </c>
      <c r="F24" s="119">
        <f t="shared" si="0"/>
        <v>500</v>
      </c>
      <c r="G24" s="119">
        <f t="shared" si="1"/>
        <v>2000</v>
      </c>
      <c r="H24" s="133"/>
      <c r="I24" t="str">
        <f t="shared" si="2"/>
        <v>"Vêtements, costume": {
 "Name" : "Vêtements, costume",
 "OV" : "Clothes, costume",
 "Category": "CLOTHES",
 "Weight" : 2000,
 "Price" : 500
  },</v>
      </c>
      <c r="J24" s="57"/>
      <c r="K24" s="57"/>
      <c r="L24" s="57"/>
      <c r="M24" s="57"/>
      <c r="N24" s="57"/>
    </row>
    <row r="25" spans="1:14">
      <c r="A25" s="123" t="s">
        <v>839</v>
      </c>
      <c r="B25" s="123" t="s">
        <v>840</v>
      </c>
      <c r="C25" s="124" t="s">
        <v>87</v>
      </c>
      <c r="D25" s="124" t="s">
        <v>76</v>
      </c>
      <c r="E25" s="57" t="s">
        <v>863</v>
      </c>
      <c r="F25" s="119">
        <f t="shared" si="0"/>
        <v>1500</v>
      </c>
      <c r="G25" s="119">
        <f t="shared" si="1"/>
        <v>3000</v>
      </c>
      <c r="H25" s="133"/>
      <c r="I25" t="str">
        <f t="shared" si="2"/>
        <v>"Vêtements, fins": {
 "Name" : "Vêtements, fins",
 "OV" : "Clothes, fine",
 "Category": "CLOTHES",
 "Weight" : 3000,
 "Price" : 1500
  },</v>
      </c>
      <c r="J25" s="57"/>
      <c r="K25" s="57"/>
      <c r="L25" s="57"/>
      <c r="M25" s="57"/>
      <c r="N25" s="57"/>
    </row>
    <row r="26" spans="1:14">
      <c r="A26" s="125" t="s">
        <v>841</v>
      </c>
      <c r="B26" s="125" t="s">
        <v>842</v>
      </c>
      <c r="C26" s="126" t="s">
        <v>29</v>
      </c>
      <c r="D26" s="126" t="s">
        <v>23</v>
      </c>
      <c r="E26" s="57" t="s">
        <v>863</v>
      </c>
      <c r="F26" s="119">
        <f t="shared" si="0"/>
        <v>200</v>
      </c>
      <c r="G26" s="119">
        <f t="shared" si="1"/>
        <v>2000</v>
      </c>
      <c r="H26" s="133"/>
      <c r="I26" t="str">
        <f t="shared" si="2"/>
        <v>"Vêtements, voyage": {
 "Name" : "Vêtements, voyage",
 "OV" : "Clothes, traveler’s",
 "Category": "CLOTHES",
 "Weight" : 2000,
 "Price" : 200
  },</v>
      </c>
      <c r="J26" s="57"/>
      <c r="K26" s="57"/>
      <c r="L26" s="57"/>
      <c r="M26" s="57"/>
      <c r="N26" s="57"/>
    </row>
    <row r="27" spans="1:14" s="133" customFormat="1">
      <c r="A27" s="137" t="s">
        <v>843</v>
      </c>
      <c r="B27" s="137"/>
      <c r="C27" s="140"/>
      <c r="D27" s="140"/>
      <c r="E27" s="133" t="s">
        <v>864</v>
      </c>
      <c r="F27" s="132"/>
      <c r="G27" s="132"/>
      <c r="H27" s="133" t="str">
        <f t="shared" si="3"/>
        <v>"VARIOUS": {"Code": "VARIOUS", "Name": "Divers"},</v>
      </c>
      <c r="I27" t="str">
        <f t="shared" si="2"/>
        <v>"Divers": {
 "Name" : "Divers",
 "OV" : "",
 "Category": "VARIOUS",
 "Weight" : ,
 "Price" : 
  },</v>
      </c>
    </row>
    <row r="28" spans="1:14">
      <c r="A28" s="123" t="s">
        <v>826</v>
      </c>
      <c r="B28" s="123" t="s">
        <v>827</v>
      </c>
      <c r="C28" s="124" t="s">
        <v>29</v>
      </c>
      <c r="D28" s="124" t="s">
        <v>512</v>
      </c>
      <c r="E28" s="57" t="s">
        <v>864</v>
      </c>
      <c r="F28" s="119">
        <f t="shared" si="0"/>
        <v>200</v>
      </c>
      <c r="G28" s="119">
        <f t="shared" si="1"/>
        <v>10000</v>
      </c>
      <c r="H28" s="133"/>
      <c r="I28" t="str">
        <f t="shared" si="2"/>
        <v>"Tente": {
 "Name" : "Tente",
 "OV" : "Tent",
 "Category": "VARIOUS",
 "Weight" : 10000,
 "Price" : 200
  },</v>
      </c>
      <c r="J28" s="57"/>
      <c r="K28" s="57"/>
      <c r="L28" s="57"/>
      <c r="M28" s="57"/>
      <c r="N28" s="57"/>
    </row>
    <row r="29" spans="1:14">
      <c r="A29" s="125" t="s">
        <v>828</v>
      </c>
      <c r="B29" s="125" t="s">
        <v>829</v>
      </c>
      <c r="C29" s="126" t="s">
        <v>29</v>
      </c>
      <c r="D29" s="126" t="s">
        <v>830</v>
      </c>
      <c r="E29" s="57" t="s">
        <v>864</v>
      </c>
      <c r="F29" s="119">
        <f t="shared" si="0"/>
        <v>200</v>
      </c>
      <c r="G29" s="119">
        <f t="shared" si="1"/>
        <v>35000</v>
      </c>
      <c r="H29" s="133"/>
      <c r="I29" t="str">
        <f t="shared" si="2"/>
        <v>"Tonneau": {
 "Name" : "Tonneau",
 "OV" : "Barrel",
 "Category": "VARIOUS",
 "Weight" : 35000,
 "Price" : 200
  },</v>
      </c>
      <c r="J29" s="57"/>
      <c r="K29" s="57"/>
      <c r="L29" s="57"/>
      <c r="M29" s="57"/>
      <c r="N29" s="57"/>
    </row>
    <row r="30" spans="1:14">
      <c r="A30" s="123" t="s">
        <v>831</v>
      </c>
      <c r="B30" s="123" t="s">
        <v>832</v>
      </c>
      <c r="C30" s="124" t="s">
        <v>664</v>
      </c>
      <c r="D30" s="124" t="s">
        <v>28</v>
      </c>
      <c r="E30" s="57" t="s">
        <v>864</v>
      </c>
      <c r="F30" s="119">
        <f t="shared" si="0"/>
        <v>1</v>
      </c>
      <c r="G30" s="119" t="str">
        <f t="shared" si="1"/>
        <v>500</v>
      </c>
      <c r="H30" s="133"/>
      <c r="I30" t="str">
        <f t="shared" si="2"/>
        <v>"Torche": {
 "Name" : "Torche",
 "OV" : "Torch",
 "Category": "VARIOUS",
 "Weight" : 500,
 "Price" : 1
  },</v>
      </c>
      <c r="J30" s="57"/>
      <c r="K30" s="57"/>
      <c r="L30" s="57"/>
      <c r="M30" s="57"/>
      <c r="N30" s="57"/>
    </row>
    <row r="31" spans="1:14">
      <c r="A31" s="125" t="s">
        <v>833</v>
      </c>
      <c r="B31" s="125" t="s">
        <v>834</v>
      </c>
      <c r="C31" s="126" t="s">
        <v>38</v>
      </c>
      <c r="D31" s="126" t="s">
        <v>45</v>
      </c>
      <c r="E31" s="57" t="s">
        <v>864</v>
      </c>
      <c r="F31" s="119">
        <f t="shared" si="0"/>
        <v>500</v>
      </c>
      <c r="G31" s="119">
        <f t="shared" si="1"/>
        <v>1500</v>
      </c>
      <c r="H31" s="133"/>
      <c r="I31" t="str">
        <f t="shared" si="2"/>
        <v>"Trousse de soins": {
 "Name" : "Trousse de soins",
 "OV" : "Healer’s Kit",
 "Category": "VARIOUS",
 "Weight" : 1500,
 "Price" : 500
  },</v>
      </c>
      <c r="J31" s="57"/>
      <c r="K31" s="57"/>
      <c r="L31" s="57"/>
      <c r="M31" s="57"/>
      <c r="N31" s="57"/>
    </row>
    <row r="32" spans="1:14">
      <c r="A32" s="123" t="s">
        <v>767</v>
      </c>
      <c r="B32" s="123" t="s">
        <v>768</v>
      </c>
      <c r="C32" s="124" t="s">
        <v>46</v>
      </c>
      <c r="D32" s="124" t="s">
        <v>60</v>
      </c>
      <c r="E32" s="57" t="s">
        <v>864</v>
      </c>
      <c r="F32" s="119">
        <f t="shared" si="0"/>
        <v>100</v>
      </c>
      <c r="G32" s="119">
        <f t="shared" si="1"/>
        <v>2500</v>
      </c>
      <c r="H32" s="133"/>
      <c r="I32" t="str">
        <f t="shared" si="2"/>
        <v>"Palan": {
 "Name" : "Palan",
 "OV" : "Block and tackle",
 "Category": "VARIOUS",
 "Weight" : 2500,
 "Price" : 100
  },</v>
      </c>
      <c r="J32" s="57"/>
      <c r="K32" s="57"/>
      <c r="L32" s="57"/>
      <c r="M32" s="57"/>
      <c r="N32" s="57"/>
    </row>
    <row r="33" spans="1:14" s="133" customFormat="1">
      <c r="A33" s="125" t="s">
        <v>769</v>
      </c>
      <c r="B33" s="125" t="s">
        <v>770</v>
      </c>
      <c r="C33" s="126" t="s">
        <v>771</v>
      </c>
      <c r="D33" s="126" t="s">
        <v>33</v>
      </c>
      <c r="E33" s="57" t="s">
        <v>864</v>
      </c>
      <c r="F33" s="119">
        <f t="shared" si="0"/>
        <v>40</v>
      </c>
      <c r="G33" s="119">
        <f t="shared" si="1"/>
        <v>1000</v>
      </c>
      <c r="I33" t="str">
        <f t="shared" si="2"/>
        <v>"Panier": {
 "Name" : "Panier",
 "OV" : "Basket",
 "Category": "VARIOUS",
 "Weight" : 1000,
 "Price" : 40
  },</v>
      </c>
    </row>
    <row r="34" spans="1:14">
      <c r="A34" s="123" t="s">
        <v>772</v>
      </c>
      <c r="B34" s="123" t="s">
        <v>773</v>
      </c>
      <c r="C34" s="124" t="s">
        <v>24</v>
      </c>
      <c r="D34" s="136" t="s">
        <v>442</v>
      </c>
      <c r="E34" s="57" t="s">
        <v>864</v>
      </c>
      <c r="F34" s="119">
        <f t="shared" si="0"/>
        <v>20</v>
      </c>
      <c r="G34" s="119" t="str">
        <f t="shared" si="1"/>
        <v>0</v>
      </c>
      <c r="H34" s="133"/>
      <c r="I34" t="str">
        <f t="shared" si="2"/>
        <v>"Papier (une feuille)": {
 "Name" : "Papier (une feuille)",
 "OV" : "Paper",
 "Category": "VARIOUS",
 "Weight" : 0,
 "Price" : 20
  },</v>
      </c>
      <c r="J34" s="57"/>
      <c r="K34" s="57"/>
      <c r="L34" s="57"/>
      <c r="M34" s="57"/>
      <c r="N34" s="57"/>
    </row>
    <row r="35" spans="1:14">
      <c r="A35" s="125" t="s">
        <v>774</v>
      </c>
      <c r="B35" s="125" t="s">
        <v>775</v>
      </c>
      <c r="C35" s="126" t="s">
        <v>34</v>
      </c>
      <c r="D35" s="135" t="s">
        <v>442</v>
      </c>
      <c r="E35" s="57" t="s">
        <v>864</v>
      </c>
      <c r="F35" s="119">
        <f t="shared" si="0"/>
        <v>10</v>
      </c>
      <c r="G35" s="119" t="str">
        <f t="shared" si="1"/>
        <v>0</v>
      </c>
      <c r="H35" s="133"/>
      <c r="I35" t="str">
        <f t="shared" si="2"/>
        <v>"Parchemin (une feuille)": {
 "Name" : "Parchemin (une feuille)",
 "OV" : "Parchment",
 "Category": "VARIOUS",
 "Weight" : 0,
 "Price" : 10
  },</v>
      </c>
      <c r="J35" s="57"/>
      <c r="K35" s="57"/>
      <c r="L35" s="57"/>
      <c r="M35" s="57"/>
      <c r="N35" s="57"/>
    </row>
    <row r="36" spans="1:14">
      <c r="A36" s="123" t="s">
        <v>776</v>
      </c>
      <c r="B36" s="123" t="s">
        <v>777</v>
      </c>
      <c r="C36" s="124" t="s">
        <v>38</v>
      </c>
      <c r="D36" s="136" t="s">
        <v>442</v>
      </c>
      <c r="E36" s="57" t="s">
        <v>864</v>
      </c>
      <c r="F36" s="119">
        <f t="shared" si="0"/>
        <v>500</v>
      </c>
      <c r="G36" s="119" t="str">
        <f t="shared" si="1"/>
        <v>0</v>
      </c>
      <c r="H36" s="133"/>
      <c r="I36" t="str">
        <f t="shared" si="2"/>
        <v>"Parfum (fiole)": {
 "Name" : "Parfum (fiole)",
 "OV" : "Perfum",
 "Category": "VARIOUS",
 "Weight" : 0,
 "Price" : 500
  },</v>
      </c>
      <c r="J36" s="57"/>
      <c r="K36" s="57"/>
      <c r="L36" s="57"/>
      <c r="M36" s="57"/>
      <c r="N36" s="57"/>
    </row>
    <row r="37" spans="1:14">
      <c r="A37" s="125" t="s">
        <v>778</v>
      </c>
      <c r="B37" s="125" t="s">
        <v>779</v>
      </c>
      <c r="C37" s="126" t="s">
        <v>29</v>
      </c>
      <c r="D37" s="126" t="s">
        <v>60</v>
      </c>
      <c r="E37" s="57" t="s">
        <v>864</v>
      </c>
      <c r="F37" s="119">
        <f t="shared" si="0"/>
        <v>200</v>
      </c>
      <c r="G37" s="119">
        <f t="shared" si="1"/>
        <v>2500</v>
      </c>
      <c r="H37" s="133"/>
      <c r="I37" t="str">
        <f t="shared" si="2"/>
        <v>"Pelle": {
 "Name" : "Pelle",
 "OV" : "Shovel",
 "Category": "VARIOUS",
 "Weight" : 2500,
 "Price" : 200
  },</v>
      </c>
      <c r="J37" s="57"/>
      <c r="K37" s="57"/>
      <c r="L37" s="57"/>
      <c r="M37" s="57"/>
      <c r="N37" s="57"/>
    </row>
    <row r="38" spans="1:14">
      <c r="A38" s="123" t="s">
        <v>780</v>
      </c>
      <c r="B38" s="123" t="s">
        <v>781</v>
      </c>
      <c r="C38" s="124" t="s">
        <v>67</v>
      </c>
      <c r="D38" s="124" t="s">
        <v>76</v>
      </c>
      <c r="E38" s="57" t="s">
        <v>864</v>
      </c>
      <c r="F38" s="119">
        <f t="shared" si="0"/>
        <v>5</v>
      </c>
      <c r="G38" s="119">
        <f t="shared" si="1"/>
        <v>3000</v>
      </c>
      <c r="H38" s="133"/>
      <c r="I38" t="str">
        <f t="shared" si="2"/>
        <v>"Perche (3 m)": {
 "Name" : "Perche (3 m)",
 "OV" : "Pole",
 "Category": "VARIOUS",
 "Weight" : 3000,
 "Price" : 5
  },</v>
      </c>
      <c r="J38" s="57"/>
      <c r="K38" s="57"/>
      <c r="L38" s="57"/>
      <c r="M38" s="57"/>
      <c r="N38" s="57"/>
    </row>
    <row r="39" spans="1:14" s="133" customFormat="1">
      <c r="A39" s="125" t="s">
        <v>782</v>
      </c>
      <c r="B39" s="125" t="s">
        <v>783</v>
      </c>
      <c r="C39" s="126" t="s">
        <v>29</v>
      </c>
      <c r="D39" s="126" t="s">
        <v>23</v>
      </c>
      <c r="E39" s="57" t="s">
        <v>864</v>
      </c>
      <c r="F39" s="119">
        <f t="shared" si="0"/>
        <v>200</v>
      </c>
      <c r="G39" s="119">
        <f t="shared" si="1"/>
        <v>2000</v>
      </c>
      <c r="I39" t="str">
        <f t="shared" si="2"/>
        <v>"Pied-de-biche": {
 "Name" : "Pied-de-biche",
 "OV" : "Crowbar",
 "Category": "VARIOUS",
 "Weight" : 2000,
 "Price" : 200
  },</v>
      </c>
    </row>
    <row r="40" spans="1:14">
      <c r="A40" s="123" t="s">
        <v>784</v>
      </c>
      <c r="B40" s="123" t="s">
        <v>785</v>
      </c>
      <c r="C40" s="124" t="s">
        <v>38</v>
      </c>
      <c r="D40" s="124" t="s">
        <v>685</v>
      </c>
      <c r="E40" s="57" t="s">
        <v>864</v>
      </c>
      <c r="F40" s="119">
        <f t="shared" si="0"/>
        <v>500</v>
      </c>
      <c r="G40" s="119">
        <f t="shared" si="1"/>
        <v>12500</v>
      </c>
      <c r="H40" s="133"/>
      <c r="I40" t="str">
        <f t="shared" si="2"/>
        <v>"Piège à mâchoires": {
 "Name" : "Piège à mâchoires",
 "OV" : "Hunting Trap",
 "Category": "VARIOUS",
 "Weight" : 12500,
 "Price" : 500
  },</v>
      </c>
      <c r="J40" s="57"/>
      <c r="K40" s="57"/>
      <c r="L40" s="57"/>
      <c r="M40" s="57"/>
      <c r="N40" s="57"/>
    </row>
    <row r="41" spans="1:14">
      <c r="A41" s="125" t="s">
        <v>786</v>
      </c>
      <c r="B41" s="125" t="s">
        <v>787</v>
      </c>
      <c r="C41" s="126" t="s">
        <v>664</v>
      </c>
      <c r="D41" s="126" t="s">
        <v>28</v>
      </c>
      <c r="E41" s="57" t="s">
        <v>864</v>
      </c>
      <c r="F41" s="119">
        <f t="shared" si="0"/>
        <v>1</v>
      </c>
      <c r="G41" s="119" t="str">
        <f t="shared" si="1"/>
        <v>500</v>
      </c>
      <c r="H41" s="133"/>
      <c r="I41" t="str">
        <f t="shared" si="2"/>
        <v>"Pierre à aiguiser": {
 "Name" : "Pierre à aiguiser",
 "OV" : "Whetstone",
 "Category": "VARIOUS",
 "Weight" : 500,
 "Price" : 1
  },</v>
      </c>
      <c r="J41" s="57"/>
      <c r="K41" s="57"/>
      <c r="L41" s="57"/>
      <c r="M41" s="57"/>
      <c r="N41" s="57"/>
    </row>
    <row r="42" spans="1:14">
      <c r="A42" s="123" t="s">
        <v>788</v>
      </c>
      <c r="B42" s="123" t="s">
        <v>789</v>
      </c>
      <c r="C42" s="124" t="s">
        <v>29</v>
      </c>
      <c r="D42" s="124" t="s">
        <v>53</v>
      </c>
      <c r="E42" s="57" t="s">
        <v>864</v>
      </c>
      <c r="F42" s="119">
        <f t="shared" si="0"/>
        <v>200</v>
      </c>
      <c r="G42" s="119">
        <f t="shared" si="1"/>
        <v>5000</v>
      </c>
      <c r="H42" s="133"/>
      <c r="I42" t="str">
        <f t="shared" si="2"/>
        <v>"Pioche de mineur": {
 "Name" : "Pioche de mineur",
 "OV" : "Pick, miner's",
 "Category": "VARIOUS",
 "Weight" : 5000,
 "Price" : 200
  },</v>
      </c>
      <c r="J42" s="57"/>
      <c r="K42" s="57"/>
      <c r="L42" s="57"/>
      <c r="M42" s="57"/>
      <c r="N42" s="57"/>
    </row>
    <row r="43" spans="1:14" s="133" customFormat="1">
      <c r="A43" s="125" t="s">
        <v>790</v>
      </c>
      <c r="B43" s="125" t="s">
        <v>790</v>
      </c>
      <c r="C43" s="126" t="s">
        <v>67</v>
      </c>
      <c r="D43" s="126" t="s">
        <v>66</v>
      </c>
      <c r="E43" s="57" t="s">
        <v>864</v>
      </c>
      <c r="F43" s="119">
        <f t="shared" si="0"/>
        <v>5</v>
      </c>
      <c r="G43" s="119" t="str">
        <f t="shared" si="1"/>
        <v>100</v>
      </c>
      <c r="I43" t="str">
        <f t="shared" si="2"/>
        <v>"Piton": {
 "Name" : "Piton",
 "OV" : "Piton",
 "Category": "VARIOUS",
 "Weight" : 100,
 "Price" : 5
  },</v>
      </c>
    </row>
    <row r="44" spans="1:14" s="133" customFormat="1">
      <c r="A44" s="123" t="s">
        <v>791</v>
      </c>
      <c r="B44" s="123" t="s">
        <v>792</v>
      </c>
      <c r="C44" s="124" t="s">
        <v>696</v>
      </c>
      <c r="D44" s="136" t="s">
        <v>442</v>
      </c>
      <c r="E44" s="57" t="s">
        <v>864</v>
      </c>
      <c r="F44" s="119">
        <f t="shared" si="0"/>
        <v>2</v>
      </c>
      <c r="G44" s="119" t="str">
        <f t="shared" si="1"/>
        <v>0</v>
      </c>
      <c r="I44" t="str">
        <f t="shared" si="2"/>
        <v>"Plume d’écriture": {
 "Name" : "Plume d’écriture",
 "OV" : "Ink pen",
 "Category": "VARIOUS",
 "Weight" : 0,
 "Price" : 2
  },</v>
      </c>
    </row>
    <row r="45" spans="1:14">
      <c r="A45" s="125" t="s">
        <v>793</v>
      </c>
      <c r="B45" s="125" t="s">
        <v>794</v>
      </c>
      <c r="C45" s="126" t="s">
        <v>46</v>
      </c>
      <c r="D45" s="126" t="s">
        <v>60</v>
      </c>
      <c r="E45" s="57" t="s">
        <v>864</v>
      </c>
      <c r="F45" s="119">
        <f t="shared" si="0"/>
        <v>100</v>
      </c>
      <c r="G45" s="119">
        <f t="shared" si="1"/>
        <v>2500</v>
      </c>
      <c r="H45" s="133"/>
      <c r="I45" t="str">
        <f t="shared" si="2"/>
        <v>"Pointes en fer (10)": {
 "Name" : "Pointes en fer (10)",
 "OV" : "Spikes, iron",
 "Category": "VARIOUS",
 "Weight" : 2500,
 "Price" : 100
  },</v>
      </c>
    </row>
    <row r="46" spans="1:14">
      <c r="A46" s="123" t="s">
        <v>795</v>
      </c>
      <c r="B46" s="123" t="s">
        <v>796</v>
      </c>
      <c r="C46" s="124" t="s">
        <v>749</v>
      </c>
      <c r="D46" s="136" t="s">
        <v>442</v>
      </c>
      <c r="E46" s="57" t="s">
        <v>864</v>
      </c>
      <c r="F46" s="119">
        <f t="shared" si="0"/>
        <v>10000</v>
      </c>
      <c r="G46" s="119" t="str">
        <f t="shared" si="1"/>
        <v>0</v>
      </c>
      <c r="H46" s="133"/>
      <c r="I46" t="str">
        <f t="shared" si="2"/>
        <v>"Poison (fiole)": {
 "Name" : "Poison (fiole)",
 "OV" : "Poison",
 "Category": "VARIOUS",
 "Weight" : 0,
 "Price" : 10000
  },</v>
      </c>
    </row>
    <row r="47" spans="1:14">
      <c r="A47" s="125" t="s">
        <v>797</v>
      </c>
      <c r="B47" s="125" t="s">
        <v>798</v>
      </c>
      <c r="C47" s="126" t="s">
        <v>29</v>
      </c>
      <c r="D47" s="126" t="s">
        <v>53</v>
      </c>
      <c r="E47" s="57" t="s">
        <v>864</v>
      </c>
      <c r="F47" s="119">
        <f t="shared" si="0"/>
        <v>200</v>
      </c>
      <c r="G47" s="119">
        <f t="shared" si="1"/>
        <v>5000</v>
      </c>
      <c r="H47" s="133"/>
      <c r="I47" t="str">
        <f t="shared" si="2"/>
        <v>"Pot en fer": {
 "Name" : "Pot en fer",
 "OV" : "Pot, iron",
 "Category": "VARIOUS",
 "Weight" : 5000,
 "Price" : 200
  },</v>
      </c>
    </row>
    <row r="48" spans="1:14">
      <c r="A48" s="134" t="s">
        <v>799</v>
      </c>
      <c r="B48" s="123" t="s">
        <v>800</v>
      </c>
      <c r="C48" s="124" t="s">
        <v>81</v>
      </c>
      <c r="D48" s="124" t="s">
        <v>580</v>
      </c>
      <c r="E48" s="57" t="s">
        <v>864</v>
      </c>
      <c r="F48" s="119">
        <f t="shared" si="0"/>
        <v>5000</v>
      </c>
      <c r="G48" s="119" t="str">
        <f t="shared" si="1"/>
        <v>250</v>
      </c>
      <c r="H48" s="133"/>
      <c r="I48" t="str">
        <f t="shared" si="2"/>
        <v>"Potion de soins": {
 "Name" : "Potion de soins",
 "OV" : "Potion of Healing",
 "Category": "VARIOUS",
 "Weight" : 250,
 "Price" : 5000
  },</v>
      </c>
    </row>
    <row r="49" spans="1:9" s="133" customFormat="1">
      <c r="A49" s="125" t="s">
        <v>801</v>
      </c>
      <c r="B49" s="125" t="s">
        <v>802</v>
      </c>
      <c r="C49" s="126" t="s">
        <v>42</v>
      </c>
      <c r="D49" s="126" t="s">
        <v>33</v>
      </c>
      <c r="E49" s="57" t="s">
        <v>864</v>
      </c>
      <c r="F49" s="119">
        <f t="shared" si="0"/>
        <v>50</v>
      </c>
      <c r="G49" s="119">
        <f t="shared" si="1"/>
        <v>1000</v>
      </c>
      <c r="I49" t="str">
        <f t="shared" si="2"/>
        <v>"Rations (1 jour)": {
 "Name" : "Rations (1 jour)",
 "OV" : "Rations",
 "Category": "VARIOUS",
 "Weight" : 1000,
 "Price" : 50
  },</v>
      </c>
    </row>
    <row r="50" spans="1:9">
      <c r="A50" s="123" t="s">
        <v>803</v>
      </c>
      <c r="B50" s="123" t="s">
        <v>803</v>
      </c>
      <c r="C50" s="124" t="s">
        <v>46</v>
      </c>
      <c r="D50" s="124" t="s">
        <v>23</v>
      </c>
      <c r="E50" s="57" t="s">
        <v>864</v>
      </c>
      <c r="F50" s="119">
        <f t="shared" si="0"/>
        <v>100</v>
      </c>
      <c r="G50" s="119">
        <f t="shared" si="1"/>
        <v>2000</v>
      </c>
      <c r="H50" s="133"/>
      <c r="I50" t="str">
        <f t="shared" si="2"/>
        <v>"Robes": {
 "Name" : "Robes",
 "OV" : "Robes",
 "Category": "VARIOUS",
 "Weight" : 2000,
 "Price" : 100
  },</v>
      </c>
    </row>
    <row r="51" spans="1:9">
      <c r="A51" s="125" t="s">
        <v>804</v>
      </c>
      <c r="B51" s="125" t="s">
        <v>805</v>
      </c>
      <c r="C51" s="126" t="s">
        <v>61</v>
      </c>
      <c r="D51" s="126" t="s">
        <v>28</v>
      </c>
      <c r="E51" s="57" t="s">
        <v>864</v>
      </c>
      <c r="F51" s="119">
        <f t="shared" si="0"/>
        <v>2500</v>
      </c>
      <c r="G51" s="119" t="str">
        <f t="shared" si="1"/>
        <v>500</v>
      </c>
      <c r="H51" s="133"/>
      <c r="I51" t="str">
        <f t="shared" si="2"/>
        <v>"Sablier": {
 "Name" : "Sablier",
 "OV" : "Hourglass",
 "Category": "VARIOUS",
 "Weight" : 500,
 "Price" : 2500
  },</v>
      </c>
    </row>
    <row r="52" spans="1:9">
      <c r="A52" s="123" t="s">
        <v>806</v>
      </c>
      <c r="B52" s="123" t="s">
        <v>807</v>
      </c>
      <c r="C52" s="124" t="s">
        <v>664</v>
      </c>
      <c r="D52" s="124" t="s">
        <v>580</v>
      </c>
      <c r="E52" s="57" t="s">
        <v>864</v>
      </c>
      <c r="F52" s="119">
        <f t="shared" si="0"/>
        <v>1</v>
      </c>
      <c r="G52" s="119" t="str">
        <f t="shared" si="1"/>
        <v>250</v>
      </c>
      <c r="H52" s="133"/>
      <c r="I52" t="str">
        <f t="shared" si="2"/>
        <v>"Sac": {
 "Name" : "Sac",
 "OV" : "Sack",
 "Category": "VARIOUS",
 "Weight" : 250,
 "Price" : 1
  },</v>
      </c>
    </row>
    <row r="53" spans="1:9" s="133" customFormat="1">
      <c r="A53" s="125" t="s">
        <v>808</v>
      </c>
      <c r="B53" s="125" t="s">
        <v>809</v>
      </c>
      <c r="C53" s="126" t="s">
        <v>29</v>
      </c>
      <c r="D53" s="126" t="s">
        <v>60</v>
      </c>
      <c r="E53" s="57" t="s">
        <v>864</v>
      </c>
      <c r="F53" s="119">
        <f t="shared" si="0"/>
        <v>200</v>
      </c>
      <c r="G53" s="119">
        <f t="shared" si="1"/>
        <v>2500</v>
      </c>
      <c r="I53" t="str">
        <f t="shared" si="2"/>
        <v>"Sac à dos": {
 "Name" : "Sac à dos",
 "OV" : "Backpack",
 "Category": "VARIOUS",
 "Weight" : 2500,
 "Price" : 200
  },</v>
      </c>
    </row>
    <row r="54" spans="1:9">
      <c r="A54" s="123" t="s">
        <v>810</v>
      </c>
      <c r="B54" s="123" t="s">
        <v>811</v>
      </c>
      <c r="C54" s="124" t="s">
        <v>46</v>
      </c>
      <c r="D54" s="124" t="s">
        <v>23</v>
      </c>
      <c r="E54" s="57" t="s">
        <v>864</v>
      </c>
      <c r="F54" s="119">
        <f t="shared" si="0"/>
        <v>100</v>
      </c>
      <c r="G54" s="119">
        <f t="shared" si="1"/>
        <v>2000</v>
      </c>
      <c r="H54" s="133"/>
      <c r="I54" t="str">
        <f t="shared" si="2"/>
        <v>"Sac de couchage": {
 "Name" : "Sac de couchage",
 "OV" : "Bedroll",
 "Category": "VARIOUS",
 "Weight" : 2000,
 "Price" : 100
  },</v>
      </c>
    </row>
    <row r="55" spans="1:9">
      <c r="A55" s="125" t="s">
        <v>812</v>
      </c>
      <c r="B55" s="125" t="s">
        <v>813</v>
      </c>
      <c r="C55" s="126" t="s">
        <v>42</v>
      </c>
      <c r="D55" s="126" t="s">
        <v>28</v>
      </c>
      <c r="E55" s="57" t="s">
        <v>864</v>
      </c>
      <c r="F55" s="119">
        <f t="shared" si="0"/>
        <v>50</v>
      </c>
      <c r="G55" s="119" t="str">
        <f t="shared" si="1"/>
        <v>500</v>
      </c>
      <c r="H55" s="133"/>
      <c r="I55" t="str">
        <f t="shared" si="2"/>
        <v>"Sacoche": {
 "Name" : "Sacoche",
 "OV" : "Pouch",
 "Category": "VARIOUS",
 "Weight" : 500,
 "Price" : 50
  },</v>
      </c>
    </row>
    <row r="56" spans="1:9">
      <c r="A56" s="123" t="s">
        <v>814</v>
      </c>
      <c r="B56" s="123" t="s">
        <v>815</v>
      </c>
      <c r="C56" s="124" t="s">
        <v>61</v>
      </c>
      <c r="D56" s="124" t="s">
        <v>33</v>
      </c>
      <c r="E56" s="57" t="s">
        <v>864</v>
      </c>
      <c r="F56" s="119">
        <f t="shared" si="0"/>
        <v>2500</v>
      </c>
      <c r="G56" s="119">
        <f t="shared" si="1"/>
        <v>1000</v>
      </c>
      <c r="H56" s="133"/>
      <c r="I56" t="str">
        <f t="shared" si="2"/>
        <v>"Sacoche à composantes": {
 "Name" : "Sacoche à composantes",
 "OV" : "Component Pouch",
 "Category": "VARIOUS",
 "Weight" : 1000,
 "Price" : 2500
  },</v>
      </c>
    </row>
    <row r="57" spans="1:9">
      <c r="A57" s="125" t="s">
        <v>816</v>
      </c>
      <c r="B57" s="125" t="s">
        <v>817</v>
      </c>
      <c r="C57" s="126" t="s">
        <v>696</v>
      </c>
      <c r="D57" s="135" t="s">
        <v>442</v>
      </c>
      <c r="E57" s="57" t="s">
        <v>864</v>
      </c>
      <c r="F57" s="119">
        <f t="shared" si="0"/>
        <v>2</v>
      </c>
      <c r="G57" s="119" t="str">
        <f t="shared" si="1"/>
        <v>0</v>
      </c>
      <c r="H57" s="133"/>
      <c r="I57" t="str">
        <f t="shared" si="2"/>
        <v>"Savon": {
 "Name" : "Savon",
 "OV" : "Soap",
 "Category": "VARIOUS",
 "Weight" : 0,
 "Price" : 2
  },</v>
      </c>
    </row>
    <row r="58" spans="1:9">
      <c r="A58" s="123" t="s">
        <v>818</v>
      </c>
      <c r="B58" s="123" t="s">
        <v>819</v>
      </c>
      <c r="C58" s="124" t="s">
        <v>67</v>
      </c>
      <c r="D58" s="124" t="s">
        <v>33</v>
      </c>
      <c r="E58" s="57" t="s">
        <v>864</v>
      </c>
      <c r="F58" s="119">
        <f t="shared" si="0"/>
        <v>5</v>
      </c>
      <c r="G58" s="119">
        <f t="shared" si="1"/>
        <v>1000</v>
      </c>
      <c r="H58" s="133"/>
      <c r="I58" t="str">
        <f t="shared" si="2"/>
        <v>"Seau": {
 "Name" : "Seau",
 "OV" : "Bucket",
 "Category": "VARIOUS",
 "Weight" : 1000,
 "Price" : 5
  },</v>
      </c>
    </row>
    <row r="59" spans="1:9">
      <c r="A59" s="125" t="s">
        <v>820</v>
      </c>
      <c r="B59" s="125" t="s">
        <v>821</v>
      </c>
      <c r="C59" s="126" t="s">
        <v>67</v>
      </c>
      <c r="D59" s="135" t="s">
        <v>442</v>
      </c>
      <c r="E59" s="57" t="s">
        <v>864</v>
      </c>
      <c r="F59" s="119">
        <f t="shared" si="0"/>
        <v>5</v>
      </c>
      <c r="G59" s="119" t="str">
        <f t="shared" si="1"/>
        <v>0</v>
      </c>
      <c r="H59" s="133"/>
      <c r="I59" t="str">
        <f t="shared" si="2"/>
        <v>"Sifflet": {
 "Name" : "Sifflet",
 "OV" : "Signal whistle",
 "Category": "VARIOUS",
 "Weight" : 0,
 "Price" : 5
  },</v>
      </c>
    </row>
    <row r="60" spans="1:9">
      <c r="A60" s="125" t="s">
        <v>726</v>
      </c>
      <c r="B60" s="125" t="s">
        <v>727</v>
      </c>
      <c r="C60" s="126" t="s">
        <v>24</v>
      </c>
      <c r="D60" s="126" t="s">
        <v>28</v>
      </c>
      <c r="E60" s="57" t="s">
        <v>864</v>
      </c>
      <c r="F60" s="119">
        <f t="shared" si="0"/>
        <v>20</v>
      </c>
      <c r="G60" s="119" t="str">
        <f t="shared" si="1"/>
        <v>500</v>
      </c>
      <c r="H60" s="133"/>
      <c r="I60" t="str">
        <f t="shared" si="2"/>
        <v>"Gamelle": {
 "Name" : "Gamelle",
 "OV" : "Mess Kit",
 "Category": "VARIOUS",
 "Weight" : 500,
 "Price" : 20
  },</v>
      </c>
    </row>
    <row r="61" spans="1:9">
      <c r="A61" s="123" t="s">
        <v>728</v>
      </c>
      <c r="B61" s="123" t="s">
        <v>729</v>
      </c>
      <c r="C61" s="124" t="s">
        <v>24</v>
      </c>
      <c r="D61" s="124" t="s">
        <v>60</v>
      </c>
      <c r="E61" s="57" t="s">
        <v>864</v>
      </c>
      <c r="F61" s="119">
        <f t="shared" si="0"/>
        <v>20</v>
      </c>
      <c r="G61" s="119">
        <f t="shared" si="1"/>
        <v>2500</v>
      </c>
      <c r="H61" s="133"/>
      <c r="I61" t="str">
        <f t="shared" si="2"/>
        <v>"Gourde (pleine)": {
 "Name" : "Gourde (pleine)",
 "OV" : "Waterskin",
 "Category": "VARIOUS",
 "Weight" : 2500,
 "Price" : 20
  },</v>
      </c>
    </row>
    <row r="62" spans="1:9">
      <c r="A62" s="125" t="s">
        <v>730</v>
      </c>
      <c r="B62" s="125" t="s">
        <v>731</v>
      </c>
      <c r="C62" s="126" t="s">
        <v>29</v>
      </c>
      <c r="D62" s="126" t="s">
        <v>23</v>
      </c>
      <c r="E62" s="57" t="s">
        <v>864</v>
      </c>
      <c r="F62" s="119">
        <f t="shared" si="0"/>
        <v>200</v>
      </c>
      <c r="G62" s="119">
        <f t="shared" si="1"/>
        <v>2000</v>
      </c>
      <c r="H62" s="133"/>
      <c r="I62" t="str">
        <f t="shared" si="2"/>
        <v>"Grappin": {
 "Name" : "Grappin",
 "OV" : "Grappling hook",
 "Category": "VARIOUS",
 "Weight" : 2000,
 "Price" : 200
  },</v>
      </c>
    </row>
    <row r="63" spans="1:9">
      <c r="A63" s="123" t="s">
        <v>732</v>
      </c>
      <c r="B63" s="123" t="s">
        <v>733</v>
      </c>
      <c r="C63" s="124" t="s">
        <v>81</v>
      </c>
      <c r="D63" s="124" t="s">
        <v>45</v>
      </c>
      <c r="E63" s="57" t="s">
        <v>864</v>
      </c>
      <c r="F63" s="119">
        <f t="shared" si="0"/>
        <v>5000</v>
      </c>
      <c r="G63" s="119">
        <f t="shared" si="1"/>
        <v>1500</v>
      </c>
      <c r="H63" s="133"/>
      <c r="I63" t="str">
        <f t="shared" si="2"/>
        <v>"Grimoire": {
 "Name" : "Grimoire",
 "OV" : "Spellbook",
 "Category": "VARIOUS",
 "Weight" : 1500,
 "Price" : 5000
  },</v>
      </c>
    </row>
    <row r="64" spans="1:9">
      <c r="A64" s="125" t="s">
        <v>734</v>
      </c>
      <c r="B64" s="125" t="s">
        <v>735</v>
      </c>
      <c r="C64" s="126" t="s">
        <v>34</v>
      </c>
      <c r="D64" s="126" t="s">
        <v>28</v>
      </c>
      <c r="E64" s="57" t="s">
        <v>864</v>
      </c>
      <c r="F64" s="119">
        <f t="shared" si="0"/>
        <v>10</v>
      </c>
      <c r="G64" s="119" t="str">
        <f t="shared" si="1"/>
        <v>500</v>
      </c>
      <c r="H64" s="133"/>
      <c r="I64" t="str">
        <f t="shared" si="2"/>
        <v>"Huile (flasque)": {
 "Name" : "Huile (flasque)",
 "OV" : "Oil",
 "Category": "VARIOUS",
 "Weight" : 500,
 "Price" : 10
  },</v>
      </c>
    </row>
    <row r="65" spans="1:9">
      <c r="A65" s="123" t="s">
        <v>736</v>
      </c>
      <c r="B65" s="123" t="s">
        <v>737</v>
      </c>
      <c r="C65" s="124" t="s">
        <v>42</v>
      </c>
      <c r="D65" s="124" t="s">
        <v>28</v>
      </c>
      <c r="E65" s="57" t="s">
        <v>864</v>
      </c>
      <c r="F65" s="119">
        <f t="shared" si="0"/>
        <v>50</v>
      </c>
      <c r="G65" s="119" t="str">
        <f t="shared" si="1"/>
        <v>500</v>
      </c>
      <c r="H65" s="133"/>
      <c r="I65" t="str">
        <f t="shared" si="2"/>
        <v>"Lampe": {
 "Name" : "Lampe",
 "OV" : "Lamp",
 "Category": "VARIOUS",
 "Weight" : 500,
 "Price" : 50
  },</v>
      </c>
    </row>
    <row r="66" spans="1:9">
      <c r="A66" s="125" t="s">
        <v>738</v>
      </c>
      <c r="B66" s="125" t="s">
        <v>739</v>
      </c>
      <c r="C66" s="126" t="s">
        <v>38</v>
      </c>
      <c r="D66" s="126" t="s">
        <v>33</v>
      </c>
      <c r="E66" s="57" t="s">
        <v>864</v>
      </c>
      <c r="F66" s="119">
        <f t="shared" si="0"/>
        <v>500</v>
      </c>
      <c r="G66" s="119">
        <f t="shared" si="1"/>
        <v>1000</v>
      </c>
      <c r="H66" s="133"/>
      <c r="I66" t="str">
        <f t="shared" si="2"/>
        <v>"Lanterne à capote": {
 "Name" : "Lanterne à capote",
 "OV" : "Lantern, hooded",
 "Category": "VARIOUS",
 "Weight" : 1000,
 "Price" : 500
  },</v>
      </c>
    </row>
    <row r="67" spans="1:9">
      <c r="A67" s="123" t="s">
        <v>740</v>
      </c>
      <c r="B67" s="123" t="s">
        <v>741</v>
      </c>
      <c r="C67" s="124" t="s">
        <v>84</v>
      </c>
      <c r="D67" s="124" t="s">
        <v>33</v>
      </c>
      <c r="E67" s="57" t="s">
        <v>864</v>
      </c>
      <c r="F67" s="119">
        <f t="shared" si="0"/>
        <v>1000</v>
      </c>
      <c r="G67" s="119">
        <f t="shared" si="1"/>
        <v>1000</v>
      </c>
      <c r="H67" s="133"/>
      <c r="I67" t="str">
        <f t="shared" si="2"/>
        <v>"Lanterne sourde": {
 "Name" : "Lanterne sourde",
 "OV" : "Lantern, bullseye",
 "Category": "VARIOUS",
 "Weight" : 1000,
 "Price" : 1000
  },</v>
      </c>
    </row>
    <row r="68" spans="1:9">
      <c r="A68" s="125" t="s">
        <v>742</v>
      </c>
      <c r="B68" s="125" t="s">
        <v>743</v>
      </c>
      <c r="C68" s="126" t="s">
        <v>61</v>
      </c>
      <c r="D68" s="126" t="s">
        <v>60</v>
      </c>
      <c r="E68" s="57" t="s">
        <v>864</v>
      </c>
      <c r="F68" s="119">
        <f t="shared" ref="F68:F106" si="4">LEFT(C68,LEN(C68)-3)*IF(RIGHT(C68,2)="po",100,IF(RIGHT(C68,2)="pa",10,1))</f>
        <v>2500</v>
      </c>
      <c r="G68" s="119">
        <f t="shared" ref="G68:G106" si="5">IF(RIGHT(D68,2)="kg",LEFT(D68,LEN(D68)-3)*1000,LEFT(D68,LEN(D68)-2))</f>
        <v>2500</v>
      </c>
      <c r="H68" s="133"/>
      <c r="I68" t="str">
        <f t="shared" ref="I68:I106" si="6">""""&amp;A68&amp;""": {
 ""Name"" : """&amp;A68&amp;""",
 ""OV"" : """&amp;B68&amp;""",
 ""Category"": """&amp;E68&amp;""",
 ""Weight"" : "&amp;G68&amp;",
 ""Price"" : "&amp;F68&amp;"
  },"</f>
        <v>"Livre": {
 "Name" : "Livre",
 "OV" : "Book",
 "Category": "VARIOUS",
 "Weight" : 2500,
 "Price" : 2500
  },</v>
      </c>
    </row>
    <row r="69" spans="1:9">
      <c r="A69" s="123" t="s">
        <v>744</v>
      </c>
      <c r="B69" s="123" t="s">
        <v>745</v>
      </c>
      <c r="C69" s="124" t="s">
        <v>746</v>
      </c>
      <c r="D69" s="124" t="s">
        <v>28</v>
      </c>
      <c r="E69" s="57" t="s">
        <v>864</v>
      </c>
      <c r="F69" s="119">
        <f t="shared" si="4"/>
        <v>100000</v>
      </c>
      <c r="G69" s="119" t="str">
        <f t="shared" si="5"/>
        <v>500</v>
      </c>
      <c r="H69" s="133"/>
      <c r="I69" t="str">
        <f t="shared" si="6"/>
        <v>"Longue-vue": {
 "Name" : "Longue-vue",
 "OV" : "Spyglass",
 "Category": "VARIOUS",
 "Weight" : 500,
 "Price" : 100000
  },</v>
      </c>
    </row>
    <row r="70" spans="1:9">
      <c r="A70" s="125" t="s">
        <v>747</v>
      </c>
      <c r="B70" s="125" t="s">
        <v>748</v>
      </c>
      <c r="C70" s="126" t="s">
        <v>749</v>
      </c>
      <c r="D70" s="135" t="s">
        <v>442</v>
      </c>
      <c r="E70" s="57" t="s">
        <v>864</v>
      </c>
      <c r="F70" s="119">
        <f t="shared" si="4"/>
        <v>10000</v>
      </c>
      <c r="G70" s="119" t="str">
        <f t="shared" si="5"/>
        <v>0</v>
      </c>
      <c r="H70" s="133"/>
      <c r="I70" t="str">
        <f t="shared" si="6"/>
        <v>"Loupe": {
 "Name" : "Loupe",
 "OV" : "Magnifying Glass",
 "Category": "VARIOUS",
 "Weight" : 0,
 "Price" : 10000
  },</v>
      </c>
    </row>
    <row r="71" spans="1:9">
      <c r="A71" s="123" t="s">
        <v>750</v>
      </c>
      <c r="B71" s="123" t="s">
        <v>751</v>
      </c>
      <c r="C71" s="124" t="s">
        <v>46</v>
      </c>
      <c r="D71" s="124" t="s">
        <v>45</v>
      </c>
      <c r="E71" s="57" t="s">
        <v>864</v>
      </c>
      <c r="F71" s="119">
        <f t="shared" si="4"/>
        <v>100</v>
      </c>
      <c r="G71" s="119">
        <f t="shared" si="5"/>
        <v>1500</v>
      </c>
      <c r="H71" s="133"/>
      <c r="I71" t="str">
        <f t="shared" si="6"/>
        <v>"Marteau": {
 "Name" : "Marteau",
 "OV" : "Hammer",
 "Category": "VARIOUS",
 "Weight" : 1500,
 "Price" : 100
  },</v>
      </c>
    </row>
    <row r="72" spans="1:9">
      <c r="A72" s="125" t="s">
        <v>752</v>
      </c>
      <c r="B72" s="125" t="s">
        <v>753</v>
      </c>
      <c r="C72" s="126" t="s">
        <v>29</v>
      </c>
      <c r="D72" s="126" t="s">
        <v>53</v>
      </c>
      <c r="E72" s="57" t="s">
        <v>864</v>
      </c>
      <c r="F72" s="119">
        <f t="shared" si="4"/>
        <v>200</v>
      </c>
      <c r="G72" s="119">
        <f t="shared" si="5"/>
        <v>5000</v>
      </c>
      <c r="H72" s="133"/>
      <c r="I72" t="str">
        <f t="shared" si="6"/>
        <v>"Marteau de forgeron": {
 "Name" : "Marteau de forgeron",
 "OV" : "Hammer, sledge",
 "Category": "VARIOUS",
 "Weight" : 5000,
 "Price" : 200
  },</v>
      </c>
    </row>
    <row r="73" spans="1:9">
      <c r="A73" s="123" t="s">
        <v>754</v>
      </c>
      <c r="B73" s="123" t="s">
        <v>755</v>
      </c>
      <c r="C73" s="124" t="s">
        <v>46</v>
      </c>
      <c r="D73" s="124" t="s">
        <v>23</v>
      </c>
      <c r="E73" s="57" t="s">
        <v>864</v>
      </c>
      <c r="F73" s="119">
        <f t="shared" si="4"/>
        <v>100</v>
      </c>
      <c r="G73" s="119">
        <f t="shared" si="5"/>
        <v>2000</v>
      </c>
      <c r="H73" s="133"/>
      <c r="I73" t="str">
        <f t="shared" si="6"/>
        <v>"Matériel de pêche": {
 "Name" : "Matériel de pêche",
 "OV" : "Fishing Tackle",
 "Category": "VARIOUS",
 "Weight" : 2000,
 "Price" : 100
  },</v>
      </c>
    </row>
    <row r="74" spans="1:9">
      <c r="A74" s="125" t="s">
        <v>756</v>
      </c>
      <c r="B74" s="125" t="s">
        <v>757</v>
      </c>
      <c r="C74" s="126" t="s">
        <v>29</v>
      </c>
      <c r="D74" s="126" t="s">
        <v>76</v>
      </c>
      <c r="E74" s="57" t="s">
        <v>864</v>
      </c>
      <c r="F74" s="119">
        <f t="shared" si="4"/>
        <v>200</v>
      </c>
      <c r="G74" s="119">
        <f t="shared" si="5"/>
        <v>3000</v>
      </c>
      <c r="H74" s="133"/>
      <c r="I74" t="str">
        <f t="shared" si="6"/>
        <v>"Menottes": {
 "Name" : "Menottes",
 "OV" : "Manacles",
 "Category": "VARIOUS",
 "Weight" : 3000,
 "Price" : 200
  },</v>
      </c>
    </row>
    <row r="75" spans="1:9">
      <c r="A75" s="123" t="s">
        <v>758</v>
      </c>
      <c r="B75" s="123" t="s">
        <v>759</v>
      </c>
      <c r="C75" s="124" t="s">
        <v>38</v>
      </c>
      <c r="D75" s="124" t="s">
        <v>580</v>
      </c>
      <c r="E75" s="57" t="s">
        <v>864</v>
      </c>
      <c r="F75" s="119">
        <f t="shared" si="4"/>
        <v>500</v>
      </c>
      <c r="G75" s="119" t="str">
        <f t="shared" si="5"/>
        <v>250</v>
      </c>
      <c r="H75" s="133"/>
      <c r="I75" t="str">
        <f t="shared" si="6"/>
        <v>"Miroir en acier": {
 "Name" : "Miroir en acier",
 "OV" : "Mirror, steel",
 "Category": "VARIOUS",
 "Weight" : 250,
 "Price" : 500
  },</v>
      </c>
    </row>
    <row r="76" spans="1:9">
      <c r="A76" s="125" t="s">
        <v>648</v>
      </c>
      <c r="B76" s="125" t="s">
        <v>649</v>
      </c>
      <c r="C76" s="126" t="s">
        <v>61</v>
      </c>
      <c r="D76" s="126" t="s">
        <v>28</v>
      </c>
      <c r="E76" s="57" t="s">
        <v>864</v>
      </c>
      <c r="F76" s="119">
        <f t="shared" si="4"/>
        <v>2500</v>
      </c>
      <c r="G76" s="119" t="str">
        <f t="shared" si="5"/>
        <v>500</v>
      </c>
      <c r="H76" s="133"/>
      <c r="I76" t="str">
        <f t="shared" si="6"/>
        <v>"Acide (fiole)": {
 "Name" : "Acide (fiole)",
 "OV" : "Acid",
 "Category": "VARIOUS",
 "Weight" : 500,
 "Price" : 2500
  },</v>
      </c>
    </row>
    <row r="77" spans="1:9">
      <c r="A77" s="123" t="s">
        <v>650</v>
      </c>
      <c r="B77" s="123" t="s">
        <v>651</v>
      </c>
      <c r="C77" s="124" t="s">
        <v>81</v>
      </c>
      <c r="D77" s="136" t="s">
        <v>442</v>
      </c>
      <c r="E77" s="57" t="s">
        <v>864</v>
      </c>
      <c r="F77" s="119">
        <f t="shared" si="4"/>
        <v>5000</v>
      </c>
      <c r="G77" s="119" t="str">
        <f t="shared" si="5"/>
        <v>0</v>
      </c>
      <c r="H77" s="133"/>
      <c r="I77" t="str">
        <f t="shared" si="6"/>
        <v>"Antidote (fiole)": {
 "Name" : "Antidote (fiole)",
 "OV" : "Antitoxin",
 "Category": "VARIOUS",
 "Weight" : 0,
 "Price" : 5000
  },</v>
      </c>
    </row>
    <row r="78" spans="1:9">
      <c r="A78" s="125" t="s">
        <v>652</v>
      </c>
      <c r="B78" s="125" t="s">
        <v>653</v>
      </c>
      <c r="C78" s="126" t="s">
        <v>38</v>
      </c>
      <c r="D78" s="126" t="s">
        <v>45</v>
      </c>
      <c r="E78" s="57" t="s">
        <v>864</v>
      </c>
      <c r="F78" s="119">
        <f t="shared" si="4"/>
        <v>500</v>
      </c>
      <c r="G78" s="119">
        <f t="shared" si="5"/>
        <v>1500</v>
      </c>
      <c r="H78" s="133"/>
      <c r="I78" t="str">
        <f t="shared" si="6"/>
        <v>"Balance de marchand": {
 "Name" : "Balance de marchand",
 "OV" : "Scale, Merchant’s",
 "Category": "VARIOUS",
 "Weight" : 1500,
 "Price" : 500
  },</v>
      </c>
    </row>
    <row r="79" spans="1:9">
      <c r="A79" s="123" t="s">
        <v>654</v>
      </c>
      <c r="B79" s="123" t="s">
        <v>655</v>
      </c>
      <c r="C79" s="124" t="s">
        <v>656</v>
      </c>
      <c r="D79" s="124" t="s">
        <v>657</v>
      </c>
      <c r="E79" s="57" t="s">
        <v>864</v>
      </c>
      <c r="F79" s="119">
        <f t="shared" si="4"/>
        <v>400</v>
      </c>
      <c r="G79" s="119">
        <f t="shared" si="5"/>
        <v>17500</v>
      </c>
      <c r="H79" s="133"/>
      <c r="I79" t="str">
        <f t="shared" si="6"/>
        <v>"Bélier portatif": {
 "Name" : "Bélier portatif",
 "OV" : "Ram, Portable",
 "Category": "VARIOUS",
 "Weight" : 17500,
 "Price" : 400
  },</v>
      </c>
    </row>
    <row r="80" spans="1:9">
      <c r="A80" s="125" t="s">
        <v>658</v>
      </c>
      <c r="B80" s="125" t="s">
        <v>659</v>
      </c>
      <c r="C80" s="126" t="s">
        <v>46</v>
      </c>
      <c r="D80" s="126" t="s">
        <v>33</v>
      </c>
      <c r="E80" s="57" t="s">
        <v>864</v>
      </c>
      <c r="F80" s="119">
        <f t="shared" si="4"/>
        <v>100</v>
      </c>
      <c r="G80" s="119">
        <f t="shared" si="5"/>
        <v>1000</v>
      </c>
      <c r="H80" s="133"/>
      <c r="I80" t="str">
        <f t="shared" si="6"/>
        <v>"Billes (sac de 1000)": {
 "Name" : "Billes (sac de 1000)",
 "OV" : "Ball Bearings",
 "Category": "VARIOUS",
 "Weight" : 1000,
 "Price" : 100
  },</v>
      </c>
    </row>
    <row r="81" spans="1:9">
      <c r="A81" s="123" t="s">
        <v>660</v>
      </c>
      <c r="B81" s="123" t="s">
        <v>661</v>
      </c>
      <c r="C81" s="124" t="s">
        <v>42</v>
      </c>
      <c r="D81" s="124" t="s">
        <v>28</v>
      </c>
      <c r="E81" s="57" t="s">
        <v>864</v>
      </c>
      <c r="F81" s="119">
        <f t="shared" si="4"/>
        <v>50</v>
      </c>
      <c r="G81" s="119" t="str">
        <f t="shared" si="5"/>
        <v>500</v>
      </c>
      <c r="H81" s="133"/>
      <c r="I81" t="str">
        <f t="shared" si="6"/>
        <v>"Boite d'allume-feu": {
 "Name" : "Boite d'allume-feu",
 "OV" : "Tinderbox",
 "Category": "VARIOUS",
 "Weight" : 500,
 "Price" : 50
  },</v>
      </c>
    </row>
    <row r="82" spans="1:9">
      <c r="A82" s="125" t="s">
        <v>662</v>
      </c>
      <c r="B82" s="125" t="s">
        <v>663</v>
      </c>
      <c r="C82" s="126" t="s">
        <v>664</v>
      </c>
      <c r="D82" s="135" t="s">
        <v>442</v>
      </c>
      <c r="E82" s="57" t="s">
        <v>864</v>
      </c>
      <c r="F82" s="119">
        <f t="shared" si="4"/>
        <v>1</v>
      </c>
      <c r="G82" s="119" t="str">
        <f t="shared" si="5"/>
        <v>0</v>
      </c>
      <c r="H82" s="133"/>
      <c r="I82" t="str">
        <f t="shared" si="6"/>
        <v>"Bougie": {
 "Name" : "Bougie",
 "OV" : "Candle",
 "Category": "VARIOUS",
 "Weight" : 0,
 "Price" : 1
  },</v>
      </c>
    </row>
    <row r="83" spans="1:9">
      <c r="A83" s="123" t="s">
        <v>665</v>
      </c>
      <c r="B83" s="123" t="s">
        <v>666</v>
      </c>
      <c r="C83" s="124" t="s">
        <v>29</v>
      </c>
      <c r="D83" s="124" t="s">
        <v>33</v>
      </c>
      <c r="E83" s="57" t="s">
        <v>864</v>
      </c>
      <c r="F83" s="119">
        <f t="shared" si="4"/>
        <v>200</v>
      </c>
      <c r="G83" s="119">
        <f t="shared" si="5"/>
        <v>1000</v>
      </c>
      <c r="H83" s="133"/>
      <c r="I83" t="str">
        <f t="shared" si="6"/>
        <v>"Boulier": {
 "Name" : "Boulier",
 "OV" : "Abacus",
 "Category": "VARIOUS",
 "Weight" : 1000,
 "Price" : 200
  },</v>
      </c>
    </row>
    <row r="84" spans="1:9">
      <c r="A84" s="125" t="s">
        <v>667</v>
      </c>
      <c r="B84" s="125" t="s">
        <v>668</v>
      </c>
      <c r="C84" s="126" t="s">
        <v>29</v>
      </c>
      <c r="D84" s="126" t="s">
        <v>33</v>
      </c>
      <c r="E84" s="57" t="s">
        <v>864</v>
      </c>
      <c r="F84" s="119">
        <f t="shared" si="4"/>
        <v>200</v>
      </c>
      <c r="G84" s="119">
        <f t="shared" si="5"/>
        <v>1000</v>
      </c>
      <c r="H84" s="133"/>
      <c r="I84" t="str">
        <f t="shared" si="6"/>
        <v>"Bouteille en verre": {
 "Name" : "Bouteille en verre",
 "OV" : "Bottle, glass",
 "Category": "VARIOUS",
 "Weight" : 1000,
 "Price" : 200
  },</v>
      </c>
    </row>
    <row r="85" spans="1:9">
      <c r="A85" s="123" t="s">
        <v>669</v>
      </c>
      <c r="B85" s="123" t="s">
        <v>670</v>
      </c>
      <c r="C85" s="124" t="s">
        <v>84</v>
      </c>
      <c r="D85" s="124" t="s">
        <v>28</v>
      </c>
      <c r="E85" s="57" t="s">
        <v>864</v>
      </c>
      <c r="F85" s="119">
        <f t="shared" si="4"/>
        <v>1000</v>
      </c>
      <c r="G85" s="119" t="str">
        <f t="shared" si="5"/>
        <v>500</v>
      </c>
      <c r="H85" s="133"/>
      <c r="I85" t="str">
        <f t="shared" si="6"/>
        <v>"Cadenas": {
 "Name" : "Cadenas",
 "OV" : "Lock",
 "Category": "VARIOUS",
 "Weight" : 500,
 "Price" : 1000
  },</v>
      </c>
    </row>
    <row r="86" spans="1:9">
      <c r="A86" s="125" t="s">
        <v>671</v>
      </c>
      <c r="B86" s="125" t="s">
        <v>672</v>
      </c>
      <c r="C86" s="126" t="s">
        <v>46</v>
      </c>
      <c r="D86" s="126" t="s">
        <v>28</v>
      </c>
      <c r="E86" s="57" t="s">
        <v>864</v>
      </c>
      <c r="F86" s="119">
        <f t="shared" si="4"/>
        <v>100</v>
      </c>
      <c r="G86" s="119" t="str">
        <f t="shared" si="5"/>
        <v>500</v>
      </c>
      <c r="H86" s="133"/>
      <c r="I86" t="str">
        <f t="shared" si="6"/>
        <v>"Carquois": {
 "Name" : "Carquois",
 "OV" : "Quiver",
 "Category": "VARIOUS",
 "Weight" : 500,
 "Price" : 100
  },</v>
      </c>
    </row>
    <row r="87" spans="1:9">
      <c r="A87" s="123" t="s">
        <v>673</v>
      </c>
      <c r="B87" s="123" t="s">
        <v>674</v>
      </c>
      <c r="C87" s="124" t="s">
        <v>38</v>
      </c>
      <c r="D87" s="124" t="s">
        <v>53</v>
      </c>
      <c r="E87" s="57" t="s">
        <v>864</v>
      </c>
      <c r="F87" s="119">
        <f t="shared" si="4"/>
        <v>500</v>
      </c>
      <c r="G87" s="119">
        <f t="shared" si="5"/>
        <v>5000</v>
      </c>
      <c r="H87" s="133"/>
      <c r="I87" t="str">
        <f t="shared" si="6"/>
        <v>"Chaîne (3 m)": {
 "Name" : "Chaîne (3 m)",
 "OV" : "Chain",
 "Category": "VARIOUS",
 "Weight" : 5000,
 "Price" : 500
  },</v>
      </c>
    </row>
    <row r="88" spans="1:9">
      <c r="A88" s="125" t="s">
        <v>675</v>
      </c>
      <c r="B88" s="125" t="s">
        <v>676</v>
      </c>
      <c r="C88" s="126" t="s">
        <v>38</v>
      </c>
      <c r="D88" s="135" t="s">
        <v>442</v>
      </c>
      <c r="E88" s="57" t="s">
        <v>864</v>
      </c>
      <c r="F88" s="119">
        <f t="shared" si="4"/>
        <v>500</v>
      </c>
      <c r="G88" s="119" t="str">
        <f t="shared" si="5"/>
        <v>0</v>
      </c>
      <c r="H88" s="133"/>
      <c r="I88" t="str">
        <f t="shared" si="6"/>
        <v>"Chevalière": {
 "Name" : "Chevalière",
 "OV" : "Signet ring",
 "Category": "VARIOUS",
 "Weight" : 0,
 "Price" : 500
  },</v>
      </c>
    </row>
    <row r="89" spans="1:9">
      <c r="A89" s="123" t="s">
        <v>677</v>
      </c>
      <c r="B89" s="123" t="s">
        <v>678</v>
      </c>
      <c r="C89" s="124" t="s">
        <v>46</v>
      </c>
      <c r="D89" s="124" t="s">
        <v>33</v>
      </c>
      <c r="E89" s="57" t="s">
        <v>864</v>
      </c>
      <c r="F89" s="119">
        <f t="shared" si="4"/>
        <v>100</v>
      </c>
      <c r="G89" s="119">
        <f t="shared" si="5"/>
        <v>1000</v>
      </c>
      <c r="H89" s="133"/>
      <c r="I89" t="str">
        <f t="shared" si="6"/>
        <v>"Chausse-trappes (sac de 20)": {
 "Name" : "Chausse-trappes (sac de 20)",
 "OV" : "Caltrops",
 "Category": "VARIOUS",
 "Weight" : 1000,
 "Price" : 100
  },</v>
      </c>
    </row>
    <row r="90" spans="1:9">
      <c r="A90" s="125" t="s">
        <v>679</v>
      </c>
      <c r="B90" s="125" t="s">
        <v>680</v>
      </c>
      <c r="C90" s="126" t="s">
        <v>42</v>
      </c>
      <c r="D90" s="135" t="s">
        <v>442</v>
      </c>
      <c r="E90" s="57" t="s">
        <v>864</v>
      </c>
      <c r="F90" s="119">
        <f t="shared" si="4"/>
        <v>50</v>
      </c>
      <c r="G90" s="119" t="str">
        <f t="shared" si="5"/>
        <v>0</v>
      </c>
      <c r="H90" s="133"/>
      <c r="I90" t="str">
        <f t="shared" si="6"/>
        <v>"Cire à cacheter": {
 "Name" : "Cire à cacheter",
 "OV" : "Sealing wax",
 "Category": "VARIOUS",
 "Weight" : 0,
 "Price" : 50
  },</v>
      </c>
    </row>
    <row r="91" spans="1:9">
      <c r="A91" s="123" t="s">
        <v>681</v>
      </c>
      <c r="B91" s="123" t="s">
        <v>682</v>
      </c>
      <c r="C91" s="124" t="s">
        <v>46</v>
      </c>
      <c r="D91" s="136" t="s">
        <v>442</v>
      </c>
      <c r="E91" s="57" t="s">
        <v>864</v>
      </c>
      <c r="F91" s="119">
        <f t="shared" si="4"/>
        <v>100</v>
      </c>
      <c r="G91" s="119" t="str">
        <f t="shared" si="5"/>
        <v>0</v>
      </c>
      <c r="H91" s="133"/>
      <c r="I91" t="str">
        <f t="shared" si="6"/>
        <v>"Cloche": {
 "Name" : "Cloche",
 "OV" : "Bell",
 "Category": "VARIOUS",
 "Weight" : 0,
 "Price" : 100
  },</v>
      </c>
    </row>
    <row r="92" spans="1:9">
      <c r="A92" s="125" t="s">
        <v>683</v>
      </c>
      <c r="B92" s="125" t="s">
        <v>684</v>
      </c>
      <c r="C92" s="126" t="s">
        <v>38</v>
      </c>
      <c r="D92" s="126" t="s">
        <v>685</v>
      </c>
      <c r="E92" s="57" t="s">
        <v>864</v>
      </c>
      <c r="F92" s="119">
        <f t="shared" si="4"/>
        <v>500</v>
      </c>
      <c r="G92" s="119">
        <f t="shared" si="5"/>
        <v>12500</v>
      </c>
      <c r="H92" s="133"/>
      <c r="I92" t="str">
        <f t="shared" si="6"/>
        <v>"Coffre": {
 "Name" : "Coffre",
 "OV" : "Chest",
 "Category": "VARIOUS",
 "Weight" : 12500,
 "Price" : 500
  },</v>
      </c>
    </row>
    <row r="93" spans="1:9">
      <c r="A93" s="123" t="s">
        <v>686</v>
      </c>
      <c r="B93" s="123" t="s">
        <v>687</v>
      </c>
      <c r="C93" s="124" t="s">
        <v>46</v>
      </c>
      <c r="D93" s="124" t="s">
        <v>53</v>
      </c>
      <c r="E93" s="57" t="s">
        <v>864</v>
      </c>
      <c r="F93" s="119">
        <f t="shared" si="4"/>
        <v>100</v>
      </c>
      <c r="G93" s="119">
        <f t="shared" si="5"/>
        <v>5000</v>
      </c>
      <c r="H93" s="133"/>
      <c r="I93" t="str">
        <f t="shared" si="6"/>
        <v>"Corde en chanvre (15 m)": {
 "Name" : "Corde en chanvre (15 m)",
 "OV" : "Rope, hempen",
 "Category": "VARIOUS",
 "Weight" : 5000,
 "Price" : 100
  },</v>
      </c>
    </row>
    <row r="94" spans="1:9">
      <c r="A94" s="125" t="s">
        <v>688</v>
      </c>
      <c r="B94" s="125" t="s">
        <v>689</v>
      </c>
      <c r="C94" s="126" t="s">
        <v>84</v>
      </c>
      <c r="D94" s="126" t="s">
        <v>60</v>
      </c>
      <c r="E94" s="57" t="s">
        <v>864</v>
      </c>
      <c r="F94" s="119">
        <f t="shared" si="4"/>
        <v>1000</v>
      </c>
      <c r="G94" s="119">
        <f t="shared" si="5"/>
        <v>2500</v>
      </c>
      <c r="H94" s="133"/>
      <c r="I94" t="str">
        <f t="shared" si="6"/>
        <v>"Corde en soie (15 m)": {
 "Name" : "Corde en soie (15 m)",
 "OV" : "Rope, silk",
 "Category": "VARIOUS",
 "Weight" : 2500,
 "Price" : 1000
  },</v>
      </c>
    </row>
    <row r="95" spans="1:9">
      <c r="A95" s="123" t="s">
        <v>690</v>
      </c>
      <c r="B95" s="123" t="s">
        <v>691</v>
      </c>
      <c r="C95" s="124" t="s">
        <v>42</v>
      </c>
      <c r="D95" s="124" t="s">
        <v>45</v>
      </c>
      <c r="E95" s="57" t="s">
        <v>864</v>
      </c>
      <c r="F95" s="119">
        <f t="shared" si="4"/>
        <v>50</v>
      </c>
      <c r="G95" s="119">
        <f t="shared" si="5"/>
        <v>1500</v>
      </c>
      <c r="H95" s="133"/>
      <c r="I95" t="str">
        <f t="shared" si="6"/>
        <v>"Couverture": {
 "Name" : "Couverture",
 "OV" : "Blanket",
 "Category": "VARIOUS",
 "Weight" : 1500,
 "Price" : 50
  },</v>
      </c>
    </row>
    <row r="96" spans="1:9">
      <c r="A96" s="125" t="s">
        <v>692</v>
      </c>
      <c r="B96" s="125" t="s">
        <v>693</v>
      </c>
      <c r="C96" s="126" t="s">
        <v>664</v>
      </c>
      <c r="D96" s="135" t="s">
        <v>442</v>
      </c>
      <c r="E96" s="57" t="s">
        <v>864</v>
      </c>
      <c r="F96" s="119">
        <f t="shared" si="4"/>
        <v>1</v>
      </c>
      <c r="G96" s="119" t="str">
        <f t="shared" si="5"/>
        <v>0</v>
      </c>
      <c r="H96" s="133"/>
      <c r="I96" t="str">
        <f t="shared" si="6"/>
        <v>"Craie (un morceau)": {
 "Name" : "Craie (un morceau)",
 "OV" : "Chalk",
 "Category": "VARIOUS",
 "Weight" : 0,
 "Price" : 1
  },</v>
      </c>
    </row>
    <row r="97" spans="1:9">
      <c r="A97" s="123" t="s">
        <v>694</v>
      </c>
      <c r="B97" s="123" t="s">
        <v>695</v>
      </c>
      <c r="C97" s="124" t="s">
        <v>696</v>
      </c>
      <c r="D97" s="124" t="s">
        <v>23</v>
      </c>
      <c r="E97" s="57" t="s">
        <v>864</v>
      </c>
      <c r="F97" s="119">
        <f t="shared" si="4"/>
        <v>2</v>
      </c>
      <c r="G97" s="119">
        <f t="shared" si="5"/>
        <v>2000</v>
      </c>
      <c r="H97" s="133"/>
      <c r="I97" t="str">
        <f t="shared" si="6"/>
        <v>"Cruche ou pichet": {
 "Name" : "Cruche ou pichet",
 "OV" : "Jug or pitcher",
 "Category": "VARIOUS",
 "Weight" : 2000,
 "Price" : 2
  },</v>
      </c>
    </row>
    <row r="98" spans="1:9">
      <c r="A98" s="125" t="s">
        <v>697</v>
      </c>
      <c r="B98" s="125" t="s">
        <v>698</v>
      </c>
      <c r="C98" s="126" t="s">
        <v>61</v>
      </c>
      <c r="D98" s="126" t="s">
        <v>28</v>
      </c>
      <c r="E98" s="57" t="s">
        <v>864</v>
      </c>
      <c r="F98" s="119">
        <f t="shared" si="4"/>
        <v>2500</v>
      </c>
      <c r="G98" s="119" t="str">
        <f t="shared" si="5"/>
        <v>500</v>
      </c>
      <c r="H98" s="133"/>
      <c r="I98" t="str">
        <f t="shared" si="6"/>
        <v>"Eau bénite (flasque)": {
 "Name" : "Eau bénite (flasque)",
 "OV" : "Holy Water",
 "Category": "VARIOUS",
 "Weight" : 500,
 "Price" : 2500
  },</v>
      </c>
    </row>
    <row r="99" spans="1:9">
      <c r="A99" s="123" t="s">
        <v>699</v>
      </c>
      <c r="B99" s="123" t="s">
        <v>700</v>
      </c>
      <c r="C99" s="124" t="s">
        <v>34</v>
      </c>
      <c r="D99" s="124" t="s">
        <v>685</v>
      </c>
      <c r="E99" s="57" t="s">
        <v>864</v>
      </c>
      <c r="F99" s="119">
        <f t="shared" si="4"/>
        <v>10</v>
      </c>
      <c r="G99" s="119">
        <f t="shared" si="5"/>
        <v>12500</v>
      </c>
      <c r="H99" s="133"/>
      <c r="I99" t="str">
        <f t="shared" si="6"/>
        <v>"Échelle (3 m)": {
 "Name" : "Échelle (3 m)",
 "OV" : "Ladder",
 "Category": "VARIOUS",
 "Weight" : 12500,
 "Price" : 10
  },</v>
      </c>
    </row>
    <row r="100" spans="1:9">
      <c r="A100" s="125" t="s">
        <v>701</v>
      </c>
      <c r="B100" s="125" t="s">
        <v>702</v>
      </c>
      <c r="C100" s="126" t="s">
        <v>84</v>
      </c>
      <c r="D100" s="135" t="s">
        <v>442</v>
      </c>
      <c r="E100" s="57" t="s">
        <v>864</v>
      </c>
      <c r="F100" s="119">
        <f t="shared" si="4"/>
        <v>1000</v>
      </c>
      <c r="G100" s="119" t="str">
        <f t="shared" si="5"/>
        <v>0</v>
      </c>
      <c r="H100" s="133"/>
      <c r="I100" t="str">
        <f t="shared" si="6"/>
        <v>"Encre (bouteille de 30 ml)": {
 "Name" : "Encre (bouteille de 30 ml)",
 "OV" : "Ink",
 "Category": "VARIOUS",
 "Weight" : 0,
 "Price" : 1000
  },</v>
      </c>
    </row>
    <row r="101" spans="1:9">
      <c r="A101" s="123" t="s">
        <v>703</v>
      </c>
      <c r="B101" s="123" t="s">
        <v>704</v>
      </c>
      <c r="C101" s="124" t="s">
        <v>61</v>
      </c>
      <c r="D101" s="124" t="s">
        <v>508</v>
      </c>
      <c r="E101" s="57" t="s">
        <v>864</v>
      </c>
      <c r="F101" s="119">
        <f t="shared" si="4"/>
        <v>2500</v>
      </c>
      <c r="G101" s="119">
        <f t="shared" si="5"/>
        <v>6000</v>
      </c>
      <c r="H101" s="133"/>
      <c r="I101" t="str">
        <f t="shared" si="6"/>
        <v>"Équipement d’escalade": {
 "Name" : "Équipement d’escalade",
 "OV" : "Climber’s Kit",
 "Category": "VARIOUS",
 "Weight" : 6000,
 "Price" : 2500
  },</v>
      </c>
    </row>
    <row r="102" spans="1:9">
      <c r="A102" s="125" t="s">
        <v>705</v>
      </c>
      <c r="B102" s="125" t="s">
        <v>706</v>
      </c>
      <c r="C102" s="126" t="s">
        <v>46</v>
      </c>
      <c r="D102" s="126" t="s">
        <v>28</v>
      </c>
      <c r="E102" s="57" t="s">
        <v>864</v>
      </c>
      <c r="F102" s="119">
        <f t="shared" si="4"/>
        <v>100</v>
      </c>
      <c r="G102" s="119" t="str">
        <f t="shared" si="5"/>
        <v>500</v>
      </c>
      <c r="H102" s="133"/>
      <c r="I102" t="str">
        <f t="shared" si="6"/>
        <v>"Étui à carreaux": {
 "Name" : "Étui à carreaux",
 "OV" : "Case, Crossbow Bolt",
 "Category": "VARIOUS",
 "Weight" : 500,
 "Price" : 100
  },</v>
      </c>
    </row>
    <row r="103" spans="1:9">
      <c r="A103" s="123" t="s">
        <v>707</v>
      </c>
      <c r="B103" s="123" t="s">
        <v>708</v>
      </c>
      <c r="C103" s="124" t="s">
        <v>46</v>
      </c>
      <c r="D103" s="124" t="s">
        <v>28</v>
      </c>
      <c r="E103" s="57" t="s">
        <v>864</v>
      </c>
      <c r="F103" s="119">
        <f t="shared" si="4"/>
        <v>100</v>
      </c>
      <c r="G103" s="119" t="str">
        <f t="shared" si="5"/>
        <v>500</v>
      </c>
      <c r="H103" s="133"/>
      <c r="I103" t="str">
        <f t="shared" si="6"/>
        <v>"Étui à cartes ou parchemins": {
 "Name" : "Étui à cartes ou parchemins",
 "OV" : "Case, Map or Scroll",
 "Category": "VARIOUS",
 "Weight" : 500,
 "Price" : 100
  },</v>
      </c>
    </row>
    <row r="104" spans="1:9">
      <c r="A104" s="125" t="s">
        <v>709</v>
      </c>
      <c r="B104" s="125" t="s">
        <v>710</v>
      </c>
      <c r="C104" s="126" t="s">
        <v>81</v>
      </c>
      <c r="D104" s="126" t="s">
        <v>28</v>
      </c>
      <c r="E104" s="57" t="s">
        <v>864</v>
      </c>
      <c r="F104" s="119">
        <f t="shared" si="4"/>
        <v>5000</v>
      </c>
      <c r="G104" s="119" t="str">
        <f t="shared" si="5"/>
        <v>500</v>
      </c>
      <c r="H104" s="133"/>
      <c r="I104" t="str">
        <f t="shared" si="6"/>
        <v>"Feu grégeois (flasque)": {
 "Name" : "Feu grégeois (flasque)",
 "OV" : "Alchemist’s Fire",
 "Category": "VARIOUS",
 "Weight" : 500,
 "Price" : 5000
  },</v>
      </c>
    </row>
    <row r="105" spans="1:9">
      <c r="A105" s="123" t="s">
        <v>711</v>
      </c>
      <c r="B105" s="123" t="s">
        <v>712</v>
      </c>
      <c r="C105" s="124" t="s">
        <v>46</v>
      </c>
      <c r="D105" s="136" t="s">
        <v>442</v>
      </c>
      <c r="E105" s="57" t="s">
        <v>864</v>
      </c>
      <c r="F105" s="119">
        <f t="shared" si="4"/>
        <v>100</v>
      </c>
      <c r="G105" s="119" t="str">
        <f t="shared" si="5"/>
        <v>0</v>
      </c>
      <c r="H105" s="133"/>
      <c r="I105" t="str">
        <f t="shared" si="6"/>
        <v>"Fiole (10 cl)": {
 "Name" : "Fiole (10 cl)",
 "OV" : "Vial",
 "Category": "VARIOUS",
 "Weight" : 0,
 "Price" : 100
  },</v>
      </c>
    </row>
    <row r="106" spans="1:9">
      <c r="A106" s="125" t="s">
        <v>713</v>
      </c>
      <c r="B106" s="125" t="s">
        <v>714</v>
      </c>
      <c r="C106" s="126" t="s">
        <v>696</v>
      </c>
      <c r="D106" s="126" t="s">
        <v>28</v>
      </c>
      <c r="E106" s="57" t="s">
        <v>864</v>
      </c>
      <c r="F106" s="119">
        <f t="shared" si="4"/>
        <v>2</v>
      </c>
      <c r="G106" s="119" t="str">
        <f t="shared" si="5"/>
        <v>500</v>
      </c>
      <c r="H106" s="133"/>
      <c r="I106" t="str">
        <f t="shared" si="6"/>
        <v>"Flasque ou chope (50 cl)": {
 "Name" : "Flasque ou chope (50 cl)",
 "OV" : "Flask",
 "Category": "VARIOUS",
 "Weight" : 500,
 "Price" : 2
  },</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2"/>
  <sheetViews>
    <sheetView showRowColHeaders="0" zoomScaleNormal="100" workbookViewId="0">
      <selection activeCell="A23" sqref="A23"/>
    </sheetView>
  </sheetViews>
  <sheetFormatPr baseColWidth="10" defaultRowHeight="15"/>
  <cols>
    <col min="1" max="1" width="228" customWidth="1"/>
  </cols>
  <sheetData>
    <row r="1" spans="1:1" ht="36" thickBot="1">
      <c r="A1" s="50" t="s">
        <v>160</v>
      </c>
    </row>
    <row r="2" spans="1:1" ht="60">
      <c r="A2" s="51" t="s">
        <v>161</v>
      </c>
    </row>
    <row r="3" spans="1:1" ht="82.5" customHeight="1">
      <c r="A3" s="51" t="s">
        <v>162</v>
      </c>
    </row>
    <row r="4" spans="1:1" ht="25.5" customHeight="1">
      <c r="A4" s="52" t="s">
        <v>163</v>
      </c>
    </row>
    <row r="5" spans="1:1" ht="45">
      <c r="A5" s="51" t="s">
        <v>164</v>
      </c>
    </row>
    <row r="6" spans="1:1" ht="67.5" customHeight="1">
      <c r="A6" s="51" t="s">
        <v>165</v>
      </c>
    </row>
    <row r="7" spans="1:1" ht="27" customHeight="1">
      <c r="A7" s="52" t="s">
        <v>166</v>
      </c>
    </row>
    <row r="8" spans="1:1" ht="45">
      <c r="A8" s="51" t="s">
        <v>167</v>
      </c>
    </row>
    <row r="9" spans="1:1" ht="75">
      <c r="A9" s="51" t="s">
        <v>168</v>
      </c>
    </row>
    <row r="10" spans="1:1" ht="116.25" customHeight="1">
      <c r="A10" s="51" t="s">
        <v>169</v>
      </c>
    </row>
    <row r="11" spans="1:1" ht="23.25" thickBot="1">
      <c r="A11" s="52" t="s">
        <v>170</v>
      </c>
    </row>
    <row r="12" spans="1:1" ht="16.5" thickTop="1" thickBot="1">
      <c r="A12" s="53" t="s">
        <v>171</v>
      </c>
    </row>
    <row r="13" spans="1:1" ht="31.5" customHeight="1" thickTop="1" thickBot="1">
      <c r="A13" s="54" t="s">
        <v>172</v>
      </c>
    </row>
    <row r="14" spans="1:1" ht="42" customHeight="1" thickTop="1" thickBot="1">
      <c r="A14" s="54" t="s">
        <v>183</v>
      </c>
    </row>
    <row r="15" spans="1:1" ht="57" customHeight="1" thickTop="1" thickBot="1">
      <c r="A15" s="54" t="s">
        <v>184</v>
      </c>
    </row>
    <row r="16" spans="1:1" ht="41.25" customHeight="1" thickTop="1" thickBot="1">
      <c r="A16" s="54" t="s">
        <v>185</v>
      </c>
    </row>
    <row r="17" spans="1:1" ht="39" customHeight="1" thickTop="1" thickBot="1">
      <c r="A17" s="54" t="s">
        <v>186</v>
      </c>
    </row>
    <row r="18" spans="1:1" ht="15.75" thickTop="1">
      <c r="A18" s="55" t="s">
        <v>187</v>
      </c>
    </row>
    <row r="19" spans="1:1" ht="35.25" customHeight="1">
      <c r="A19" s="55" t="s">
        <v>188</v>
      </c>
    </row>
    <row r="20" spans="1:1" ht="21.75" customHeight="1">
      <c r="A20" s="55" t="s">
        <v>189</v>
      </c>
    </row>
    <row r="21" spans="1:1" ht="42" customHeight="1">
      <c r="A21" s="55" t="s">
        <v>190</v>
      </c>
    </row>
    <row r="22" spans="1:1" ht="24.75" customHeight="1">
      <c r="A22" s="55" t="s">
        <v>191</v>
      </c>
    </row>
    <row r="23" spans="1:1" ht="41.25" customHeight="1">
      <c r="A23" s="55" t="s">
        <v>192</v>
      </c>
    </row>
    <row r="24" spans="1:1" ht="38.25" customHeight="1">
      <c r="A24" s="55" t="s">
        <v>193</v>
      </c>
    </row>
    <row r="25" spans="1:1" ht="30" customHeight="1">
      <c r="A25" s="56" t="s">
        <v>173</v>
      </c>
    </row>
    <row r="26" spans="1:1" ht="78.75" customHeight="1">
      <c r="A26" s="51" t="s">
        <v>174</v>
      </c>
    </row>
    <row r="27" spans="1:1" ht="31.5" customHeight="1">
      <c r="A27" s="55" t="s">
        <v>194</v>
      </c>
    </row>
    <row r="28" spans="1:1" ht="25.5" customHeight="1">
      <c r="A28" s="55" t="s">
        <v>195</v>
      </c>
    </row>
    <row r="29" spans="1:1">
      <c r="A29" s="57" t="s">
        <v>175</v>
      </c>
    </row>
    <row r="30" spans="1:1" ht="45" customHeight="1">
      <c r="A30" s="56" t="s">
        <v>176</v>
      </c>
    </row>
    <row r="31" spans="1:1" ht="96" customHeight="1">
      <c r="A31" s="51" t="s">
        <v>177</v>
      </c>
    </row>
    <row r="32" spans="1:1" ht="18" customHeight="1">
      <c r="A32" s="55" t="s">
        <v>196</v>
      </c>
    </row>
    <row r="33" spans="1:1" ht="36" customHeight="1">
      <c r="A33" s="55" t="s">
        <v>197</v>
      </c>
    </row>
    <row r="34" spans="1:1">
      <c r="A34" s="57" t="s">
        <v>178</v>
      </c>
    </row>
    <row r="35" spans="1:1" ht="18.75">
      <c r="A35" s="56" t="s">
        <v>179</v>
      </c>
    </row>
    <row r="36" spans="1:1" ht="80.25" customHeight="1">
      <c r="A36" s="51" t="s">
        <v>180</v>
      </c>
    </row>
    <row r="37" spans="1:1" ht="30.75" customHeight="1">
      <c r="A37" s="55" t="s">
        <v>198</v>
      </c>
    </row>
    <row r="38" spans="1:1" ht="41.25" customHeight="1">
      <c r="A38" s="55" t="s">
        <v>199</v>
      </c>
    </row>
    <row r="39" spans="1:1" ht="30" customHeight="1">
      <c r="A39" s="55" t="s">
        <v>200</v>
      </c>
    </row>
    <row r="40" spans="1:1" ht="48" customHeight="1">
      <c r="A40" s="55" t="s">
        <v>205</v>
      </c>
    </row>
    <row r="41" spans="1:1" ht="18.75" hidden="1">
      <c r="A41" s="56" t="s">
        <v>181</v>
      </c>
    </row>
    <row r="42" spans="1:1" ht="53.25" customHeight="1">
      <c r="A42" s="51" t="s">
        <v>182</v>
      </c>
    </row>
    <row r="43" spans="1:1" ht="33.75" customHeight="1">
      <c r="A43" s="55" t="s">
        <v>201</v>
      </c>
    </row>
    <row r="44" spans="1:1" ht="32.25" customHeight="1">
      <c r="A44" s="55" t="s">
        <v>202</v>
      </c>
    </row>
    <row r="45" spans="1:1" ht="33.75" customHeight="1">
      <c r="A45" s="55" t="s">
        <v>203</v>
      </c>
    </row>
    <row r="46" spans="1:1" ht="33" customHeight="1">
      <c r="A46" s="55" t="s">
        <v>204</v>
      </c>
    </row>
    <row r="47" spans="1:1" ht="41.25" customHeight="1">
      <c r="A47" s="55" t="s">
        <v>206</v>
      </c>
    </row>
    <row r="48" spans="1:1">
      <c r="A48" s="43"/>
    </row>
    <row r="49" spans="1:1">
      <c r="A49" s="42"/>
    </row>
    <row r="50" spans="1:1">
      <c r="A50" s="42"/>
    </row>
    <row r="51" spans="1:1">
      <c r="A51" s="42"/>
    </row>
    <row r="52" spans="1:1">
      <c r="A52" s="42"/>
    </row>
    <row r="53" spans="1:1">
      <c r="A53" s="42"/>
    </row>
    <row r="54" spans="1:1">
      <c r="A54" s="42"/>
    </row>
    <row r="55" spans="1:1">
      <c r="A55" s="42"/>
    </row>
    <row r="56" spans="1:1">
      <c r="A56" s="42"/>
    </row>
    <row r="57" spans="1:1">
      <c r="A57" s="42"/>
    </row>
    <row r="58" spans="1:1">
      <c r="A58" s="42"/>
    </row>
    <row r="59" spans="1:1">
      <c r="A59" s="42"/>
    </row>
    <row r="60" spans="1:1">
      <c r="A60" s="42"/>
    </row>
    <row r="61" spans="1:1">
      <c r="A61" s="42"/>
    </row>
    <row r="62" spans="1:1">
      <c r="A62" s="42"/>
    </row>
    <row r="63" spans="1:1">
      <c r="A63" s="42"/>
    </row>
    <row r="64" spans="1:1">
      <c r="A64" s="42"/>
    </row>
    <row r="65" spans="1:1">
      <c r="A65" s="42"/>
    </row>
    <row r="66" spans="1:1">
      <c r="A66" s="42"/>
    </row>
    <row r="67" spans="1:1">
      <c r="A67" s="42"/>
    </row>
    <row r="68" spans="1:1">
      <c r="A68" s="42"/>
    </row>
    <row r="69" spans="1:1">
      <c r="A69" s="42"/>
    </row>
    <row r="70" spans="1:1">
      <c r="A70" s="42"/>
    </row>
    <row r="71" spans="1:1">
      <c r="A71" s="42"/>
    </row>
    <row r="72" spans="1:1">
      <c r="A72" s="42"/>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0"/>
  <sheetViews>
    <sheetView showRowColHeaders="0" zoomScale="70" zoomScaleNormal="70" workbookViewId="0">
      <selection activeCell="C2" sqref="C2:H22"/>
    </sheetView>
  </sheetViews>
  <sheetFormatPr baseColWidth="10" defaultRowHeight="15"/>
  <cols>
    <col min="1" max="1" width="177.42578125" customWidth="1"/>
    <col min="2" max="2" width="7.42578125" customWidth="1"/>
    <col min="4" max="4" width="13.7109375" customWidth="1"/>
    <col min="7" max="7" width="28.7109375" customWidth="1"/>
    <col min="8" max="8" width="35.7109375" customWidth="1"/>
  </cols>
  <sheetData>
    <row r="1" spans="1:8" ht="35.25" thickBot="1">
      <c r="A1" s="68" t="s">
        <v>207</v>
      </c>
    </row>
    <row r="2" spans="1:8" ht="85.5">
      <c r="A2" s="69" t="s">
        <v>208</v>
      </c>
      <c r="C2" s="72" t="s">
        <v>0</v>
      </c>
      <c r="D2" s="73" t="s">
        <v>369</v>
      </c>
      <c r="E2" s="73" t="s">
        <v>370</v>
      </c>
      <c r="F2" s="73" t="s">
        <v>236</v>
      </c>
      <c r="G2" s="73" t="s">
        <v>371</v>
      </c>
      <c r="H2" s="74" t="s">
        <v>237</v>
      </c>
    </row>
    <row r="3" spans="1:8" ht="42.75" customHeight="1">
      <c r="A3" s="69" t="s">
        <v>209</v>
      </c>
      <c r="C3" s="60">
        <v>1</v>
      </c>
      <c r="D3" s="60">
        <v>2</v>
      </c>
      <c r="E3" s="60" t="s">
        <v>238</v>
      </c>
      <c r="F3" s="60" t="s">
        <v>50</v>
      </c>
      <c r="G3" s="75" t="s">
        <v>50</v>
      </c>
      <c r="H3" s="61" t="s">
        <v>239</v>
      </c>
    </row>
    <row r="4" spans="1:8" ht="22.5">
      <c r="A4" s="70" t="s">
        <v>210</v>
      </c>
      <c r="C4" s="62">
        <v>2</v>
      </c>
      <c r="D4" s="62">
        <v>2</v>
      </c>
      <c r="E4" s="62" t="s">
        <v>238</v>
      </c>
      <c r="F4" s="62">
        <v>2</v>
      </c>
      <c r="G4" s="76" t="s">
        <v>240</v>
      </c>
      <c r="H4" s="63" t="s">
        <v>241</v>
      </c>
    </row>
    <row r="5" spans="1:8" ht="87" customHeight="1">
      <c r="A5" s="69" t="s">
        <v>211</v>
      </c>
      <c r="C5" s="60">
        <v>3</v>
      </c>
      <c r="D5" s="60">
        <v>2</v>
      </c>
      <c r="E5" s="60" t="s">
        <v>238</v>
      </c>
      <c r="F5" s="60">
        <v>3</v>
      </c>
      <c r="G5" s="75" t="s">
        <v>240</v>
      </c>
      <c r="H5" s="61" t="s">
        <v>242</v>
      </c>
    </row>
    <row r="6" spans="1:8" ht="25.5">
      <c r="A6" s="70" t="s">
        <v>212</v>
      </c>
      <c r="C6" s="62">
        <v>4</v>
      </c>
      <c r="D6" s="62">
        <v>2</v>
      </c>
      <c r="E6" s="62" t="s">
        <v>238</v>
      </c>
      <c r="F6" s="62">
        <v>4</v>
      </c>
      <c r="G6" s="76" t="s">
        <v>240</v>
      </c>
      <c r="H6" s="63" t="s">
        <v>243</v>
      </c>
    </row>
    <row r="7" spans="1:8" ht="85.5">
      <c r="A7" s="69" t="s">
        <v>213</v>
      </c>
      <c r="C7" s="60">
        <v>5</v>
      </c>
      <c r="D7" s="60">
        <v>3</v>
      </c>
      <c r="E7" s="60" t="s">
        <v>244</v>
      </c>
      <c r="F7" s="60">
        <v>5</v>
      </c>
      <c r="G7" s="75" t="s">
        <v>240</v>
      </c>
      <c r="H7" s="61" t="s">
        <v>245</v>
      </c>
    </row>
    <row r="8" spans="1:8" ht="110.25" customHeight="1">
      <c r="A8" s="69" t="s">
        <v>214</v>
      </c>
      <c r="C8" s="62">
        <v>6</v>
      </c>
      <c r="D8" s="62">
        <v>3</v>
      </c>
      <c r="E8" s="62" t="s">
        <v>244</v>
      </c>
      <c r="F8" s="62">
        <v>6</v>
      </c>
      <c r="G8" s="76" t="s">
        <v>246</v>
      </c>
      <c r="H8" s="63" t="s">
        <v>247</v>
      </c>
    </row>
    <row r="9" spans="1:8" ht="22.5">
      <c r="A9" s="70" t="s">
        <v>215</v>
      </c>
      <c r="C9" s="60">
        <v>7</v>
      </c>
      <c r="D9" s="60">
        <v>3</v>
      </c>
      <c r="E9" s="60" t="s">
        <v>244</v>
      </c>
      <c r="F9" s="60">
        <v>7</v>
      </c>
      <c r="G9" s="75" t="s">
        <v>246</v>
      </c>
      <c r="H9" s="61" t="s">
        <v>248</v>
      </c>
    </row>
    <row r="10" spans="1:8" ht="85.5">
      <c r="A10" s="69" t="s">
        <v>216</v>
      </c>
      <c r="C10" s="62">
        <v>8</v>
      </c>
      <c r="D10" s="62">
        <v>3</v>
      </c>
      <c r="E10" s="62" t="s">
        <v>244</v>
      </c>
      <c r="F10" s="62">
        <v>8</v>
      </c>
      <c r="G10" s="76" t="s">
        <v>246</v>
      </c>
      <c r="H10" s="63" t="s">
        <v>249</v>
      </c>
    </row>
    <row r="11" spans="1:8" ht="28.5">
      <c r="A11" s="69" t="s">
        <v>217</v>
      </c>
      <c r="C11" s="60">
        <v>9</v>
      </c>
      <c r="D11" s="60">
        <v>4</v>
      </c>
      <c r="E11" s="60" t="s">
        <v>244</v>
      </c>
      <c r="F11" s="60">
        <v>9</v>
      </c>
      <c r="G11" s="75" t="s">
        <v>246</v>
      </c>
      <c r="H11" s="61" t="s">
        <v>250</v>
      </c>
    </row>
    <row r="12" spans="1:8" ht="18.75">
      <c r="A12" s="71" t="s">
        <v>218</v>
      </c>
      <c r="C12" s="62">
        <v>10</v>
      </c>
      <c r="D12" s="62">
        <v>4</v>
      </c>
      <c r="E12" s="62" t="s">
        <v>244</v>
      </c>
      <c r="F12" s="62">
        <v>10</v>
      </c>
      <c r="G12" s="76" t="s">
        <v>251</v>
      </c>
      <c r="H12" s="63" t="s">
        <v>252</v>
      </c>
    </row>
    <row r="13" spans="1:8">
      <c r="A13" s="44"/>
      <c r="C13" s="60">
        <v>11</v>
      </c>
      <c r="D13" s="60">
        <v>4</v>
      </c>
      <c r="E13" s="60" t="s">
        <v>253</v>
      </c>
      <c r="F13" s="60">
        <v>11</v>
      </c>
      <c r="G13" s="75" t="s">
        <v>251</v>
      </c>
      <c r="H13" s="61" t="s">
        <v>254</v>
      </c>
    </row>
    <row r="14" spans="1:8">
      <c r="A14" s="44"/>
      <c r="C14" s="62">
        <v>12</v>
      </c>
      <c r="D14" s="62">
        <v>4</v>
      </c>
      <c r="E14" s="62" t="s">
        <v>253</v>
      </c>
      <c r="F14" s="62">
        <v>12</v>
      </c>
      <c r="G14" s="76" t="s">
        <v>251</v>
      </c>
      <c r="H14" s="63" t="s">
        <v>249</v>
      </c>
    </row>
    <row r="15" spans="1:8">
      <c r="A15" s="44"/>
      <c r="C15" s="60">
        <v>13</v>
      </c>
      <c r="D15" s="60">
        <v>5</v>
      </c>
      <c r="E15" s="60" t="s">
        <v>253</v>
      </c>
      <c r="F15" s="60">
        <v>13</v>
      </c>
      <c r="G15" s="75" t="s">
        <v>251</v>
      </c>
      <c r="H15" s="61" t="s">
        <v>255</v>
      </c>
    </row>
    <row r="16" spans="1:8">
      <c r="A16" s="44"/>
      <c r="C16" s="62">
        <v>14</v>
      </c>
      <c r="D16" s="62">
        <v>5</v>
      </c>
      <c r="E16" s="62" t="s">
        <v>253</v>
      </c>
      <c r="F16" s="62">
        <v>14</v>
      </c>
      <c r="G16" s="76" t="s">
        <v>256</v>
      </c>
      <c r="H16" s="63" t="s">
        <v>257</v>
      </c>
    </row>
    <row r="17" spans="1:8">
      <c r="A17" s="44"/>
      <c r="C17" s="60">
        <v>15</v>
      </c>
      <c r="D17" s="60">
        <v>5</v>
      </c>
      <c r="E17" s="60" t="s">
        <v>253</v>
      </c>
      <c r="F17" s="60">
        <v>15</v>
      </c>
      <c r="G17" s="75" t="s">
        <v>256</v>
      </c>
      <c r="H17" s="61" t="s">
        <v>258</v>
      </c>
    </row>
    <row r="18" spans="1:8">
      <c r="A18" s="44"/>
      <c r="C18" s="62">
        <v>16</v>
      </c>
      <c r="D18" s="62">
        <v>5</v>
      </c>
      <c r="E18" s="62" t="s">
        <v>253</v>
      </c>
      <c r="F18" s="62">
        <v>16</v>
      </c>
      <c r="G18" s="76" t="s">
        <v>256</v>
      </c>
      <c r="H18" s="63" t="s">
        <v>249</v>
      </c>
    </row>
    <row r="19" spans="1:8">
      <c r="A19" s="44"/>
      <c r="C19" s="60">
        <v>17</v>
      </c>
      <c r="D19" s="60">
        <v>6</v>
      </c>
      <c r="E19" s="60" t="s">
        <v>259</v>
      </c>
      <c r="F19" s="60">
        <v>17</v>
      </c>
      <c r="G19" s="75" t="s">
        <v>256</v>
      </c>
      <c r="H19" s="61" t="s">
        <v>254</v>
      </c>
    </row>
    <row r="20" spans="1:8">
      <c r="A20" s="44"/>
      <c r="C20" s="62">
        <v>18</v>
      </c>
      <c r="D20" s="62">
        <v>6</v>
      </c>
      <c r="E20" s="62" t="s">
        <v>259</v>
      </c>
      <c r="F20" s="62">
        <v>18</v>
      </c>
      <c r="G20" s="76" t="s">
        <v>260</v>
      </c>
      <c r="H20" s="63" t="s">
        <v>261</v>
      </c>
    </row>
    <row r="21" spans="1:8">
      <c r="A21" s="44"/>
      <c r="C21" s="60">
        <v>19</v>
      </c>
      <c r="D21" s="60">
        <v>6</v>
      </c>
      <c r="E21" s="60" t="s">
        <v>259</v>
      </c>
      <c r="F21" s="60">
        <v>19</v>
      </c>
      <c r="G21" s="75" t="s">
        <v>260</v>
      </c>
      <c r="H21" s="61" t="s">
        <v>249</v>
      </c>
    </row>
    <row r="22" spans="1:8">
      <c r="A22" s="44"/>
      <c r="C22" s="62">
        <v>20</v>
      </c>
      <c r="D22" s="62">
        <v>6</v>
      </c>
      <c r="E22" s="62" t="s">
        <v>259</v>
      </c>
      <c r="F22" s="62">
        <v>20</v>
      </c>
      <c r="G22" s="76" t="s">
        <v>260</v>
      </c>
      <c r="H22" s="63" t="s">
        <v>262</v>
      </c>
    </row>
    <row r="23" spans="1:8">
      <c r="A23" s="44"/>
    </row>
    <row r="24" spans="1:8">
      <c r="A24" s="44"/>
    </row>
    <row r="25" spans="1:8">
      <c r="A25" s="44"/>
    </row>
    <row r="26" spans="1:8">
      <c r="A26" s="44"/>
    </row>
    <row r="27" spans="1:8">
      <c r="A27" s="44"/>
    </row>
    <row r="28" spans="1:8">
      <c r="A28" s="44"/>
    </row>
    <row r="29" spans="1:8">
      <c r="A29" s="44"/>
    </row>
    <row r="30" spans="1:8">
      <c r="A30" s="44"/>
    </row>
    <row r="31" spans="1:8">
      <c r="A31" s="44"/>
    </row>
    <row r="32" spans="1:8">
      <c r="A32" s="44"/>
    </row>
    <row r="33" spans="1:1">
      <c r="A33" s="44"/>
    </row>
    <row r="34" spans="1:1">
      <c r="A34" s="44"/>
    </row>
    <row r="35" spans="1:1">
      <c r="A35" s="44"/>
    </row>
    <row r="36" spans="1:1">
      <c r="A36" s="44"/>
    </row>
    <row r="37" spans="1:1">
      <c r="A37" s="58"/>
    </row>
    <row r="38" spans="1:1">
      <c r="A38" t="s">
        <v>219</v>
      </c>
    </row>
    <row r="39" spans="1:1" ht="27.75" thickBot="1">
      <c r="A39" s="59" t="s">
        <v>220</v>
      </c>
    </row>
    <row r="40" spans="1:1" ht="18.75">
      <c r="A40" s="49" t="s">
        <v>221</v>
      </c>
    </row>
    <row r="41" spans="1:1">
      <c r="A41" s="48" t="s">
        <v>222</v>
      </c>
    </row>
    <row r="42" spans="1:1">
      <c r="A42" s="48" t="s">
        <v>223</v>
      </c>
    </row>
    <row r="43" spans="1:1">
      <c r="A43" s="48" t="s">
        <v>224</v>
      </c>
    </row>
    <row r="44" spans="1:1" ht="18.75">
      <c r="A44" s="49" t="s">
        <v>225</v>
      </c>
    </row>
    <row r="45" spans="1:1">
      <c r="A45" s="48" t="s">
        <v>226</v>
      </c>
    </row>
    <row r="46" spans="1:1">
      <c r="A46" s="48" t="s">
        <v>227</v>
      </c>
    </row>
    <row r="47" spans="1:1">
      <c r="A47" s="48" t="s">
        <v>228</v>
      </c>
    </row>
    <row r="48" spans="1:1">
      <c r="A48" s="48" t="s">
        <v>229</v>
      </c>
    </row>
    <row r="49" spans="1:1">
      <c r="A49" s="48" t="s">
        <v>230</v>
      </c>
    </row>
    <row r="50" spans="1:1" ht="18.75">
      <c r="A50" s="49" t="s">
        <v>231</v>
      </c>
    </row>
    <row r="51" spans="1:1">
      <c r="A51" s="43" t="s">
        <v>232</v>
      </c>
    </row>
    <row r="52" spans="1:1">
      <c r="A52" s="43" t="s">
        <v>233</v>
      </c>
    </row>
    <row r="53" spans="1:1">
      <c r="A53" s="43" t="s">
        <v>234</v>
      </c>
    </row>
    <row r="54" spans="1:1">
      <c r="A54" s="43" t="s">
        <v>235</v>
      </c>
    </row>
    <row r="55" spans="1:1" ht="22.5">
      <c r="A55" s="45" t="s">
        <v>263</v>
      </c>
    </row>
    <row r="56" spans="1:1" ht="28.5">
      <c r="A56" s="43" t="s">
        <v>264</v>
      </c>
    </row>
    <row r="57" spans="1:1" ht="22.5">
      <c r="A57" s="45" t="s">
        <v>265</v>
      </c>
    </row>
    <row r="58" spans="1:1" ht="42.75">
      <c r="A58" s="43" t="s">
        <v>266</v>
      </c>
    </row>
    <row r="59" spans="1:1">
      <c r="A59" s="64" t="s">
        <v>267</v>
      </c>
    </row>
    <row r="60" spans="1:1" ht="28.5">
      <c r="A60" s="64" t="s">
        <v>268</v>
      </c>
    </row>
    <row r="61" spans="1:1" ht="42.75">
      <c r="A61" s="64" t="s">
        <v>269</v>
      </c>
    </row>
    <row r="62" spans="1:1">
      <c r="A62" t="s">
        <v>270</v>
      </c>
    </row>
    <row r="63" spans="1:1" ht="22.5">
      <c r="A63" s="45" t="s">
        <v>236</v>
      </c>
    </row>
    <row r="64" spans="1:1" ht="57">
      <c r="A64" s="43" t="s">
        <v>271</v>
      </c>
    </row>
    <row r="65" spans="1:1" ht="42.75">
      <c r="A65" s="43" t="s">
        <v>272</v>
      </c>
    </row>
    <row r="66" spans="1:1">
      <c r="A66" s="65" t="s">
        <v>273</v>
      </c>
    </row>
    <row r="67" spans="1:1" ht="18.75">
      <c r="A67" s="49" t="s">
        <v>274</v>
      </c>
    </row>
    <row r="68" spans="1:1">
      <c r="A68" s="43" t="s">
        <v>275</v>
      </c>
    </row>
    <row r="69" spans="1:1" ht="18.75">
      <c r="A69" s="49" t="s">
        <v>276</v>
      </c>
    </row>
    <row r="70" spans="1:1" ht="28.5">
      <c r="A70" s="43" t="s">
        <v>277</v>
      </c>
    </row>
    <row r="71" spans="1:1" ht="18.75">
      <c r="A71" s="49" t="s">
        <v>278</v>
      </c>
    </row>
    <row r="72" spans="1:1" ht="28.5">
      <c r="A72" s="43" t="s">
        <v>279</v>
      </c>
    </row>
    <row r="73" spans="1:1" ht="22.5">
      <c r="A73" s="45" t="s">
        <v>280</v>
      </c>
    </row>
    <row r="74" spans="1:1" ht="42.75">
      <c r="A74" s="43" t="s">
        <v>281</v>
      </c>
    </row>
    <row r="75" spans="1:1" ht="22.5">
      <c r="A75" s="45" t="s">
        <v>282</v>
      </c>
    </row>
    <row r="76" spans="1:1" ht="28.5">
      <c r="A76" s="43" t="s">
        <v>283</v>
      </c>
    </row>
    <row r="77" spans="1:1" ht="22.5">
      <c r="A77" s="45" t="s">
        <v>284</v>
      </c>
    </row>
    <row r="78" spans="1:1" ht="85.5">
      <c r="A78" s="43" t="s">
        <v>285</v>
      </c>
    </row>
    <row r="79" spans="1:1" ht="22.5">
      <c r="A79" s="45" t="s">
        <v>249</v>
      </c>
    </row>
    <row r="80" spans="1:1" ht="28.5">
      <c r="A80" s="43" t="s">
        <v>286</v>
      </c>
    </row>
    <row r="81" spans="1:1" ht="22.5">
      <c r="A81" s="45" t="s">
        <v>287</v>
      </c>
    </row>
    <row r="82" spans="1:1" ht="28.5">
      <c r="A82" s="43" t="s">
        <v>288</v>
      </c>
    </row>
    <row r="83" spans="1:1" ht="22.5">
      <c r="A83" s="45" t="s">
        <v>289</v>
      </c>
    </row>
    <row r="84" spans="1:1">
      <c r="A84" s="43" t="s">
        <v>290</v>
      </c>
    </row>
    <row r="85" spans="1:1" ht="22.5">
      <c r="A85" s="45" t="s">
        <v>291</v>
      </c>
    </row>
    <row r="86" spans="1:1" ht="42.75">
      <c r="A86" s="43" t="s">
        <v>292</v>
      </c>
    </row>
    <row r="87" spans="1:1" ht="22.5">
      <c r="A87" s="45" t="s">
        <v>293</v>
      </c>
    </row>
    <row r="88" spans="1:1" ht="28.5">
      <c r="A88" s="43" t="s">
        <v>294</v>
      </c>
    </row>
    <row r="89" spans="1:1" ht="22.5">
      <c r="A89" s="45" t="s">
        <v>295</v>
      </c>
    </row>
    <row r="90" spans="1:1" ht="42.75">
      <c r="A90" s="43" t="s">
        <v>296</v>
      </c>
    </row>
    <row r="91" spans="1:1" ht="22.5">
      <c r="A91" s="45" t="s">
        <v>297</v>
      </c>
    </row>
    <row r="92" spans="1:1">
      <c r="A92" s="43" t="s">
        <v>298</v>
      </c>
    </row>
    <row r="93" spans="1:1" ht="22.5">
      <c r="A93" s="45" t="s">
        <v>252</v>
      </c>
    </row>
    <row r="94" spans="1:1">
      <c r="A94" s="43" t="s">
        <v>299</v>
      </c>
    </row>
    <row r="95" spans="1:1" ht="22.5">
      <c r="A95" s="45" t="s">
        <v>255</v>
      </c>
    </row>
    <row r="96" spans="1:1" ht="28.5">
      <c r="A96" s="43" t="s">
        <v>300</v>
      </c>
    </row>
    <row r="97" spans="1:1" ht="22.5">
      <c r="A97" s="45" t="s">
        <v>257</v>
      </c>
    </row>
    <row r="98" spans="1:1" ht="28.5">
      <c r="A98" s="43" t="s">
        <v>301</v>
      </c>
    </row>
    <row r="99" spans="1:1" ht="22.5">
      <c r="A99" s="45" t="s">
        <v>258</v>
      </c>
    </row>
    <row r="100" spans="1:1" ht="28.5">
      <c r="A100" s="43" t="s">
        <v>302</v>
      </c>
    </row>
    <row r="101" spans="1:1" ht="22.5">
      <c r="A101" s="45" t="s">
        <v>261</v>
      </c>
    </row>
    <row r="102" spans="1:1">
      <c r="A102" t="s">
        <v>303</v>
      </c>
    </row>
    <row r="103" spans="1:1" ht="22.5">
      <c r="A103" s="45" t="s">
        <v>262</v>
      </c>
    </row>
    <row r="104" spans="1:1">
      <c r="A104" s="43" t="s">
        <v>304</v>
      </c>
    </row>
    <row r="105" spans="1:1">
      <c r="A105" s="66" t="s">
        <v>305</v>
      </c>
    </row>
    <row r="106" spans="1:1">
      <c r="A106" t="s">
        <v>306</v>
      </c>
    </row>
    <row r="107" spans="1:1" ht="57">
      <c r="A107" s="43" t="s">
        <v>307</v>
      </c>
    </row>
    <row r="108" spans="1:1" ht="15.75" thickBot="1">
      <c r="A108" t="s">
        <v>308</v>
      </c>
    </row>
    <row r="109" spans="1:1" ht="16.5" thickTop="1" thickBot="1">
      <c r="A109" s="47" t="s">
        <v>309</v>
      </c>
    </row>
    <row r="110" spans="1:1" ht="16.5" thickTop="1" thickBot="1">
      <c r="A110" s="46"/>
    </row>
    <row r="111" spans="1:1" ht="16.5" thickTop="1" thickBot="1">
      <c r="A111" t="s">
        <v>310</v>
      </c>
    </row>
    <row r="112" spans="1:1" ht="16.5" thickTop="1" thickBot="1">
      <c r="A112" s="46"/>
    </row>
    <row r="113" spans="1:1" ht="15.75" thickTop="1">
      <c r="A113" t="s">
        <v>311</v>
      </c>
    </row>
    <row r="114" spans="1:1" ht="28.5">
      <c r="A114" s="43" t="s">
        <v>312</v>
      </c>
    </row>
    <row r="115" spans="1:1" ht="18.75">
      <c r="A115" s="49" t="s">
        <v>313</v>
      </c>
    </row>
    <row r="116" spans="1:1" ht="28.5">
      <c r="A116" s="43" t="s">
        <v>314</v>
      </c>
    </row>
    <row r="117" spans="1:1">
      <c r="A117" s="64" t="s">
        <v>315</v>
      </c>
    </row>
    <row r="118" spans="1:1">
      <c r="A118" s="64" t="s">
        <v>316</v>
      </c>
    </row>
    <row r="119" spans="1:1">
      <c r="A119" s="64" t="s">
        <v>317</v>
      </c>
    </row>
    <row r="120" spans="1:1" ht="18.75">
      <c r="A120" s="49" t="s">
        <v>318</v>
      </c>
    </row>
    <row r="121" spans="1:1" ht="28.5">
      <c r="A121" s="43" t="s">
        <v>319</v>
      </c>
    </row>
    <row r="122" spans="1:1" ht="18.75">
      <c r="A122" s="49" t="s">
        <v>320</v>
      </c>
    </row>
    <row r="123" spans="1:1">
      <c r="A123" t="s">
        <v>321</v>
      </c>
    </row>
    <row r="124" spans="1:1" ht="18.75">
      <c r="A124" s="49" t="s">
        <v>322</v>
      </c>
    </row>
    <row r="125" spans="1:1" ht="85.5">
      <c r="A125" s="43" t="s">
        <v>323</v>
      </c>
    </row>
    <row r="126" spans="1:1">
      <c r="A126" t="s">
        <v>324</v>
      </c>
    </row>
    <row r="127" spans="1:1" ht="71.25">
      <c r="A127" s="43" t="s">
        <v>325</v>
      </c>
    </row>
    <row r="128" spans="1:1" ht="18.75">
      <c r="A128" s="49" t="s">
        <v>326</v>
      </c>
    </row>
    <row r="129" spans="1:2" ht="42.75">
      <c r="A129" s="43" t="s">
        <v>327</v>
      </c>
    </row>
    <row r="130" spans="1:2" ht="18.75">
      <c r="A130" s="49" t="s">
        <v>328</v>
      </c>
    </row>
    <row r="131" spans="1:2" ht="42.75">
      <c r="A131" s="43" t="s">
        <v>329</v>
      </c>
    </row>
    <row r="132" spans="1:2" ht="18.75">
      <c r="A132" s="49" t="s">
        <v>330</v>
      </c>
    </row>
    <row r="133" spans="1:2" ht="42.75">
      <c r="A133" s="43" t="s">
        <v>331</v>
      </c>
    </row>
    <row r="134" spans="1:2" ht="18.75">
      <c r="A134" s="49" t="s">
        <v>332</v>
      </c>
    </row>
    <row r="135" spans="1:2" ht="42.75">
      <c r="A135" s="43" t="s">
        <v>333</v>
      </c>
    </row>
    <row r="136" spans="1:2">
      <c r="A136" t="s">
        <v>334</v>
      </c>
    </row>
    <row r="137" spans="1:2" ht="71.25">
      <c r="A137" s="43" t="s">
        <v>335</v>
      </c>
    </row>
    <row r="138" spans="1:2" ht="18.75">
      <c r="A138" s="49" t="s">
        <v>336</v>
      </c>
    </row>
    <row r="139" spans="1:2" ht="28.5">
      <c r="A139" s="43" t="s">
        <v>337</v>
      </c>
    </row>
    <row r="140" spans="1:2" ht="42.75">
      <c r="A140" s="43" t="s">
        <v>338</v>
      </c>
    </row>
    <row r="141" spans="1:2" ht="129">
      <c r="A141" s="48" t="s">
        <v>339</v>
      </c>
    </row>
    <row r="142" spans="1:2" ht="38.25">
      <c r="A142" s="67" t="s">
        <v>340</v>
      </c>
      <c r="B142" s="67" t="s">
        <v>342</v>
      </c>
    </row>
    <row r="143" spans="1:2" ht="25.5">
      <c r="A143" s="67" t="s">
        <v>341</v>
      </c>
      <c r="B143" s="67" t="s">
        <v>343</v>
      </c>
    </row>
    <row r="144" spans="1:2">
      <c r="A144" s="77" t="s">
        <v>372</v>
      </c>
      <c r="B144" s="60">
        <v>3</v>
      </c>
    </row>
    <row r="145" spans="1:2">
      <c r="A145" s="78" t="s">
        <v>373</v>
      </c>
      <c r="B145" s="62">
        <v>4</v>
      </c>
    </row>
    <row r="146" spans="1:2">
      <c r="A146" s="77" t="s">
        <v>344</v>
      </c>
      <c r="B146" s="60">
        <v>5</v>
      </c>
    </row>
    <row r="147" spans="1:2">
      <c r="A147" s="78" t="s">
        <v>345</v>
      </c>
      <c r="B147" s="62">
        <v>6</v>
      </c>
    </row>
    <row r="148" spans="1:2" ht="18.75">
      <c r="A148" s="49" t="s">
        <v>346</v>
      </c>
    </row>
    <row r="149" spans="1:2" ht="28.5">
      <c r="A149" s="43" t="s">
        <v>347</v>
      </c>
    </row>
    <row r="150" spans="1:2">
      <c r="A150" t="s">
        <v>348</v>
      </c>
    </row>
    <row r="151" spans="1:2" ht="57.75">
      <c r="A151" s="48" t="s">
        <v>349</v>
      </c>
    </row>
    <row r="152" spans="1:2">
      <c r="A152" t="s">
        <v>350</v>
      </c>
    </row>
    <row r="153" spans="1:2" ht="86.25">
      <c r="A153" s="48" t="s">
        <v>351</v>
      </c>
    </row>
    <row r="154" spans="1:2">
      <c r="A154" t="s">
        <v>352</v>
      </c>
    </row>
    <row r="155" spans="1:2">
      <c r="A155" s="48" t="s">
        <v>353</v>
      </c>
    </row>
    <row r="156" spans="1:2" ht="72">
      <c r="A156" s="48" t="s">
        <v>354</v>
      </c>
    </row>
    <row r="157" spans="1:2">
      <c r="A157" t="s">
        <v>355</v>
      </c>
    </row>
    <row r="158" spans="1:2">
      <c r="A158" t="s">
        <v>356</v>
      </c>
    </row>
    <row r="159" spans="1:2" ht="29.25">
      <c r="A159" s="48" t="s">
        <v>357</v>
      </c>
    </row>
    <row r="160" spans="1:2" ht="28.5">
      <c r="A160" s="64" t="s">
        <v>358</v>
      </c>
    </row>
    <row r="161" spans="1:1">
      <c r="A161" s="64" t="s">
        <v>359</v>
      </c>
    </row>
    <row r="162" spans="1:1">
      <c r="A162" s="64" t="s">
        <v>360</v>
      </c>
    </row>
    <row r="163" spans="1:1" ht="28.5">
      <c r="A163" s="64" t="s">
        <v>361</v>
      </c>
    </row>
    <row r="164" spans="1:1">
      <c r="A164" t="s">
        <v>362</v>
      </c>
    </row>
    <row r="165" spans="1:1" ht="57.75">
      <c r="A165" s="48" t="s">
        <v>363</v>
      </c>
    </row>
    <row r="166" spans="1:1">
      <c r="A166" t="s">
        <v>364</v>
      </c>
    </row>
    <row r="167" spans="1:1">
      <c r="A167" t="s">
        <v>365</v>
      </c>
    </row>
    <row r="168" spans="1:1">
      <c r="A168" t="s">
        <v>366</v>
      </c>
    </row>
    <row r="169" spans="1:1">
      <c r="A169" t="s">
        <v>367</v>
      </c>
    </row>
    <row r="170" spans="1:1">
      <c r="A170" t="s">
        <v>368</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workbookViewId="0">
      <selection activeCell="A15" sqref="A15"/>
    </sheetView>
  </sheetViews>
  <sheetFormatPr baseColWidth="10" defaultRowHeight="15"/>
  <cols>
    <col min="1" max="1" width="18.140625" customWidth="1"/>
    <col min="2" max="3" width="29.28515625" customWidth="1"/>
    <col min="4" max="4" width="7" customWidth="1"/>
    <col min="5" max="5" width="13" customWidth="1"/>
    <col min="6" max="6" width="10" customWidth="1"/>
    <col min="7" max="7" width="12.28515625" customWidth="1"/>
    <col min="8" max="8" width="8.7109375" customWidth="1"/>
    <col min="9" max="10" width="10" customWidth="1"/>
    <col min="11" max="11" width="6.7109375" customWidth="1"/>
  </cols>
  <sheetData>
    <row r="1" spans="1:12">
      <c r="A1" s="85" t="s">
        <v>459</v>
      </c>
      <c r="B1" s="87" t="s">
        <v>3</v>
      </c>
      <c r="C1" s="87" t="s">
        <v>15</v>
      </c>
      <c r="D1" s="87" t="s">
        <v>11</v>
      </c>
      <c r="E1" s="87" t="s">
        <v>10</v>
      </c>
      <c r="F1" s="87" t="s">
        <v>6</v>
      </c>
      <c r="G1" s="87" t="s">
        <v>7</v>
      </c>
      <c r="H1" s="87" t="s">
        <v>8</v>
      </c>
      <c r="I1" s="87" t="s">
        <v>9</v>
      </c>
      <c r="J1" s="88" t="s">
        <v>447</v>
      </c>
      <c r="K1" s="107"/>
    </row>
    <row r="2" spans="1:12">
      <c r="A2" s="97" t="s">
        <v>374</v>
      </c>
      <c r="B2" s="28" t="s">
        <v>441</v>
      </c>
      <c r="C2" s="28" t="s">
        <v>396</v>
      </c>
      <c r="D2" s="26">
        <v>0</v>
      </c>
      <c r="E2" s="23">
        <v>0</v>
      </c>
      <c r="F2" s="23">
        <v>2</v>
      </c>
      <c r="G2" s="23">
        <v>0</v>
      </c>
      <c r="H2" s="23">
        <v>0</v>
      </c>
      <c r="I2" s="23">
        <v>0</v>
      </c>
      <c r="J2" s="90">
        <v>9</v>
      </c>
      <c r="K2" s="103"/>
      <c r="L2" t="str">
        <f>""""&amp;A2&amp;""": {
 ""Id"" : """&amp;A2&amp;""",
 ""Name"" : """&amp;B2&amp;""",
 ""OV"" : """&amp;C2&amp;""",
 ""Strength"" : "&amp;D2&amp;",
 ""Constitution"" : "&amp;E2&amp;",
 ""Dexterity"" : "&amp;F2&amp;",
 ""Intelligence"" : "&amp;G2&amp;",
 ""Wisdom"" : "&amp;H2&amp;",
 ""Charisma"" : "&amp;I2&amp;",
 ""Speed"" : "&amp;SUBSTITUTE(J2,",",".")&amp;"
  },"</f>
        <v>"ELF": {
 "Id" : "ELF",
 "Name" : "Elfe",
 "OV" : "Elf",
 "Strength" : 0,
 "Constitution" : 0,
 "Dexterity" : 2,
 "Intelligence" : 0,
 "Wisdom" : 0,
 "Charisma" : 0,
 "Speed" : 9
  },</v>
      </c>
    </row>
    <row r="3" spans="1:12">
      <c r="A3" s="89" t="s">
        <v>4</v>
      </c>
      <c r="B3" s="79" t="s">
        <v>397</v>
      </c>
      <c r="C3" s="79" t="s">
        <v>397</v>
      </c>
      <c r="D3" s="25">
        <v>0</v>
      </c>
      <c r="E3" s="22">
        <v>0</v>
      </c>
      <c r="F3" s="22">
        <v>2</v>
      </c>
      <c r="G3" s="22">
        <v>0</v>
      </c>
      <c r="H3" s="22">
        <v>0</v>
      </c>
      <c r="I3" s="22">
        <v>0</v>
      </c>
      <c r="J3" s="91">
        <v>7.5</v>
      </c>
      <c r="K3" s="103"/>
      <c r="L3" t="str">
        <f t="shared" ref="L3:L13" si="0">""""&amp;A3&amp;""": {
 ""Id"" : """&amp;A3&amp;""",
 ""Name"" : """&amp;B3&amp;""",
 ""OV"" : """&amp;C3&amp;""",
 ""Strength"" : "&amp;D3&amp;",
 ""Constitution"" : "&amp;E3&amp;",
 ""Dexterity"" : "&amp;F3&amp;",
 ""Intelligence"" : "&amp;G3&amp;",
 ""Wisdom"" : "&amp;H3&amp;",
 ""Charisma"" : "&amp;I3&amp;",
 ""Speed"" : "&amp;SUBSTITUTE(J3,",",".")&amp;"
  },"</f>
        <v>"HALFELIN": {
 "Id" : "HALFELIN",
 "Name" : "Halfelin",
 "OV" : "Halfelin",
 "Strength" : 0,
 "Constitution" : 0,
 "Dexterity" : 2,
 "Intelligence" : 0,
 "Wisdom" : 0,
 "Charisma" : 0,
 "Speed" : 7.5
  },</v>
      </c>
    </row>
    <row r="4" spans="1:12">
      <c r="A4" s="97" t="s">
        <v>375</v>
      </c>
      <c r="B4" s="28" t="s">
        <v>409</v>
      </c>
      <c r="C4" s="28" t="s">
        <v>398</v>
      </c>
      <c r="D4" s="26">
        <v>1</v>
      </c>
      <c r="E4" s="23">
        <v>1</v>
      </c>
      <c r="F4" s="23">
        <v>1</v>
      </c>
      <c r="G4" s="23">
        <v>1</v>
      </c>
      <c r="H4" s="23">
        <v>1</v>
      </c>
      <c r="I4" s="23">
        <v>1</v>
      </c>
      <c r="J4" s="90">
        <v>9</v>
      </c>
      <c r="K4" s="103"/>
      <c r="L4" t="str">
        <f t="shared" si="0"/>
        <v>"HUMAN": {
 "Id" : "HUMAN",
 "Name" : "Humain",
 "OV" : "Human",
 "Strength" : 1,
 "Constitution" : 1,
 "Dexterity" : 1,
 "Intelligence" : 1,
 "Wisdom" : 1,
 "Charisma" : 1,
 "Speed" : 9
  },</v>
      </c>
    </row>
    <row r="5" spans="1:12">
      <c r="A5" s="89" t="s">
        <v>376</v>
      </c>
      <c r="B5" s="79" t="s">
        <v>410</v>
      </c>
      <c r="C5" s="79" t="s">
        <v>399</v>
      </c>
      <c r="D5" s="25">
        <v>0</v>
      </c>
      <c r="E5" s="22">
        <v>2</v>
      </c>
      <c r="F5" s="22">
        <v>0</v>
      </c>
      <c r="G5" s="22">
        <v>0</v>
      </c>
      <c r="H5" s="22">
        <v>0</v>
      </c>
      <c r="I5" s="22">
        <v>0</v>
      </c>
      <c r="J5" s="91">
        <v>7.5</v>
      </c>
      <c r="K5" s="103"/>
      <c r="L5" t="str">
        <f t="shared" si="0"/>
        <v>"DWARF": {
 "Id" : "DWARF",
 "Name" : "Nain",
 "OV" : "Dwarf",
 "Strength" : 0,
 "Constitution" : 2,
 "Dexterity" : 0,
 "Intelligence" : 0,
 "Wisdom" : 0,
 "Charisma" : 0,
 "Speed" : 7.5
  },</v>
      </c>
    </row>
    <row r="6" spans="1:12">
      <c r="A6" s="97" t="s">
        <v>377</v>
      </c>
      <c r="B6" s="28" t="s">
        <v>411</v>
      </c>
      <c r="C6" s="28" t="s">
        <v>400</v>
      </c>
      <c r="D6" s="26">
        <v>0</v>
      </c>
      <c r="E6" s="23">
        <v>0</v>
      </c>
      <c r="F6" s="23">
        <v>0</v>
      </c>
      <c r="G6" s="23">
        <v>0</v>
      </c>
      <c r="H6" s="23">
        <v>0</v>
      </c>
      <c r="I6" s="23">
        <v>2</v>
      </c>
      <c r="J6" s="90">
        <v>9</v>
      </c>
      <c r="K6" s="103"/>
      <c r="L6" t="str">
        <f t="shared" si="0"/>
        <v>"HALF_ELF": {
 "Id" : "HALF_ELF",
 "Name" : "Demi-Elfe",
 "OV" : "Half-Elf",
 "Strength" : 0,
 "Constitution" : 0,
 "Dexterity" : 0,
 "Intelligence" : 0,
 "Wisdom" : 0,
 "Charisma" : 2,
 "Speed" : 9
  },</v>
      </c>
    </row>
    <row r="7" spans="1:12">
      <c r="A7" s="89" t="s">
        <v>378</v>
      </c>
      <c r="B7" s="79" t="s">
        <v>412</v>
      </c>
      <c r="C7" s="79" t="s">
        <v>401</v>
      </c>
      <c r="D7" s="25">
        <v>2</v>
      </c>
      <c r="E7" s="22">
        <v>1</v>
      </c>
      <c r="F7" s="22">
        <v>0</v>
      </c>
      <c r="G7" s="22">
        <v>0</v>
      </c>
      <c r="H7" s="22">
        <v>0</v>
      </c>
      <c r="I7" s="22">
        <v>0</v>
      </c>
      <c r="J7" s="91">
        <v>9</v>
      </c>
      <c r="K7" s="103"/>
      <c r="L7" t="str">
        <f t="shared" si="0"/>
        <v>"HALF_ORC": {
 "Id" : "HALF_ORC",
 "Name" : "Demi-Orque",
 "OV" : "Half-Orc",
 "Strength" : 2,
 "Constitution" : 1,
 "Dexterity" : 0,
 "Intelligence" : 0,
 "Wisdom" : 0,
 "Charisma" : 0,
 "Speed" : 9
  },</v>
      </c>
    </row>
    <row r="8" spans="1:12">
      <c r="A8" s="97" t="s">
        <v>379</v>
      </c>
      <c r="B8" s="28" t="s">
        <v>413</v>
      </c>
      <c r="C8" s="28" t="s">
        <v>402</v>
      </c>
      <c r="D8" s="26">
        <v>2</v>
      </c>
      <c r="E8" s="23">
        <v>0</v>
      </c>
      <c r="F8" s="23">
        <v>0</v>
      </c>
      <c r="G8" s="23">
        <v>0</v>
      </c>
      <c r="H8" s="23">
        <v>0</v>
      </c>
      <c r="I8" s="23">
        <v>1</v>
      </c>
      <c r="J8" s="90">
        <v>9</v>
      </c>
      <c r="K8" s="103"/>
      <c r="L8" t="str">
        <f t="shared" si="0"/>
        <v>"DRAGON_BORN": {
 "Id" : "DRAGON_BORN",
 "Name" : "Drakéide",
 "OV" : "Dragon Born",
 "Strength" : 2,
 "Constitution" : 0,
 "Dexterity" : 0,
 "Intelligence" : 0,
 "Wisdom" : 0,
 "Charisma" : 1,
 "Speed" : 9
  },</v>
      </c>
    </row>
    <row r="9" spans="1:12">
      <c r="A9" s="89" t="s">
        <v>5</v>
      </c>
      <c r="B9" s="79" t="s">
        <v>403</v>
      </c>
      <c r="C9" s="79" t="s">
        <v>403</v>
      </c>
      <c r="D9" s="25">
        <v>0</v>
      </c>
      <c r="E9" s="22">
        <v>0</v>
      </c>
      <c r="F9" s="22">
        <v>0</v>
      </c>
      <c r="G9" s="22">
        <v>2</v>
      </c>
      <c r="H9" s="22">
        <v>0</v>
      </c>
      <c r="I9" s="22">
        <v>0</v>
      </c>
      <c r="J9" s="91">
        <v>7.5</v>
      </c>
      <c r="K9" s="103"/>
      <c r="L9" t="str">
        <f t="shared" si="0"/>
        <v>"GNOME": {
 "Id" : "GNOME",
 "Name" : "Gnome",
 "OV" : "Gnome",
 "Strength" : 0,
 "Constitution" : 0,
 "Dexterity" : 0,
 "Intelligence" : 2,
 "Wisdom" : 0,
 "Charisma" : 0,
 "Speed" : 7.5
  },</v>
      </c>
    </row>
    <row r="10" spans="1:12">
      <c r="A10" s="97" t="s">
        <v>380</v>
      </c>
      <c r="B10" s="28" t="s">
        <v>414</v>
      </c>
      <c r="C10" s="28" t="s">
        <v>404</v>
      </c>
      <c r="D10" s="26">
        <v>0</v>
      </c>
      <c r="E10" s="23">
        <v>0</v>
      </c>
      <c r="F10" s="23">
        <v>0</v>
      </c>
      <c r="G10" s="23">
        <v>1</v>
      </c>
      <c r="H10" s="23">
        <v>0</v>
      </c>
      <c r="I10" s="23">
        <v>2</v>
      </c>
      <c r="J10" s="90">
        <v>9</v>
      </c>
      <c r="K10" s="103"/>
      <c r="L10" t="str">
        <f t="shared" si="0"/>
        <v>"TIEFFLING": {
 "Id" : "TIEFFLING",
 "Name" : "Tieffelin",
 "OV" : "Tieffling",
 "Strength" : 0,
 "Constitution" : 0,
 "Dexterity" : 0,
 "Intelligence" : 1,
 "Wisdom" : 0,
 "Charisma" : 2,
 "Speed" : 9
  },</v>
      </c>
    </row>
    <row r="11" spans="1:12">
      <c r="A11" s="89" t="s">
        <v>381</v>
      </c>
      <c r="B11" s="79" t="s">
        <v>415</v>
      </c>
      <c r="C11" s="79" t="s">
        <v>405</v>
      </c>
      <c r="D11" s="25">
        <v>0</v>
      </c>
      <c r="E11" s="22">
        <v>0</v>
      </c>
      <c r="F11" s="22">
        <v>2</v>
      </c>
      <c r="G11" s="22">
        <v>0</v>
      </c>
      <c r="H11" s="22">
        <v>1</v>
      </c>
      <c r="I11" s="22">
        <v>0</v>
      </c>
      <c r="J11" s="91">
        <v>7.5</v>
      </c>
      <c r="K11" s="103"/>
      <c r="L11" t="str">
        <f t="shared" si="0"/>
        <v>"AARAKOCRA": {
 "Id" : "AARAKOCRA",
 "Name" : "Aarakocra *",
 "OV" : "Aarakocra",
 "Strength" : 0,
 "Constitution" : 0,
 "Dexterity" : 2,
 "Intelligence" : 0,
 "Wisdom" : 1,
 "Charisma" : 0,
 "Speed" : 7.5
  },</v>
      </c>
    </row>
    <row r="12" spans="1:12">
      <c r="A12" s="97" t="s">
        <v>382</v>
      </c>
      <c r="B12" s="28" t="s">
        <v>416</v>
      </c>
      <c r="C12" s="28" t="s">
        <v>406</v>
      </c>
      <c r="D12" s="26">
        <v>0</v>
      </c>
      <c r="E12" s="23">
        <v>2</v>
      </c>
      <c r="F12" s="23">
        <v>0</v>
      </c>
      <c r="G12" s="23">
        <v>0</v>
      </c>
      <c r="H12" s="23">
        <v>0</v>
      </c>
      <c r="I12" s="23">
        <v>0</v>
      </c>
      <c r="J12" s="90">
        <v>9</v>
      </c>
      <c r="K12" s="103"/>
      <c r="L12" t="str">
        <f t="shared" si="0"/>
        <v>"GENASI": {
 "Id" : "GENASI",
 "Name" : "Génasi *",
 "OV" : "Genasi",
 "Strength" : 0,
 "Constitution" : 2,
 "Dexterity" : 0,
 "Intelligence" : 0,
 "Wisdom" : 0,
 "Charisma" : 0,
 "Speed" : 9
  },</v>
      </c>
    </row>
    <row r="13" spans="1:12">
      <c r="A13" s="96" t="s">
        <v>384</v>
      </c>
      <c r="B13" s="80" t="s">
        <v>418</v>
      </c>
      <c r="C13" s="80" t="s">
        <v>408</v>
      </c>
      <c r="D13" s="27">
        <v>2</v>
      </c>
      <c r="E13" s="94">
        <v>1</v>
      </c>
      <c r="F13" s="94">
        <v>0</v>
      </c>
      <c r="G13" s="94">
        <v>0</v>
      </c>
      <c r="H13" s="94">
        <v>0</v>
      </c>
      <c r="I13" s="94">
        <v>0</v>
      </c>
      <c r="J13" s="95">
        <v>9</v>
      </c>
      <c r="K13" s="103"/>
      <c r="L13" t="str">
        <f t="shared" si="0"/>
        <v>"GOLIATH": {
 "Id" : "GOLIATH",
 "Name" : "Goliath *",
 "OV" : "Goliath",
 "Strength" : 2,
 "Constitution" : 1,
 "Dexterity" : 0,
 "Intelligence" : 0,
 "Wisdom" : 0,
 "Charisma" : 0,
 "Speed" : 9
  },</v>
      </c>
    </row>
  </sheetData>
  <hyperlinks>
    <hyperlink ref="B2" r:id="rId1" tooltip="Allez à la page Elfe" display="https://www.aidedd.org/regles/races/elfe/"/>
    <hyperlink ref="B3" r:id="rId2" tooltip="Allez à la page Halfelin" display="https://www.aidedd.org/regles/races/halfelin/"/>
    <hyperlink ref="B4" r:id="rId3" tooltip="Allez à la page Humain" display="https://www.aidedd.org/regles/races/humain/"/>
    <hyperlink ref="B5" r:id="rId4" tooltip="Allez à la page Nain" display="https://www.aidedd.org/regles/races/nain/"/>
    <hyperlink ref="B7" r:id="rId5" tooltip="Allez à la page Demi-orque" display="https://www.aidedd.org/regles/races/demi-orque/"/>
    <hyperlink ref="B8" r:id="rId6" tooltip="Allez à la page Drakéide" display="https://www.aidedd.org/regles/races/drakeide/"/>
    <hyperlink ref="B9" r:id="rId7" tooltip="Allez à la page Gnome" display="https://www.aidedd.org/regles/races/gnome/"/>
    <hyperlink ref="B10" r:id="rId8" tooltip="Allez à la page Tieffelin" display="https://www.aidedd.org/regles/races/tieffelin/"/>
    <hyperlink ref="B11" r:id="rId9" tooltip="Allez à la page Aarakocra" display="https://www.aidedd.org/regles/races/aarakocra/"/>
    <hyperlink ref="B12" r:id="rId10" tooltip="Allez à la page Génasi" display="https://www.aidedd.org/regles/races/genasis/"/>
    <hyperlink ref="B13" r:id="rId11" tooltip="Allez à la page Goliath" display="https://www.aidedd.org/regles/races/goliath/"/>
    <hyperlink ref="B6" r:id="rId12" tooltip="Allez à la page Demi-elfe" display="https://www.aidedd.org/regles/races/demi-elf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topLeftCell="B1" workbookViewId="0">
      <selection activeCell="B20" sqref="B20"/>
    </sheetView>
  </sheetViews>
  <sheetFormatPr baseColWidth="10" defaultRowHeight="15"/>
  <cols>
    <col min="1" max="1" width="13.85546875" customWidth="1"/>
    <col min="2" max="2" width="23.5703125" customWidth="1"/>
    <col min="3" max="4" width="29.28515625" customWidth="1"/>
    <col min="5" max="5" width="7" customWidth="1"/>
    <col min="6" max="6" width="13" customWidth="1"/>
    <col min="7" max="7" width="10" customWidth="1"/>
    <col min="8" max="8" width="12.28515625" customWidth="1"/>
    <col min="9" max="9" width="8.7109375" customWidth="1"/>
    <col min="10" max="12" width="10" customWidth="1"/>
  </cols>
  <sheetData>
    <row r="1" spans="1:13">
      <c r="A1" s="85" t="s">
        <v>449</v>
      </c>
      <c r="B1" s="86" t="s">
        <v>459</v>
      </c>
      <c r="C1" s="87" t="s">
        <v>448</v>
      </c>
      <c r="D1" s="87" t="s">
        <v>15</v>
      </c>
      <c r="E1" s="87" t="s">
        <v>11</v>
      </c>
      <c r="F1" s="87" t="s">
        <v>10</v>
      </c>
      <c r="G1" s="87" t="s">
        <v>6</v>
      </c>
      <c r="H1" s="87" t="s">
        <v>7</v>
      </c>
      <c r="I1" s="87" t="s">
        <v>8</v>
      </c>
      <c r="J1" s="87" t="s">
        <v>9</v>
      </c>
      <c r="K1" s="88" t="s">
        <v>447</v>
      </c>
      <c r="L1" s="107"/>
    </row>
    <row r="2" spans="1:13">
      <c r="A2" s="113" t="s">
        <v>374</v>
      </c>
      <c r="B2" s="143" t="s">
        <v>452</v>
      </c>
      <c r="C2" s="111" t="s">
        <v>450</v>
      </c>
      <c r="D2" s="111" t="s">
        <v>451</v>
      </c>
      <c r="E2" s="144">
        <v>0</v>
      </c>
      <c r="F2" s="112">
        <v>0</v>
      </c>
      <c r="G2" s="112">
        <v>0</v>
      </c>
      <c r="H2" s="112">
        <v>1</v>
      </c>
      <c r="I2" s="112">
        <v>0</v>
      </c>
      <c r="J2" s="112">
        <v>0</v>
      </c>
      <c r="K2" s="146">
        <v>0</v>
      </c>
      <c r="L2" s="103"/>
      <c r="M2" t="str">
        <f>""""&amp;B2&amp;""": {
 ""Id"" : """&amp;B2&amp;""",
 ""Race"" : """&amp;A2&amp;""",
 ""Name"" : """&amp;C2&amp;""",
 ""OV"" : """&amp;D2&amp;""",
 ""Strength"" : "&amp;E2&amp;",
 ""Constitution"" : "&amp;F2&amp;",
 ""Dexterity"" : "&amp;G2&amp;",
 ""Intelligence"" : "&amp;H2&amp;",
 ""Wisdom"" : "&amp;I2&amp;",
 ""Charisma"" : "&amp;J2&amp;",
 ""Speed"" : "&amp;SUBSTITUTE(K2,",",".")&amp;"
  },"</f>
        <v>"HIGH_ELF": {
 "Id" : "HIGH_ELF",
 "Race" : "ELF",
 "Name" : "Haut-Elfe",
 "OV" : "High-Elf",
 "Strength" : 0,
 "Constitution" : 0,
 "Dexterity" : 0,
 "Intelligence" : 1,
 "Wisdom" : 0,
 "Charisma" : 0,
 "Speed" : 0
  },</v>
      </c>
    </row>
    <row r="3" spans="1:13">
      <c r="A3" s="89" t="s">
        <v>374</v>
      </c>
      <c r="B3" s="100" t="s">
        <v>455</v>
      </c>
      <c r="C3" s="101" t="s">
        <v>453</v>
      </c>
      <c r="D3" s="101" t="s">
        <v>454</v>
      </c>
      <c r="E3" s="102">
        <v>0</v>
      </c>
      <c r="F3" s="103">
        <v>0</v>
      </c>
      <c r="G3" s="103">
        <v>0</v>
      </c>
      <c r="H3" s="103">
        <v>0</v>
      </c>
      <c r="I3" s="103">
        <v>1</v>
      </c>
      <c r="J3" s="103">
        <v>0</v>
      </c>
      <c r="K3" s="147">
        <v>10.5</v>
      </c>
      <c r="L3" s="103"/>
      <c r="M3" t="str">
        <f t="shared" ref="M3:M22" si="0">""""&amp;B3&amp;""": {
 ""Id"" : """&amp;B3&amp;""",
 ""Race"" : """&amp;A3&amp;""",
 ""Name"" : """&amp;C3&amp;""",
 ""OV"" : """&amp;D3&amp;""",
 ""Strength"" : "&amp;E3&amp;",
 ""Constitution"" : "&amp;F3&amp;",
 ""Dexterity"" : "&amp;G3&amp;",
 ""Intelligence"" : "&amp;H3&amp;",
 ""Wisdom"" : "&amp;I3&amp;",
 ""Charisma"" : "&amp;J3&amp;",
 ""Speed"" : "&amp;SUBSTITUTE(K3,",",".")&amp;"
  },"</f>
        <v>"WOODEN_ELF": {
 "Id" : "WOODEN_ELF",
 "Race" : "ELF",
 "Name" : "Elfe des bois",
 "OV" : "Wooden Elf",
 "Strength" : 0,
 "Constitution" : 0,
 "Dexterity" : 0,
 "Intelligence" : 0,
 "Wisdom" : 1,
 "Charisma" : 0,
 "Speed" : 10.5
  },</v>
      </c>
    </row>
    <row r="4" spans="1:13">
      <c r="A4" s="97" t="s">
        <v>374</v>
      </c>
      <c r="B4" s="99" t="s">
        <v>458</v>
      </c>
      <c r="C4" s="28" t="s">
        <v>457</v>
      </c>
      <c r="D4" s="28" t="s">
        <v>456</v>
      </c>
      <c r="E4" s="26">
        <v>0</v>
      </c>
      <c r="F4" s="23">
        <v>0</v>
      </c>
      <c r="G4" s="23">
        <v>0</v>
      </c>
      <c r="H4" s="23">
        <v>0</v>
      </c>
      <c r="I4" s="23">
        <v>1</v>
      </c>
      <c r="J4" s="23">
        <v>0</v>
      </c>
      <c r="K4" s="148">
        <v>0</v>
      </c>
      <c r="L4" s="103"/>
      <c r="M4" t="str">
        <f t="shared" si="0"/>
        <v>"DROW": {
 "Id" : "DROW",
 "Race" : "ELF",
 "Name" : "Elfe noir",
 "OV" : "Drow",
 "Strength" : 0,
 "Constitution" : 0,
 "Dexterity" : 0,
 "Intelligence" : 0,
 "Wisdom" : 1,
 "Charisma" : 0,
 "Speed" : 0
  },</v>
      </c>
    </row>
    <row r="5" spans="1:13">
      <c r="A5" s="89" t="s">
        <v>4</v>
      </c>
      <c r="B5" s="18" t="s">
        <v>462</v>
      </c>
      <c r="C5" s="79" t="s">
        <v>460</v>
      </c>
      <c r="D5" s="79" t="s">
        <v>461</v>
      </c>
      <c r="E5" s="25">
        <v>0</v>
      </c>
      <c r="F5" s="22">
        <v>0</v>
      </c>
      <c r="G5" s="22">
        <v>0</v>
      </c>
      <c r="H5" s="22">
        <v>0</v>
      </c>
      <c r="I5" s="22">
        <v>0</v>
      </c>
      <c r="J5" s="22">
        <v>1</v>
      </c>
      <c r="K5" s="149">
        <v>0</v>
      </c>
      <c r="L5" s="103"/>
      <c r="M5" t="str">
        <f t="shared" si="0"/>
        <v>"LIGHT_FOOT_HALFELIN": {
 "Id" : "LIGHT_FOOT_HALFELIN",
 "Race" : "HALFELIN",
 "Name" : "Halfelin pied-léger",
 "OV" : "Light-foot Halfelin",
 "Strength" : 0,
 "Constitution" : 0,
 "Dexterity" : 0,
 "Intelligence" : 0,
 "Wisdom" : 0,
 "Charisma" : 1,
 "Speed" : 0
  },</v>
      </c>
    </row>
    <row r="6" spans="1:13">
      <c r="A6" s="97" t="s">
        <v>4</v>
      </c>
      <c r="B6" s="99" t="s">
        <v>463</v>
      </c>
      <c r="C6" s="28" t="s">
        <v>464</v>
      </c>
      <c r="D6" s="28" t="s">
        <v>465</v>
      </c>
      <c r="E6" s="108">
        <v>0</v>
      </c>
      <c r="F6" s="109">
        <v>1</v>
      </c>
      <c r="G6" s="109">
        <v>0</v>
      </c>
      <c r="H6" s="109">
        <v>0</v>
      </c>
      <c r="I6" s="109">
        <v>0</v>
      </c>
      <c r="J6" s="109">
        <v>0</v>
      </c>
      <c r="K6" s="150">
        <v>0</v>
      </c>
      <c r="L6" s="103"/>
      <c r="M6" t="str">
        <f t="shared" si="0"/>
        <v>"ROBUST_HALFELIN": {
 "Id" : "ROBUST_HALFELIN",
 "Race" : "HALFELIN",
 "Name" : "Halfelin Robuste",
 "OV" : "Robust Halfelin",
 "Strength" : 0,
 "Constitution" : 1,
 "Dexterity" : 0,
 "Intelligence" : 0,
 "Wisdom" : 0,
 "Charisma" : 0,
 "Speed" : 0
  },</v>
      </c>
    </row>
    <row r="7" spans="1:13">
      <c r="A7" s="89" t="s">
        <v>376</v>
      </c>
      <c r="B7" s="18" t="s">
        <v>473</v>
      </c>
      <c r="C7" s="79" t="s">
        <v>466</v>
      </c>
      <c r="D7" s="79" t="s">
        <v>470</v>
      </c>
      <c r="E7" s="25">
        <v>0</v>
      </c>
      <c r="F7" s="22">
        <v>0</v>
      </c>
      <c r="G7" s="22">
        <v>0</v>
      </c>
      <c r="H7" s="22">
        <v>0</v>
      </c>
      <c r="I7" s="22">
        <v>1</v>
      </c>
      <c r="J7" s="22">
        <v>0</v>
      </c>
      <c r="K7" s="149">
        <v>0</v>
      </c>
      <c r="L7" s="103"/>
      <c r="M7" t="str">
        <f t="shared" si="0"/>
        <v>"HILLS_DWARF": {
 "Id" : "HILLS_DWARF",
 "Race" : "DWARF",
 "Name" : "Nain des collines",
 "OV" : "Hills Dwarf",
 "Strength" : 0,
 "Constitution" : 0,
 "Dexterity" : 0,
 "Intelligence" : 0,
 "Wisdom" : 1,
 "Charisma" : 0,
 "Speed" : 0
  },</v>
      </c>
    </row>
    <row r="8" spans="1:13">
      <c r="A8" s="97" t="s">
        <v>376</v>
      </c>
      <c r="B8" s="99" t="s">
        <v>472</v>
      </c>
      <c r="C8" s="28" t="s">
        <v>467</v>
      </c>
      <c r="D8" s="28" t="s">
        <v>471</v>
      </c>
      <c r="E8" s="108">
        <v>2</v>
      </c>
      <c r="F8" s="109">
        <v>0</v>
      </c>
      <c r="G8" s="109">
        <v>0</v>
      </c>
      <c r="H8" s="109">
        <v>0</v>
      </c>
      <c r="I8" s="109">
        <v>0</v>
      </c>
      <c r="J8" s="109">
        <v>0</v>
      </c>
      <c r="K8" s="150">
        <v>0</v>
      </c>
      <c r="L8" s="103"/>
      <c r="M8" t="str">
        <f t="shared" si="0"/>
        <v>"MONTAINS_DWARF": {
 "Id" : "MONTAINS_DWARF",
 "Race" : "DWARF",
 "Name" : "Nain des montagnes",
 "OV" : "Mountains Dwarf",
 "Strength" : 2,
 "Constitution" : 0,
 "Dexterity" : 0,
 "Intelligence" : 0,
 "Wisdom" : 0,
 "Charisma" : 0,
 "Speed" : 0
  },</v>
      </c>
    </row>
    <row r="9" spans="1:13">
      <c r="A9" s="89" t="s">
        <v>5</v>
      </c>
      <c r="B9" s="18" t="s">
        <v>474</v>
      </c>
      <c r="C9" s="79" t="s">
        <v>468</v>
      </c>
      <c r="D9" s="79" t="s">
        <v>469</v>
      </c>
      <c r="E9" s="25">
        <v>0</v>
      </c>
      <c r="F9" s="22">
        <v>0</v>
      </c>
      <c r="G9" s="22">
        <v>1</v>
      </c>
      <c r="H9" s="22">
        <v>0</v>
      </c>
      <c r="I9" s="22">
        <v>0</v>
      </c>
      <c r="J9" s="22">
        <v>0</v>
      </c>
      <c r="K9" s="149">
        <v>0</v>
      </c>
      <c r="L9" s="103"/>
      <c r="M9" t="str">
        <f t="shared" si="0"/>
        <v>"FORESTS_GNOME": {
 "Id" : "FORESTS_GNOME",
 "Race" : "GNOME",
 "Name" : "Gnome des forêts",
 "OV" : "Forests Gnome",
 "Strength" : 0,
 "Constitution" : 0,
 "Dexterity" : 1,
 "Intelligence" : 0,
 "Wisdom" : 0,
 "Charisma" : 0,
 "Speed" : 0
  },</v>
      </c>
    </row>
    <row r="10" spans="1:13">
      <c r="A10" s="97" t="s">
        <v>5</v>
      </c>
      <c r="B10" s="99" t="s">
        <v>477</v>
      </c>
      <c r="C10" s="28" t="s">
        <v>475</v>
      </c>
      <c r="D10" s="28" t="s">
        <v>476</v>
      </c>
      <c r="E10" s="108">
        <v>1</v>
      </c>
      <c r="F10" s="109">
        <v>0</v>
      </c>
      <c r="G10" s="109">
        <v>0</v>
      </c>
      <c r="H10" s="109">
        <v>0</v>
      </c>
      <c r="I10" s="109">
        <v>0</v>
      </c>
      <c r="J10" s="109">
        <v>0</v>
      </c>
      <c r="K10" s="150">
        <v>0</v>
      </c>
      <c r="L10" s="103"/>
      <c r="M10" t="str">
        <f t="shared" si="0"/>
        <v>"ROCKS_GNOME": {
 "Id" : "ROCKS_GNOME",
 "Race" : "GNOME",
 "Name" : "Gnome des roches",
 "OV" : "Rocks Gnome",
 "Strength" : 1,
 "Constitution" : 0,
 "Dexterity" : 0,
 "Intelligence" : 0,
 "Wisdom" : 0,
 "Charisma" : 0,
 "Speed" : 0
  },</v>
      </c>
    </row>
    <row r="11" spans="1:13">
      <c r="A11" s="120" t="s">
        <v>5</v>
      </c>
      <c r="B11" s="100" t="s">
        <v>383</v>
      </c>
      <c r="C11" s="101" t="s">
        <v>417</v>
      </c>
      <c r="D11" s="101" t="s">
        <v>407</v>
      </c>
      <c r="E11" s="102">
        <v>0</v>
      </c>
      <c r="F11" s="103">
        <v>0</v>
      </c>
      <c r="G11" s="103">
        <v>1</v>
      </c>
      <c r="H11" s="103">
        <v>0</v>
      </c>
      <c r="I11" s="103">
        <v>0</v>
      </c>
      <c r="J11" s="103">
        <v>0</v>
      </c>
      <c r="K11" s="147">
        <v>0</v>
      </c>
      <c r="L11" s="103"/>
      <c r="M11" t="str">
        <f t="shared" si="0"/>
        <v>"DEPTH_GNOME": {
 "Id" : "DEPTH_GNOME",
 "Race" : "GNOME",
 "Name" : "Gnome des profondeurs *",
 "OV" : "Depth Gnome",
 "Strength" : 0,
 "Constitution" : 0,
 "Dexterity" : 1,
 "Intelligence" : 0,
 "Wisdom" : 0,
 "Charisma" : 0,
 "Speed" : 0
  },</v>
      </c>
    </row>
    <row r="12" spans="1:13">
      <c r="A12" s="97" t="s">
        <v>382</v>
      </c>
      <c r="B12" s="99" t="s">
        <v>478</v>
      </c>
      <c r="C12" s="28" t="s">
        <v>479</v>
      </c>
      <c r="D12" s="28" t="s">
        <v>480</v>
      </c>
      <c r="E12" s="108">
        <v>0</v>
      </c>
      <c r="F12" s="109">
        <v>0</v>
      </c>
      <c r="G12" s="109">
        <v>1</v>
      </c>
      <c r="H12" s="109">
        <v>0</v>
      </c>
      <c r="I12" s="109">
        <v>0</v>
      </c>
      <c r="J12" s="109">
        <v>0</v>
      </c>
      <c r="K12" s="150">
        <v>0</v>
      </c>
      <c r="L12" s="103"/>
      <c r="M12" t="str">
        <f t="shared" si="0"/>
        <v>"AIR_GENASI": {
 "Id" : "AIR_GENASI",
 "Race" : "GENASI",
 "Name" : "Génasi de l'air",
 "OV" : "Air Genasi",
 "Strength" : 0,
 "Constitution" : 0,
 "Dexterity" : 1,
 "Intelligence" : 0,
 "Wisdom" : 0,
 "Charisma" : 0,
 "Speed" : 0
  },</v>
      </c>
    </row>
    <row r="13" spans="1:13">
      <c r="A13" s="120" t="s">
        <v>382</v>
      </c>
      <c r="B13" s="100" t="s">
        <v>481</v>
      </c>
      <c r="C13" s="101" t="s">
        <v>176</v>
      </c>
      <c r="D13" s="101" t="s">
        <v>482</v>
      </c>
      <c r="E13" s="102">
        <v>1</v>
      </c>
      <c r="F13" s="103">
        <v>0</v>
      </c>
      <c r="G13" s="103">
        <v>0</v>
      </c>
      <c r="H13" s="103">
        <v>0</v>
      </c>
      <c r="I13" s="103">
        <v>0</v>
      </c>
      <c r="J13" s="103">
        <v>0</v>
      </c>
      <c r="K13" s="147">
        <v>0</v>
      </c>
      <c r="L13" s="103"/>
      <c r="M13" t="str">
        <f t="shared" si="0"/>
        <v>"EARTH_GENASI": {
 "Id" : "EARTH_GENASI",
 "Race" : "GENASI",
 "Name" : "Génasi de la terre",
 "OV" : "Earth Genasi",
 "Strength" : 1,
 "Constitution" : 0,
 "Dexterity" : 0,
 "Intelligence" : 0,
 "Wisdom" : 0,
 "Charisma" : 0,
 "Speed" : 0
  },</v>
      </c>
    </row>
    <row r="14" spans="1:13">
      <c r="A14" s="97" t="s">
        <v>382</v>
      </c>
      <c r="B14" s="99" t="s">
        <v>483</v>
      </c>
      <c r="C14" s="28" t="s">
        <v>179</v>
      </c>
      <c r="D14" s="28" t="s">
        <v>484</v>
      </c>
      <c r="E14" s="108">
        <v>0</v>
      </c>
      <c r="F14" s="109">
        <v>0</v>
      </c>
      <c r="G14" s="109">
        <v>0</v>
      </c>
      <c r="H14" s="109">
        <v>1</v>
      </c>
      <c r="I14" s="109">
        <v>0</v>
      </c>
      <c r="J14" s="109">
        <v>0</v>
      </c>
      <c r="K14" s="150">
        <v>0</v>
      </c>
      <c r="L14" s="103"/>
      <c r="M14" t="str">
        <f t="shared" si="0"/>
        <v>"FIRE_GENASI": {
 "Id" : "FIRE_GENASI",
 "Race" : "GENASI",
 "Name" : "Génasi du feu",
 "OV" : "Fire Genasi",
 "Strength" : 0,
 "Constitution" : 0,
 "Dexterity" : 0,
 "Intelligence" : 1,
 "Wisdom" : 0,
 "Charisma" : 0,
 "Speed" : 0
  },</v>
      </c>
    </row>
    <row r="15" spans="1:13">
      <c r="A15" s="120" t="s">
        <v>382</v>
      </c>
      <c r="B15" s="100" t="s">
        <v>485</v>
      </c>
      <c r="C15" s="101" t="s">
        <v>486</v>
      </c>
      <c r="D15" s="101" t="s">
        <v>487</v>
      </c>
      <c r="E15" s="102">
        <v>0</v>
      </c>
      <c r="F15" s="103">
        <v>0</v>
      </c>
      <c r="G15" s="103">
        <v>0</v>
      </c>
      <c r="H15" s="103">
        <v>0</v>
      </c>
      <c r="I15" s="103">
        <v>1</v>
      </c>
      <c r="J15" s="103">
        <v>0</v>
      </c>
      <c r="K15" s="147">
        <v>0</v>
      </c>
      <c r="L15" s="103"/>
      <c r="M15" t="str">
        <f t="shared" si="0"/>
        <v>"WATER_GENASI": {
 "Id" : "WATER_GENASI",
 "Race" : "GENASI",
 "Name" : "Génasi de l'eau",
 "OV" : "Water Genasi",
 "Strength" : 0,
 "Constitution" : 0,
 "Dexterity" : 0,
 "Intelligence" : 0,
 "Wisdom" : 1,
 "Charisma" : 0,
 "Speed" : 0
  },</v>
      </c>
    </row>
    <row r="16" spans="1:13">
      <c r="A16" s="97" t="s">
        <v>375</v>
      </c>
      <c r="B16" s="99" t="s">
        <v>375</v>
      </c>
      <c r="C16" s="28" t="s">
        <v>409</v>
      </c>
      <c r="D16" s="28" t="s">
        <v>398</v>
      </c>
      <c r="E16" s="26">
        <v>0</v>
      </c>
      <c r="F16" s="23">
        <v>0</v>
      </c>
      <c r="G16" s="23">
        <v>0</v>
      </c>
      <c r="H16" s="23">
        <v>0</v>
      </c>
      <c r="I16" s="23">
        <v>0</v>
      </c>
      <c r="J16" s="23">
        <v>0</v>
      </c>
      <c r="K16" s="152">
        <v>0</v>
      </c>
      <c r="M16" t="str">
        <f t="shared" si="0"/>
        <v>"HUMAN": {
 "Id" : "HUMAN",
 "Race" : "HUMAN",
 "Name" : "Humain",
 "OV" : "Human",
 "Strength" : 0,
 "Constitution" : 0,
 "Dexterity" : 0,
 "Intelligence" : 0,
 "Wisdom" : 0,
 "Charisma" : 0,
 "Speed" : 0
  },</v>
      </c>
    </row>
    <row r="17" spans="1:13">
      <c r="A17" s="120" t="s">
        <v>377</v>
      </c>
      <c r="B17" s="100" t="s">
        <v>377</v>
      </c>
      <c r="C17" s="101" t="s">
        <v>411</v>
      </c>
      <c r="D17" s="101" t="s">
        <v>400</v>
      </c>
      <c r="E17" s="102">
        <v>0</v>
      </c>
      <c r="F17" s="103">
        <v>0</v>
      </c>
      <c r="G17" s="103">
        <v>0</v>
      </c>
      <c r="H17" s="103">
        <v>0</v>
      </c>
      <c r="I17" s="103">
        <v>0</v>
      </c>
      <c r="J17" s="103">
        <v>0</v>
      </c>
      <c r="K17" s="153">
        <v>0</v>
      </c>
      <c r="M17" t="str">
        <f t="shared" si="0"/>
        <v>"HALF_ELF": {
 "Id" : "HALF_ELF",
 "Race" : "HALF_ELF",
 "Name" : "Demi-Elfe",
 "OV" : "Half-Elf",
 "Strength" : 0,
 "Constitution" : 0,
 "Dexterity" : 0,
 "Intelligence" : 0,
 "Wisdom" : 0,
 "Charisma" : 0,
 "Speed" : 0
  },</v>
      </c>
    </row>
    <row r="18" spans="1:13">
      <c r="A18" s="97" t="s">
        <v>378</v>
      </c>
      <c r="B18" s="99" t="s">
        <v>378</v>
      </c>
      <c r="C18" s="28" t="s">
        <v>412</v>
      </c>
      <c r="D18" s="28" t="s">
        <v>401</v>
      </c>
      <c r="E18" s="108">
        <v>0</v>
      </c>
      <c r="F18" s="109">
        <v>0</v>
      </c>
      <c r="G18" s="109">
        <v>0</v>
      </c>
      <c r="H18" s="109">
        <v>0</v>
      </c>
      <c r="I18" s="109">
        <v>0</v>
      </c>
      <c r="J18" s="109">
        <v>0</v>
      </c>
      <c r="K18" s="152">
        <v>0</v>
      </c>
      <c r="M18" t="str">
        <f t="shared" si="0"/>
        <v>"HALF_ORC": {
 "Id" : "HALF_ORC",
 "Race" : "HALF_ORC",
 "Name" : "Demi-Orque",
 "OV" : "Half-Orc",
 "Strength" : 0,
 "Constitution" : 0,
 "Dexterity" : 0,
 "Intelligence" : 0,
 "Wisdom" : 0,
 "Charisma" : 0,
 "Speed" : 0
  },</v>
      </c>
    </row>
    <row r="19" spans="1:13">
      <c r="A19" s="120" t="s">
        <v>374</v>
      </c>
      <c r="B19" s="100" t="s">
        <v>379</v>
      </c>
      <c r="C19" s="101" t="s">
        <v>413</v>
      </c>
      <c r="D19" s="101" t="s">
        <v>402</v>
      </c>
      <c r="E19" s="102">
        <v>0</v>
      </c>
      <c r="F19" s="103">
        <v>0</v>
      </c>
      <c r="G19" s="103">
        <v>0</v>
      </c>
      <c r="H19" s="103">
        <v>0</v>
      </c>
      <c r="I19" s="103">
        <v>0</v>
      </c>
      <c r="J19" s="103">
        <v>0</v>
      </c>
      <c r="K19" s="153">
        <v>0</v>
      </c>
      <c r="M19" t="str">
        <f t="shared" si="0"/>
        <v>"DRAGON_BORN": {
 "Id" : "DRAGON_BORN",
 "Race" : "ELF",
 "Name" : "Drakéide",
 "OV" : "Dragon Born",
 "Strength" : 0,
 "Constitution" : 0,
 "Dexterity" : 0,
 "Intelligence" : 0,
 "Wisdom" : 0,
 "Charisma" : 0,
 "Speed" : 0
  },</v>
      </c>
    </row>
    <row r="20" spans="1:13">
      <c r="A20" s="97" t="s">
        <v>379</v>
      </c>
      <c r="B20" s="99" t="s">
        <v>379</v>
      </c>
      <c r="C20" s="28" t="s">
        <v>414</v>
      </c>
      <c r="D20" s="28" t="s">
        <v>404</v>
      </c>
      <c r="E20" s="26">
        <v>0</v>
      </c>
      <c r="F20" s="23">
        <v>0</v>
      </c>
      <c r="G20" s="23">
        <v>0</v>
      </c>
      <c r="H20" s="23">
        <v>0</v>
      </c>
      <c r="I20" s="23">
        <v>0</v>
      </c>
      <c r="J20" s="23">
        <v>0</v>
      </c>
      <c r="K20" s="152">
        <v>0</v>
      </c>
      <c r="M20" t="str">
        <f t="shared" si="0"/>
        <v>"DRAGON_BORN": {
 "Id" : "DRAGON_BORN",
 "Race" : "DRAGON_BORN",
 "Name" : "Tieffelin",
 "OV" : "Tieffling",
 "Strength" : 0,
 "Constitution" : 0,
 "Dexterity" : 0,
 "Intelligence" : 0,
 "Wisdom" : 0,
 "Charisma" : 0,
 "Speed" : 0
  },</v>
      </c>
    </row>
    <row r="21" spans="1:13">
      <c r="A21" s="120" t="s">
        <v>381</v>
      </c>
      <c r="B21" s="100" t="s">
        <v>381</v>
      </c>
      <c r="C21" s="101" t="s">
        <v>415</v>
      </c>
      <c r="D21" s="101" t="s">
        <v>405</v>
      </c>
      <c r="E21" s="102">
        <v>0</v>
      </c>
      <c r="F21" s="103">
        <v>0</v>
      </c>
      <c r="G21" s="103">
        <v>0</v>
      </c>
      <c r="H21" s="103">
        <v>0</v>
      </c>
      <c r="I21" s="103">
        <v>0</v>
      </c>
      <c r="J21" s="103">
        <v>0</v>
      </c>
      <c r="K21" s="153">
        <v>0</v>
      </c>
      <c r="M21" t="str">
        <f t="shared" si="0"/>
        <v>"AARAKOCRA": {
 "Id" : "AARAKOCRA",
 "Race" : "AARAKOCRA",
 "Name" : "Aarakocra *",
 "OV" : "Aarakocra",
 "Strength" : 0,
 "Constitution" : 0,
 "Dexterity" : 0,
 "Intelligence" : 0,
 "Wisdom" : 0,
 "Charisma" : 0,
 "Speed" : 0
  },</v>
      </c>
    </row>
    <row r="22" spans="1:13">
      <c r="A22" s="96" t="s">
        <v>384</v>
      </c>
      <c r="B22" s="98" t="s">
        <v>384</v>
      </c>
      <c r="C22" s="80" t="s">
        <v>418</v>
      </c>
      <c r="D22" s="80" t="s">
        <v>408</v>
      </c>
      <c r="E22" s="27">
        <v>0</v>
      </c>
      <c r="F22" s="94">
        <v>0</v>
      </c>
      <c r="G22" s="94">
        <v>0</v>
      </c>
      <c r="H22" s="94">
        <v>0</v>
      </c>
      <c r="I22" s="94">
        <v>0</v>
      </c>
      <c r="J22" s="94">
        <v>0</v>
      </c>
      <c r="K22" s="151">
        <v>0</v>
      </c>
      <c r="M22" t="str">
        <f t="shared" si="0"/>
        <v>"GOLIATH": {
 "Id" : "GOLIATH",
 "Race" : "GOLIATH",
 "Name" : "Goliath *",
 "OV" : "Goliath",
 "Strength" : 0,
 "Constitution" : 0,
 "Dexterity" : 0,
 "Intelligence" : 0,
 "Wisdom" : 0,
 "Charisma" : 0,
 "Speed" : 0
  },</v>
      </c>
    </row>
    <row r="23" spans="1:13">
      <c r="A23" s="120"/>
    </row>
    <row r="24" spans="1:13">
      <c r="A24" s="120"/>
    </row>
    <row r="25" spans="1:13">
      <c r="A25" s="120"/>
    </row>
    <row r="26" spans="1:13">
      <c r="A26" s="120"/>
    </row>
    <row r="27" spans="1:13">
      <c r="A27" s="120"/>
    </row>
    <row r="28" spans="1:13">
      <c r="A28" s="120"/>
    </row>
  </sheetData>
  <hyperlinks>
    <hyperlink ref="C2" r:id="rId1" tooltip="Allez à la page Elfe" display="https://www.aidedd.org/regles/races/elfe/"/>
    <hyperlink ref="C7" r:id="rId2" tooltip="Allez à la page Nain" display="https://www.aidedd.org/regles/races/nain/"/>
    <hyperlink ref="C9" r:id="rId3" tooltip="Allez à la page Gnome" display="https://www.aidedd.org/regles/races/gnome/"/>
    <hyperlink ref="C15" r:id="rId4" tooltip="Allez à la page Génasi" display="https://www.aidedd.org/regles/races/genasis/"/>
    <hyperlink ref="C6" r:id="rId5" tooltip="Allez à la page Halfelin" display="https://www.aidedd.org/regles/races/halfelin/"/>
    <hyperlink ref="C5" r:id="rId6" tooltip="Allez à la page Halfelin" display="https://www.aidedd.org/regles/races/halfelin/"/>
    <hyperlink ref="C16" r:id="rId7" tooltip="Allez à la page Humain" display="https://www.aidedd.org/regles/races/humain/"/>
    <hyperlink ref="C18" r:id="rId8" tooltip="Allez à la page Demi-orque" display="https://www.aidedd.org/regles/races/demi-orque/"/>
    <hyperlink ref="C19" r:id="rId9" tooltip="Allez à la page Drakéide" display="https://www.aidedd.org/regles/races/drakeide/"/>
    <hyperlink ref="C20" r:id="rId10" tooltip="Allez à la page Tieffelin" display="https://www.aidedd.org/regles/races/tieffelin/"/>
    <hyperlink ref="C21" r:id="rId11" tooltip="Allez à la page Aarakocra" display="https://www.aidedd.org/regles/races/aarakocra/"/>
    <hyperlink ref="C17" r:id="rId12" tooltip="Allez à la page Demi-elfe" display="https://www.aidedd.org/regles/races/demi-elfe/"/>
    <hyperlink ref="C22" r:id="rId13" tooltip="Allez à la page Goliath" display="https://www.aidedd.org/regles/races/goliath/"/>
  </hyperlinks>
  <pageMargins left="0.7" right="0.7" top="0.75" bottom="0.75" header="0.3" footer="0.3"/>
  <pageSetup paperSize="9" orientation="portrait" r:id="rId1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topLeftCell="B1" workbookViewId="0">
      <selection activeCell="N2" sqref="N2:N13"/>
    </sheetView>
  </sheetViews>
  <sheetFormatPr baseColWidth="10" defaultRowHeight="15"/>
  <cols>
    <col min="2" max="3" width="27.28515625" customWidth="1"/>
    <col min="4" max="4" width="8.28515625" customWidth="1"/>
    <col min="5" max="5" width="12.42578125" customWidth="1"/>
    <col min="6" max="6" width="11.140625" customWidth="1"/>
    <col min="7" max="7" width="12.140625" customWidth="1"/>
    <col min="8" max="8" width="9.5703125" customWidth="1"/>
    <col min="11" max="11" width="16.42578125" customWidth="1"/>
    <col min="12" max="12" width="17.42578125" customWidth="1"/>
    <col min="13" max="13" width="8.140625" customWidth="1"/>
  </cols>
  <sheetData>
    <row r="1" spans="1:14">
      <c r="A1" s="84" t="s">
        <v>459</v>
      </c>
      <c r="B1" s="110" t="s">
        <v>13</v>
      </c>
      <c r="C1" s="20" t="s">
        <v>15</v>
      </c>
      <c r="D1" s="20" t="s">
        <v>11</v>
      </c>
      <c r="E1" s="20" t="s">
        <v>10</v>
      </c>
      <c r="F1" s="20" t="s">
        <v>6</v>
      </c>
      <c r="G1" s="20" t="s">
        <v>7</v>
      </c>
      <c r="H1" s="20" t="s">
        <v>8</v>
      </c>
      <c r="I1" s="21" t="s">
        <v>9</v>
      </c>
      <c r="J1" s="160" t="s">
        <v>1168</v>
      </c>
      <c r="K1" s="160" t="s">
        <v>1290</v>
      </c>
      <c r="L1" s="206" t="s">
        <v>1291</v>
      </c>
      <c r="M1" s="107"/>
    </row>
    <row r="2" spans="1:14">
      <c r="A2" s="113" t="s">
        <v>385</v>
      </c>
      <c r="B2" s="111" t="s">
        <v>431</v>
      </c>
      <c r="C2" s="111" t="s">
        <v>419</v>
      </c>
      <c r="D2" s="112">
        <v>0</v>
      </c>
      <c r="E2" s="112">
        <v>0</v>
      </c>
      <c r="F2" s="112">
        <v>0</v>
      </c>
      <c r="G2" s="112">
        <v>0</v>
      </c>
      <c r="H2" s="112">
        <v>0</v>
      </c>
      <c r="I2" s="112">
        <v>0</v>
      </c>
      <c r="J2" s="204">
        <v>12</v>
      </c>
      <c r="K2" s="204" t="s">
        <v>1293</v>
      </c>
      <c r="L2" s="162"/>
      <c r="M2" s="103"/>
      <c r="N2" t="str">
        <f>""""&amp;A2&amp;""":  {
 ""Name"" : """&amp;B2&amp;""",
 ""OV"" : """&amp;C2&amp;""",
 ""Strength"" : "&amp;D2&amp;",
 ""Constitution"" : "&amp;E2&amp;",
 ""Dexterity"" : "&amp;F2&amp;",
 ""Intelligence"" : "&amp;G2&amp;",
 ""Wisdom"" : "&amp;H2&amp;",
 ""Charisma"" : "&amp;I2&amp;",
 ""HD"" : "&amp;J2&amp;",
 ""SpecialsName"" : """&amp;K2&amp;""",
 ""BonusAttackName"" : """&amp;L2&amp;"""
  },"</f>
        <v>"BARBARIAN":  {
 "Name" : "Barbare",
 "OV" : "Barbarian",
 "Strength" : 0,
 "Constitution" : 0,
 "Dexterity" : 0,
 "Intelligence" : 0,
 "Wisdom" : 0,
 "Charisma" : 0,
 "HD" : 12,
 "SpecialsName" : "Rage",
 "BonusAttackName" : ""
  },</v>
      </c>
    </row>
    <row r="3" spans="1:14">
      <c r="A3" s="89" t="s">
        <v>386</v>
      </c>
      <c r="B3" s="79" t="s">
        <v>432</v>
      </c>
      <c r="C3" s="79" t="s">
        <v>420</v>
      </c>
      <c r="D3" s="22">
        <v>0</v>
      </c>
      <c r="E3" s="22">
        <v>0</v>
      </c>
      <c r="F3" s="22">
        <v>0</v>
      </c>
      <c r="G3" s="22">
        <v>0</v>
      </c>
      <c r="H3" s="22">
        <v>0</v>
      </c>
      <c r="I3" s="22">
        <v>0</v>
      </c>
      <c r="J3" s="205">
        <v>8</v>
      </c>
      <c r="K3" s="205"/>
      <c r="L3" s="163"/>
      <c r="M3" s="103"/>
      <c r="N3" t="str">
        <f t="shared" ref="N3:N13" si="0">""""&amp;A3&amp;""":  {
 ""Name"" : """&amp;B3&amp;""",
 ""OV"" : """&amp;C3&amp;""",
 ""Strength"" : "&amp;D3&amp;",
 ""Constitution"" : "&amp;E3&amp;",
 ""Dexterity"" : "&amp;F3&amp;",
 ""Intelligence"" : "&amp;G3&amp;",
 ""Wisdom"" : "&amp;H3&amp;",
 ""Charisma"" : "&amp;I3&amp;",
 ""HD"" : "&amp;J3&amp;",
 ""SpecialsName"" : """&amp;K3&amp;""",
 ""BonusAttackName"" : """&amp;L3&amp;"""
  },"</f>
        <v>"BARD":  {
 "Name" : "Barde",
 "OV" : "Bard",
 "Strength" : 0,
 "Constitution" : 0,
 "Dexterity" : 0,
 "Intelligence" : 0,
 "Wisdom" : 0,
 "Charisma" : 0,
 "HD" : 8,
 "SpecialsName" : "",
 "BonusAttackName" : ""
  },</v>
      </c>
    </row>
    <row r="4" spans="1:14">
      <c r="A4" s="97" t="s">
        <v>387</v>
      </c>
      <c r="B4" s="28" t="s">
        <v>433</v>
      </c>
      <c r="C4" s="28" t="s">
        <v>421</v>
      </c>
      <c r="D4" s="23">
        <v>0</v>
      </c>
      <c r="E4" s="23">
        <v>0</v>
      </c>
      <c r="F4" s="23">
        <v>0</v>
      </c>
      <c r="G4" s="23">
        <v>0</v>
      </c>
      <c r="H4" s="23">
        <v>0</v>
      </c>
      <c r="I4" s="23">
        <v>0</v>
      </c>
      <c r="J4" s="204">
        <v>8</v>
      </c>
      <c r="K4" s="204"/>
      <c r="L4" s="162"/>
      <c r="M4" s="103"/>
      <c r="N4" t="str">
        <f t="shared" si="0"/>
        <v>"CLERK":  {
 "Name" : "Clerc",
 "OV" : "Clerk",
 "Strength" : 0,
 "Constitution" : 0,
 "Dexterity" : 0,
 "Intelligence" : 0,
 "Wisdom" : 0,
 "Charisma" : 0,
 "HD" : 8,
 "SpecialsName" : "",
 "BonusAttackName" : ""
  },</v>
      </c>
    </row>
    <row r="5" spans="1:14">
      <c r="A5" s="89" t="s">
        <v>388</v>
      </c>
      <c r="B5" s="79" t="s">
        <v>434</v>
      </c>
      <c r="C5" s="79" t="s">
        <v>422</v>
      </c>
      <c r="D5" s="22">
        <v>0</v>
      </c>
      <c r="E5" s="22">
        <v>0</v>
      </c>
      <c r="F5" s="22">
        <v>0</v>
      </c>
      <c r="G5" s="22">
        <v>0</v>
      </c>
      <c r="H5" s="22">
        <v>0</v>
      </c>
      <c r="I5" s="22">
        <v>0</v>
      </c>
      <c r="J5" s="205">
        <v>8</v>
      </c>
      <c r="K5" s="205"/>
      <c r="L5" s="163"/>
      <c r="M5" s="103"/>
      <c r="N5" t="str">
        <f t="shared" si="0"/>
        <v>"DRUID":  {
 "Name" : "Druide",
 "OV" : "Druid",
 "Strength" : 0,
 "Constitution" : 0,
 "Dexterity" : 0,
 "Intelligence" : 0,
 "Wisdom" : 0,
 "Charisma" : 0,
 "HD" : 8,
 "SpecialsName" : "",
 "BonusAttackName" : ""
  },</v>
      </c>
    </row>
    <row r="6" spans="1:14">
      <c r="A6" s="97" t="s">
        <v>389</v>
      </c>
      <c r="B6" s="28" t="s">
        <v>435</v>
      </c>
      <c r="C6" s="28" t="s">
        <v>423</v>
      </c>
      <c r="D6" s="23">
        <v>0</v>
      </c>
      <c r="E6" s="23">
        <v>0</v>
      </c>
      <c r="F6" s="23">
        <v>0</v>
      </c>
      <c r="G6" s="23">
        <v>0</v>
      </c>
      <c r="H6" s="23">
        <v>0</v>
      </c>
      <c r="I6" s="23">
        <v>0</v>
      </c>
      <c r="J6" s="204">
        <v>6</v>
      </c>
      <c r="K6" s="204" t="s">
        <v>1292</v>
      </c>
      <c r="L6" s="162"/>
      <c r="M6" s="103"/>
      <c r="N6" t="str">
        <f t="shared" si="0"/>
        <v>"SORCERER":  {
 "Name" : "Ensorceleur",
 "OV" : "Sorcerer",
 "Strength" : 0,
 "Constitution" : 0,
 "Dexterity" : 0,
 "Intelligence" : 0,
 "Wisdom" : 0,
 "Charisma" : 0,
 "HD" : 6,
 "SpecialsName" : "Sorcellerie",
 "BonusAttackName" : ""
  },</v>
      </c>
    </row>
    <row r="7" spans="1:14">
      <c r="A7" s="89" t="s">
        <v>390</v>
      </c>
      <c r="B7" s="79" t="s">
        <v>436</v>
      </c>
      <c r="C7" s="79" t="s">
        <v>424</v>
      </c>
      <c r="D7" s="22">
        <v>0</v>
      </c>
      <c r="E7" s="22">
        <v>0</v>
      </c>
      <c r="F7" s="22">
        <v>0</v>
      </c>
      <c r="G7" s="22">
        <v>0</v>
      </c>
      <c r="H7" s="22">
        <v>0</v>
      </c>
      <c r="I7" s="22">
        <v>0</v>
      </c>
      <c r="J7" s="205">
        <v>10</v>
      </c>
      <c r="K7" s="205"/>
      <c r="L7" s="163"/>
      <c r="M7" s="103"/>
      <c r="N7" t="str">
        <f t="shared" si="0"/>
        <v>"WARRIOR":  {
 "Name" : "Guerrier",
 "OV" : "Warrior",
 "Strength" : 0,
 "Constitution" : 0,
 "Dexterity" : 0,
 "Intelligence" : 0,
 "Wisdom" : 0,
 "Charisma" : 0,
 "HD" : 10,
 "SpecialsName" : "",
 "BonusAttackName" : ""
  },</v>
      </c>
    </row>
    <row r="8" spans="1:14">
      <c r="A8" s="97" t="s">
        <v>391</v>
      </c>
      <c r="B8" s="28" t="s">
        <v>437</v>
      </c>
      <c r="C8" s="28" t="s">
        <v>425</v>
      </c>
      <c r="D8" s="23">
        <v>0</v>
      </c>
      <c r="E8" s="23">
        <v>0</v>
      </c>
      <c r="F8" s="23">
        <v>0</v>
      </c>
      <c r="G8" s="23">
        <v>0</v>
      </c>
      <c r="H8" s="23">
        <v>0</v>
      </c>
      <c r="I8" s="23">
        <v>0</v>
      </c>
      <c r="J8" s="204">
        <v>6</v>
      </c>
      <c r="K8" s="204"/>
      <c r="L8" s="162"/>
      <c r="M8" s="103"/>
      <c r="N8" t="str">
        <f t="shared" si="0"/>
        <v>"MAGICIAN":  {
 "Name" : "Magicien",
 "OV" : "Magician",
 "Strength" : 0,
 "Constitution" : 0,
 "Dexterity" : 0,
 "Intelligence" : 0,
 "Wisdom" : 0,
 "Charisma" : 0,
 "HD" : 6,
 "SpecialsName" : "",
 "BonusAttackName" : ""
  },</v>
      </c>
    </row>
    <row r="9" spans="1:14">
      <c r="A9" s="89" t="s">
        <v>393</v>
      </c>
      <c r="B9" s="79" t="s">
        <v>207</v>
      </c>
      <c r="C9" s="79" t="s">
        <v>426</v>
      </c>
      <c r="D9" s="22">
        <v>0</v>
      </c>
      <c r="E9" s="22">
        <v>0</v>
      </c>
      <c r="F9" s="22">
        <v>0</v>
      </c>
      <c r="G9" s="22">
        <v>0</v>
      </c>
      <c r="H9" s="22">
        <v>0</v>
      </c>
      <c r="I9" s="22">
        <v>0</v>
      </c>
      <c r="J9" s="205">
        <v>8</v>
      </c>
      <c r="K9" s="205" t="s">
        <v>236</v>
      </c>
      <c r="L9" s="163" t="s">
        <v>1294</v>
      </c>
      <c r="M9" s="103"/>
      <c r="N9" t="str">
        <f t="shared" si="0"/>
        <v>"MONK":  {
 "Name" : "Moine",
 "OV" : "Monk",
 "Strength" : 0,
 "Constitution" : 0,
 "Dexterity" : 0,
 "Intelligence" : 0,
 "Wisdom" : 0,
 "Charisma" : 0,
 "HD" : 8,
 "SpecialsName" : "Ki",
 "BonusAttackName" : "Arts-Martiaux"
  },</v>
      </c>
    </row>
    <row r="10" spans="1:14">
      <c r="A10" s="97" t="s">
        <v>12</v>
      </c>
      <c r="B10" s="28" t="s">
        <v>427</v>
      </c>
      <c r="C10" s="28" t="s">
        <v>427</v>
      </c>
      <c r="D10" s="23">
        <v>0</v>
      </c>
      <c r="E10" s="23">
        <v>0</v>
      </c>
      <c r="F10" s="23">
        <v>0</v>
      </c>
      <c r="G10" s="23">
        <v>0</v>
      </c>
      <c r="H10" s="23">
        <v>0</v>
      </c>
      <c r="I10" s="23">
        <v>0</v>
      </c>
      <c r="J10" s="204">
        <v>10</v>
      </c>
      <c r="K10" s="204"/>
      <c r="L10" s="162"/>
      <c r="M10" s="103"/>
      <c r="N10" t="str">
        <f t="shared" si="0"/>
        <v>"PALADIN":  {
 "Name" : "Paladin",
 "OV" : "Paladin",
 "Strength" : 0,
 "Constitution" : 0,
 "Dexterity" : 0,
 "Intelligence" : 0,
 "Wisdom" : 0,
 "Charisma" : 0,
 "HD" : 10,
 "SpecialsName" : "",
 "BonusAttackName" : ""
  },</v>
      </c>
    </row>
    <row r="11" spans="1:14">
      <c r="A11" s="89" t="s">
        <v>394</v>
      </c>
      <c r="B11" s="79" t="s">
        <v>438</v>
      </c>
      <c r="C11" s="79" t="s">
        <v>428</v>
      </c>
      <c r="D11" s="22">
        <v>0</v>
      </c>
      <c r="E11" s="22">
        <v>0</v>
      </c>
      <c r="F11" s="22">
        <v>0</v>
      </c>
      <c r="G11" s="22">
        <v>0</v>
      </c>
      <c r="H11" s="22">
        <v>0</v>
      </c>
      <c r="I11" s="22">
        <v>0</v>
      </c>
      <c r="J11" s="205">
        <v>10</v>
      </c>
      <c r="K11" s="205"/>
      <c r="L11" s="163"/>
      <c r="M11" s="103"/>
      <c r="N11" t="str">
        <f t="shared" si="0"/>
        <v>"PROWLER":  {
 "Name" : "Rôdeur",
 "OV" : "Prowler",
 "Strength" : 0,
 "Constitution" : 0,
 "Dexterity" : 0,
 "Intelligence" : 0,
 "Wisdom" : 0,
 "Charisma" : 0,
 "HD" : 10,
 "SpecialsName" : "",
 "BonusAttackName" : ""
  },</v>
      </c>
    </row>
    <row r="12" spans="1:14">
      <c r="A12" s="97" t="s">
        <v>395</v>
      </c>
      <c r="B12" s="28" t="s">
        <v>439</v>
      </c>
      <c r="C12" s="28" t="s">
        <v>429</v>
      </c>
      <c r="D12" s="23">
        <v>0</v>
      </c>
      <c r="E12" s="23">
        <v>0</v>
      </c>
      <c r="F12" s="23">
        <v>0</v>
      </c>
      <c r="G12" s="23">
        <v>0</v>
      </c>
      <c r="H12" s="23">
        <v>0</v>
      </c>
      <c r="I12" s="23">
        <v>0</v>
      </c>
      <c r="J12" s="204">
        <v>8</v>
      </c>
      <c r="K12" s="204"/>
      <c r="L12" s="162" t="s">
        <v>1273</v>
      </c>
      <c r="M12" s="103"/>
      <c r="N12" t="str">
        <f t="shared" si="0"/>
        <v>"WILY":  {
 "Name" : "Roublard",
 "OV" : "Wily",
 "Strength" : 0,
 "Constitution" : 0,
 "Dexterity" : 0,
 "Intelligence" : 0,
 "Wisdom" : 0,
 "Charisma" : 0,
 "HD" : 8,
 "SpecialsName" : "",
 "BonusAttackName" : "Attaque sournoise"
  },</v>
      </c>
    </row>
    <row r="13" spans="1:14">
      <c r="A13" s="92" t="s">
        <v>392</v>
      </c>
      <c r="B13" s="81" t="s">
        <v>440</v>
      </c>
      <c r="C13" s="81" t="s">
        <v>430</v>
      </c>
      <c r="D13" s="24">
        <v>0</v>
      </c>
      <c r="E13" s="24">
        <v>0</v>
      </c>
      <c r="F13" s="24">
        <v>0</v>
      </c>
      <c r="G13" s="24">
        <v>0</v>
      </c>
      <c r="H13" s="24">
        <v>0</v>
      </c>
      <c r="I13" s="24">
        <v>0</v>
      </c>
      <c r="J13" s="207">
        <v>8</v>
      </c>
      <c r="K13" s="207"/>
      <c r="L13" s="164"/>
      <c r="M13" s="103"/>
      <c r="N13" t="str">
        <f t="shared" si="0"/>
        <v>"WIZARD":  {
 "Name" : "Sorcier",
 "OV" : "Wizard",
 "Strength" : 0,
 "Constitution" : 0,
 "Dexterity" : 0,
 "Intelligence" : 0,
 "Wisdom" : 0,
 "Charisma" : 0,
 "HD" : 8,
 "SpecialsName" : "",
 "BonusAttackName" : ""
  },</v>
      </c>
    </row>
    <row r="14" spans="1:14">
      <c r="J14" s="161"/>
      <c r="K14" s="161"/>
      <c r="L14" s="161"/>
    </row>
  </sheetData>
  <hyperlinks>
    <hyperlink ref="B2" r:id="rId1" tooltip="Allez à la page Barbare" display="https://www.aidedd.org/regles/classes/barbare/"/>
    <hyperlink ref="B3" r:id="rId2" tooltip="Allez à la page Barde" display="https://www.aidedd.org/regles/classes/barde/"/>
    <hyperlink ref="B4" r:id="rId3" tooltip="Allez à la page Clerc" display="https://www.aidedd.org/regles/classes/clerc/"/>
    <hyperlink ref="B5" r:id="rId4" tooltip="Allez à la page Druide" display="https://www.aidedd.org/regles/classes/druide/"/>
    <hyperlink ref="B6" r:id="rId5" tooltip="Allez à la page Ensorceleur" display="https://www.aidedd.org/regles/classes/ensorceleur/"/>
    <hyperlink ref="B7" r:id="rId6" tooltip="Allez à la page Guerrier" display="https://www.aidedd.org/regles/classes/guerrier/"/>
    <hyperlink ref="B8" r:id="rId7" tooltip="Allez à la page Magicien" display="https://www.aidedd.org/regles/classes/magicien/"/>
    <hyperlink ref="B9" r:id="rId8" tooltip="Allez à la page Moine" display="https://www.aidedd.org/regles/classes/moine/"/>
    <hyperlink ref="B10" r:id="rId9" tooltip="Allez à la page Paladin" display="https://www.aidedd.org/regles/classes/paladin/"/>
    <hyperlink ref="B12" r:id="rId10" tooltip="Allez à la page Roublard" display="https://www.aidedd.org/regles/classes/roublard/"/>
    <hyperlink ref="B13" r:id="rId11" tooltip="Allez à la page Sorcier" display="https://www.aidedd.org/regles/classes/sorcier/"/>
    <hyperlink ref="B11" r:id="rId12" tooltip="Allez à la page Rôdeur" display="https://www.aidedd.org/regles/classes/rodeur/"/>
  </hyperlinks>
  <pageMargins left="0.7" right="0.7" top="0.75" bottom="0.75" header="0.3" footer="0.3"/>
  <pageSetup paperSize="9" orientation="portrait" r:id="rId1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H35"/>
  <sheetViews>
    <sheetView tabSelected="1" workbookViewId="0">
      <pane xSplit="1" ySplit="2" topLeftCell="B23" activePane="bottomRight" state="frozenSplit"/>
      <selection pane="topRight" activeCell="W1" sqref="W1"/>
      <selection pane="bottomLeft" activeCell="A3" sqref="A3"/>
      <selection pane="bottomRight" activeCell="DH3" sqref="DH3:DH22"/>
    </sheetView>
  </sheetViews>
  <sheetFormatPr baseColWidth="10" defaultRowHeight="15"/>
  <cols>
    <col min="6" max="6" width="14" customWidth="1"/>
  </cols>
  <sheetData>
    <row r="1" spans="1:112">
      <c r="A1" s="194"/>
      <c r="B1" s="210" t="s">
        <v>385</v>
      </c>
      <c r="C1" s="210"/>
      <c r="D1" s="210"/>
      <c r="E1" s="210"/>
      <c r="F1" s="212"/>
      <c r="G1" s="211" t="s">
        <v>386</v>
      </c>
      <c r="H1" s="210"/>
      <c r="I1" s="210"/>
      <c r="J1" s="210"/>
      <c r="K1" s="210"/>
      <c r="L1" s="210"/>
      <c r="M1" s="210"/>
      <c r="N1" s="210"/>
      <c r="O1" s="210"/>
      <c r="P1" s="210"/>
      <c r="Q1" s="210"/>
      <c r="R1" s="210"/>
      <c r="S1" s="210"/>
      <c r="T1" s="182"/>
      <c r="U1" s="210" t="s">
        <v>387</v>
      </c>
      <c r="V1" s="210"/>
      <c r="W1" s="210"/>
      <c r="X1" s="210"/>
      <c r="Y1" s="210"/>
      <c r="Z1" s="210"/>
      <c r="AA1" s="210"/>
      <c r="AB1" s="210"/>
      <c r="AC1" s="210"/>
      <c r="AD1" s="210"/>
      <c r="AE1" s="210"/>
      <c r="AF1" s="210"/>
      <c r="AG1" s="165"/>
      <c r="AH1" s="211" t="s">
        <v>388</v>
      </c>
      <c r="AI1" s="210"/>
      <c r="AJ1" s="210"/>
      <c r="AK1" s="210"/>
      <c r="AL1" s="210"/>
      <c r="AM1" s="210"/>
      <c r="AN1" s="210"/>
      <c r="AO1" s="210"/>
      <c r="AP1" s="210"/>
      <c r="AQ1" s="210"/>
      <c r="AR1" s="210"/>
      <c r="AS1" s="212"/>
      <c r="AT1" s="165"/>
      <c r="AU1" s="209" t="s">
        <v>389</v>
      </c>
      <c r="AV1" s="209"/>
      <c r="AW1" s="209"/>
      <c r="AX1" s="209"/>
      <c r="AY1" s="209"/>
      <c r="AZ1" s="209"/>
      <c r="BA1" s="209"/>
      <c r="BB1" s="209"/>
      <c r="BC1" s="209"/>
      <c r="BD1" s="209"/>
      <c r="BE1" s="209"/>
      <c r="BF1" s="209"/>
      <c r="BG1" s="209"/>
      <c r="BH1" s="209"/>
      <c r="BI1" s="178"/>
      <c r="BJ1" s="211" t="s">
        <v>390</v>
      </c>
      <c r="BK1" s="210"/>
      <c r="BL1" s="182"/>
      <c r="BM1" s="210" t="s">
        <v>391</v>
      </c>
      <c r="BN1" s="210"/>
      <c r="BO1" s="210"/>
      <c r="BP1" s="210"/>
      <c r="BQ1" s="210"/>
      <c r="BR1" s="210"/>
      <c r="BS1" s="210"/>
      <c r="BT1" s="210"/>
      <c r="BU1" s="210"/>
      <c r="BV1" s="210"/>
      <c r="BW1" s="210"/>
      <c r="BX1" s="210"/>
      <c r="BY1" s="165"/>
      <c r="BZ1" s="211" t="s">
        <v>393</v>
      </c>
      <c r="CA1" s="210"/>
      <c r="CB1" s="210"/>
      <c r="CC1" s="210"/>
      <c r="CD1" s="210"/>
      <c r="CE1" s="182"/>
      <c r="CF1" s="211" t="s">
        <v>12</v>
      </c>
      <c r="CG1" s="210"/>
      <c r="CH1" s="210"/>
      <c r="CI1" s="210"/>
      <c r="CJ1" s="210"/>
      <c r="CK1" s="210"/>
      <c r="CL1" s="210"/>
      <c r="CM1" s="182"/>
      <c r="CN1" s="210" t="s">
        <v>394</v>
      </c>
      <c r="CO1" s="210"/>
      <c r="CP1" s="210"/>
      <c r="CQ1" s="210"/>
      <c r="CR1" s="210"/>
      <c r="CS1" s="210"/>
      <c r="CT1" s="210"/>
      <c r="CU1" s="210"/>
      <c r="CV1" s="165"/>
      <c r="CW1" s="208" t="s">
        <v>395</v>
      </c>
      <c r="CX1" s="209"/>
      <c r="CY1" s="209"/>
      <c r="CZ1" s="192"/>
      <c r="DA1" s="210" t="s">
        <v>392</v>
      </c>
      <c r="DB1" s="210"/>
      <c r="DC1" s="210"/>
      <c r="DD1" s="210"/>
      <c r="DE1" s="210"/>
      <c r="DF1" s="210"/>
      <c r="DG1" s="210"/>
      <c r="DH1" s="203"/>
    </row>
    <row r="2" spans="1:112" s="129" customFormat="1" ht="39" customHeight="1">
      <c r="A2" s="176" t="s">
        <v>0</v>
      </c>
      <c r="B2" s="177" t="s">
        <v>369</v>
      </c>
      <c r="C2" s="166" t="s">
        <v>237</v>
      </c>
      <c r="D2" s="166" t="s">
        <v>1169</v>
      </c>
      <c r="E2" s="166" t="s">
        <v>1170</v>
      </c>
      <c r="F2" s="166"/>
      <c r="G2" s="185" t="s">
        <v>369</v>
      </c>
      <c r="H2" s="166" t="s">
        <v>237</v>
      </c>
      <c r="I2" s="166" t="s">
        <v>1287</v>
      </c>
      <c r="J2" s="166" t="s">
        <v>1286</v>
      </c>
      <c r="K2" s="166">
        <v>1</v>
      </c>
      <c r="L2" s="166">
        <v>2</v>
      </c>
      <c r="M2" s="166">
        <v>3</v>
      </c>
      <c r="N2" s="166">
        <v>4</v>
      </c>
      <c r="O2" s="166">
        <v>5</v>
      </c>
      <c r="P2" s="166">
        <v>6</v>
      </c>
      <c r="Q2" s="166">
        <v>7</v>
      </c>
      <c r="R2" s="166">
        <v>8</v>
      </c>
      <c r="S2" s="166">
        <v>9</v>
      </c>
      <c r="T2" s="186"/>
      <c r="U2" s="177" t="s">
        <v>369</v>
      </c>
      <c r="V2" s="166" t="s">
        <v>237</v>
      </c>
      <c r="W2" s="166" t="s">
        <v>1287</v>
      </c>
      <c r="X2" s="166">
        <v>1</v>
      </c>
      <c r="Y2" s="166">
        <v>2</v>
      </c>
      <c r="Z2" s="166">
        <v>3</v>
      </c>
      <c r="AA2" s="166">
        <v>4</v>
      </c>
      <c r="AB2" s="166">
        <v>5</v>
      </c>
      <c r="AC2" s="166">
        <v>6</v>
      </c>
      <c r="AD2" s="166">
        <v>7</v>
      </c>
      <c r="AE2" s="166">
        <v>8</v>
      </c>
      <c r="AF2" s="166">
        <v>9</v>
      </c>
      <c r="AG2" s="166"/>
      <c r="AH2" s="185" t="s">
        <v>369</v>
      </c>
      <c r="AI2" s="166" t="s">
        <v>237</v>
      </c>
      <c r="AJ2" s="166" t="s">
        <v>1287</v>
      </c>
      <c r="AK2" s="166">
        <v>1</v>
      </c>
      <c r="AL2" s="166">
        <v>2</v>
      </c>
      <c r="AM2" s="166">
        <v>3</v>
      </c>
      <c r="AN2" s="166">
        <v>4</v>
      </c>
      <c r="AO2" s="166">
        <v>5</v>
      </c>
      <c r="AP2" s="166">
        <v>6</v>
      </c>
      <c r="AQ2" s="166">
        <v>7</v>
      </c>
      <c r="AR2" s="166">
        <v>8</v>
      </c>
      <c r="AS2" s="166">
        <v>9</v>
      </c>
      <c r="AT2" s="199"/>
      <c r="AU2" s="177" t="s">
        <v>369</v>
      </c>
      <c r="AV2" s="166" t="s">
        <v>1218</v>
      </c>
      <c r="AW2" s="166" t="s">
        <v>237</v>
      </c>
      <c r="AX2" s="166" t="s">
        <v>1287</v>
      </c>
      <c r="AY2" s="166" t="s">
        <v>1286</v>
      </c>
      <c r="AZ2" s="166">
        <v>1</v>
      </c>
      <c r="BA2" s="166">
        <v>2</v>
      </c>
      <c r="BB2" s="166">
        <v>3</v>
      </c>
      <c r="BC2" s="166">
        <v>4</v>
      </c>
      <c r="BD2" s="166">
        <v>5</v>
      </c>
      <c r="BE2" s="166">
        <v>6</v>
      </c>
      <c r="BF2" s="166">
        <v>7</v>
      </c>
      <c r="BG2" s="166">
        <v>8</v>
      </c>
      <c r="BH2" s="166">
        <v>9</v>
      </c>
      <c r="BI2" s="166"/>
      <c r="BJ2" s="185" t="s">
        <v>369</v>
      </c>
      <c r="BK2" s="166" t="s">
        <v>237</v>
      </c>
      <c r="BL2" s="186"/>
      <c r="BM2" s="177" t="s">
        <v>369</v>
      </c>
      <c r="BN2" s="166" t="s">
        <v>237</v>
      </c>
      <c r="BO2" s="166" t="s">
        <v>1287</v>
      </c>
      <c r="BP2" s="166">
        <v>1</v>
      </c>
      <c r="BQ2" s="166">
        <v>2</v>
      </c>
      <c r="BR2" s="166">
        <v>3</v>
      </c>
      <c r="BS2" s="166">
        <v>4</v>
      </c>
      <c r="BT2" s="166">
        <v>5</v>
      </c>
      <c r="BU2" s="166">
        <v>6</v>
      </c>
      <c r="BV2" s="166">
        <v>7</v>
      </c>
      <c r="BW2" s="166">
        <v>8</v>
      </c>
      <c r="BX2" s="166">
        <v>9</v>
      </c>
      <c r="BY2" s="166"/>
      <c r="BZ2" s="185" t="s">
        <v>369</v>
      </c>
      <c r="CA2" s="177" t="s">
        <v>370</v>
      </c>
      <c r="CB2" s="177" t="s">
        <v>236</v>
      </c>
      <c r="CC2" s="177" t="s">
        <v>371</v>
      </c>
      <c r="CD2" s="177" t="s">
        <v>237</v>
      </c>
      <c r="CE2" s="183"/>
      <c r="CF2" s="185" t="s">
        <v>369</v>
      </c>
      <c r="CG2" s="166" t="s">
        <v>237</v>
      </c>
      <c r="CH2" s="166">
        <v>1</v>
      </c>
      <c r="CI2" s="166">
        <v>2</v>
      </c>
      <c r="CJ2" s="166">
        <v>3</v>
      </c>
      <c r="CK2" s="166">
        <v>4</v>
      </c>
      <c r="CL2" s="166">
        <v>5</v>
      </c>
      <c r="CM2" s="186"/>
      <c r="CN2" s="177" t="s">
        <v>369</v>
      </c>
      <c r="CO2" s="166" t="s">
        <v>237</v>
      </c>
      <c r="CP2" s="166" t="s">
        <v>1286</v>
      </c>
      <c r="CQ2" s="166">
        <v>1</v>
      </c>
      <c r="CR2" s="166">
        <v>2</v>
      </c>
      <c r="CS2" s="166">
        <v>3</v>
      </c>
      <c r="CT2" s="166">
        <v>4</v>
      </c>
      <c r="CU2" s="166">
        <v>5</v>
      </c>
      <c r="CV2" s="166"/>
      <c r="CW2" s="185" t="s">
        <v>369</v>
      </c>
      <c r="CX2" s="166" t="s">
        <v>1273</v>
      </c>
      <c r="CY2" s="166" t="s">
        <v>237</v>
      </c>
      <c r="CZ2" s="186"/>
      <c r="DA2" s="177" t="s">
        <v>369</v>
      </c>
      <c r="DB2" s="193" t="s">
        <v>237</v>
      </c>
      <c r="DC2" s="166" t="s">
        <v>1289</v>
      </c>
      <c r="DD2" s="166" t="s">
        <v>1286</v>
      </c>
      <c r="DE2" s="166" t="s">
        <v>1285</v>
      </c>
      <c r="DF2" s="166" t="s">
        <v>1283</v>
      </c>
      <c r="DG2" s="166" t="s">
        <v>1284</v>
      </c>
      <c r="DH2" s="167"/>
    </row>
    <row r="3" spans="1:112" ht="293.25">
      <c r="A3" s="179">
        <v>1</v>
      </c>
      <c r="B3" s="5">
        <v>2</v>
      </c>
      <c r="C3" s="36" t="s">
        <v>1171</v>
      </c>
      <c r="D3" s="5">
        <v>2</v>
      </c>
      <c r="E3" s="5">
        <v>2</v>
      </c>
      <c r="F3" s="198" t="str">
        <f>""""&amp;$B$1&amp;"-"&amp;$A3&amp;""": {
""Capacities"": """&amp;C3&amp;""",
""Specials"": "&amp;D3&amp;",
""Damages"": "&amp;E3&amp;"
},"</f>
        <v>"BARBARIAN-1": {
"Capacities": "Rage, Défense sans armure",
"Specials": 2,
"Damages": 2
},</v>
      </c>
      <c r="G3" s="187">
        <v>2</v>
      </c>
      <c r="H3" s="36" t="s">
        <v>1184</v>
      </c>
      <c r="I3" s="5">
        <v>2</v>
      </c>
      <c r="J3" s="5">
        <v>4</v>
      </c>
      <c r="K3" s="36">
        <v>2</v>
      </c>
      <c r="L3" s="36">
        <v>0</v>
      </c>
      <c r="M3" s="36">
        <v>0</v>
      </c>
      <c r="N3" s="36">
        <v>0</v>
      </c>
      <c r="O3" s="36">
        <v>0</v>
      </c>
      <c r="P3" s="36">
        <v>0</v>
      </c>
      <c r="Q3" s="36">
        <v>0</v>
      </c>
      <c r="R3" s="36">
        <v>0</v>
      </c>
      <c r="S3" s="36">
        <v>0</v>
      </c>
      <c r="T3" s="188" t="str">
        <f t="shared" ref="T3:T22" si="0">""""&amp;$G$1&amp;"-"&amp;$A3&amp;""" : {
""Capacities"":"""&amp;H3&amp;""",
""MinorSpells"": "&amp;I3&amp;",
""Spells"": "&amp;J3&amp;",
""Locations"": {
""1"":"&amp;K3&amp;",
""2"":"&amp;L3&amp;",
""3"":"&amp;M3&amp;",
""4"":"&amp;N3&amp;",
""5"":"&amp;O3&amp;",
""6"":"&amp;P3&amp;",
""7"":"&amp;Q3&amp;",
""8"":"&amp;R3&amp;",
""9"":"&amp;S3&amp;"}
},"</f>
        <v>"BARD-1" : {
"Capacities":"Incantations, Inspiration bardique (d6)",
"MinorSpells": 2,
"Spells": 4,
"Locations": {
"1":2,
"2":0,
"3":0,
"4":0,
"5":0,
"6":0,
"7":0,
"8":0,
"9":0}
},</v>
      </c>
      <c r="U3" s="135">
        <v>2</v>
      </c>
      <c r="V3" s="125" t="s">
        <v>1197</v>
      </c>
      <c r="W3" s="135">
        <v>3</v>
      </c>
      <c r="X3" s="125">
        <v>2</v>
      </c>
      <c r="Y3" s="125">
        <v>0</v>
      </c>
      <c r="Z3" s="125">
        <v>0</v>
      </c>
      <c r="AA3" s="125">
        <v>0</v>
      </c>
      <c r="AB3" s="125">
        <v>0</v>
      </c>
      <c r="AC3" s="125">
        <v>0</v>
      </c>
      <c r="AD3" s="125">
        <v>0</v>
      </c>
      <c r="AE3" s="125">
        <v>0</v>
      </c>
      <c r="AF3" s="125">
        <v>0</v>
      </c>
      <c r="AG3" s="125" t="str">
        <f t="shared" ref="AG3:AG22" si="1">""""&amp;$U$1&amp;"-"&amp;$A3&amp;""" : {
""Capacities"":"""&amp;V3&amp;""",
""MinorSpells"": "&amp;W3&amp;",
""Locations"": {
""1"":"&amp;X3&amp;",
""2"":"&amp;Y3&amp;",
""3"":"&amp;Z3&amp;",
""4"":"&amp;AA3&amp;",
""5"":"&amp;AB3&amp;",
""6"":"&amp;AC3&amp;",
""7"":"&amp;AD3&amp;",
""8"":"&amp;AE3&amp;",
""9"":"&amp;AF3&amp;"}
},"</f>
        <v>"CLERK-1" : {
"Capacities":"Incantations, Domaine divin",
"MinorSpells": 3,
"Locations": {
"1":2,
"2":0,
"3":0,
"4":0,
"5":0,
"6":0,
"7":0,
"8":0,
"9":0}
},</v>
      </c>
      <c r="AH3" s="187">
        <v>2</v>
      </c>
      <c r="AI3" s="36" t="s">
        <v>1207</v>
      </c>
      <c r="AJ3" s="5">
        <v>2</v>
      </c>
      <c r="AK3" s="36">
        <v>2</v>
      </c>
      <c r="AL3" s="36">
        <v>0</v>
      </c>
      <c r="AM3" s="36">
        <v>0</v>
      </c>
      <c r="AN3" s="36">
        <v>0</v>
      </c>
      <c r="AO3" s="36">
        <v>0</v>
      </c>
      <c r="AP3" s="36">
        <v>0</v>
      </c>
      <c r="AQ3" s="36">
        <v>0</v>
      </c>
      <c r="AR3" s="36">
        <v>0</v>
      </c>
      <c r="AS3" s="36">
        <v>0</v>
      </c>
      <c r="AT3" s="188" t="str">
        <f t="shared" ref="AT3:AT22" si="2">""""&amp;$AH$1&amp;"-"&amp;$A3&amp;""" : {
""Capacities"":"""&amp;AI3&amp;""",
""MinorSpells"": "&amp;AJ3&amp;",
""Locations"": {
""1"":"&amp;AK3&amp;",
""2"":"&amp;AL3&amp;",
""3"":"&amp;AM3&amp;",
""4"":"&amp;AN3&amp;",
""5"":"&amp;AO3&amp;",
""6"":"&amp;AP3&amp;",
""7"":"&amp;AQ3&amp;",
""8"":"&amp;AR3&amp;",
""9"":"&amp;AS3&amp;"}
},"</f>
        <v>"DRUID-1" : {
"Capacities":"Druidique, Incantations",
"MinorSpells": 2,
"Locations": {
"1":2,
"2":0,
"3":0,
"4":0,
"5":0,
"6":0,
"7":0,
"8":0,
"9":0}
},</v>
      </c>
      <c r="AU3" s="5">
        <v>2</v>
      </c>
      <c r="AV3" s="5">
        <v>0</v>
      </c>
      <c r="AW3" s="36" t="s">
        <v>1213</v>
      </c>
      <c r="AX3" s="5">
        <v>4</v>
      </c>
      <c r="AY3" s="5">
        <v>2</v>
      </c>
      <c r="AZ3" s="36">
        <v>2</v>
      </c>
      <c r="BA3" s="36">
        <v>0</v>
      </c>
      <c r="BB3" s="36">
        <v>0</v>
      </c>
      <c r="BC3" s="36">
        <v>0</v>
      </c>
      <c r="BD3" s="36">
        <v>0</v>
      </c>
      <c r="BE3" s="36">
        <v>0</v>
      </c>
      <c r="BF3" s="36">
        <v>0</v>
      </c>
      <c r="BG3" s="36">
        <v>0</v>
      </c>
      <c r="BH3" s="36">
        <v>0</v>
      </c>
      <c r="BI3" s="36" t="str">
        <f>""""&amp;$AU$1&amp;"-"&amp;$A3&amp;""" : {
""Capacities"":"""&amp;AW3&amp;""",
""MinorSpells"": "&amp;AX3&amp;",
""Spells"": "&amp;AY3&amp;",
""Specials"": "&amp;AV3&amp;",
""Locations"": {
""1"":"&amp;AZ3&amp;",
""2"":"&amp;BA3&amp;",
""3"":"&amp;BB3&amp;",
""4"":"&amp;BC3&amp;",
""5"":"&amp;BD3&amp;",
""6"":"&amp;BE3&amp;",
""7"":"&amp;BF3&amp;",
""8"":"&amp;BG3&amp;",
""9"":"&amp;BH3&amp;"}
},"</f>
        <v>"SORCERER-1" : {
"Capacities":"Incantations, Origine magique",
"MinorSpells": 4,
"Spells": 2,
"Specials": 0,
"Locations": {
"1":2,
"2":0,
"3":0,
"4":0,
"5":0,
"6":0,
"7":0,
"8":0,
"9":0}
},</v>
      </c>
      <c r="BJ3" s="187">
        <v>2</v>
      </c>
      <c r="BK3" s="36" t="s">
        <v>1219</v>
      </c>
      <c r="BL3" s="188" t="str">
        <f>""""&amp;$BJ$1&amp;"-"&amp;$A3&amp;""" : {
""Capacities"":"""&amp;BK3&amp;"""
},"</f>
        <v>"WARRIOR-1" : {
"Capacities":"Style de combat, Second souffle"
},</v>
      </c>
      <c r="BM3" s="5">
        <v>2</v>
      </c>
      <c r="BN3" s="36" t="s">
        <v>1229</v>
      </c>
      <c r="BO3" s="5">
        <v>3</v>
      </c>
      <c r="BP3" s="5">
        <v>2</v>
      </c>
      <c r="BQ3" s="5">
        <v>0</v>
      </c>
      <c r="BR3" s="5">
        <v>0</v>
      </c>
      <c r="BS3" s="5">
        <v>0</v>
      </c>
      <c r="BT3" s="5">
        <v>0</v>
      </c>
      <c r="BU3" s="5">
        <v>0</v>
      </c>
      <c r="BV3" s="5">
        <v>0</v>
      </c>
      <c r="BW3" s="5">
        <v>0</v>
      </c>
      <c r="BX3" s="5">
        <v>0</v>
      </c>
      <c r="BY3" s="5" t="str">
        <f>""""&amp;$BM$1&amp;"-"&amp;$A3&amp;""" : {
""Capacities"":"""&amp;BN3&amp;""",
""MinorSpells"": "&amp;BO3&amp;",
""Locations"": {
""1"":"&amp;BP3&amp;",
""2"":"&amp;BQ3&amp;",
""3"":"&amp;BR3&amp;",
""4"":"&amp;BS3&amp;",
""5"":"&amp;BT3&amp;",
""6"":"&amp;BU3&amp;",
""7"":"&amp;BV3&amp;",
""8"":"&amp;BW3&amp;",
""9"":"&amp;BX3&amp;"}
},"</f>
        <v>"MAGICIAN-1" : {
"Capacities":"Incantations, Récupération arcanique",
"MinorSpells": 3,
"Locations": {
"1":2,
"2":0,
"3":0,
"4":0,
"5":0,
"6":0,
"7":0,
"8":0,
"9":0}
},</v>
      </c>
      <c r="BZ3" s="195">
        <v>2</v>
      </c>
      <c r="CA3" s="168" t="s">
        <v>238</v>
      </c>
      <c r="CB3" s="168">
        <v>0</v>
      </c>
      <c r="CC3" s="169" t="s">
        <v>50</v>
      </c>
      <c r="CD3" s="200" t="s">
        <v>239</v>
      </c>
      <c r="CE3" s="184" t="str">
        <f>""""&amp;$BZ$1&amp;"-"&amp;$A3&amp;""" : {
""Capacities"":"""&amp;CD3&amp;""",
""Specials"": "&amp;CB3&amp;",
""BonusAttack"": """&amp;CA3&amp;""",
""ArmourlessSpeed"": """&amp;CC3&amp;"""
},"</f>
        <v>"MONK-1" : {
"Capacities":"Défense sans armure, Arts martiaux",
"Specials": 0,
"BonusAttack": "1d4",
"ArmourlessSpeed": "-"
},</v>
      </c>
      <c r="CF3" s="187">
        <v>2</v>
      </c>
      <c r="CG3" s="36" t="s">
        <v>1234</v>
      </c>
      <c r="CH3" s="5">
        <v>0</v>
      </c>
      <c r="CI3" s="5">
        <v>0</v>
      </c>
      <c r="CJ3" s="5">
        <v>0</v>
      </c>
      <c r="CK3" s="5">
        <v>0</v>
      </c>
      <c r="CL3" s="5">
        <v>0</v>
      </c>
      <c r="CM3" s="191" t="str">
        <f t="shared" ref="CM3:CM22" si="3">""""&amp;$CF$1&amp;"-"&amp;$A3&amp;""" : {
""Capacities"":"""&amp;CG3&amp;""",
""Locations"": {
""1"":"&amp;CH3&amp;",
""2"":"&amp;CI3&amp;",
""3"":"&amp;CJ3&amp;",
""4"":"&amp;CK3&amp;",
""5"":"&amp;CL3&amp;"}
},"</f>
        <v>"PALADIN-1" : {
"Capacities":"Sens divin, Imposition des mains",
"Locations": {
"1":0,
"2":0,
"3":0,
"4":0,
"5":0}
},</v>
      </c>
      <c r="CN3" s="5">
        <v>2</v>
      </c>
      <c r="CO3" s="36" t="s">
        <v>1243</v>
      </c>
      <c r="CP3" s="5">
        <v>0</v>
      </c>
      <c r="CQ3" s="5">
        <v>0</v>
      </c>
      <c r="CR3" s="5">
        <v>0</v>
      </c>
      <c r="CS3" s="5">
        <v>0</v>
      </c>
      <c r="CT3" s="5">
        <v>0</v>
      </c>
      <c r="CU3" s="5">
        <v>0</v>
      </c>
      <c r="CV3" s="5" t="str">
        <f t="shared" ref="CV3:CV22" si="4">""""&amp;$CN$1&amp;"-"&amp;$A3&amp;""" : {
""Capacities"":"""&amp;CO3&amp;""",
""Spells"":"&amp;CP3&amp;",
""Locations"": {
""1"":"&amp;CQ3&amp;",
""2"":"&amp;CR3&amp;",
""3"":"&amp;CS3&amp;",
""4"":"&amp;CT3&amp;",
""5"":"&amp;CU3&amp;"}
},"</f>
        <v>"PROWLER-1" : {
"Capacities":"Ennemi juré, Explorateur-né",
"Spells":0,
"Locations": {
"1":0,
"2":0,
"3":0,
"4":0,
"5":0}
},</v>
      </c>
      <c r="CW3" s="187">
        <v>2</v>
      </c>
      <c r="CX3" s="5" t="s">
        <v>244</v>
      </c>
      <c r="CY3" s="36" t="s">
        <v>1253</v>
      </c>
      <c r="CZ3" s="188" t="str">
        <f t="shared" ref="CZ3:CZ22" si="5">""""&amp;$CW$1&amp;"-"&amp;$A3&amp;""" : {
""Capacities"":"""&amp;CY3&amp;""",
""BonusAttack"": """&amp;CX3&amp;"""
},"</f>
        <v>"WILY-1" : {
"Capacities":"Expertise, Attaque sournoise, Jargon des voleurs",
"BonusAttack": "1d6"
},</v>
      </c>
      <c r="DA3" s="5">
        <v>2</v>
      </c>
      <c r="DB3" s="36" t="s">
        <v>1274</v>
      </c>
      <c r="DC3" s="5">
        <v>2</v>
      </c>
      <c r="DD3" s="5">
        <v>2</v>
      </c>
      <c r="DE3" s="5">
        <v>1</v>
      </c>
      <c r="DF3" s="5">
        <v>1</v>
      </c>
      <c r="DG3" s="5">
        <v>0</v>
      </c>
      <c r="DH3" s="170" t="str">
        <f>""""&amp;$DA$1&amp;"-"&amp;$A3&amp;""" : {
""Capacities"":"""&amp;DB3&amp;""",
""MinorSpells"": "&amp;DC3&amp;",
""Spells"": "&amp;DD3&amp;",
""Locations"": {"""&amp;DF3&amp;""":"&amp;DE3&amp;"},
""Invocations"": "&amp;DG3&amp;"
},"</f>
        <v>"WIZARD-1" : {
"Capacities":"Patron d'Outremonde, Magie de pacte",
"MinorSpells": 2,
"Spells": 2,
"Locations": {"1":1},
"Invocations": 0
},</v>
      </c>
    </row>
    <row r="4" spans="1:112" ht="293.25">
      <c r="A4" s="180">
        <v>2</v>
      </c>
      <c r="B4" s="4">
        <v>2</v>
      </c>
      <c r="C4" s="33" t="s">
        <v>1172</v>
      </c>
      <c r="D4" s="4">
        <v>2</v>
      </c>
      <c r="E4" s="4">
        <v>2</v>
      </c>
      <c r="F4" s="198" t="str">
        <f t="shared" ref="F4:F22" si="6">""""&amp;$B$1&amp;"-"&amp;$A4&amp;""": {
""Capacities"": """&amp;C4&amp;""",
""Specials"": "&amp;D4&amp;",
""Damages"": "&amp;E4&amp;"
},"</f>
        <v>"BARBARIAN-2": {
"Capacities": "Attaque téméraire, Sens du danger",
"Specials": 2,
"Damages": 2
},</v>
      </c>
      <c r="G4" s="189">
        <v>2</v>
      </c>
      <c r="H4" s="33" t="s">
        <v>1185</v>
      </c>
      <c r="I4" s="4">
        <v>2</v>
      </c>
      <c r="J4" s="4">
        <v>5</v>
      </c>
      <c r="K4" s="33">
        <v>3</v>
      </c>
      <c r="L4" s="33">
        <v>0</v>
      </c>
      <c r="M4" s="33">
        <v>0</v>
      </c>
      <c r="N4" s="33">
        <v>0</v>
      </c>
      <c r="O4" s="33">
        <v>0</v>
      </c>
      <c r="P4" s="33">
        <v>0</v>
      </c>
      <c r="Q4" s="33">
        <v>0</v>
      </c>
      <c r="R4" s="33">
        <v>0</v>
      </c>
      <c r="S4" s="33">
        <v>0</v>
      </c>
      <c r="T4" s="188" t="str">
        <f t="shared" si="0"/>
        <v>"BARD-2" : {
"Capacities":"Touche-à-tout, Chant de repos (d6)",
"MinorSpells": 2,
"Spells": 5,
"Locations": {
"1":3,
"2":0,
"3":0,
"4":0,
"5":0,
"6":0,
"7":0,
"8":0,
"9":0}
},</v>
      </c>
      <c r="U4" s="136">
        <v>2</v>
      </c>
      <c r="V4" s="123" t="s">
        <v>1198</v>
      </c>
      <c r="W4" s="136">
        <v>3</v>
      </c>
      <c r="X4" s="123">
        <v>3</v>
      </c>
      <c r="Y4" s="123">
        <v>0</v>
      </c>
      <c r="Z4" s="123">
        <v>0</v>
      </c>
      <c r="AA4" s="123">
        <v>0</v>
      </c>
      <c r="AB4" s="123">
        <v>0</v>
      </c>
      <c r="AC4" s="123">
        <v>0</v>
      </c>
      <c r="AD4" s="123">
        <v>0</v>
      </c>
      <c r="AE4" s="123">
        <v>0</v>
      </c>
      <c r="AF4" s="123">
        <v>0</v>
      </c>
      <c r="AG4" s="125" t="str">
        <f t="shared" si="1"/>
        <v>"CLERK-2" : {
"Capacities":"Canalisation d’énergie divine (1), Capacité de domaine divin",
"MinorSpells": 3,
"Locations": {
"1":3,
"2":0,
"3":0,
"4":0,
"5":0,
"6":0,
"7":0,
"8":0,
"9":0}
},</v>
      </c>
      <c r="AH4" s="189">
        <v>2</v>
      </c>
      <c r="AI4" s="33" t="s">
        <v>1208</v>
      </c>
      <c r="AJ4" s="4">
        <v>2</v>
      </c>
      <c r="AK4" s="33">
        <v>3</v>
      </c>
      <c r="AL4" s="33">
        <v>0</v>
      </c>
      <c r="AM4" s="33">
        <v>0</v>
      </c>
      <c r="AN4" s="33">
        <v>0</v>
      </c>
      <c r="AO4" s="33">
        <v>0</v>
      </c>
      <c r="AP4" s="33">
        <v>0</v>
      </c>
      <c r="AQ4" s="33">
        <v>0</v>
      </c>
      <c r="AR4" s="33">
        <v>0</v>
      </c>
      <c r="AS4" s="33">
        <v>0</v>
      </c>
      <c r="AT4" s="188" t="str">
        <f t="shared" si="2"/>
        <v>"DRUID-2" : {
"Capacities":"Forme sauvage, Cercle druidique",
"MinorSpells": 2,
"Locations": {
"1":3,
"2":0,
"3":0,
"4":0,
"5":0,
"6":0,
"7":0,
"8":0,
"9":0}
},</v>
      </c>
      <c r="AU4" s="4">
        <v>2</v>
      </c>
      <c r="AV4" s="4">
        <v>2</v>
      </c>
      <c r="AW4" s="33" t="s">
        <v>1214</v>
      </c>
      <c r="AX4" s="4">
        <v>4</v>
      </c>
      <c r="AY4" s="4">
        <v>3</v>
      </c>
      <c r="AZ4" s="33">
        <v>3</v>
      </c>
      <c r="BA4" s="33">
        <v>0</v>
      </c>
      <c r="BB4" s="33">
        <v>0</v>
      </c>
      <c r="BC4" s="33">
        <v>0</v>
      </c>
      <c r="BD4" s="33">
        <v>0</v>
      </c>
      <c r="BE4" s="33">
        <v>0</v>
      </c>
      <c r="BF4" s="33">
        <v>0</v>
      </c>
      <c r="BG4" s="33">
        <v>0</v>
      </c>
      <c r="BH4" s="33">
        <v>0</v>
      </c>
      <c r="BI4" s="36" t="str">
        <f t="shared" ref="BI4:BI22" si="7">""""&amp;$AU$1&amp;"-"&amp;$A4&amp;""" : {
""Capacities"":"""&amp;AW4&amp;""",
""MinorSpells"": "&amp;AX4&amp;",
""Spells"": "&amp;AY4&amp;",
""Specials"": "&amp;AV4&amp;",
""Locations"": {
""1"":"&amp;AZ4&amp;",
""2"":"&amp;BA4&amp;",
""3"":"&amp;BB4&amp;",
""4"":"&amp;BC4&amp;",
""5"":"&amp;BD4&amp;",
""6"":"&amp;BE4&amp;",
""7"":"&amp;BF4&amp;",
""8"":"&amp;BG4&amp;",
""9"":"&amp;BH4&amp;"}
},"</f>
        <v>"SORCERER-2" : {
"Capacities":"Source de magie",
"MinorSpells": 4,
"Spells": 3,
"Specials": 2,
"Locations": {
"1":3,
"2":0,
"3":0,
"4":0,
"5":0,
"6":0,
"7":0,
"8":0,
"9":0}
},</v>
      </c>
      <c r="BJ4" s="189">
        <v>2</v>
      </c>
      <c r="BK4" s="33" t="s">
        <v>1220</v>
      </c>
      <c r="BL4" s="188" t="str">
        <f t="shared" ref="BL4:BL22" si="8">""""&amp;$BJ$1&amp;"-"&amp;$A4&amp;""" : {
""Capacities"":"""&amp;BK4&amp;"""
},"</f>
        <v>"WARRIOR-2" : {
"Capacities":"Sursaut (1)"
},</v>
      </c>
      <c r="BM4" s="4">
        <v>2</v>
      </c>
      <c r="BN4" s="33" t="s">
        <v>1230</v>
      </c>
      <c r="BO4" s="4">
        <v>3</v>
      </c>
      <c r="BP4" s="4">
        <v>3</v>
      </c>
      <c r="BQ4" s="4">
        <v>0</v>
      </c>
      <c r="BR4" s="4">
        <v>0</v>
      </c>
      <c r="BS4" s="4">
        <v>0</v>
      </c>
      <c r="BT4" s="4">
        <v>0</v>
      </c>
      <c r="BU4" s="4">
        <v>0</v>
      </c>
      <c r="BV4" s="4">
        <v>0</v>
      </c>
      <c r="BW4" s="4">
        <v>0</v>
      </c>
      <c r="BX4" s="4">
        <v>0</v>
      </c>
      <c r="BY4" s="5" t="str">
        <f t="shared" ref="BY4:BY22" si="9">""""&amp;$BM$1&amp;"-"&amp;$A4&amp;""" : {
""Capacities"":"""&amp;BN4&amp;""",
""MinorSpells"": "&amp;BO4&amp;",
""Locations"": {
""1"":"&amp;BP4&amp;",
""2"":"&amp;BQ4&amp;",
""3"":"&amp;BR4&amp;",
""4"":"&amp;BS4&amp;",
""5"":"&amp;BT4&amp;",
""6"":"&amp;BU4&amp;",
""7"":"&amp;BV4&amp;",
""8"":"&amp;BW4&amp;",
""9"":"&amp;BX4&amp;"}
},"</f>
        <v>"MAGICIAN-2" : {
"Capacities":"Tradition arcanique",
"MinorSpells": 3,
"Locations": {
"1":3,
"2":0,
"3":0,
"4":0,
"5":0,
"6":0,
"7":0,
"8":0,
"9":0}
},</v>
      </c>
      <c r="BZ4" s="196">
        <v>2</v>
      </c>
      <c r="CA4" s="171" t="s">
        <v>238</v>
      </c>
      <c r="CB4" s="171">
        <v>2</v>
      </c>
      <c r="CC4" s="172" t="s">
        <v>240</v>
      </c>
      <c r="CD4" s="201" t="s">
        <v>241</v>
      </c>
      <c r="CE4" s="184" t="str">
        <f t="shared" ref="CE4:CE22" si="10">""""&amp;$BZ$1&amp;"-"&amp;$A4&amp;""" : {
""Capacities"":"""&amp;CD4&amp;""",
""Specials"": "&amp;CB4&amp;",
""BonusAttack"": """&amp;CA4&amp;""",
""ArmourlessSpeed"": """&amp;CC4&amp;"""
},"</f>
        <v>"MONK-2" : {
"Capacities":"Ki, Déplacement sans armure",
"Specials": 2,
"BonusAttack": "1d4",
"ArmourlessSpeed": "+ 3 m"
},</v>
      </c>
      <c r="CF4" s="189">
        <v>2</v>
      </c>
      <c r="CG4" s="33" t="s">
        <v>1235</v>
      </c>
      <c r="CH4" s="4">
        <v>2</v>
      </c>
      <c r="CI4" s="4">
        <v>0</v>
      </c>
      <c r="CJ4" s="4">
        <v>0</v>
      </c>
      <c r="CK4" s="4">
        <v>0</v>
      </c>
      <c r="CL4" s="4">
        <v>0</v>
      </c>
      <c r="CM4" s="191" t="str">
        <f t="shared" si="3"/>
        <v>"PALADIN-2" : {
"Capacities":"Style de combat, Incantations, Châtiment divin",
"Locations": {
"1":2,
"2":0,
"3":0,
"4":0,
"5":0}
},</v>
      </c>
      <c r="CN4" s="4">
        <v>2</v>
      </c>
      <c r="CO4" s="33" t="s">
        <v>1244</v>
      </c>
      <c r="CP4" s="4">
        <v>2</v>
      </c>
      <c r="CQ4" s="4">
        <v>2</v>
      </c>
      <c r="CR4" s="4">
        <v>0</v>
      </c>
      <c r="CS4" s="4">
        <v>0</v>
      </c>
      <c r="CT4" s="4">
        <v>0</v>
      </c>
      <c r="CU4" s="4">
        <v>0</v>
      </c>
      <c r="CV4" s="5" t="str">
        <f t="shared" si="4"/>
        <v>"PROWLER-2" : {
"Capacities":"Style de combat, Incantations",
"Spells":2,
"Locations": {
"1":2,
"2":0,
"3":0,
"4":0,
"5":0}
},</v>
      </c>
      <c r="CW4" s="189">
        <v>2</v>
      </c>
      <c r="CX4" s="4" t="s">
        <v>244</v>
      </c>
      <c r="CY4" s="33" t="s">
        <v>1254</v>
      </c>
      <c r="CZ4" s="188" t="str">
        <f t="shared" si="5"/>
        <v>"WILY-2" : {
"Capacities":"Ruse",
"BonusAttack": "1d6"
},</v>
      </c>
      <c r="DA4" s="4">
        <v>2</v>
      </c>
      <c r="DB4" s="33" t="s">
        <v>1275</v>
      </c>
      <c r="DC4" s="4">
        <v>2</v>
      </c>
      <c r="DD4" s="4">
        <v>3</v>
      </c>
      <c r="DE4" s="4">
        <v>2</v>
      </c>
      <c r="DF4" s="4">
        <v>1</v>
      </c>
      <c r="DG4" s="4">
        <v>2</v>
      </c>
      <c r="DH4" s="170" t="str">
        <f t="shared" ref="DH4:DH22" si="11">""""&amp;$DA$1&amp;"-"&amp;$A4&amp;""" : {
""Capacities"":"""&amp;DB4&amp;""",
""MinorSpells"": "&amp;DC4&amp;",
""Spells"": "&amp;DD4&amp;",
""Locations"": {"""&amp;DF4&amp;""":"&amp;DE4&amp;"},
""Invocations"": "&amp;DG4&amp;"
},"</f>
        <v>"WIZARD-2" : {
"Capacities":"Invocations occultes",
"MinorSpells": 2,
"Spells": 3,
"Locations": {"1":2},
"Invocations": 2
},</v>
      </c>
    </row>
    <row r="5" spans="1:112" ht="280.5">
      <c r="A5" s="179">
        <v>3</v>
      </c>
      <c r="B5" s="5">
        <v>2</v>
      </c>
      <c r="C5" s="36" t="s">
        <v>1173</v>
      </c>
      <c r="D5" s="5">
        <v>3</v>
      </c>
      <c r="E5" s="5">
        <v>2</v>
      </c>
      <c r="F5" s="198" t="str">
        <f t="shared" si="6"/>
        <v>"BARBARIAN-3": {
"Capacities": "Voie primitive",
"Specials": 3,
"Damages": 2
},</v>
      </c>
      <c r="G5" s="187">
        <v>2</v>
      </c>
      <c r="H5" s="36" t="s">
        <v>1186</v>
      </c>
      <c r="I5" s="5">
        <v>2</v>
      </c>
      <c r="J5" s="5">
        <v>6</v>
      </c>
      <c r="K5" s="36">
        <v>4</v>
      </c>
      <c r="L5" s="36">
        <v>2</v>
      </c>
      <c r="M5" s="36">
        <v>0</v>
      </c>
      <c r="N5" s="36">
        <v>0</v>
      </c>
      <c r="O5" s="36">
        <v>0</v>
      </c>
      <c r="P5" s="36">
        <v>0</v>
      </c>
      <c r="Q5" s="36">
        <v>0</v>
      </c>
      <c r="R5" s="36">
        <v>0</v>
      </c>
      <c r="S5" s="36">
        <v>0</v>
      </c>
      <c r="T5" s="188" t="str">
        <f t="shared" si="0"/>
        <v>"BARD-3" : {
"Capacities":"Collège bardique, Expertise",
"MinorSpells": 2,
"Spells": 6,
"Locations": {
"1":4,
"2":2,
"3":0,
"4":0,
"5":0,
"6":0,
"7":0,
"8":0,
"9":0}
},</v>
      </c>
      <c r="U5" s="135">
        <v>2</v>
      </c>
      <c r="V5" s="125" t="s">
        <v>50</v>
      </c>
      <c r="W5" s="135">
        <v>3</v>
      </c>
      <c r="X5" s="125">
        <v>4</v>
      </c>
      <c r="Y5" s="125">
        <v>2</v>
      </c>
      <c r="Z5" s="125">
        <v>0</v>
      </c>
      <c r="AA5" s="125">
        <v>0</v>
      </c>
      <c r="AB5" s="125">
        <v>0</v>
      </c>
      <c r="AC5" s="125">
        <v>0</v>
      </c>
      <c r="AD5" s="125">
        <v>0</v>
      </c>
      <c r="AE5" s="125">
        <v>0</v>
      </c>
      <c r="AF5" s="125">
        <v>0</v>
      </c>
      <c r="AG5" s="125" t="str">
        <f t="shared" si="1"/>
        <v>"CLERK-3" : {
"Capacities":"-",
"MinorSpells": 3,
"Locations": {
"1":4,
"2":2,
"3":0,
"4":0,
"5":0,
"6":0,
"7":0,
"8":0,
"9":0}
},</v>
      </c>
      <c r="AH5" s="187">
        <v>2</v>
      </c>
      <c r="AI5" s="36" t="s">
        <v>50</v>
      </c>
      <c r="AJ5" s="5">
        <v>2</v>
      </c>
      <c r="AK5" s="36">
        <v>4</v>
      </c>
      <c r="AL5" s="36">
        <v>2</v>
      </c>
      <c r="AM5" s="36">
        <v>0</v>
      </c>
      <c r="AN5" s="36">
        <v>0</v>
      </c>
      <c r="AO5" s="36">
        <v>0</v>
      </c>
      <c r="AP5" s="36">
        <v>0</v>
      </c>
      <c r="AQ5" s="36">
        <v>0</v>
      </c>
      <c r="AR5" s="36">
        <v>0</v>
      </c>
      <c r="AS5" s="36">
        <v>0</v>
      </c>
      <c r="AT5" s="188" t="str">
        <f t="shared" si="2"/>
        <v>"DRUID-3" : {
"Capacities":"-",
"MinorSpells": 2,
"Locations": {
"1":4,
"2":2,
"3":0,
"4":0,
"5":0,
"6":0,
"7":0,
"8":0,
"9":0}
},</v>
      </c>
      <c r="AU5" s="5">
        <v>2</v>
      </c>
      <c r="AV5" s="5">
        <v>3</v>
      </c>
      <c r="AW5" s="36" t="s">
        <v>1215</v>
      </c>
      <c r="AX5" s="5">
        <v>4</v>
      </c>
      <c r="AY5" s="5">
        <v>4</v>
      </c>
      <c r="AZ5" s="36">
        <v>4</v>
      </c>
      <c r="BA5" s="36">
        <v>2</v>
      </c>
      <c r="BB5" s="36">
        <v>0</v>
      </c>
      <c r="BC5" s="36">
        <v>0</v>
      </c>
      <c r="BD5" s="36">
        <v>0</v>
      </c>
      <c r="BE5" s="36">
        <v>0</v>
      </c>
      <c r="BF5" s="36">
        <v>0</v>
      </c>
      <c r="BG5" s="36">
        <v>0</v>
      </c>
      <c r="BH5" s="36">
        <v>0</v>
      </c>
      <c r="BI5" s="36" t="str">
        <f t="shared" si="7"/>
        <v>"SORCERER-3" : {
"Capacities":"Métamagie",
"MinorSpells": 4,
"Spells": 4,
"Specials": 3,
"Locations": {
"1":4,
"2":2,
"3":0,
"4":0,
"5":0,
"6":0,
"7":0,
"8":0,
"9":0}
},</v>
      </c>
      <c r="BJ5" s="187">
        <v>2</v>
      </c>
      <c r="BK5" s="36" t="s">
        <v>1221</v>
      </c>
      <c r="BL5" s="188" t="str">
        <f t="shared" si="8"/>
        <v>"WARRIOR-3" : {
"Capacities":"Archétype martial"
},</v>
      </c>
      <c r="BM5" s="5">
        <v>2</v>
      </c>
      <c r="BN5" s="36" t="s">
        <v>50</v>
      </c>
      <c r="BO5" s="5">
        <v>3</v>
      </c>
      <c r="BP5" s="5">
        <v>4</v>
      </c>
      <c r="BQ5" s="5">
        <v>2</v>
      </c>
      <c r="BR5" s="5">
        <v>0</v>
      </c>
      <c r="BS5" s="5">
        <v>0</v>
      </c>
      <c r="BT5" s="5">
        <v>0</v>
      </c>
      <c r="BU5" s="5">
        <v>0</v>
      </c>
      <c r="BV5" s="5">
        <v>0</v>
      </c>
      <c r="BW5" s="5">
        <v>0</v>
      </c>
      <c r="BX5" s="5">
        <v>0</v>
      </c>
      <c r="BY5" s="5" t="str">
        <f t="shared" si="9"/>
        <v>"MAGICIAN-3" : {
"Capacities":"-",
"MinorSpells": 3,
"Locations": {
"1":4,
"2":2,
"3":0,
"4":0,
"5":0,
"6":0,
"7":0,
"8":0,
"9":0}
},</v>
      </c>
      <c r="BZ5" s="195">
        <v>2</v>
      </c>
      <c r="CA5" s="168" t="s">
        <v>238</v>
      </c>
      <c r="CB5" s="168">
        <v>3</v>
      </c>
      <c r="CC5" s="169" t="s">
        <v>240</v>
      </c>
      <c r="CD5" s="200" t="s">
        <v>242</v>
      </c>
      <c r="CE5" s="184" t="str">
        <f t="shared" si="10"/>
        <v>"MONK-3" : {
"Capacities":"Tradition monastique, Parade de projectiles",
"Specials": 3,
"BonusAttack": "1d4",
"ArmourlessSpeed": "+ 3 m"
},</v>
      </c>
      <c r="CF5" s="187">
        <v>2</v>
      </c>
      <c r="CG5" s="36" t="s">
        <v>1236</v>
      </c>
      <c r="CH5" s="5">
        <v>3</v>
      </c>
      <c r="CI5" s="5">
        <v>0</v>
      </c>
      <c r="CJ5" s="5">
        <v>0</v>
      </c>
      <c r="CK5" s="5">
        <v>0</v>
      </c>
      <c r="CL5" s="5">
        <v>0</v>
      </c>
      <c r="CM5" s="191" t="str">
        <f t="shared" si="3"/>
        <v>"PALADIN-3" : {
"Capacities":"Santé divine, Serment sacré",
"Locations": {
"1":3,
"2":0,
"3":0,
"4":0,
"5":0}
},</v>
      </c>
      <c r="CN5" s="5">
        <v>2</v>
      </c>
      <c r="CO5" s="36" t="s">
        <v>1245</v>
      </c>
      <c r="CP5" s="5">
        <v>3</v>
      </c>
      <c r="CQ5" s="5">
        <v>3</v>
      </c>
      <c r="CR5" s="5">
        <v>0</v>
      </c>
      <c r="CS5" s="5">
        <v>0</v>
      </c>
      <c r="CT5" s="5">
        <v>0</v>
      </c>
      <c r="CU5" s="5">
        <v>0</v>
      </c>
      <c r="CV5" s="5" t="str">
        <f t="shared" si="4"/>
        <v>"PROWLER-3" : {
"Capacities":"Archétype de rôdeur, Sens primitifs",
"Spells":3,
"Locations": {
"1":3,
"2":0,
"3":0,
"4":0,
"5":0}
},</v>
      </c>
      <c r="CW5" s="187">
        <v>2</v>
      </c>
      <c r="CX5" s="5" t="s">
        <v>1255</v>
      </c>
      <c r="CY5" s="36" t="s">
        <v>1256</v>
      </c>
      <c r="CZ5" s="188" t="str">
        <f t="shared" si="5"/>
        <v>"WILY-3" : {
"Capacities":"Archétype de roublard",
"BonusAttack": "2d6"
},</v>
      </c>
      <c r="DA5" s="5">
        <v>2</v>
      </c>
      <c r="DB5" s="36" t="s">
        <v>1276</v>
      </c>
      <c r="DC5" s="5">
        <v>2</v>
      </c>
      <c r="DD5" s="5">
        <v>4</v>
      </c>
      <c r="DE5" s="5">
        <v>2</v>
      </c>
      <c r="DF5" s="5">
        <v>2</v>
      </c>
      <c r="DG5" s="5">
        <v>2</v>
      </c>
      <c r="DH5" s="170" t="str">
        <f t="shared" si="11"/>
        <v>"WIZARD-3" : {
"Capacities":"Faveur de pacte",
"MinorSpells": 2,
"Spells": 4,
"Locations": {"2":2},
"Invocations": 2
},</v>
      </c>
    </row>
    <row r="6" spans="1:112" ht="306">
      <c r="A6" s="180">
        <v>4</v>
      </c>
      <c r="B6" s="4">
        <v>2</v>
      </c>
      <c r="C6" s="33" t="s">
        <v>249</v>
      </c>
      <c r="D6" s="4">
        <v>3</v>
      </c>
      <c r="E6" s="4">
        <v>2</v>
      </c>
      <c r="F6" s="198" t="str">
        <f t="shared" si="6"/>
        <v>"BARBARIAN-4": {
"Capacities": "Amélioration de caractéristiques",
"Specials": 3,
"Damages": 2
},</v>
      </c>
      <c r="G6" s="189">
        <v>2</v>
      </c>
      <c r="H6" s="33" t="s">
        <v>249</v>
      </c>
      <c r="I6" s="4">
        <v>3</v>
      </c>
      <c r="J6" s="4">
        <v>7</v>
      </c>
      <c r="K6" s="33">
        <v>4</v>
      </c>
      <c r="L6" s="33">
        <v>3</v>
      </c>
      <c r="M6" s="33">
        <v>0</v>
      </c>
      <c r="N6" s="33">
        <v>0</v>
      </c>
      <c r="O6" s="33">
        <v>0</v>
      </c>
      <c r="P6" s="33">
        <v>0</v>
      </c>
      <c r="Q6" s="33">
        <v>0</v>
      </c>
      <c r="R6" s="33">
        <v>0</v>
      </c>
      <c r="S6" s="33">
        <v>0</v>
      </c>
      <c r="T6" s="188" t="str">
        <f t="shared" si="0"/>
        <v>"BARD-4" : {
"Capacities":"Amélioration de caractéristiques",
"MinorSpells": 3,
"Spells": 7,
"Locations": {
"1":4,
"2":3,
"3":0,
"4":0,
"5":0,
"6":0,
"7":0,
"8":0,
"9":0}
},</v>
      </c>
      <c r="U6" s="136">
        <v>2</v>
      </c>
      <c r="V6" s="123" t="s">
        <v>249</v>
      </c>
      <c r="W6" s="136">
        <v>4</v>
      </c>
      <c r="X6" s="123">
        <v>4</v>
      </c>
      <c r="Y6" s="123">
        <v>3</v>
      </c>
      <c r="Z6" s="123">
        <v>0</v>
      </c>
      <c r="AA6" s="123">
        <v>0</v>
      </c>
      <c r="AB6" s="123">
        <v>0</v>
      </c>
      <c r="AC6" s="123">
        <v>0</v>
      </c>
      <c r="AD6" s="123">
        <v>0</v>
      </c>
      <c r="AE6" s="123">
        <v>0</v>
      </c>
      <c r="AF6" s="123">
        <v>0</v>
      </c>
      <c r="AG6" s="125" t="str">
        <f t="shared" si="1"/>
        <v>"CLERK-4" : {
"Capacities":"Amélioration de caractéristiques",
"MinorSpells": 4,
"Locations": {
"1":4,
"2":3,
"3":0,
"4":0,
"5":0,
"6":0,
"7":0,
"8":0,
"9":0}
},</v>
      </c>
      <c r="AH6" s="189">
        <v>2</v>
      </c>
      <c r="AI6" s="33" t="s">
        <v>1209</v>
      </c>
      <c r="AJ6" s="4">
        <v>3</v>
      </c>
      <c r="AK6" s="33">
        <v>4</v>
      </c>
      <c r="AL6" s="33">
        <v>3</v>
      </c>
      <c r="AM6" s="33">
        <v>0</v>
      </c>
      <c r="AN6" s="33">
        <v>0</v>
      </c>
      <c r="AO6" s="33">
        <v>0</v>
      </c>
      <c r="AP6" s="33">
        <v>0</v>
      </c>
      <c r="AQ6" s="33">
        <v>0</v>
      </c>
      <c r="AR6" s="33">
        <v>0</v>
      </c>
      <c r="AS6" s="33">
        <v>0</v>
      </c>
      <c r="AT6" s="188" t="str">
        <f t="shared" si="2"/>
        <v>"DRUID-4" : {
"Capacities":"Forme sauvage améliorée, Amélioration de caractéristiques",
"MinorSpells": 3,
"Locations": {
"1":4,
"2":3,
"3":0,
"4":0,
"5":0,
"6":0,
"7":0,
"8":0,
"9":0}
},</v>
      </c>
      <c r="AU6" s="4">
        <v>2</v>
      </c>
      <c r="AV6" s="4">
        <v>4</v>
      </c>
      <c r="AW6" s="33" t="s">
        <v>249</v>
      </c>
      <c r="AX6" s="4">
        <v>5</v>
      </c>
      <c r="AY6" s="4">
        <v>5</v>
      </c>
      <c r="AZ6" s="33">
        <v>4</v>
      </c>
      <c r="BA6" s="33">
        <v>3</v>
      </c>
      <c r="BB6" s="33">
        <v>0</v>
      </c>
      <c r="BC6" s="33">
        <v>0</v>
      </c>
      <c r="BD6" s="33">
        <v>0</v>
      </c>
      <c r="BE6" s="33">
        <v>0</v>
      </c>
      <c r="BF6" s="33">
        <v>0</v>
      </c>
      <c r="BG6" s="33">
        <v>0</v>
      </c>
      <c r="BH6" s="33">
        <v>0</v>
      </c>
      <c r="BI6" s="36" t="str">
        <f t="shared" si="7"/>
        <v>"SORCERER-4" : {
"Capacities":"Amélioration de caractéristiques",
"MinorSpells": 5,
"Spells": 5,
"Specials": 4,
"Locations": {
"1":4,
"2":3,
"3":0,
"4":0,
"5":0,
"6":0,
"7":0,
"8":0,
"9":0}
},</v>
      </c>
      <c r="BJ6" s="189">
        <v>2</v>
      </c>
      <c r="BK6" s="33" t="s">
        <v>249</v>
      </c>
      <c r="BL6" s="188" t="str">
        <f t="shared" si="8"/>
        <v>"WARRIOR-4" : {
"Capacities":"Amélioration de caractéristiques"
},</v>
      </c>
      <c r="BM6" s="4">
        <v>2</v>
      </c>
      <c r="BN6" s="33" t="s">
        <v>249</v>
      </c>
      <c r="BO6" s="4">
        <v>4</v>
      </c>
      <c r="BP6" s="4">
        <v>4</v>
      </c>
      <c r="BQ6" s="4">
        <v>3</v>
      </c>
      <c r="BR6" s="4">
        <v>0</v>
      </c>
      <c r="BS6" s="4">
        <v>0</v>
      </c>
      <c r="BT6" s="4">
        <v>0</v>
      </c>
      <c r="BU6" s="4">
        <v>0</v>
      </c>
      <c r="BV6" s="4">
        <v>0</v>
      </c>
      <c r="BW6" s="4">
        <v>0</v>
      </c>
      <c r="BX6" s="4">
        <v>0</v>
      </c>
      <c r="BY6" s="5" t="str">
        <f t="shared" si="9"/>
        <v>"MAGICIAN-4" : {
"Capacities":"Amélioration de caractéristiques",
"MinorSpells": 4,
"Locations": {
"1":4,
"2":3,
"3":0,
"4":0,
"5":0,
"6":0,
"7":0,
"8":0,
"9":0}
},</v>
      </c>
      <c r="BZ6" s="196">
        <v>2</v>
      </c>
      <c r="CA6" s="171" t="s">
        <v>238</v>
      </c>
      <c r="CB6" s="171">
        <v>4</v>
      </c>
      <c r="CC6" s="172" t="s">
        <v>240</v>
      </c>
      <c r="CD6" s="201" t="s">
        <v>243</v>
      </c>
      <c r="CE6" s="184" t="str">
        <f t="shared" si="10"/>
        <v>"MONK-4" : {
"Capacities":"Amélioration de caractéristiques, Chute ralentie",
"Specials": 4,
"BonusAttack": "1d4",
"ArmourlessSpeed": "+ 3 m"
},</v>
      </c>
      <c r="CF6" s="189">
        <v>2</v>
      </c>
      <c r="CG6" s="33" t="s">
        <v>249</v>
      </c>
      <c r="CH6" s="4">
        <v>3</v>
      </c>
      <c r="CI6" s="4">
        <v>0</v>
      </c>
      <c r="CJ6" s="4">
        <v>0</v>
      </c>
      <c r="CK6" s="4">
        <v>0</v>
      </c>
      <c r="CL6" s="4">
        <v>0</v>
      </c>
      <c r="CM6" s="191" t="str">
        <f t="shared" si="3"/>
        <v>"PALADIN-4" : {
"Capacities":"Amélioration de caractéristiques",
"Locations": {
"1":3,
"2":0,
"3":0,
"4":0,
"5":0}
},</v>
      </c>
      <c r="CN6" s="4">
        <v>2</v>
      </c>
      <c r="CO6" s="33" t="s">
        <v>249</v>
      </c>
      <c r="CP6" s="4">
        <v>3</v>
      </c>
      <c r="CQ6" s="4">
        <v>3</v>
      </c>
      <c r="CR6" s="4">
        <v>0</v>
      </c>
      <c r="CS6" s="4">
        <v>0</v>
      </c>
      <c r="CT6" s="4">
        <v>0</v>
      </c>
      <c r="CU6" s="4">
        <v>0</v>
      </c>
      <c r="CV6" s="5" t="str">
        <f t="shared" si="4"/>
        <v>"PROWLER-4" : {
"Capacities":"Amélioration de caractéristiques",
"Spells":3,
"Locations": {
"1":3,
"2":0,
"3":0,
"4":0,
"5":0}
},</v>
      </c>
      <c r="CW6" s="189">
        <v>2</v>
      </c>
      <c r="CX6" s="4" t="s">
        <v>1255</v>
      </c>
      <c r="CY6" s="33" t="s">
        <v>249</v>
      </c>
      <c r="CZ6" s="188" t="str">
        <f t="shared" si="5"/>
        <v>"WILY-4" : {
"Capacities":"Amélioration de caractéristiques",
"BonusAttack": "2d6"
},</v>
      </c>
      <c r="DA6" s="4">
        <v>2</v>
      </c>
      <c r="DB6" s="33" t="s">
        <v>249</v>
      </c>
      <c r="DC6" s="4">
        <v>3</v>
      </c>
      <c r="DD6" s="4">
        <v>5</v>
      </c>
      <c r="DE6" s="4">
        <v>2</v>
      </c>
      <c r="DF6" s="4">
        <v>2</v>
      </c>
      <c r="DG6" s="4">
        <v>2</v>
      </c>
      <c r="DH6" s="170" t="str">
        <f t="shared" si="11"/>
        <v>"WIZARD-4" : {
"Capacities":"Amélioration de caractéristiques",
"MinorSpells": 3,
"Spells": 5,
"Locations": {"2":2},
"Invocations": 2
},</v>
      </c>
    </row>
    <row r="7" spans="1:112" ht="280.5">
      <c r="A7" s="179">
        <v>5</v>
      </c>
      <c r="B7" s="5">
        <v>3</v>
      </c>
      <c r="C7" s="36" t="s">
        <v>1174</v>
      </c>
      <c r="D7" s="5">
        <v>3</v>
      </c>
      <c r="E7" s="5">
        <v>2</v>
      </c>
      <c r="F7" s="198" t="str">
        <f t="shared" si="6"/>
        <v>"BARBARIAN-5": {
"Capacities": "Attaque supplémentaire, Déplacement rapide",
"Specials": 3,
"Damages": 2
},</v>
      </c>
      <c r="G7" s="187">
        <v>3</v>
      </c>
      <c r="H7" s="36" t="s">
        <v>1187</v>
      </c>
      <c r="I7" s="5">
        <v>3</v>
      </c>
      <c r="J7" s="5">
        <v>8</v>
      </c>
      <c r="K7" s="36">
        <v>4</v>
      </c>
      <c r="L7" s="36">
        <v>3</v>
      </c>
      <c r="M7" s="36">
        <v>2</v>
      </c>
      <c r="N7" s="36">
        <v>0</v>
      </c>
      <c r="O7" s="36">
        <v>0</v>
      </c>
      <c r="P7" s="36">
        <v>0</v>
      </c>
      <c r="Q7" s="36">
        <v>0</v>
      </c>
      <c r="R7" s="36">
        <v>0</v>
      </c>
      <c r="S7" s="36">
        <v>0</v>
      </c>
      <c r="T7" s="188" t="str">
        <f t="shared" si="0"/>
        <v>"BARD-5" : {
"Capacities":"Inspiration bardique (d8), Source d'inspiration",
"MinorSpells": 3,
"Spells": 8,
"Locations": {
"1":4,
"2":3,
"3":2,
"4":0,
"5":0,
"6":0,
"7":0,
"8":0,
"9":0}
},</v>
      </c>
      <c r="U7" s="135">
        <v>3</v>
      </c>
      <c r="V7" s="125" t="s">
        <v>1199</v>
      </c>
      <c r="W7" s="135">
        <v>4</v>
      </c>
      <c r="X7" s="125">
        <v>4</v>
      </c>
      <c r="Y7" s="125">
        <v>3</v>
      </c>
      <c r="Z7" s="125">
        <v>2</v>
      </c>
      <c r="AA7" s="125">
        <v>0</v>
      </c>
      <c r="AB7" s="125">
        <v>0</v>
      </c>
      <c r="AC7" s="125">
        <v>0</v>
      </c>
      <c r="AD7" s="125">
        <v>0</v>
      </c>
      <c r="AE7" s="125">
        <v>0</v>
      </c>
      <c r="AF7" s="125">
        <v>0</v>
      </c>
      <c r="AG7" s="125" t="str">
        <f t="shared" si="1"/>
        <v>"CLERK-5" : {
"Capacities":"Destruction des morts-vivants (FP 1/2)",
"MinorSpells": 4,
"Locations": {
"1":4,
"2":3,
"3":2,
"4":0,
"5":0,
"6":0,
"7":0,
"8":0,
"9":0}
},</v>
      </c>
      <c r="AH7" s="187">
        <v>3</v>
      </c>
      <c r="AI7" s="36" t="s">
        <v>50</v>
      </c>
      <c r="AJ7" s="5">
        <v>3</v>
      </c>
      <c r="AK7" s="36">
        <v>4</v>
      </c>
      <c r="AL7" s="36">
        <v>3</v>
      </c>
      <c r="AM7" s="36">
        <v>2</v>
      </c>
      <c r="AN7" s="36">
        <v>0</v>
      </c>
      <c r="AO7" s="36">
        <v>0</v>
      </c>
      <c r="AP7" s="36">
        <v>0</v>
      </c>
      <c r="AQ7" s="36">
        <v>0</v>
      </c>
      <c r="AR7" s="36">
        <v>0</v>
      </c>
      <c r="AS7" s="36">
        <v>0</v>
      </c>
      <c r="AT7" s="188" t="str">
        <f t="shared" si="2"/>
        <v>"DRUID-5" : {
"Capacities":"-",
"MinorSpells": 3,
"Locations": {
"1":4,
"2":3,
"3":2,
"4":0,
"5":0,
"6":0,
"7":0,
"8":0,
"9":0}
},</v>
      </c>
      <c r="AU7" s="5">
        <v>3</v>
      </c>
      <c r="AV7" s="5">
        <v>5</v>
      </c>
      <c r="AW7" s="36" t="s">
        <v>50</v>
      </c>
      <c r="AX7" s="5">
        <v>5</v>
      </c>
      <c r="AY7" s="5">
        <v>6</v>
      </c>
      <c r="AZ7" s="36">
        <v>4</v>
      </c>
      <c r="BA7" s="36">
        <v>3</v>
      </c>
      <c r="BB7" s="36">
        <v>2</v>
      </c>
      <c r="BC7" s="36">
        <v>0</v>
      </c>
      <c r="BD7" s="36">
        <v>0</v>
      </c>
      <c r="BE7" s="36">
        <v>0</v>
      </c>
      <c r="BF7" s="36">
        <v>0</v>
      </c>
      <c r="BG7" s="36">
        <v>0</v>
      </c>
      <c r="BH7" s="36">
        <v>0</v>
      </c>
      <c r="BI7" s="36" t="str">
        <f t="shared" si="7"/>
        <v>"SORCERER-5" : {
"Capacities":"-",
"MinorSpells": 5,
"Spells": 6,
"Specials": 5,
"Locations": {
"1":4,
"2":3,
"3":2,
"4":0,
"5":0,
"6":0,
"7":0,
"8":0,
"9":0}
},</v>
      </c>
      <c r="BJ7" s="187">
        <v>3</v>
      </c>
      <c r="BK7" s="36" t="s">
        <v>1222</v>
      </c>
      <c r="BL7" s="188" t="str">
        <f t="shared" si="8"/>
        <v>"WARRIOR-5" : {
"Capacities":"Attaque supplémentaire (1)"
},</v>
      </c>
      <c r="BM7" s="5">
        <v>3</v>
      </c>
      <c r="BN7" s="36" t="s">
        <v>50</v>
      </c>
      <c r="BO7" s="5">
        <v>4</v>
      </c>
      <c r="BP7" s="5">
        <v>4</v>
      </c>
      <c r="BQ7" s="5">
        <v>3</v>
      </c>
      <c r="BR7" s="5">
        <v>2</v>
      </c>
      <c r="BS7" s="5">
        <v>0</v>
      </c>
      <c r="BT7" s="5">
        <v>0</v>
      </c>
      <c r="BU7" s="5">
        <v>0</v>
      </c>
      <c r="BV7" s="5">
        <v>0</v>
      </c>
      <c r="BW7" s="5">
        <v>0</v>
      </c>
      <c r="BX7" s="5">
        <v>0</v>
      </c>
      <c r="BY7" s="5" t="str">
        <f t="shared" si="9"/>
        <v>"MAGICIAN-5" : {
"Capacities":"-",
"MinorSpells": 4,
"Locations": {
"1":4,
"2":3,
"3":2,
"4":0,
"5":0,
"6":0,
"7":0,
"8":0,
"9":0}
},</v>
      </c>
      <c r="BZ7" s="195">
        <v>3</v>
      </c>
      <c r="CA7" s="168" t="s">
        <v>244</v>
      </c>
      <c r="CB7" s="168">
        <v>5</v>
      </c>
      <c r="CC7" s="169" t="s">
        <v>240</v>
      </c>
      <c r="CD7" s="200" t="s">
        <v>245</v>
      </c>
      <c r="CE7" s="184" t="str">
        <f t="shared" si="10"/>
        <v>"MONK-5" : {
"Capacities":"Attaque supplémentaire, Frappe étourdissante",
"Specials": 5,
"BonusAttack": "1d6",
"ArmourlessSpeed": "+ 3 m"
},</v>
      </c>
      <c r="CF7" s="187">
        <v>3</v>
      </c>
      <c r="CG7" s="36" t="s">
        <v>289</v>
      </c>
      <c r="CH7" s="5">
        <v>4</v>
      </c>
      <c r="CI7" s="5">
        <v>2</v>
      </c>
      <c r="CJ7" s="5">
        <v>0</v>
      </c>
      <c r="CK7" s="5">
        <v>0</v>
      </c>
      <c r="CL7" s="5">
        <v>0</v>
      </c>
      <c r="CM7" s="191" t="str">
        <f t="shared" si="3"/>
        <v>"PALADIN-5" : {
"Capacities":"Attaque supplémentaire",
"Locations": {
"1":4,
"2":2,
"3":0,
"4":0,
"5":0}
},</v>
      </c>
      <c r="CN7" s="5">
        <v>3</v>
      </c>
      <c r="CO7" s="36" t="s">
        <v>289</v>
      </c>
      <c r="CP7" s="5">
        <v>4</v>
      </c>
      <c r="CQ7" s="5">
        <v>4</v>
      </c>
      <c r="CR7" s="5">
        <v>2</v>
      </c>
      <c r="CS7" s="5">
        <v>0</v>
      </c>
      <c r="CT7" s="5">
        <v>0</v>
      </c>
      <c r="CU7" s="5">
        <v>0</v>
      </c>
      <c r="CV7" s="5" t="str">
        <f t="shared" si="4"/>
        <v>"PROWLER-5" : {
"Capacities":"Attaque supplémentaire",
"Spells":4,
"Locations": {
"1":4,
"2":2,
"3":0,
"4":0,
"5":0}
},</v>
      </c>
      <c r="CW7" s="187">
        <v>3</v>
      </c>
      <c r="CX7" s="5" t="s">
        <v>1257</v>
      </c>
      <c r="CY7" s="36" t="s">
        <v>1258</v>
      </c>
      <c r="CZ7" s="188" t="str">
        <f t="shared" si="5"/>
        <v>"WILY-5" : {
"Capacities":"Esquive instinctive",
"BonusAttack": "3d6"
},</v>
      </c>
      <c r="DA7" s="5">
        <v>3</v>
      </c>
      <c r="DB7" s="36" t="s">
        <v>50</v>
      </c>
      <c r="DC7" s="5">
        <v>3</v>
      </c>
      <c r="DD7" s="5">
        <v>6</v>
      </c>
      <c r="DE7" s="5">
        <v>2</v>
      </c>
      <c r="DF7" s="5">
        <v>3</v>
      </c>
      <c r="DG7" s="5">
        <v>3</v>
      </c>
      <c r="DH7" s="170" t="str">
        <f t="shared" si="11"/>
        <v>"WIZARD-5" : {
"Capacities":"-",
"MinorSpells": 3,
"Spells": 6,
"Locations": {"3":2},
"Invocations": 3
},</v>
      </c>
    </row>
    <row r="8" spans="1:112" ht="293.25">
      <c r="A8" s="180">
        <v>6</v>
      </c>
      <c r="B8" s="4">
        <v>3</v>
      </c>
      <c r="C8" s="33" t="s">
        <v>1175</v>
      </c>
      <c r="D8" s="4">
        <v>4</v>
      </c>
      <c r="E8" s="4">
        <v>2</v>
      </c>
      <c r="F8" s="198" t="str">
        <f t="shared" si="6"/>
        <v>"BARBARIAN-6": {
"Capacities": "Capacité de voie",
"Specials": 4,
"Damages": 2
},</v>
      </c>
      <c r="G8" s="189">
        <v>3</v>
      </c>
      <c r="H8" s="33" t="s">
        <v>1188</v>
      </c>
      <c r="I8" s="4">
        <v>3</v>
      </c>
      <c r="J8" s="4">
        <v>9</v>
      </c>
      <c r="K8" s="33">
        <v>4</v>
      </c>
      <c r="L8" s="33">
        <v>3</v>
      </c>
      <c r="M8" s="33">
        <v>3</v>
      </c>
      <c r="N8" s="33">
        <v>0</v>
      </c>
      <c r="O8" s="33">
        <v>0</v>
      </c>
      <c r="P8" s="33">
        <v>0</v>
      </c>
      <c r="Q8" s="33">
        <v>0</v>
      </c>
      <c r="R8" s="33">
        <v>0</v>
      </c>
      <c r="S8" s="33">
        <v>0</v>
      </c>
      <c r="T8" s="188" t="str">
        <f t="shared" si="0"/>
        <v>"BARD-6" : {
"Capacities":"Contre charme, Capacité de collège bardique",
"MinorSpells": 3,
"Spells": 9,
"Locations": {
"1":4,
"2":3,
"3":3,
"4":0,
"5":0,
"6":0,
"7":0,
"8":0,
"9":0}
},</v>
      </c>
      <c r="U8" s="136">
        <v>3</v>
      </c>
      <c r="V8" s="123" t="s">
        <v>1200</v>
      </c>
      <c r="W8" s="136">
        <v>4</v>
      </c>
      <c r="X8" s="123">
        <v>4</v>
      </c>
      <c r="Y8" s="123">
        <v>3</v>
      </c>
      <c r="Z8" s="123">
        <v>3</v>
      </c>
      <c r="AA8" s="123">
        <v>0</v>
      </c>
      <c r="AB8" s="123">
        <v>0</v>
      </c>
      <c r="AC8" s="123">
        <v>0</v>
      </c>
      <c r="AD8" s="123">
        <v>0</v>
      </c>
      <c r="AE8" s="123">
        <v>0</v>
      </c>
      <c r="AF8" s="123">
        <v>0</v>
      </c>
      <c r="AG8" s="125" t="str">
        <f t="shared" si="1"/>
        <v>"CLERK-6" : {
"Capacities":"Canalisation d’énergie divine (2), Capacité de domaine divin",
"MinorSpells": 4,
"Locations": {
"1":4,
"2":3,
"3":3,
"4":0,
"5":0,
"6":0,
"7":0,
"8":0,
"9":0}
},</v>
      </c>
      <c r="AH8" s="189">
        <v>3</v>
      </c>
      <c r="AI8" s="33" t="s">
        <v>1210</v>
      </c>
      <c r="AJ8" s="4">
        <v>3</v>
      </c>
      <c r="AK8" s="33">
        <v>4</v>
      </c>
      <c r="AL8" s="33">
        <v>3</v>
      </c>
      <c r="AM8" s="33">
        <v>3</v>
      </c>
      <c r="AN8" s="33">
        <v>0</v>
      </c>
      <c r="AO8" s="33">
        <v>0</v>
      </c>
      <c r="AP8" s="33">
        <v>0</v>
      </c>
      <c r="AQ8" s="33">
        <v>0</v>
      </c>
      <c r="AR8" s="33">
        <v>0</v>
      </c>
      <c r="AS8" s="33">
        <v>0</v>
      </c>
      <c r="AT8" s="188" t="str">
        <f t="shared" si="2"/>
        <v>"DRUID-6" : {
"Capacities":"Capacité de cercle druidique",
"MinorSpells": 3,
"Locations": {
"1":4,
"2":3,
"3":3,
"4":0,
"5":0,
"6":0,
"7":0,
"8":0,
"9":0}
},</v>
      </c>
      <c r="AU8" s="4">
        <v>3</v>
      </c>
      <c r="AV8" s="4">
        <v>6</v>
      </c>
      <c r="AW8" s="33" t="s">
        <v>1216</v>
      </c>
      <c r="AX8" s="4">
        <v>5</v>
      </c>
      <c r="AY8" s="4">
        <v>7</v>
      </c>
      <c r="AZ8" s="33">
        <v>4</v>
      </c>
      <c r="BA8" s="33">
        <v>3</v>
      </c>
      <c r="BB8" s="33">
        <v>3</v>
      </c>
      <c r="BC8" s="33">
        <v>0</v>
      </c>
      <c r="BD8" s="33">
        <v>0</v>
      </c>
      <c r="BE8" s="33">
        <v>0</v>
      </c>
      <c r="BF8" s="33">
        <v>0</v>
      </c>
      <c r="BG8" s="33">
        <v>0</v>
      </c>
      <c r="BH8" s="33">
        <v>0</v>
      </c>
      <c r="BI8" s="36" t="str">
        <f t="shared" si="7"/>
        <v>"SORCERER-6" : {
"Capacities":"Capacité de l'origine magique",
"MinorSpells": 5,
"Spells": 7,
"Specials": 6,
"Locations": {
"1":4,
"2":3,
"3":3,
"4":0,
"5":0,
"6":0,
"7":0,
"8":0,
"9":0}
},</v>
      </c>
      <c r="BJ8" s="189">
        <v>3</v>
      </c>
      <c r="BK8" s="33" t="s">
        <v>249</v>
      </c>
      <c r="BL8" s="188" t="str">
        <f t="shared" si="8"/>
        <v>"WARRIOR-6" : {
"Capacities":"Amélioration de caractéristiques"
},</v>
      </c>
      <c r="BM8" s="4">
        <v>3</v>
      </c>
      <c r="BN8" s="33" t="s">
        <v>1231</v>
      </c>
      <c r="BO8" s="4">
        <v>4</v>
      </c>
      <c r="BP8" s="4">
        <v>4</v>
      </c>
      <c r="BQ8" s="4">
        <v>3</v>
      </c>
      <c r="BR8" s="4">
        <v>3</v>
      </c>
      <c r="BS8" s="4">
        <v>0</v>
      </c>
      <c r="BT8" s="4">
        <v>0</v>
      </c>
      <c r="BU8" s="4">
        <v>0</v>
      </c>
      <c r="BV8" s="4">
        <v>0</v>
      </c>
      <c r="BW8" s="4">
        <v>0</v>
      </c>
      <c r="BX8" s="4">
        <v>0</v>
      </c>
      <c r="BY8" s="5" t="str">
        <f t="shared" si="9"/>
        <v>"MAGICIAN-6" : {
"Capacities":"Capacité de la tradition arcanique",
"MinorSpells": 4,
"Locations": {
"1":4,
"2":3,
"3":3,
"4":0,
"5":0,
"6":0,
"7":0,
"8":0,
"9":0}
},</v>
      </c>
      <c r="BZ8" s="196">
        <v>3</v>
      </c>
      <c r="CA8" s="171" t="s">
        <v>244</v>
      </c>
      <c r="CB8" s="171">
        <v>6</v>
      </c>
      <c r="CC8" s="172" t="s">
        <v>246</v>
      </c>
      <c r="CD8" s="201" t="s">
        <v>247</v>
      </c>
      <c r="CE8" s="184" t="str">
        <f t="shared" si="10"/>
        <v>"MONK-6" : {
"Capacities":"Frappes de ki, Capacité de la tradition monastique",
"Specials": 6,
"BonusAttack": "1d6",
"ArmourlessSpeed": "+ 4,50 m"
},</v>
      </c>
      <c r="CF8" s="189">
        <v>3</v>
      </c>
      <c r="CG8" s="33" t="s">
        <v>1237</v>
      </c>
      <c r="CH8" s="4">
        <v>4</v>
      </c>
      <c r="CI8" s="4">
        <v>2</v>
      </c>
      <c r="CJ8" s="4">
        <v>0</v>
      </c>
      <c r="CK8" s="4">
        <v>0</v>
      </c>
      <c r="CL8" s="4">
        <v>0</v>
      </c>
      <c r="CM8" s="191" t="str">
        <f t="shared" si="3"/>
        <v>"PALADIN-6" : {
"Capacities":"Aura de protection",
"Locations": {
"1":4,
"2":2,
"3":0,
"4":0,
"5":0}
},</v>
      </c>
      <c r="CN8" s="4">
        <v>3</v>
      </c>
      <c r="CO8" s="33" t="s">
        <v>1246</v>
      </c>
      <c r="CP8" s="4">
        <v>4</v>
      </c>
      <c r="CQ8" s="4">
        <v>4</v>
      </c>
      <c r="CR8" s="4">
        <v>2</v>
      </c>
      <c r="CS8" s="4">
        <v>0</v>
      </c>
      <c r="CT8" s="4">
        <v>0</v>
      </c>
      <c r="CU8" s="4">
        <v>0</v>
      </c>
      <c r="CV8" s="5" t="str">
        <f t="shared" si="4"/>
        <v>"PROWLER-6" : {
"Capacities":"Amélioration de l'Ennemi juré et de l'Explorateur-né",
"Spells":4,
"Locations": {
"1":4,
"2":2,
"3":0,
"4":0,
"5":0}
},</v>
      </c>
      <c r="CW8" s="189">
        <v>3</v>
      </c>
      <c r="CX8" s="4" t="s">
        <v>1257</v>
      </c>
      <c r="CY8" s="33" t="s">
        <v>1259</v>
      </c>
      <c r="CZ8" s="188" t="str">
        <f t="shared" si="5"/>
        <v>"WILY-6" : {
"Capacities":"Expertise",
"BonusAttack": "3d6"
},</v>
      </c>
      <c r="DA8" s="4">
        <v>3</v>
      </c>
      <c r="DB8" s="33" t="s">
        <v>1277</v>
      </c>
      <c r="DC8" s="4">
        <v>3</v>
      </c>
      <c r="DD8" s="4">
        <v>7</v>
      </c>
      <c r="DE8" s="4">
        <v>2</v>
      </c>
      <c r="DF8" s="4">
        <v>3</v>
      </c>
      <c r="DG8" s="4">
        <v>3</v>
      </c>
      <c r="DH8" s="170" t="str">
        <f t="shared" si="11"/>
        <v>"WIZARD-6" : {
"Capacities":"Capacité de patron d'Outremonde",
"MinorSpells": 3,
"Spells": 7,
"Locations": {"3":2},
"Invocations": 3
},</v>
      </c>
    </row>
    <row r="9" spans="1:112" ht="267.75">
      <c r="A9" s="179">
        <v>7</v>
      </c>
      <c r="B9" s="5">
        <v>3</v>
      </c>
      <c r="C9" s="36" t="s">
        <v>1176</v>
      </c>
      <c r="D9" s="5">
        <v>4</v>
      </c>
      <c r="E9" s="5">
        <v>2</v>
      </c>
      <c r="F9" s="198" t="str">
        <f t="shared" si="6"/>
        <v>"BARBARIAN-7": {
"Capacities": "Instinct sauvage",
"Specials": 4,
"Damages": 2
},</v>
      </c>
      <c r="G9" s="187">
        <v>3</v>
      </c>
      <c r="H9" s="36" t="s">
        <v>50</v>
      </c>
      <c r="I9" s="5">
        <v>3</v>
      </c>
      <c r="J9" s="5">
        <v>10</v>
      </c>
      <c r="K9" s="36">
        <v>4</v>
      </c>
      <c r="L9" s="36">
        <v>3</v>
      </c>
      <c r="M9" s="36">
        <v>3</v>
      </c>
      <c r="N9" s="36">
        <v>1</v>
      </c>
      <c r="O9" s="36">
        <v>0</v>
      </c>
      <c r="P9" s="36">
        <v>0</v>
      </c>
      <c r="Q9" s="36">
        <v>0</v>
      </c>
      <c r="R9" s="36">
        <v>0</v>
      </c>
      <c r="S9" s="36">
        <v>0</v>
      </c>
      <c r="T9" s="188" t="str">
        <f t="shared" si="0"/>
        <v>"BARD-7" : {
"Capacities":"-",
"MinorSpells": 3,
"Spells": 10,
"Locations": {
"1":4,
"2":3,
"3":3,
"4":1,
"5":0,
"6":0,
"7":0,
"8":0,
"9":0}
},</v>
      </c>
      <c r="U9" s="135">
        <v>3</v>
      </c>
      <c r="V9" s="125" t="s">
        <v>50</v>
      </c>
      <c r="W9" s="135">
        <v>4</v>
      </c>
      <c r="X9" s="125">
        <v>4</v>
      </c>
      <c r="Y9" s="125">
        <v>3</v>
      </c>
      <c r="Z9" s="125">
        <v>3</v>
      </c>
      <c r="AA9" s="125">
        <v>1</v>
      </c>
      <c r="AB9" s="125">
        <v>0</v>
      </c>
      <c r="AC9" s="125">
        <v>0</v>
      </c>
      <c r="AD9" s="125">
        <v>0</v>
      </c>
      <c r="AE9" s="125">
        <v>0</v>
      </c>
      <c r="AF9" s="125">
        <v>0</v>
      </c>
      <c r="AG9" s="125" t="str">
        <f t="shared" si="1"/>
        <v>"CLERK-7" : {
"Capacities":"-",
"MinorSpells": 4,
"Locations": {
"1":4,
"2":3,
"3":3,
"4":1,
"5":0,
"6":0,
"7":0,
"8":0,
"9":0}
},</v>
      </c>
      <c r="AH9" s="187">
        <v>3</v>
      </c>
      <c r="AI9" s="36" t="s">
        <v>50</v>
      </c>
      <c r="AJ9" s="5">
        <v>3</v>
      </c>
      <c r="AK9" s="36">
        <v>4</v>
      </c>
      <c r="AL9" s="36">
        <v>3</v>
      </c>
      <c r="AM9" s="36">
        <v>3</v>
      </c>
      <c r="AN9" s="36">
        <v>1</v>
      </c>
      <c r="AO9" s="36">
        <v>0</v>
      </c>
      <c r="AP9" s="36">
        <v>0</v>
      </c>
      <c r="AQ9" s="36">
        <v>0</v>
      </c>
      <c r="AR9" s="36">
        <v>0</v>
      </c>
      <c r="AS9" s="36">
        <v>0</v>
      </c>
      <c r="AT9" s="188" t="str">
        <f t="shared" si="2"/>
        <v>"DRUID-7" : {
"Capacities":"-",
"MinorSpells": 3,
"Locations": {
"1":4,
"2":3,
"3":3,
"4":1,
"5":0,
"6":0,
"7":0,
"8":0,
"9":0}
},</v>
      </c>
      <c r="AU9" s="5">
        <v>3</v>
      </c>
      <c r="AV9" s="5">
        <v>7</v>
      </c>
      <c r="AW9" s="36" t="s">
        <v>50</v>
      </c>
      <c r="AX9" s="5">
        <v>5</v>
      </c>
      <c r="AY9" s="5">
        <v>8</v>
      </c>
      <c r="AZ9" s="36">
        <v>4</v>
      </c>
      <c r="BA9" s="36">
        <v>3</v>
      </c>
      <c r="BB9" s="36">
        <v>3</v>
      </c>
      <c r="BC9" s="36">
        <v>1</v>
      </c>
      <c r="BD9" s="36">
        <v>0</v>
      </c>
      <c r="BE9" s="36">
        <v>0</v>
      </c>
      <c r="BF9" s="36">
        <v>0</v>
      </c>
      <c r="BG9" s="36">
        <v>0</v>
      </c>
      <c r="BH9" s="36">
        <v>0</v>
      </c>
      <c r="BI9" s="36" t="str">
        <f t="shared" si="7"/>
        <v>"SORCERER-7" : {
"Capacities":"-",
"MinorSpells": 5,
"Spells": 8,
"Specials": 7,
"Locations": {
"1":4,
"2":3,
"3":3,
"4":1,
"5":0,
"6":0,
"7":0,
"8":0,
"9":0}
},</v>
      </c>
      <c r="BJ9" s="187">
        <v>3</v>
      </c>
      <c r="BK9" s="36" t="s">
        <v>1223</v>
      </c>
      <c r="BL9" s="188" t="str">
        <f t="shared" si="8"/>
        <v>"WARRIOR-7" : {
"Capacities":"Capacité de l'archétype martial"
},</v>
      </c>
      <c r="BM9" s="5">
        <v>3</v>
      </c>
      <c r="BN9" s="36" t="s">
        <v>50</v>
      </c>
      <c r="BO9" s="5">
        <v>4</v>
      </c>
      <c r="BP9" s="5">
        <v>4</v>
      </c>
      <c r="BQ9" s="5">
        <v>3</v>
      </c>
      <c r="BR9" s="5">
        <v>3</v>
      </c>
      <c r="BS9" s="5">
        <v>1</v>
      </c>
      <c r="BT9" s="5">
        <v>0</v>
      </c>
      <c r="BU9" s="5">
        <v>0</v>
      </c>
      <c r="BV9" s="5">
        <v>0</v>
      </c>
      <c r="BW9" s="5">
        <v>0</v>
      </c>
      <c r="BX9" s="5">
        <v>0</v>
      </c>
      <c r="BY9" s="5" t="str">
        <f t="shared" si="9"/>
        <v>"MAGICIAN-7" : {
"Capacities":"-",
"MinorSpells": 4,
"Locations": {
"1":4,
"2":3,
"3":3,
"4":1,
"5":0,
"6":0,
"7":0,
"8":0,
"9":0}
},</v>
      </c>
      <c r="BZ9" s="195">
        <v>3</v>
      </c>
      <c r="CA9" s="168" t="s">
        <v>244</v>
      </c>
      <c r="CB9" s="168">
        <v>7</v>
      </c>
      <c r="CC9" s="169" t="s">
        <v>246</v>
      </c>
      <c r="CD9" s="200" t="s">
        <v>248</v>
      </c>
      <c r="CE9" s="184" t="str">
        <f t="shared" si="10"/>
        <v>"MONK-7" : {
"Capacities":"Dérobade, Tranquillité de l'esprit",
"Specials": 7,
"BonusAttack": "1d6",
"ArmourlessSpeed": "+ 4,50 m"
},</v>
      </c>
      <c r="CF9" s="187">
        <v>3</v>
      </c>
      <c r="CG9" s="36" t="s">
        <v>1238</v>
      </c>
      <c r="CH9" s="5">
        <v>4</v>
      </c>
      <c r="CI9" s="5">
        <v>3</v>
      </c>
      <c r="CJ9" s="5">
        <v>0</v>
      </c>
      <c r="CK9" s="5">
        <v>0</v>
      </c>
      <c r="CL9" s="5">
        <v>0</v>
      </c>
      <c r="CM9" s="191" t="str">
        <f t="shared" si="3"/>
        <v>"PALADIN-7" : {
"Capacities":"Capacité de serment sacré",
"Locations": {
"1":4,
"2":3,
"3":0,
"4":0,
"5":0}
},</v>
      </c>
      <c r="CN9" s="5">
        <v>3</v>
      </c>
      <c r="CO9" s="36" t="s">
        <v>1247</v>
      </c>
      <c r="CP9" s="5">
        <v>5</v>
      </c>
      <c r="CQ9" s="5">
        <v>4</v>
      </c>
      <c r="CR9" s="5">
        <v>3</v>
      </c>
      <c r="CS9" s="5">
        <v>0</v>
      </c>
      <c r="CT9" s="5">
        <v>0</v>
      </c>
      <c r="CU9" s="5">
        <v>0</v>
      </c>
      <c r="CV9" s="5" t="str">
        <f>""""&amp;$CN$1&amp;"-"&amp;$A9&amp;""" : {
""Capacities"":"""&amp;CO9&amp;""",
""Spells"":"&amp;CP9&amp;",
""Locations"": {
""1"":"&amp;CQ9&amp;",
""2"":"&amp;CR9&amp;",
""3"":"&amp;CS9&amp;",
""4"":"&amp;CT9&amp;",
""5"":"&amp;CU9&amp;"}
},"</f>
        <v>"PROWLER-7" : {
"Capacities":"Capacité de l'archétype de rôdeur",
"Spells":5,
"Locations": {
"1":4,
"2":3,
"3":0,
"4":0,
"5":0}
},</v>
      </c>
      <c r="CW9" s="187">
        <v>3</v>
      </c>
      <c r="CX9" s="5" t="s">
        <v>1260</v>
      </c>
      <c r="CY9" s="36" t="s">
        <v>295</v>
      </c>
      <c r="CZ9" s="188" t="str">
        <f t="shared" si="5"/>
        <v>"WILY-7" : {
"Capacities":"Dérobade",
"BonusAttack": "4d6"
},</v>
      </c>
      <c r="DA9" s="5">
        <v>3</v>
      </c>
      <c r="DB9" s="36" t="s">
        <v>50</v>
      </c>
      <c r="DC9" s="5">
        <v>3</v>
      </c>
      <c r="DD9" s="5">
        <v>8</v>
      </c>
      <c r="DE9" s="5">
        <v>2</v>
      </c>
      <c r="DF9" s="5">
        <v>4</v>
      </c>
      <c r="DG9" s="5">
        <v>4</v>
      </c>
      <c r="DH9" s="170" t="str">
        <f t="shared" si="11"/>
        <v>"WIZARD-7" : {
"Capacities":"-",
"MinorSpells": 3,
"Spells": 8,
"Locations": {"4":2},
"Invocations": 4
},</v>
      </c>
    </row>
    <row r="10" spans="1:112" ht="357">
      <c r="A10" s="180">
        <v>8</v>
      </c>
      <c r="B10" s="4">
        <v>3</v>
      </c>
      <c r="C10" s="33" t="s">
        <v>249</v>
      </c>
      <c r="D10" s="4">
        <v>4</v>
      </c>
      <c r="E10" s="4">
        <v>2</v>
      </c>
      <c r="F10" s="198" t="str">
        <f t="shared" si="6"/>
        <v>"BARBARIAN-8": {
"Capacities": "Amélioration de caractéristiques",
"Specials": 4,
"Damages": 2
},</v>
      </c>
      <c r="G10" s="189">
        <v>3</v>
      </c>
      <c r="H10" s="33" t="s">
        <v>249</v>
      </c>
      <c r="I10" s="4">
        <v>3</v>
      </c>
      <c r="J10" s="4">
        <v>11</v>
      </c>
      <c r="K10" s="33">
        <v>4</v>
      </c>
      <c r="L10" s="33">
        <v>3</v>
      </c>
      <c r="M10" s="33">
        <v>3</v>
      </c>
      <c r="N10" s="33">
        <v>2</v>
      </c>
      <c r="O10" s="33">
        <v>0</v>
      </c>
      <c r="P10" s="33">
        <v>0</v>
      </c>
      <c r="Q10" s="33">
        <v>0</v>
      </c>
      <c r="R10" s="33">
        <v>0</v>
      </c>
      <c r="S10" s="33">
        <v>0</v>
      </c>
      <c r="T10" s="188" t="str">
        <f t="shared" si="0"/>
        <v>"BARD-8" : {
"Capacities":"Amélioration de caractéristiques",
"MinorSpells": 3,
"Spells": 11,
"Locations": {
"1":4,
"2":3,
"3":3,
"4":2,
"5":0,
"6":0,
"7":0,
"8":0,
"9":0}
},</v>
      </c>
      <c r="U10" s="136">
        <v>3</v>
      </c>
      <c r="V10" s="123" t="s">
        <v>1288</v>
      </c>
      <c r="W10" s="136">
        <v>4</v>
      </c>
      <c r="X10" s="123">
        <v>4</v>
      </c>
      <c r="Y10" s="123">
        <v>3</v>
      </c>
      <c r="Z10" s="123">
        <v>3</v>
      </c>
      <c r="AA10" s="123">
        <v>2</v>
      </c>
      <c r="AB10" s="123">
        <v>0</v>
      </c>
      <c r="AC10" s="123">
        <v>0</v>
      </c>
      <c r="AD10" s="123">
        <v>0</v>
      </c>
      <c r="AE10" s="123">
        <v>0</v>
      </c>
      <c r="AF10" s="123">
        <v>0</v>
      </c>
      <c r="AG10" s="125" t="str">
        <f t="shared" si="1"/>
        <v>"CLERK-8" : {
"Capacities":"Amélioration de caractéristiques, Capacité de domaine divin,Destruction des morts-vivants (FP 1)",
"MinorSpells": 4,
"Locations": {
"1":4,
"2":3,
"3":3,
"4":2,
"5":0,
"6":0,
"7":0,
"8":0,
"9":0}
},</v>
      </c>
      <c r="AH10" s="189">
        <v>3</v>
      </c>
      <c r="AI10" s="33" t="s">
        <v>1209</v>
      </c>
      <c r="AJ10" s="4">
        <v>3</v>
      </c>
      <c r="AK10" s="33">
        <v>4</v>
      </c>
      <c r="AL10" s="33">
        <v>3</v>
      </c>
      <c r="AM10" s="33">
        <v>3</v>
      </c>
      <c r="AN10" s="33">
        <v>2</v>
      </c>
      <c r="AO10" s="33">
        <v>0</v>
      </c>
      <c r="AP10" s="33">
        <v>0</v>
      </c>
      <c r="AQ10" s="33">
        <v>0</v>
      </c>
      <c r="AR10" s="33">
        <v>0</v>
      </c>
      <c r="AS10" s="33">
        <v>0</v>
      </c>
      <c r="AT10" s="188" t="str">
        <f t="shared" si="2"/>
        <v>"DRUID-8" : {
"Capacities":"Forme sauvage améliorée, Amélioration de caractéristiques",
"MinorSpells": 3,
"Locations": {
"1":4,
"2":3,
"3":3,
"4":2,
"5":0,
"6":0,
"7":0,
"8":0,
"9":0}
},</v>
      </c>
      <c r="AU10" s="4">
        <v>3</v>
      </c>
      <c r="AV10" s="4">
        <v>8</v>
      </c>
      <c r="AW10" s="33" t="s">
        <v>249</v>
      </c>
      <c r="AX10" s="4">
        <v>5</v>
      </c>
      <c r="AY10" s="4">
        <v>9</v>
      </c>
      <c r="AZ10" s="33">
        <v>4</v>
      </c>
      <c r="BA10" s="33">
        <v>3</v>
      </c>
      <c r="BB10" s="33">
        <v>3</v>
      </c>
      <c r="BC10" s="33">
        <v>2</v>
      </c>
      <c r="BD10" s="33">
        <v>0</v>
      </c>
      <c r="BE10" s="33">
        <v>0</v>
      </c>
      <c r="BF10" s="33">
        <v>0</v>
      </c>
      <c r="BG10" s="33">
        <v>0</v>
      </c>
      <c r="BH10" s="33">
        <v>0</v>
      </c>
      <c r="BI10" s="36" t="str">
        <f t="shared" si="7"/>
        <v>"SORCERER-8" : {
"Capacities":"Amélioration de caractéristiques",
"MinorSpells": 5,
"Spells": 9,
"Specials": 8,
"Locations": {
"1":4,
"2":3,
"3":3,
"4":2,
"5":0,
"6":0,
"7":0,
"8":0,
"9":0}
},</v>
      </c>
      <c r="BJ10" s="189">
        <v>3</v>
      </c>
      <c r="BK10" s="33" t="s">
        <v>249</v>
      </c>
      <c r="BL10" s="188" t="str">
        <f t="shared" si="8"/>
        <v>"WARRIOR-8" : {
"Capacities":"Amélioration de caractéristiques"
},</v>
      </c>
      <c r="BM10" s="4">
        <v>3</v>
      </c>
      <c r="BN10" s="33" t="s">
        <v>249</v>
      </c>
      <c r="BO10" s="4">
        <v>4</v>
      </c>
      <c r="BP10" s="4">
        <v>4</v>
      </c>
      <c r="BQ10" s="4">
        <v>3</v>
      </c>
      <c r="BR10" s="4">
        <v>3</v>
      </c>
      <c r="BS10" s="4">
        <v>2</v>
      </c>
      <c r="BT10" s="4">
        <v>0</v>
      </c>
      <c r="BU10" s="4">
        <v>0</v>
      </c>
      <c r="BV10" s="4">
        <v>0</v>
      </c>
      <c r="BW10" s="4">
        <v>0</v>
      </c>
      <c r="BX10" s="4">
        <v>0</v>
      </c>
      <c r="BY10" s="5" t="str">
        <f t="shared" si="9"/>
        <v>"MAGICIAN-8" : {
"Capacities":"Amélioration de caractéristiques",
"MinorSpells": 4,
"Locations": {
"1":4,
"2":3,
"3":3,
"4":2,
"5":0,
"6":0,
"7":0,
"8":0,
"9":0}
},</v>
      </c>
      <c r="BZ10" s="196">
        <v>3</v>
      </c>
      <c r="CA10" s="171" t="s">
        <v>244</v>
      </c>
      <c r="CB10" s="171">
        <v>8</v>
      </c>
      <c r="CC10" s="172" t="s">
        <v>246</v>
      </c>
      <c r="CD10" s="201" t="s">
        <v>249</v>
      </c>
      <c r="CE10" s="184" t="str">
        <f t="shared" si="10"/>
        <v>"MONK-8" : {
"Capacities":"Amélioration de caractéristiques",
"Specials": 8,
"BonusAttack": "1d6",
"ArmourlessSpeed": "+ 4,50 m"
},</v>
      </c>
      <c r="CF10" s="189">
        <v>3</v>
      </c>
      <c r="CG10" s="33" t="s">
        <v>249</v>
      </c>
      <c r="CH10" s="4">
        <v>4</v>
      </c>
      <c r="CI10" s="4">
        <v>3</v>
      </c>
      <c r="CJ10" s="4">
        <v>0</v>
      </c>
      <c r="CK10" s="4">
        <v>0</v>
      </c>
      <c r="CL10" s="4">
        <v>0</v>
      </c>
      <c r="CM10" s="191" t="str">
        <f t="shared" si="3"/>
        <v>"PALADIN-8" : {
"Capacities":"Amélioration de caractéristiques",
"Locations": {
"1":4,
"2":3,
"3":0,
"4":0,
"5":0}
},</v>
      </c>
      <c r="CN10" s="4">
        <v>3</v>
      </c>
      <c r="CO10" s="33" t="s">
        <v>1248</v>
      </c>
      <c r="CP10" s="4">
        <v>5</v>
      </c>
      <c r="CQ10" s="4">
        <v>4</v>
      </c>
      <c r="CR10" s="4">
        <v>3</v>
      </c>
      <c r="CS10" s="4">
        <v>0</v>
      </c>
      <c r="CT10" s="4">
        <v>0</v>
      </c>
      <c r="CU10" s="4">
        <v>0</v>
      </c>
      <c r="CV10" s="5" t="str">
        <f t="shared" si="4"/>
        <v>"PROWLER-8" : {
"Capacities":"Amélioration de caractéristiques, Traversée des terrains",
"Spells":5,
"Locations": {
"1":4,
"2":3,
"3":0,
"4":0,
"5":0}
},</v>
      </c>
      <c r="CW10" s="189">
        <v>3</v>
      </c>
      <c r="CX10" s="4" t="s">
        <v>1260</v>
      </c>
      <c r="CY10" s="33" t="s">
        <v>249</v>
      </c>
      <c r="CZ10" s="188" t="str">
        <f t="shared" si="5"/>
        <v>"WILY-8" : {
"Capacities":"Amélioration de caractéristiques",
"BonusAttack": "4d6"
},</v>
      </c>
      <c r="DA10" s="4">
        <v>3</v>
      </c>
      <c r="DB10" s="33" t="s">
        <v>249</v>
      </c>
      <c r="DC10" s="4">
        <v>3</v>
      </c>
      <c r="DD10" s="4">
        <v>9</v>
      </c>
      <c r="DE10" s="4">
        <v>2</v>
      </c>
      <c r="DF10" s="4">
        <v>4</v>
      </c>
      <c r="DG10" s="4">
        <v>4</v>
      </c>
      <c r="DH10" s="170" t="str">
        <f t="shared" si="11"/>
        <v>"WIZARD-8" : {
"Capacities":"Amélioration de caractéristiques",
"MinorSpells": 3,
"Spells": 9,
"Locations": {"4":2},
"Invocations": 4
},</v>
      </c>
    </row>
    <row r="11" spans="1:112" ht="267.75">
      <c r="A11" s="179">
        <v>9</v>
      </c>
      <c r="B11" s="5">
        <v>4</v>
      </c>
      <c r="C11" s="36" t="s">
        <v>1177</v>
      </c>
      <c r="D11" s="5">
        <v>4</v>
      </c>
      <c r="E11" s="5">
        <v>3</v>
      </c>
      <c r="F11" s="198" t="str">
        <f t="shared" si="6"/>
        <v>"BARBARIAN-9": {
"Capacities": "Critique brutal (1 dé)",
"Specials": 4,
"Damages": 3
},</v>
      </c>
      <c r="G11" s="187">
        <v>4</v>
      </c>
      <c r="H11" s="36" t="s">
        <v>1189</v>
      </c>
      <c r="I11" s="5">
        <v>3</v>
      </c>
      <c r="J11" s="5">
        <v>12</v>
      </c>
      <c r="K11" s="36">
        <v>4</v>
      </c>
      <c r="L11" s="36">
        <v>3</v>
      </c>
      <c r="M11" s="36">
        <v>3</v>
      </c>
      <c r="N11" s="36">
        <v>3</v>
      </c>
      <c r="O11" s="36">
        <v>1</v>
      </c>
      <c r="P11" s="36">
        <v>0</v>
      </c>
      <c r="Q11" s="36">
        <v>0</v>
      </c>
      <c r="R11" s="36">
        <v>0</v>
      </c>
      <c r="S11" s="36">
        <v>0</v>
      </c>
      <c r="T11" s="188" t="str">
        <f t="shared" si="0"/>
        <v>"BARD-9" : {
"Capacities":"Chant de repos (d8)",
"MinorSpells": 3,
"Spells": 12,
"Locations": {
"1":4,
"2":3,
"3":3,
"4":3,
"5":1,
"6":0,
"7":0,
"8":0,
"9":0}
},</v>
      </c>
      <c r="U11" s="135">
        <v>4</v>
      </c>
      <c r="V11" s="125" t="s">
        <v>50</v>
      </c>
      <c r="W11" s="135">
        <v>4</v>
      </c>
      <c r="X11" s="125">
        <v>4</v>
      </c>
      <c r="Y11" s="125">
        <v>3</v>
      </c>
      <c r="Z11" s="125">
        <v>3</v>
      </c>
      <c r="AA11" s="125">
        <v>3</v>
      </c>
      <c r="AB11" s="125">
        <v>1</v>
      </c>
      <c r="AC11" s="125">
        <v>0</v>
      </c>
      <c r="AD11" s="125">
        <v>0</v>
      </c>
      <c r="AE11" s="125">
        <v>0</v>
      </c>
      <c r="AF11" s="125">
        <v>0</v>
      </c>
      <c r="AG11" s="125" t="str">
        <f t="shared" si="1"/>
        <v>"CLERK-9" : {
"Capacities":"-",
"MinorSpells": 4,
"Locations": {
"1":4,
"2":3,
"3":3,
"4":3,
"5":1,
"6":0,
"7":0,
"8":0,
"9":0}
},</v>
      </c>
      <c r="AH11" s="187">
        <v>4</v>
      </c>
      <c r="AI11" s="36" t="s">
        <v>50</v>
      </c>
      <c r="AJ11" s="5">
        <v>3</v>
      </c>
      <c r="AK11" s="36">
        <v>4</v>
      </c>
      <c r="AL11" s="36">
        <v>3</v>
      </c>
      <c r="AM11" s="36">
        <v>3</v>
      </c>
      <c r="AN11" s="36">
        <v>3</v>
      </c>
      <c r="AO11" s="36">
        <v>1</v>
      </c>
      <c r="AP11" s="36">
        <v>0</v>
      </c>
      <c r="AQ11" s="36">
        <v>0</v>
      </c>
      <c r="AR11" s="36">
        <v>0</v>
      </c>
      <c r="AS11" s="36">
        <v>0</v>
      </c>
      <c r="AT11" s="188" t="str">
        <f t="shared" si="2"/>
        <v>"DRUID-9" : {
"Capacities":"-",
"MinorSpells": 3,
"Locations": {
"1":4,
"2":3,
"3":3,
"4":3,
"5":1,
"6":0,
"7":0,
"8":0,
"9":0}
},</v>
      </c>
      <c r="AU11" s="5">
        <v>4</v>
      </c>
      <c r="AV11" s="5">
        <v>9</v>
      </c>
      <c r="AW11" s="36" t="s">
        <v>50</v>
      </c>
      <c r="AX11" s="5">
        <v>5</v>
      </c>
      <c r="AY11" s="5">
        <v>10</v>
      </c>
      <c r="AZ11" s="36">
        <v>4</v>
      </c>
      <c r="BA11" s="36">
        <v>3</v>
      </c>
      <c r="BB11" s="36">
        <v>3</v>
      </c>
      <c r="BC11" s="36">
        <v>3</v>
      </c>
      <c r="BD11" s="36">
        <v>1</v>
      </c>
      <c r="BE11" s="36">
        <v>0</v>
      </c>
      <c r="BF11" s="36">
        <v>0</v>
      </c>
      <c r="BG11" s="36">
        <v>0</v>
      </c>
      <c r="BH11" s="36">
        <v>0</v>
      </c>
      <c r="BI11" s="36" t="str">
        <f t="shared" si="7"/>
        <v>"SORCERER-9" : {
"Capacities":"-",
"MinorSpells": 5,
"Spells": 10,
"Specials": 9,
"Locations": {
"1":4,
"2":3,
"3":3,
"4":3,
"5":1,
"6":0,
"7":0,
"8":0,
"9":0}
},</v>
      </c>
      <c r="BJ11" s="187">
        <v>4</v>
      </c>
      <c r="BK11" s="36" t="s">
        <v>1224</v>
      </c>
      <c r="BL11" s="188" t="str">
        <f>""""&amp;$BJ$1&amp;"-"&amp;$A11&amp;""" : {
""Capacities"":"""&amp;BK11&amp;"""
},"</f>
        <v>"WARRIOR-9" : {
"Capacities":"Indomptable (1)"
},</v>
      </c>
      <c r="BM11" s="5">
        <v>4</v>
      </c>
      <c r="BN11" s="36" t="s">
        <v>50</v>
      </c>
      <c r="BO11" s="5">
        <v>4</v>
      </c>
      <c r="BP11" s="5">
        <v>4</v>
      </c>
      <c r="BQ11" s="5">
        <v>3</v>
      </c>
      <c r="BR11" s="5">
        <v>3</v>
      </c>
      <c r="BS11" s="5">
        <v>3</v>
      </c>
      <c r="BT11" s="5">
        <v>1</v>
      </c>
      <c r="BU11" s="5">
        <v>0</v>
      </c>
      <c r="BV11" s="5">
        <v>0</v>
      </c>
      <c r="BW11" s="5">
        <v>0</v>
      </c>
      <c r="BX11" s="5">
        <v>0</v>
      </c>
      <c r="BY11" s="5" t="str">
        <f t="shared" si="9"/>
        <v>"MAGICIAN-9" : {
"Capacities":"-",
"MinorSpells": 4,
"Locations": {
"1":4,
"2":3,
"3":3,
"4":3,
"5":1,
"6":0,
"7":0,
"8":0,
"9":0}
},</v>
      </c>
      <c r="BZ11" s="195">
        <v>4</v>
      </c>
      <c r="CA11" s="168" t="s">
        <v>244</v>
      </c>
      <c r="CB11" s="168">
        <v>9</v>
      </c>
      <c r="CC11" s="169" t="s">
        <v>246</v>
      </c>
      <c r="CD11" s="200" t="s">
        <v>250</v>
      </c>
      <c r="CE11" s="184" t="str">
        <f t="shared" si="10"/>
        <v>"MONK-9" : {
"Capacities":"Déplacement sans armure amélioré",
"Specials": 9,
"BonusAttack": "1d6",
"ArmourlessSpeed": "+ 4,50 m"
},</v>
      </c>
      <c r="CF11" s="187">
        <v>4</v>
      </c>
      <c r="CG11" s="36" t="s">
        <v>50</v>
      </c>
      <c r="CH11" s="5">
        <v>4</v>
      </c>
      <c r="CI11" s="5">
        <v>3</v>
      </c>
      <c r="CJ11" s="5">
        <v>2</v>
      </c>
      <c r="CK11" s="5">
        <v>0</v>
      </c>
      <c r="CL11" s="5">
        <v>0</v>
      </c>
      <c r="CM11" s="191" t="str">
        <f t="shared" si="3"/>
        <v>"PALADIN-9" : {
"Capacities":"-",
"Locations": {
"1":4,
"2":3,
"3":2,
"4":0,
"5":0}
},</v>
      </c>
      <c r="CN11" s="5">
        <v>4</v>
      </c>
      <c r="CO11" s="36" t="s">
        <v>50</v>
      </c>
      <c r="CP11" s="5">
        <v>6</v>
      </c>
      <c r="CQ11" s="5">
        <v>4</v>
      </c>
      <c r="CR11" s="5">
        <v>3</v>
      </c>
      <c r="CS11" s="5">
        <v>2</v>
      </c>
      <c r="CT11" s="5">
        <v>0</v>
      </c>
      <c r="CU11" s="5">
        <v>0</v>
      </c>
      <c r="CV11" s="5" t="str">
        <f t="shared" si="4"/>
        <v>"PROWLER-9" : {
"Capacities":"-",
"Spells":6,
"Locations": {
"1":4,
"2":3,
"3":2,
"4":0,
"5":0}
},</v>
      </c>
      <c r="CW11" s="187">
        <v>4</v>
      </c>
      <c r="CX11" s="5" t="s">
        <v>1261</v>
      </c>
      <c r="CY11" s="36" t="s">
        <v>1262</v>
      </c>
      <c r="CZ11" s="188" t="str">
        <f t="shared" si="5"/>
        <v>"WILY-9" : {
"Capacities":"Capacité de l'archétype de roublard",
"BonusAttack": "5d6"
},</v>
      </c>
      <c r="DA11" s="5">
        <v>4</v>
      </c>
      <c r="DB11" s="36" t="s">
        <v>50</v>
      </c>
      <c r="DC11" s="5">
        <v>3</v>
      </c>
      <c r="DD11" s="5">
        <v>10</v>
      </c>
      <c r="DE11" s="5">
        <v>2</v>
      </c>
      <c r="DF11" s="5">
        <v>5</v>
      </c>
      <c r="DG11" s="5">
        <v>5</v>
      </c>
      <c r="DH11" s="170" t="str">
        <f t="shared" si="11"/>
        <v>"WIZARD-9" : {
"Capacities":"-",
"MinorSpells": 3,
"Spells": 10,
"Locations": {"5":2},
"Invocations": 5
},</v>
      </c>
    </row>
    <row r="12" spans="1:112" ht="306">
      <c r="A12" s="180">
        <v>10</v>
      </c>
      <c r="B12" s="4">
        <v>4</v>
      </c>
      <c r="C12" s="33" t="s">
        <v>1175</v>
      </c>
      <c r="D12" s="4">
        <v>4</v>
      </c>
      <c r="E12" s="4">
        <v>3</v>
      </c>
      <c r="F12" s="198" t="str">
        <f t="shared" si="6"/>
        <v>"BARBARIAN-10": {
"Capacities": "Capacité de voie",
"Specials": 4,
"Damages": 3
},</v>
      </c>
      <c r="G12" s="189">
        <v>4</v>
      </c>
      <c r="H12" s="33" t="s">
        <v>1190</v>
      </c>
      <c r="I12" s="4">
        <v>4</v>
      </c>
      <c r="J12" s="4">
        <v>14</v>
      </c>
      <c r="K12" s="33">
        <v>4</v>
      </c>
      <c r="L12" s="33">
        <v>3</v>
      </c>
      <c r="M12" s="33">
        <v>3</v>
      </c>
      <c r="N12" s="33">
        <v>3</v>
      </c>
      <c r="O12" s="33">
        <v>2</v>
      </c>
      <c r="P12" s="33">
        <v>0</v>
      </c>
      <c r="Q12" s="33">
        <v>0</v>
      </c>
      <c r="R12" s="33">
        <v>0</v>
      </c>
      <c r="S12" s="33">
        <v>0</v>
      </c>
      <c r="T12" s="188" t="str">
        <f t="shared" si="0"/>
        <v>"BARD-10" : {
"Capacities":"Inspiration bardique (d10), Expertise, Secrets magiques",
"MinorSpells": 4,
"Spells": 14,
"Locations": {
"1":4,
"2":3,
"3":3,
"4":3,
"5":2,
"6":0,
"7":0,
"8":0,
"9":0}
},</v>
      </c>
      <c r="U12" s="136">
        <v>4</v>
      </c>
      <c r="V12" s="123" t="s">
        <v>1201</v>
      </c>
      <c r="W12" s="136">
        <v>5</v>
      </c>
      <c r="X12" s="123">
        <v>4</v>
      </c>
      <c r="Y12" s="123">
        <v>3</v>
      </c>
      <c r="Z12" s="123">
        <v>3</v>
      </c>
      <c r="AA12" s="123">
        <v>3</v>
      </c>
      <c r="AB12" s="123">
        <v>2</v>
      </c>
      <c r="AC12" s="123">
        <v>0</v>
      </c>
      <c r="AD12" s="123">
        <v>0</v>
      </c>
      <c r="AE12" s="123">
        <v>0</v>
      </c>
      <c r="AF12" s="123">
        <v>0</v>
      </c>
      <c r="AG12" s="125" t="str">
        <f t="shared" si="1"/>
        <v>"CLERK-10" : {
"Capacities":"Intervention divine",
"MinorSpells": 5,
"Locations": {
"1":4,
"2":3,
"3":3,
"4":3,
"5":2,
"6":0,
"7":0,
"8":0,
"9":0}
},</v>
      </c>
      <c r="AH12" s="189">
        <v>4</v>
      </c>
      <c r="AI12" s="33" t="s">
        <v>1210</v>
      </c>
      <c r="AJ12" s="4">
        <v>4</v>
      </c>
      <c r="AK12" s="33">
        <v>4</v>
      </c>
      <c r="AL12" s="33">
        <v>3</v>
      </c>
      <c r="AM12" s="33">
        <v>3</v>
      </c>
      <c r="AN12" s="33">
        <v>3</v>
      </c>
      <c r="AO12" s="33">
        <v>2</v>
      </c>
      <c r="AP12" s="33">
        <v>0</v>
      </c>
      <c r="AQ12" s="33">
        <v>0</v>
      </c>
      <c r="AR12" s="33">
        <v>0</v>
      </c>
      <c r="AS12" s="33">
        <v>0</v>
      </c>
      <c r="AT12" s="188" t="str">
        <f t="shared" si="2"/>
        <v>"DRUID-10" : {
"Capacities":"Capacité de cercle druidique",
"MinorSpells": 4,
"Locations": {
"1":4,
"2":3,
"3":3,
"4":3,
"5":2,
"6":0,
"7":0,
"8":0,
"9":0}
},</v>
      </c>
      <c r="AU12" s="4">
        <v>4</v>
      </c>
      <c r="AV12" s="4">
        <v>10</v>
      </c>
      <c r="AW12" s="33" t="s">
        <v>1215</v>
      </c>
      <c r="AX12" s="4">
        <v>6</v>
      </c>
      <c r="AY12" s="4">
        <v>11</v>
      </c>
      <c r="AZ12" s="33">
        <v>4</v>
      </c>
      <c r="BA12" s="33">
        <v>3</v>
      </c>
      <c r="BB12" s="33">
        <v>3</v>
      </c>
      <c r="BC12" s="33">
        <v>3</v>
      </c>
      <c r="BD12" s="33">
        <v>2</v>
      </c>
      <c r="BE12" s="33">
        <v>0</v>
      </c>
      <c r="BF12" s="33">
        <v>0</v>
      </c>
      <c r="BG12" s="33">
        <v>0</v>
      </c>
      <c r="BH12" s="33">
        <v>0</v>
      </c>
      <c r="BI12" s="36" t="str">
        <f t="shared" si="7"/>
        <v>"SORCERER-10" : {
"Capacities":"Métamagie",
"MinorSpells": 6,
"Spells": 11,
"Specials": 10,
"Locations": {
"1":4,
"2":3,
"3":3,
"4":3,
"5":2,
"6":0,
"7":0,
"8":0,
"9":0}
},</v>
      </c>
      <c r="BJ12" s="189">
        <v>4</v>
      </c>
      <c r="BK12" s="33" t="s">
        <v>1223</v>
      </c>
      <c r="BL12" s="188" t="str">
        <f t="shared" si="8"/>
        <v>"WARRIOR-10" : {
"Capacities":"Capacité de l'archétype martial"
},</v>
      </c>
      <c r="BM12" s="4">
        <v>4</v>
      </c>
      <c r="BN12" s="33" t="s">
        <v>1231</v>
      </c>
      <c r="BO12" s="4">
        <v>5</v>
      </c>
      <c r="BP12" s="4">
        <v>4</v>
      </c>
      <c r="BQ12" s="4">
        <v>3</v>
      </c>
      <c r="BR12" s="4">
        <v>3</v>
      </c>
      <c r="BS12" s="4">
        <v>3</v>
      </c>
      <c r="BT12" s="4">
        <v>2</v>
      </c>
      <c r="BU12" s="4">
        <v>0</v>
      </c>
      <c r="BV12" s="4">
        <v>0</v>
      </c>
      <c r="BW12" s="4">
        <v>0</v>
      </c>
      <c r="BX12" s="4">
        <v>0</v>
      </c>
      <c r="BY12" s="5" t="str">
        <f t="shared" si="9"/>
        <v>"MAGICIAN-10" : {
"Capacities":"Capacité de la tradition arcanique",
"MinorSpells": 5,
"Locations": {
"1":4,
"2":3,
"3":3,
"4":3,
"5":2,
"6":0,
"7":0,
"8":0,
"9":0}
},</v>
      </c>
      <c r="BZ12" s="196">
        <v>4</v>
      </c>
      <c r="CA12" s="171" t="s">
        <v>244</v>
      </c>
      <c r="CB12" s="171">
        <v>10</v>
      </c>
      <c r="CC12" s="172" t="s">
        <v>251</v>
      </c>
      <c r="CD12" s="201" t="s">
        <v>252</v>
      </c>
      <c r="CE12" s="184" t="str">
        <f t="shared" si="10"/>
        <v>"MONK-10" : {
"Capacities":"Pureté du corps",
"Specials": 10,
"BonusAttack": "1d6",
"ArmourlessSpeed": "+ 6 m"
},</v>
      </c>
      <c r="CF12" s="189">
        <v>4</v>
      </c>
      <c r="CG12" s="33" t="s">
        <v>1239</v>
      </c>
      <c r="CH12" s="4">
        <v>4</v>
      </c>
      <c r="CI12" s="4">
        <v>3</v>
      </c>
      <c r="CJ12" s="4">
        <v>2</v>
      </c>
      <c r="CK12" s="4">
        <v>0</v>
      </c>
      <c r="CL12" s="4">
        <v>0</v>
      </c>
      <c r="CM12" s="191" t="str">
        <f t="shared" si="3"/>
        <v>"PALADIN-10" : {
"Capacities":"Aura de courage",
"Locations": {
"1":4,
"2":3,
"3":2,
"4":0,
"5":0}
},</v>
      </c>
      <c r="CN12" s="4">
        <v>4</v>
      </c>
      <c r="CO12" s="33" t="s">
        <v>1249</v>
      </c>
      <c r="CP12" s="4">
        <v>6</v>
      </c>
      <c r="CQ12" s="4">
        <v>4</v>
      </c>
      <c r="CR12" s="4">
        <v>3</v>
      </c>
      <c r="CS12" s="4">
        <v>2</v>
      </c>
      <c r="CT12" s="4">
        <v>0</v>
      </c>
      <c r="CU12" s="4">
        <v>0</v>
      </c>
      <c r="CV12" s="5" t="str">
        <f t="shared" si="4"/>
        <v>"PROWLER-10" : {
"Capacities":"Amélioration de l'Explorateur-né, Camouflage naturel",
"Spells":6,
"Locations": {
"1":4,
"2":3,
"3":2,
"4":0,
"5":0}
},</v>
      </c>
      <c r="CW12" s="189">
        <v>4</v>
      </c>
      <c r="CX12" s="4" t="s">
        <v>1261</v>
      </c>
      <c r="CY12" s="33" t="s">
        <v>249</v>
      </c>
      <c r="CZ12" s="188" t="str">
        <f t="shared" si="5"/>
        <v>"WILY-10" : {
"Capacities":"Amélioration de caractéristiques",
"BonusAttack": "5d6"
},</v>
      </c>
      <c r="DA12" s="4">
        <v>4</v>
      </c>
      <c r="DB12" s="33" t="s">
        <v>1277</v>
      </c>
      <c r="DC12" s="4">
        <v>4</v>
      </c>
      <c r="DD12" s="4">
        <v>10</v>
      </c>
      <c r="DE12" s="4">
        <v>2</v>
      </c>
      <c r="DF12" s="4">
        <v>5</v>
      </c>
      <c r="DG12" s="4">
        <v>5</v>
      </c>
      <c r="DH12" s="170" t="str">
        <f t="shared" si="11"/>
        <v>"WIZARD-10" : {
"Capacities":"Capacité de patron d'Outremonde",
"MinorSpells": 4,
"Spells": 10,
"Locations": {"5":2},
"Invocations": 5
},</v>
      </c>
    </row>
    <row r="13" spans="1:112" ht="267.75">
      <c r="A13" s="179">
        <v>11</v>
      </c>
      <c r="B13" s="5">
        <v>4</v>
      </c>
      <c r="C13" s="36" t="s">
        <v>1178</v>
      </c>
      <c r="D13" s="5">
        <v>4</v>
      </c>
      <c r="E13" s="5">
        <v>3</v>
      </c>
      <c r="F13" s="198" t="str">
        <f t="shared" si="6"/>
        <v>"BARBARIAN-11": {
"Capacities": "Rage implacable",
"Specials": 4,
"Damages": 3
},</v>
      </c>
      <c r="G13" s="187">
        <v>4</v>
      </c>
      <c r="H13" s="36" t="s">
        <v>50</v>
      </c>
      <c r="I13" s="5">
        <v>4</v>
      </c>
      <c r="J13" s="5">
        <v>15</v>
      </c>
      <c r="K13" s="36">
        <v>4</v>
      </c>
      <c r="L13" s="36">
        <v>3</v>
      </c>
      <c r="M13" s="36">
        <v>3</v>
      </c>
      <c r="N13" s="36">
        <v>3</v>
      </c>
      <c r="O13" s="36">
        <v>2</v>
      </c>
      <c r="P13" s="36">
        <v>1</v>
      </c>
      <c r="Q13" s="36">
        <v>0</v>
      </c>
      <c r="R13" s="36">
        <v>0</v>
      </c>
      <c r="S13" s="36">
        <v>0</v>
      </c>
      <c r="T13" s="188" t="str">
        <f t="shared" si="0"/>
        <v>"BARD-11" : {
"Capacities":"-",
"MinorSpells": 4,
"Spells": 15,
"Locations": {
"1":4,
"2":3,
"3":3,
"4":3,
"5":2,
"6":1,
"7":0,
"8":0,
"9":0}
},</v>
      </c>
      <c r="U13" s="135">
        <v>4</v>
      </c>
      <c r="V13" s="125" t="s">
        <v>1202</v>
      </c>
      <c r="W13" s="135">
        <v>5</v>
      </c>
      <c r="X13" s="125">
        <v>4</v>
      </c>
      <c r="Y13" s="125">
        <v>3</v>
      </c>
      <c r="Z13" s="125">
        <v>3</v>
      </c>
      <c r="AA13" s="125">
        <v>3</v>
      </c>
      <c r="AB13" s="125">
        <v>2</v>
      </c>
      <c r="AC13" s="125">
        <v>1</v>
      </c>
      <c r="AD13" s="125">
        <v>0</v>
      </c>
      <c r="AE13" s="125">
        <v>0</v>
      </c>
      <c r="AF13" s="125">
        <v>0</v>
      </c>
      <c r="AG13" s="125" t="str">
        <f t="shared" si="1"/>
        <v>"CLERK-11" : {
"Capacities":"Destruction des morts-vivants (FP 2)",
"MinorSpells": 5,
"Locations": {
"1":4,
"2":3,
"3":3,
"4":3,
"5":2,
"6":1,
"7":0,
"8":0,
"9":0}
},</v>
      </c>
      <c r="AH13" s="187">
        <v>4</v>
      </c>
      <c r="AI13" s="36" t="s">
        <v>50</v>
      </c>
      <c r="AJ13" s="5">
        <v>4</v>
      </c>
      <c r="AK13" s="36">
        <v>4</v>
      </c>
      <c r="AL13" s="36">
        <v>3</v>
      </c>
      <c r="AM13" s="36">
        <v>3</v>
      </c>
      <c r="AN13" s="36">
        <v>3</v>
      </c>
      <c r="AO13" s="36">
        <v>2</v>
      </c>
      <c r="AP13" s="36">
        <v>1</v>
      </c>
      <c r="AQ13" s="36">
        <v>0</v>
      </c>
      <c r="AR13" s="36">
        <v>0</v>
      </c>
      <c r="AS13" s="36">
        <v>0</v>
      </c>
      <c r="AT13" s="188" t="str">
        <f t="shared" si="2"/>
        <v>"DRUID-11" : {
"Capacities":"-",
"MinorSpells": 4,
"Locations": {
"1":4,
"2":3,
"3":3,
"4":3,
"5":2,
"6":1,
"7":0,
"8":0,
"9":0}
},</v>
      </c>
      <c r="AU13" s="5">
        <v>4</v>
      </c>
      <c r="AV13" s="5">
        <v>11</v>
      </c>
      <c r="AW13" s="36" t="s">
        <v>50</v>
      </c>
      <c r="AX13" s="5">
        <v>6</v>
      </c>
      <c r="AY13" s="5">
        <v>12</v>
      </c>
      <c r="AZ13" s="36">
        <v>4</v>
      </c>
      <c r="BA13" s="36">
        <v>3</v>
      </c>
      <c r="BB13" s="36">
        <v>3</v>
      </c>
      <c r="BC13" s="36">
        <v>3</v>
      </c>
      <c r="BD13" s="36">
        <v>2</v>
      </c>
      <c r="BE13" s="36">
        <v>1</v>
      </c>
      <c r="BF13" s="36">
        <v>0</v>
      </c>
      <c r="BG13" s="36">
        <v>0</v>
      </c>
      <c r="BH13" s="36">
        <v>0</v>
      </c>
      <c r="BI13" s="36" t="str">
        <f t="shared" si="7"/>
        <v>"SORCERER-11" : {
"Capacities":"-",
"MinorSpells": 6,
"Spells": 12,
"Specials": 11,
"Locations": {
"1":4,
"2":3,
"3":3,
"4":3,
"5":2,
"6":1,
"7":0,
"8":0,
"9":0}
},</v>
      </c>
      <c r="BJ13" s="187">
        <v>4</v>
      </c>
      <c r="BK13" s="36" t="s">
        <v>1225</v>
      </c>
      <c r="BL13" s="188" t="str">
        <f>""""&amp;$BJ$1&amp;"-"&amp;$A13&amp;""" : {
""Capacities"":"""&amp;BK13&amp;"""
},"</f>
        <v>"WARRIOR-11" : {
"Capacities":"Attaque supplémentaire (2)"
},</v>
      </c>
      <c r="BM13" s="5">
        <v>4</v>
      </c>
      <c r="BN13" s="36" t="s">
        <v>50</v>
      </c>
      <c r="BO13" s="5">
        <v>5</v>
      </c>
      <c r="BP13" s="5">
        <v>4</v>
      </c>
      <c r="BQ13" s="5">
        <v>3</v>
      </c>
      <c r="BR13" s="5">
        <v>3</v>
      </c>
      <c r="BS13" s="5">
        <v>3</v>
      </c>
      <c r="BT13" s="5">
        <v>2</v>
      </c>
      <c r="BU13" s="5">
        <v>1</v>
      </c>
      <c r="BV13" s="5">
        <v>0</v>
      </c>
      <c r="BW13" s="5">
        <v>0</v>
      </c>
      <c r="BX13" s="5">
        <v>0</v>
      </c>
      <c r="BY13" s="5" t="str">
        <f t="shared" si="9"/>
        <v>"MAGICIAN-11" : {
"Capacities":"-",
"MinorSpells": 5,
"Locations": {
"1":4,
"2":3,
"3":3,
"4":3,
"5":2,
"6":1,
"7":0,
"8":0,
"9":0}
},</v>
      </c>
      <c r="BZ13" s="195">
        <v>4</v>
      </c>
      <c r="CA13" s="168" t="s">
        <v>253</v>
      </c>
      <c r="CB13" s="168">
        <v>11</v>
      </c>
      <c r="CC13" s="169" t="s">
        <v>251</v>
      </c>
      <c r="CD13" s="200" t="s">
        <v>254</v>
      </c>
      <c r="CE13" s="184" t="str">
        <f t="shared" si="10"/>
        <v>"MONK-11" : {
"Capacities":"Capacité de la tradition monastique",
"Specials": 11,
"BonusAttack": "1d8",
"ArmourlessSpeed": "+ 6 m"
},</v>
      </c>
      <c r="CF13" s="187">
        <v>4</v>
      </c>
      <c r="CG13" s="36" t="s">
        <v>1240</v>
      </c>
      <c r="CH13" s="5">
        <v>4</v>
      </c>
      <c r="CI13" s="5">
        <v>3</v>
      </c>
      <c r="CJ13" s="5">
        <v>3</v>
      </c>
      <c r="CK13" s="5">
        <v>0</v>
      </c>
      <c r="CL13" s="5">
        <v>0</v>
      </c>
      <c r="CM13" s="191" t="str">
        <f t="shared" si="3"/>
        <v>"PALADIN-11" : {
"Capacities":"Châtiment divin amélioré",
"Locations": {
"1":4,
"2":3,
"3":3,
"4":0,
"5":0}
},</v>
      </c>
      <c r="CN13" s="5">
        <v>4</v>
      </c>
      <c r="CO13" s="36" t="s">
        <v>1247</v>
      </c>
      <c r="CP13" s="5">
        <v>7</v>
      </c>
      <c r="CQ13" s="5">
        <v>4</v>
      </c>
      <c r="CR13" s="5">
        <v>3</v>
      </c>
      <c r="CS13" s="5">
        <v>3</v>
      </c>
      <c r="CT13" s="5">
        <v>0</v>
      </c>
      <c r="CU13" s="5">
        <v>0</v>
      </c>
      <c r="CV13" s="5" t="str">
        <f t="shared" si="4"/>
        <v>"PROWLER-11" : {
"Capacities":"Capacité de l'archétype de rôdeur",
"Spells":7,
"Locations": {
"1":4,
"2":3,
"3":3,
"4":0,
"5":0}
},</v>
      </c>
      <c r="CW13" s="187">
        <v>4</v>
      </c>
      <c r="CX13" s="5" t="s">
        <v>1263</v>
      </c>
      <c r="CY13" s="36" t="s">
        <v>1264</v>
      </c>
      <c r="CZ13" s="188" t="str">
        <f t="shared" si="5"/>
        <v>"WILY-11" : {
"Capacities":"Talent",
"BonusAttack": "6d6"
},</v>
      </c>
      <c r="DA13" s="5">
        <v>4</v>
      </c>
      <c r="DB13" s="36" t="s">
        <v>1278</v>
      </c>
      <c r="DC13" s="5">
        <v>4</v>
      </c>
      <c r="DD13" s="5">
        <v>11</v>
      </c>
      <c r="DE13" s="5">
        <v>3</v>
      </c>
      <c r="DF13" s="5">
        <v>5</v>
      </c>
      <c r="DG13" s="5">
        <v>5</v>
      </c>
      <c r="DH13" s="170" t="str">
        <f t="shared" si="11"/>
        <v>"WIZARD-11" : {
"Capacities":"Arcanum mystique (niveau 6)",
"MinorSpells": 4,
"Spells": 11,
"Locations": {"5":3},
"Invocations": 5
},</v>
      </c>
    </row>
    <row r="14" spans="1:112" ht="306">
      <c r="A14" s="180">
        <v>12</v>
      </c>
      <c r="B14" s="4">
        <v>4</v>
      </c>
      <c r="C14" s="33" t="s">
        <v>249</v>
      </c>
      <c r="D14" s="4">
        <v>5</v>
      </c>
      <c r="E14" s="4">
        <v>3</v>
      </c>
      <c r="F14" s="198" t="str">
        <f t="shared" si="6"/>
        <v>"BARBARIAN-12": {
"Capacities": "Amélioration de caractéristiques",
"Specials": 5,
"Damages": 3
},</v>
      </c>
      <c r="G14" s="189">
        <v>4</v>
      </c>
      <c r="H14" s="33" t="s">
        <v>249</v>
      </c>
      <c r="I14" s="4">
        <v>4</v>
      </c>
      <c r="J14" s="4">
        <v>15</v>
      </c>
      <c r="K14" s="33">
        <v>4</v>
      </c>
      <c r="L14" s="33">
        <v>3</v>
      </c>
      <c r="M14" s="33">
        <v>3</v>
      </c>
      <c r="N14" s="33">
        <v>3</v>
      </c>
      <c r="O14" s="33">
        <v>2</v>
      </c>
      <c r="P14" s="33">
        <v>1</v>
      </c>
      <c r="Q14" s="33">
        <v>0</v>
      </c>
      <c r="R14" s="33">
        <v>0</v>
      </c>
      <c r="S14" s="33">
        <v>0</v>
      </c>
      <c r="T14" s="188" t="str">
        <f t="shared" si="0"/>
        <v>"BARD-12" : {
"Capacities":"Amélioration de caractéristiques",
"MinorSpells": 4,
"Spells": 15,
"Locations": {
"1":4,
"2":3,
"3":3,
"4":3,
"5":2,
"6":1,
"7":0,
"8":0,
"9":0}
},</v>
      </c>
      <c r="U14" s="136">
        <v>4</v>
      </c>
      <c r="V14" s="123" t="s">
        <v>249</v>
      </c>
      <c r="W14" s="136">
        <v>5</v>
      </c>
      <c r="X14" s="123">
        <v>4</v>
      </c>
      <c r="Y14" s="123">
        <v>3</v>
      </c>
      <c r="Z14" s="123">
        <v>3</v>
      </c>
      <c r="AA14" s="123">
        <v>3</v>
      </c>
      <c r="AB14" s="123">
        <v>2</v>
      </c>
      <c r="AC14" s="123">
        <v>1</v>
      </c>
      <c r="AD14" s="123">
        <v>0</v>
      </c>
      <c r="AE14" s="123">
        <v>0</v>
      </c>
      <c r="AF14" s="123">
        <v>0</v>
      </c>
      <c r="AG14" s="125" t="str">
        <f t="shared" si="1"/>
        <v>"CLERK-12" : {
"Capacities":"Amélioration de caractéristiques",
"MinorSpells": 5,
"Locations": {
"1":4,
"2":3,
"3":3,
"4":3,
"5":2,
"6":1,
"7":0,
"8":0,
"9":0}
},</v>
      </c>
      <c r="AH14" s="189">
        <v>4</v>
      </c>
      <c r="AI14" s="33" t="s">
        <v>249</v>
      </c>
      <c r="AJ14" s="4">
        <v>4</v>
      </c>
      <c r="AK14" s="33">
        <v>4</v>
      </c>
      <c r="AL14" s="33">
        <v>3</v>
      </c>
      <c r="AM14" s="33">
        <v>3</v>
      </c>
      <c r="AN14" s="33">
        <v>3</v>
      </c>
      <c r="AO14" s="33">
        <v>2</v>
      </c>
      <c r="AP14" s="33">
        <v>1</v>
      </c>
      <c r="AQ14" s="33">
        <v>0</v>
      </c>
      <c r="AR14" s="33">
        <v>0</v>
      </c>
      <c r="AS14" s="33">
        <v>0</v>
      </c>
      <c r="AT14" s="188" t="str">
        <f t="shared" si="2"/>
        <v>"DRUID-12" : {
"Capacities":"Amélioration de caractéristiques",
"MinorSpells": 4,
"Locations": {
"1":4,
"2":3,
"3":3,
"4":3,
"5":2,
"6":1,
"7":0,
"8":0,
"9":0}
},</v>
      </c>
      <c r="AU14" s="4">
        <v>4</v>
      </c>
      <c r="AV14" s="4">
        <v>12</v>
      </c>
      <c r="AW14" s="33" t="s">
        <v>249</v>
      </c>
      <c r="AX14" s="4">
        <v>6</v>
      </c>
      <c r="AY14" s="4">
        <v>12</v>
      </c>
      <c r="AZ14" s="33">
        <v>4</v>
      </c>
      <c r="BA14" s="33">
        <v>3</v>
      </c>
      <c r="BB14" s="33">
        <v>3</v>
      </c>
      <c r="BC14" s="33">
        <v>3</v>
      </c>
      <c r="BD14" s="33">
        <v>2</v>
      </c>
      <c r="BE14" s="33">
        <v>1</v>
      </c>
      <c r="BF14" s="33">
        <v>0</v>
      </c>
      <c r="BG14" s="33">
        <v>0</v>
      </c>
      <c r="BH14" s="33">
        <v>0</v>
      </c>
      <c r="BI14" s="36" t="str">
        <f t="shared" si="7"/>
        <v>"SORCERER-12" : {
"Capacities":"Amélioration de caractéristiques",
"MinorSpells": 6,
"Spells": 12,
"Specials": 12,
"Locations": {
"1":4,
"2":3,
"3":3,
"4":3,
"5":2,
"6":1,
"7":0,
"8":0,
"9":0}
},</v>
      </c>
      <c r="BJ14" s="189">
        <v>4</v>
      </c>
      <c r="BK14" s="33" t="s">
        <v>249</v>
      </c>
      <c r="BL14" s="188" t="str">
        <f t="shared" si="8"/>
        <v>"WARRIOR-12" : {
"Capacities":"Amélioration de caractéristiques"
},</v>
      </c>
      <c r="BM14" s="4">
        <v>4</v>
      </c>
      <c r="BN14" s="33" t="s">
        <v>249</v>
      </c>
      <c r="BO14" s="4">
        <v>5</v>
      </c>
      <c r="BP14" s="4">
        <v>4</v>
      </c>
      <c r="BQ14" s="4">
        <v>3</v>
      </c>
      <c r="BR14" s="4">
        <v>3</v>
      </c>
      <c r="BS14" s="4">
        <v>3</v>
      </c>
      <c r="BT14" s="4">
        <v>2</v>
      </c>
      <c r="BU14" s="4">
        <v>1</v>
      </c>
      <c r="BV14" s="4">
        <v>0</v>
      </c>
      <c r="BW14" s="4">
        <v>0</v>
      </c>
      <c r="BX14" s="4">
        <v>0</v>
      </c>
      <c r="BY14" s="5" t="str">
        <f t="shared" si="9"/>
        <v>"MAGICIAN-12" : {
"Capacities":"Amélioration de caractéristiques",
"MinorSpells": 5,
"Locations": {
"1":4,
"2":3,
"3":3,
"4":3,
"5":2,
"6":1,
"7":0,
"8":0,
"9":0}
},</v>
      </c>
      <c r="BZ14" s="196">
        <v>4</v>
      </c>
      <c r="CA14" s="171" t="s">
        <v>253</v>
      </c>
      <c r="CB14" s="171">
        <v>12</v>
      </c>
      <c r="CC14" s="172" t="s">
        <v>251</v>
      </c>
      <c r="CD14" s="201" t="s">
        <v>249</v>
      </c>
      <c r="CE14" s="184" t="str">
        <f t="shared" si="10"/>
        <v>"MONK-12" : {
"Capacities":"Amélioration de caractéristiques",
"Specials": 12,
"BonusAttack": "1d8",
"ArmourlessSpeed": "+ 6 m"
},</v>
      </c>
      <c r="CF14" s="189">
        <v>4</v>
      </c>
      <c r="CG14" s="33" t="s">
        <v>249</v>
      </c>
      <c r="CH14" s="4">
        <v>4</v>
      </c>
      <c r="CI14" s="4">
        <v>3</v>
      </c>
      <c r="CJ14" s="4">
        <v>3</v>
      </c>
      <c r="CK14" s="4">
        <v>0</v>
      </c>
      <c r="CL14" s="4">
        <v>0</v>
      </c>
      <c r="CM14" s="191" t="str">
        <f t="shared" si="3"/>
        <v>"PALADIN-12" : {
"Capacities":"Amélioration de caractéristiques",
"Locations": {
"1":4,
"2":3,
"3":3,
"4":0,
"5":0}
},</v>
      </c>
      <c r="CN14" s="4">
        <v>4</v>
      </c>
      <c r="CO14" s="33" t="s">
        <v>249</v>
      </c>
      <c r="CP14" s="4">
        <v>7</v>
      </c>
      <c r="CQ14" s="4">
        <v>4</v>
      </c>
      <c r="CR14" s="4">
        <v>3</v>
      </c>
      <c r="CS14" s="4">
        <v>3</v>
      </c>
      <c r="CT14" s="4">
        <v>0</v>
      </c>
      <c r="CU14" s="4">
        <v>0</v>
      </c>
      <c r="CV14" s="5" t="str">
        <f t="shared" si="4"/>
        <v>"PROWLER-12" : {
"Capacities":"Amélioration de caractéristiques",
"Spells":7,
"Locations": {
"1":4,
"2":3,
"3":3,
"4":0,
"5":0}
},</v>
      </c>
      <c r="CW14" s="189">
        <v>4</v>
      </c>
      <c r="CX14" s="4" t="s">
        <v>1263</v>
      </c>
      <c r="CY14" s="33" t="s">
        <v>249</v>
      </c>
      <c r="CZ14" s="188" t="str">
        <f t="shared" si="5"/>
        <v>"WILY-12" : {
"Capacities":"Amélioration de caractéristiques",
"BonusAttack": "6d6"
},</v>
      </c>
      <c r="DA14" s="4">
        <v>4</v>
      </c>
      <c r="DB14" s="33" t="s">
        <v>249</v>
      </c>
      <c r="DC14" s="4">
        <v>4</v>
      </c>
      <c r="DD14" s="4">
        <v>11</v>
      </c>
      <c r="DE14" s="4">
        <v>3</v>
      </c>
      <c r="DF14" s="4">
        <v>5</v>
      </c>
      <c r="DG14" s="4">
        <v>6</v>
      </c>
      <c r="DH14" s="170" t="str">
        <f t="shared" si="11"/>
        <v>"WIZARD-12" : {
"Capacities":"Amélioration de caractéristiques",
"MinorSpells": 4,
"Spells": 11,
"Locations": {"5":3},
"Invocations": 6
},</v>
      </c>
    </row>
    <row r="15" spans="1:112" ht="267.75">
      <c r="A15" s="179">
        <v>13</v>
      </c>
      <c r="B15" s="5">
        <v>5</v>
      </c>
      <c r="C15" s="36" t="s">
        <v>1179</v>
      </c>
      <c r="D15" s="5">
        <v>5</v>
      </c>
      <c r="E15" s="5">
        <v>3</v>
      </c>
      <c r="F15" s="198" t="str">
        <f t="shared" si="6"/>
        <v>"BARBARIAN-13": {
"Capacities": "Critique brutal (2 dés)",
"Specials": 5,
"Damages": 3
},</v>
      </c>
      <c r="G15" s="187">
        <v>5</v>
      </c>
      <c r="H15" s="36" t="s">
        <v>1191</v>
      </c>
      <c r="I15" s="5">
        <v>4</v>
      </c>
      <c r="J15" s="5">
        <v>16</v>
      </c>
      <c r="K15" s="36">
        <v>4</v>
      </c>
      <c r="L15" s="36">
        <v>3</v>
      </c>
      <c r="M15" s="36">
        <v>3</v>
      </c>
      <c r="N15" s="36">
        <v>3</v>
      </c>
      <c r="O15" s="36">
        <v>2</v>
      </c>
      <c r="P15" s="36">
        <v>1</v>
      </c>
      <c r="Q15" s="36">
        <v>1</v>
      </c>
      <c r="R15" s="36">
        <v>0</v>
      </c>
      <c r="S15" s="36">
        <v>0</v>
      </c>
      <c r="T15" s="188" t="str">
        <f t="shared" si="0"/>
        <v>"BARD-13" : {
"Capacities":"Chant de repos (d10)",
"MinorSpells": 4,
"Spells": 16,
"Locations": {
"1":4,
"2":3,
"3":3,
"4":3,
"5":2,
"6":1,
"7":1,
"8":0,
"9":0}
},</v>
      </c>
      <c r="U15" s="135">
        <v>5</v>
      </c>
      <c r="V15" s="125" t="s">
        <v>50</v>
      </c>
      <c r="W15" s="135">
        <v>5</v>
      </c>
      <c r="X15" s="125">
        <v>4</v>
      </c>
      <c r="Y15" s="125">
        <v>3</v>
      </c>
      <c r="Z15" s="125">
        <v>3</v>
      </c>
      <c r="AA15" s="125">
        <v>3</v>
      </c>
      <c r="AB15" s="125">
        <v>2</v>
      </c>
      <c r="AC15" s="125">
        <v>1</v>
      </c>
      <c r="AD15" s="125">
        <v>1</v>
      </c>
      <c r="AE15" s="125">
        <v>0</v>
      </c>
      <c r="AF15" s="125">
        <v>0</v>
      </c>
      <c r="AG15" s="125" t="str">
        <f t="shared" si="1"/>
        <v>"CLERK-13" : {
"Capacities":"-",
"MinorSpells": 5,
"Locations": {
"1":4,
"2":3,
"3":3,
"4":3,
"5":2,
"6":1,
"7":1,
"8":0,
"9":0}
},</v>
      </c>
      <c r="AH15" s="187">
        <v>5</v>
      </c>
      <c r="AI15" s="36" t="s">
        <v>50</v>
      </c>
      <c r="AJ15" s="5">
        <v>4</v>
      </c>
      <c r="AK15" s="36">
        <v>4</v>
      </c>
      <c r="AL15" s="36">
        <v>3</v>
      </c>
      <c r="AM15" s="36">
        <v>3</v>
      </c>
      <c r="AN15" s="36">
        <v>3</v>
      </c>
      <c r="AO15" s="36">
        <v>2</v>
      </c>
      <c r="AP15" s="36">
        <v>1</v>
      </c>
      <c r="AQ15" s="36">
        <v>1</v>
      </c>
      <c r="AR15" s="36">
        <v>0</v>
      </c>
      <c r="AS15" s="36">
        <v>0</v>
      </c>
      <c r="AT15" s="188" t="str">
        <f t="shared" si="2"/>
        <v>"DRUID-13" : {
"Capacities":"-",
"MinorSpells": 4,
"Locations": {
"1":4,
"2":3,
"3":3,
"4":3,
"5":2,
"6":1,
"7":1,
"8":0,
"9":0}
},</v>
      </c>
      <c r="AU15" s="5">
        <v>5</v>
      </c>
      <c r="AV15" s="5">
        <v>13</v>
      </c>
      <c r="AW15" s="36" t="s">
        <v>50</v>
      </c>
      <c r="AX15" s="5">
        <v>6</v>
      </c>
      <c r="AY15" s="5">
        <v>13</v>
      </c>
      <c r="AZ15" s="36">
        <v>4</v>
      </c>
      <c r="BA15" s="36">
        <v>3</v>
      </c>
      <c r="BB15" s="36">
        <v>3</v>
      </c>
      <c r="BC15" s="36">
        <v>3</v>
      </c>
      <c r="BD15" s="36">
        <v>2</v>
      </c>
      <c r="BE15" s="36">
        <v>1</v>
      </c>
      <c r="BF15" s="36">
        <v>1</v>
      </c>
      <c r="BG15" s="36">
        <v>0</v>
      </c>
      <c r="BH15" s="36">
        <v>0</v>
      </c>
      <c r="BI15" s="36" t="str">
        <f t="shared" si="7"/>
        <v>"SORCERER-13" : {
"Capacities":"-",
"MinorSpells": 6,
"Spells": 13,
"Specials": 13,
"Locations": {
"1":4,
"2":3,
"3":3,
"4":3,
"5":2,
"6":1,
"7":1,
"8":0,
"9":0}
},</v>
      </c>
      <c r="BJ15" s="187">
        <v>5</v>
      </c>
      <c r="BK15" s="36" t="s">
        <v>1226</v>
      </c>
      <c r="BL15" s="188" t="str">
        <f t="shared" si="8"/>
        <v>"WARRIOR-13" : {
"Capacities":"Indomptable (2)"
},</v>
      </c>
      <c r="BM15" s="5">
        <v>5</v>
      </c>
      <c r="BN15" s="36" t="s">
        <v>50</v>
      </c>
      <c r="BO15" s="5">
        <v>5</v>
      </c>
      <c r="BP15" s="5">
        <v>4</v>
      </c>
      <c r="BQ15" s="5">
        <v>3</v>
      </c>
      <c r="BR15" s="5">
        <v>3</v>
      </c>
      <c r="BS15" s="5">
        <v>3</v>
      </c>
      <c r="BT15" s="5">
        <v>2</v>
      </c>
      <c r="BU15" s="5">
        <v>1</v>
      </c>
      <c r="BV15" s="5">
        <v>1</v>
      </c>
      <c r="BW15" s="5">
        <v>0</v>
      </c>
      <c r="BX15" s="5">
        <v>0</v>
      </c>
      <c r="BY15" s="5" t="str">
        <f t="shared" si="9"/>
        <v>"MAGICIAN-13" : {
"Capacities":"-",
"MinorSpells": 5,
"Locations": {
"1":4,
"2":3,
"3":3,
"4":3,
"5":2,
"6":1,
"7":1,
"8":0,
"9":0}
},</v>
      </c>
      <c r="BZ15" s="195">
        <v>5</v>
      </c>
      <c r="CA15" s="168" t="s">
        <v>253</v>
      </c>
      <c r="CB15" s="168">
        <v>13</v>
      </c>
      <c r="CC15" s="169" t="s">
        <v>251</v>
      </c>
      <c r="CD15" s="200" t="s">
        <v>255</v>
      </c>
      <c r="CE15" s="184" t="str">
        <f t="shared" si="10"/>
        <v>"MONK-13" : {
"Capacities":"Langage du soleil et de la lune",
"Specials": 13,
"BonusAttack": "1d8",
"ArmourlessSpeed": "+ 6 m"
},</v>
      </c>
      <c r="CF15" s="187">
        <v>5</v>
      </c>
      <c r="CG15" s="36" t="s">
        <v>50</v>
      </c>
      <c r="CH15" s="5">
        <v>4</v>
      </c>
      <c r="CI15" s="5">
        <v>3</v>
      </c>
      <c r="CJ15" s="5">
        <v>3</v>
      </c>
      <c r="CK15" s="5">
        <v>1</v>
      </c>
      <c r="CL15" s="5">
        <v>0</v>
      </c>
      <c r="CM15" s="191" t="str">
        <f t="shared" si="3"/>
        <v>"PALADIN-13" : {
"Capacities":"-",
"Locations": {
"1":4,
"2":3,
"3":3,
"4":1,
"5":0}
},</v>
      </c>
      <c r="CN15" s="5">
        <v>5</v>
      </c>
      <c r="CO15" s="36" t="s">
        <v>50</v>
      </c>
      <c r="CP15" s="5">
        <v>8</v>
      </c>
      <c r="CQ15" s="5">
        <v>4</v>
      </c>
      <c r="CR15" s="5">
        <v>3</v>
      </c>
      <c r="CS15" s="5">
        <v>3</v>
      </c>
      <c r="CT15" s="5">
        <v>1</v>
      </c>
      <c r="CU15" s="5">
        <v>0</v>
      </c>
      <c r="CV15" s="5" t="str">
        <f t="shared" si="4"/>
        <v>"PROWLER-13" : {
"Capacities":"-",
"Spells":8,
"Locations": {
"1":4,
"2":3,
"3":3,
"4":1,
"5":0}
},</v>
      </c>
      <c r="CW15" s="187">
        <v>5</v>
      </c>
      <c r="CX15" s="5" t="s">
        <v>1265</v>
      </c>
      <c r="CY15" s="36" t="s">
        <v>1262</v>
      </c>
      <c r="CZ15" s="188" t="str">
        <f t="shared" si="5"/>
        <v>"WILY-13" : {
"Capacities":"Capacité de l'archétype de roublard",
"BonusAttack": "7d6"
},</v>
      </c>
      <c r="DA15" s="5">
        <v>5</v>
      </c>
      <c r="DB15" s="36" t="s">
        <v>1279</v>
      </c>
      <c r="DC15" s="5">
        <v>4</v>
      </c>
      <c r="DD15" s="5">
        <v>12</v>
      </c>
      <c r="DE15" s="5">
        <v>3</v>
      </c>
      <c r="DF15" s="5">
        <v>5</v>
      </c>
      <c r="DG15" s="5">
        <v>6</v>
      </c>
      <c r="DH15" s="170" t="str">
        <f t="shared" si="11"/>
        <v>"WIZARD-13" : {
"Capacities":"Arcanum mystique (niveau 7)",
"MinorSpells": 4,
"Spells": 12,
"Locations": {"5":3},
"Invocations": 6
},</v>
      </c>
    </row>
    <row r="16" spans="1:112" ht="293.25">
      <c r="A16" s="180">
        <v>14</v>
      </c>
      <c r="B16" s="4">
        <v>5</v>
      </c>
      <c r="C16" s="33" t="s">
        <v>1175</v>
      </c>
      <c r="D16" s="4">
        <v>5</v>
      </c>
      <c r="E16" s="4">
        <v>3</v>
      </c>
      <c r="F16" s="198" t="str">
        <f t="shared" si="6"/>
        <v>"BARBARIAN-14": {
"Capacities": "Capacité de voie",
"Specials": 5,
"Damages": 3
},</v>
      </c>
      <c r="G16" s="189">
        <v>5</v>
      </c>
      <c r="H16" s="33" t="s">
        <v>1192</v>
      </c>
      <c r="I16" s="4">
        <v>4</v>
      </c>
      <c r="J16" s="4">
        <v>18</v>
      </c>
      <c r="K16" s="33">
        <v>4</v>
      </c>
      <c r="L16" s="33">
        <v>3</v>
      </c>
      <c r="M16" s="33">
        <v>3</v>
      </c>
      <c r="N16" s="33">
        <v>3</v>
      </c>
      <c r="O16" s="33">
        <v>2</v>
      </c>
      <c r="P16" s="33">
        <v>1</v>
      </c>
      <c r="Q16" s="33">
        <v>1</v>
      </c>
      <c r="R16" s="33">
        <v>0</v>
      </c>
      <c r="S16" s="33">
        <v>0</v>
      </c>
      <c r="T16" s="188" t="str">
        <f t="shared" si="0"/>
        <v>"BARD-14" : {
"Capacities":"Secrets magiques, Capacité de collège bardique",
"MinorSpells": 4,
"Spells": 18,
"Locations": {
"1":4,
"2":3,
"3":3,
"4":3,
"5":2,
"6":1,
"7":1,
"8":0,
"9":0}
},</v>
      </c>
      <c r="U16" s="136">
        <v>5</v>
      </c>
      <c r="V16" s="123" t="s">
        <v>1203</v>
      </c>
      <c r="W16" s="136">
        <v>5</v>
      </c>
      <c r="X16" s="123">
        <v>4</v>
      </c>
      <c r="Y16" s="123">
        <v>3</v>
      </c>
      <c r="Z16" s="123">
        <v>3</v>
      </c>
      <c r="AA16" s="123">
        <v>3</v>
      </c>
      <c r="AB16" s="123">
        <v>2</v>
      </c>
      <c r="AC16" s="123">
        <v>1</v>
      </c>
      <c r="AD16" s="123">
        <v>1</v>
      </c>
      <c r="AE16" s="123">
        <v>0</v>
      </c>
      <c r="AF16" s="123">
        <v>0</v>
      </c>
      <c r="AG16" s="125" t="str">
        <f t="shared" si="1"/>
        <v>"CLERK-14" : {
"Capacities":"Destruction des morts-vivants (FP 3)",
"MinorSpells": 5,
"Locations": {
"1":4,
"2":3,
"3":3,
"4":3,
"5":2,
"6":1,
"7":1,
"8":0,
"9":0}
},</v>
      </c>
      <c r="AH16" s="189">
        <v>5</v>
      </c>
      <c r="AI16" s="33" t="s">
        <v>1210</v>
      </c>
      <c r="AJ16" s="4">
        <v>4</v>
      </c>
      <c r="AK16" s="33">
        <v>4</v>
      </c>
      <c r="AL16" s="33">
        <v>3</v>
      </c>
      <c r="AM16" s="33">
        <v>3</v>
      </c>
      <c r="AN16" s="33">
        <v>3</v>
      </c>
      <c r="AO16" s="33">
        <v>2</v>
      </c>
      <c r="AP16" s="33">
        <v>1</v>
      </c>
      <c r="AQ16" s="33">
        <v>1</v>
      </c>
      <c r="AR16" s="33">
        <v>0</v>
      </c>
      <c r="AS16" s="33">
        <v>0</v>
      </c>
      <c r="AT16" s="188" t="str">
        <f t="shared" si="2"/>
        <v>"DRUID-14" : {
"Capacities":"Capacité de cercle druidique",
"MinorSpells": 4,
"Locations": {
"1":4,
"2":3,
"3":3,
"4":3,
"5":2,
"6":1,
"7":1,
"8":0,
"9":0}
},</v>
      </c>
      <c r="AU16" s="4">
        <v>5</v>
      </c>
      <c r="AV16" s="4">
        <v>14</v>
      </c>
      <c r="AW16" s="33" t="s">
        <v>1216</v>
      </c>
      <c r="AX16" s="4">
        <v>6</v>
      </c>
      <c r="AY16" s="4">
        <v>13</v>
      </c>
      <c r="AZ16" s="33">
        <v>4</v>
      </c>
      <c r="BA16" s="33">
        <v>3</v>
      </c>
      <c r="BB16" s="33">
        <v>3</v>
      </c>
      <c r="BC16" s="33">
        <v>3</v>
      </c>
      <c r="BD16" s="33">
        <v>2</v>
      </c>
      <c r="BE16" s="33">
        <v>1</v>
      </c>
      <c r="BF16" s="33">
        <v>1</v>
      </c>
      <c r="BG16" s="33">
        <v>0</v>
      </c>
      <c r="BH16" s="33">
        <v>0</v>
      </c>
      <c r="BI16" s="36" t="str">
        <f t="shared" si="7"/>
        <v>"SORCERER-14" : {
"Capacities":"Capacité de l'origine magique",
"MinorSpells": 6,
"Spells": 13,
"Specials": 14,
"Locations": {
"1":4,
"2":3,
"3":3,
"4":3,
"5":2,
"6":1,
"7":1,
"8":0,
"9":0}
},</v>
      </c>
      <c r="BJ16" s="189">
        <v>5</v>
      </c>
      <c r="BK16" s="33" t="s">
        <v>249</v>
      </c>
      <c r="BL16" s="188" t="str">
        <f t="shared" si="8"/>
        <v>"WARRIOR-14" : {
"Capacities":"Amélioration de caractéristiques"
},</v>
      </c>
      <c r="BM16" s="4">
        <v>5</v>
      </c>
      <c r="BN16" s="33" t="s">
        <v>1231</v>
      </c>
      <c r="BO16" s="4">
        <v>5</v>
      </c>
      <c r="BP16" s="4">
        <v>4</v>
      </c>
      <c r="BQ16" s="4">
        <v>3</v>
      </c>
      <c r="BR16" s="4">
        <v>3</v>
      </c>
      <c r="BS16" s="4">
        <v>3</v>
      </c>
      <c r="BT16" s="4">
        <v>2</v>
      </c>
      <c r="BU16" s="4">
        <v>1</v>
      </c>
      <c r="BV16" s="4">
        <v>1</v>
      </c>
      <c r="BW16" s="4">
        <v>0</v>
      </c>
      <c r="BX16" s="4">
        <v>0</v>
      </c>
      <c r="BY16" s="5" t="str">
        <f t="shared" si="9"/>
        <v>"MAGICIAN-14" : {
"Capacities":"Capacité de la tradition arcanique",
"MinorSpells": 5,
"Locations": {
"1":4,
"2":3,
"3":3,
"4":3,
"5":2,
"6":1,
"7":1,
"8":0,
"9":0}
},</v>
      </c>
      <c r="BZ16" s="196">
        <v>5</v>
      </c>
      <c r="CA16" s="171" t="s">
        <v>253</v>
      </c>
      <c r="CB16" s="171">
        <v>14</v>
      </c>
      <c r="CC16" s="172" t="s">
        <v>256</v>
      </c>
      <c r="CD16" s="201" t="s">
        <v>257</v>
      </c>
      <c r="CE16" s="184" t="str">
        <f t="shared" si="10"/>
        <v>"MONK-14" : {
"Capacities":"Âme de diamant",
"Specials": 14,
"BonusAttack": "1d8",
"ArmourlessSpeed": "+ 7,50 m"
},</v>
      </c>
      <c r="CF16" s="189">
        <v>5</v>
      </c>
      <c r="CG16" s="33" t="s">
        <v>1241</v>
      </c>
      <c r="CH16" s="4">
        <v>4</v>
      </c>
      <c r="CI16" s="4">
        <v>3</v>
      </c>
      <c r="CJ16" s="4">
        <v>3</v>
      </c>
      <c r="CK16" s="4">
        <v>1</v>
      </c>
      <c r="CL16" s="4">
        <v>0</v>
      </c>
      <c r="CM16" s="191" t="str">
        <f t="shared" si="3"/>
        <v>"PALADIN-14" : {
"Capacities":"Contact purifiant",
"Locations": {
"1":4,
"2":3,
"3":3,
"4":1,
"5":0}
},</v>
      </c>
      <c r="CN16" s="4">
        <v>5</v>
      </c>
      <c r="CO16" s="33" t="s">
        <v>1250</v>
      </c>
      <c r="CP16" s="4">
        <v>8</v>
      </c>
      <c r="CQ16" s="4">
        <v>4</v>
      </c>
      <c r="CR16" s="4">
        <v>3</v>
      </c>
      <c r="CS16" s="4">
        <v>3</v>
      </c>
      <c r="CT16" s="4">
        <v>1</v>
      </c>
      <c r="CU16" s="4">
        <v>0</v>
      </c>
      <c r="CV16" s="5" t="str">
        <f t="shared" si="4"/>
        <v>"PROWLER-14" : {
"Capacities":"Amélioration de l'Ennemi juré, Disparition",
"Spells":8,
"Locations": {
"1":4,
"2":3,
"3":3,
"4":1,
"5":0}
},</v>
      </c>
      <c r="CW16" s="189">
        <v>5</v>
      </c>
      <c r="CX16" s="4" t="s">
        <v>1265</v>
      </c>
      <c r="CY16" s="33" t="s">
        <v>1266</v>
      </c>
      <c r="CZ16" s="188" t="str">
        <f t="shared" si="5"/>
        <v>"WILY-14" : {
"Capacities":"Ouïe fine",
"BonusAttack": "7d6"
},</v>
      </c>
      <c r="DA16" s="4">
        <v>5</v>
      </c>
      <c r="DB16" s="33" t="s">
        <v>1277</v>
      </c>
      <c r="DC16" s="4">
        <v>4</v>
      </c>
      <c r="DD16" s="4">
        <v>12</v>
      </c>
      <c r="DE16" s="4">
        <v>3</v>
      </c>
      <c r="DF16" s="4">
        <v>5</v>
      </c>
      <c r="DG16" s="4">
        <v>6</v>
      </c>
      <c r="DH16" s="170" t="str">
        <f t="shared" si="11"/>
        <v>"WIZARD-14" : {
"Capacities":"Capacité de patron d'Outremonde",
"MinorSpells": 4,
"Spells": 12,
"Locations": {"5":3},
"Invocations": 6
},</v>
      </c>
    </row>
    <row r="17" spans="1:112" ht="267.75">
      <c r="A17" s="179">
        <v>15</v>
      </c>
      <c r="B17" s="5">
        <v>5</v>
      </c>
      <c r="C17" s="36" t="s">
        <v>1180</v>
      </c>
      <c r="D17" s="5">
        <v>5</v>
      </c>
      <c r="E17" s="5">
        <v>3</v>
      </c>
      <c r="F17" s="198" t="str">
        <f t="shared" si="6"/>
        <v>"BARBARIAN-15": {
"Capacities": "Rage ininterrompue",
"Specials": 5,
"Damages": 3
},</v>
      </c>
      <c r="G17" s="187">
        <v>5</v>
      </c>
      <c r="H17" s="36" t="s">
        <v>1193</v>
      </c>
      <c r="I17" s="5">
        <v>4</v>
      </c>
      <c r="J17" s="5">
        <v>19</v>
      </c>
      <c r="K17" s="36">
        <v>4</v>
      </c>
      <c r="L17" s="36">
        <v>3</v>
      </c>
      <c r="M17" s="36">
        <v>3</v>
      </c>
      <c r="N17" s="36">
        <v>3</v>
      </c>
      <c r="O17" s="36">
        <v>2</v>
      </c>
      <c r="P17" s="36">
        <v>1</v>
      </c>
      <c r="Q17" s="36">
        <v>1</v>
      </c>
      <c r="R17" s="36">
        <v>1</v>
      </c>
      <c r="S17" s="36">
        <v>0</v>
      </c>
      <c r="T17" s="188" t="str">
        <f t="shared" si="0"/>
        <v>"BARD-15" : {
"Capacities":"Inspiration bardique (d12)",
"MinorSpells": 4,
"Spells": 19,
"Locations": {
"1":4,
"2":3,
"3":3,
"4":3,
"5":2,
"6":1,
"7":1,
"8":1,
"9":0}
},</v>
      </c>
      <c r="U17" s="135">
        <v>5</v>
      </c>
      <c r="V17" s="125" t="s">
        <v>50</v>
      </c>
      <c r="W17" s="135">
        <v>5</v>
      </c>
      <c r="X17" s="125">
        <v>4</v>
      </c>
      <c r="Y17" s="125">
        <v>3</v>
      </c>
      <c r="Z17" s="125">
        <v>3</v>
      </c>
      <c r="AA17" s="125">
        <v>3</v>
      </c>
      <c r="AB17" s="125">
        <v>2</v>
      </c>
      <c r="AC17" s="125">
        <v>1</v>
      </c>
      <c r="AD17" s="125">
        <v>1</v>
      </c>
      <c r="AE17" s="125">
        <v>1</v>
      </c>
      <c r="AF17" s="125">
        <v>0</v>
      </c>
      <c r="AG17" s="125" t="str">
        <f t="shared" si="1"/>
        <v>"CLERK-15" : {
"Capacities":"-",
"MinorSpells": 5,
"Locations": {
"1":4,
"2":3,
"3":3,
"4":3,
"5":2,
"6":1,
"7":1,
"8":1,
"9":0}
},</v>
      </c>
      <c r="AH17" s="187">
        <v>5</v>
      </c>
      <c r="AI17" s="36" t="s">
        <v>50</v>
      </c>
      <c r="AJ17" s="5">
        <v>4</v>
      </c>
      <c r="AK17" s="36">
        <v>4</v>
      </c>
      <c r="AL17" s="36">
        <v>3</v>
      </c>
      <c r="AM17" s="36">
        <v>3</v>
      </c>
      <c r="AN17" s="36">
        <v>3</v>
      </c>
      <c r="AO17" s="36">
        <v>2</v>
      </c>
      <c r="AP17" s="36">
        <v>1</v>
      </c>
      <c r="AQ17" s="36">
        <v>1</v>
      </c>
      <c r="AR17" s="36">
        <v>1</v>
      </c>
      <c r="AS17" s="36">
        <v>0</v>
      </c>
      <c r="AT17" s="188" t="str">
        <f t="shared" si="2"/>
        <v>"DRUID-15" : {
"Capacities":"-",
"MinorSpells": 4,
"Locations": {
"1":4,
"2":3,
"3":3,
"4":3,
"5":2,
"6":1,
"7":1,
"8":1,
"9":0}
},</v>
      </c>
      <c r="AU17" s="5">
        <v>5</v>
      </c>
      <c r="AV17" s="5">
        <v>15</v>
      </c>
      <c r="AW17" s="36" t="s">
        <v>50</v>
      </c>
      <c r="AX17" s="5">
        <v>6</v>
      </c>
      <c r="AY17" s="5">
        <v>14</v>
      </c>
      <c r="AZ17" s="36">
        <v>4</v>
      </c>
      <c r="BA17" s="36">
        <v>3</v>
      </c>
      <c r="BB17" s="36">
        <v>3</v>
      </c>
      <c r="BC17" s="36">
        <v>3</v>
      </c>
      <c r="BD17" s="36">
        <v>2</v>
      </c>
      <c r="BE17" s="36">
        <v>1</v>
      </c>
      <c r="BF17" s="36">
        <v>1</v>
      </c>
      <c r="BG17" s="36">
        <v>1</v>
      </c>
      <c r="BH17" s="36">
        <v>0</v>
      </c>
      <c r="BI17" s="36" t="str">
        <f t="shared" si="7"/>
        <v>"SORCERER-15" : {
"Capacities":"-",
"MinorSpells": 6,
"Spells": 14,
"Specials": 15,
"Locations": {
"1":4,
"2":3,
"3":3,
"4":3,
"5":2,
"6":1,
"7":1,
"8":1,
"9":0}
},</v>
      </c>
      <c r="BJ17" s="187">
        <v>5</v>
      </c>
      <c r="BK17" s="36" t="s">
        <v>1223</v>
      </c>
      <c r="BL17" s="188" t="str">
        <f t="shared" si="8"/>
        <v>"WARRIOR-15" : {
"Capacities":"Capacité de l'archétype martial"
},</v>
      </c>
      <c r="BM17" s="5">
        <v>5</v>
      </c>
      <c r="BN17" s="36" t="s">
        <v>50</v>
      </c>
      <c r="BO17" s="5">
        <v>5</v>
      </c>
      <c r="BP17" s="5">
        <v>4</v>
      </c>
      <c r="BQ17" s="5">
        <v>3</v>
      </c>
      <c r="BR17" s="5">
        <v>3</v>
      </c>
      <c r="BS17" s="5">
        <v>3</v>
      </c>
      <c r="BT17" s="5">
        <v>2</v>
      </c>
      <c r="BU17" s="5">
        <v>1</v>
      </c>
      <c r="BV17" s="5">
        <v>1</v>
      </c>
      <c r="BW17" s="5">
        <v>1</v>
      </c>
      <c r="BX17" s="5">
        <v>0</v>
      </c>
      <c r="BY17" s="5" t="str">
        <f t="shared" si="9"/>
        <v>"MAGICIAN-15" : {
"Capacities":"-",
"MinorSpells": 5,
"Locations": {
"1":4,
"2":3,
"3":3,
"4":3,
"5":2,
"6":1,
"7":1,
"8":1,
"9":0}
},</v>
      </c>
      <c r="BZ17" s="195">
        <v>5</v>
      </c>
      <c r="CA17" s="168" t="s">
        <v>253</v>
      </c>
      <c r="CB17" s="168">
        <v>15</v>
      </c>
      <c r="CC17" s="169" t="s">
        <v>256</v>
      </c>
      <c r="CD17" s="200" t="s">
        <v>258</v>
      </c>
      <c r="CE17" s="184" t="str">
        <f t="shared" si="10"/>
        <v>"MONK-15" : {
"Capacities":"Jeunesse éternelle",
"Specials": 15,
"BonusAttack": "1d8",
"ArmourlessSpeed": "+ 7,50 m"
},</v>
      </c>
      <c r="CF17" s="187">
        <v>5</v>
      </c>
      <c r="CG17" s="36" t="s">
        <v>1238</v>
      </c>
      <c r="CH17" s="5">
        <v>4</v>
      </c>
      <c r="CI17" s="5">
        <v>3</v>
      </c>
      <c r="CJ17" s="5">
        <v>3</v>
      </c>
      <c r="CK17" s="5">
        <v>2</v>
      </c>
      <c r="CL17" s="5">
        <v>0</v>
      </c>
      <c r="CM17" s="191" t="str">
        <f t="shared" si="3"/>
        <v>"PALADIN-15" : {
"Capacities":"Capacité de serment sacré",
"Locations": {
"1":4,
"2":3,
"3":3,
"4":2,
"5":0}
},</v>
      </c>
      <c r="CN17" s="5">
        <v>5</v>
      </c>
      <c r="CO17" s="36" t="s">
        <v>1247</v>
      </c>
      <c r="CP17" s="5">
        <v>9</v>
      </c>
      <c r="CQ17" s="5">
        <v>4</v>
      </c>
      <c r="CR17" s="5">
        <v>3</v>
      </c>
      <c r="CS17" s="5">
        <v>3</v>
      </c>
      <c r="CT17" s="5">
        <v>2</v>
      </c>
      <c r="CU17" s="5">
        <v>0</v>
      </c>
      <c r="CV17" s="5" t="str">
        <f t="shared" si="4"/>
        <v>"PROWLER-15" : {
"Capacities":"Capacité de l'archétype de rôdeur",
"Spells":9,
"Locations": {
"1":4,
"2":3,
"3":3,
"4":2,
"5":0}
},</v>
      </c>
      <c r="CW17" s="187">
        <v>5</v>
      </c>
      <c r="CX17" s="5" t="s">
        <v>1267</v>
      </c>
      <c r="CY17" s="36" t="s">
        <v>1268</v>
      </c>
      <c r="CZ17" s="188" t="str">
        <f t="shared" si="5"/>
        <v>"WILY-15" : {
"Capacities":"Esprit impénétrable",
"BonusAttack": "8d6"
},</v>
      </c>
      <c r="DA17" s="5">
        <v>5</v>
      </c>
      <c r="DB17" s="36" t="s">
        <v>1280</v>
      </c>
      <c r="DC17" s="5">
        <v>4</v>
      </c>
      <c r="DD17" s="5">
        <v>13</v>
      </c>
      <c r="DE17" s="5">
        <v>3</v>
      </c>
      <c r="DF17" s="5">
        <v>5</v>
      </c>
      <c r="DG17" s="5">
        <v>7</v>
      </c>
      <c r="DH17" s="170" t="str">
        <f t="shared" si="11"/>
        <v>"WIZARD-15" : {
"Capacities":"Arcanum mystique (niveau 8)",
"MinorSpells": 4,
"Spells": 13,
"Locations": {"5":3},
"Invocations": 7
},</v>
      </c>
    </row>
    <row r="18" spans="1:112" ht="306">
      <c r="A18" s="180">
        <v>16</v>
      </c>
      <c r="B18" s="4">
        <v>5</v>
      </c>
      <c r="C18" s="33" t="s">
        <v>249</v>
      </c>
      <c r="D18" s="4">
        <v>5</v>
      </c>
      <c r="E18" s="4">
        <v>4</v>
      </c>
      <c r="F18" s="198" t="str">
        <f t="shared" si="6"/>
        <v>"BARBARIAN-16": {
"Capacities": "Amélioration de caractéristiques",
"Specials": 5,
"Damages": 4
},</v>
      </c>
      <c r="G18" s="189">
        <v>5</v>
      </c>
      <c r="H18" s="33" t="s">
        <v>249</v>
      </c>
      <c r="I18" s="4">
        <v>4</v>
      </c>
      <c r="J18" s="4">
        <v>19</v>
      </c>
      <c r="K18" s="33">
        <v>4</v>
      </c>
      <c r="L18" s="33">
        <v>3</v>
      </c>
      <c r="M18" s="33">
        <v>3</v>
      </c>
      <c r="N18" s="33">
        <v>3</v>
      </c>
      <c r="O18" s="33">
        <v>2</v>
      </c>
      <c r="P18" s="33">
        <v>1</v>
      </c>
      <c r="Q18" s="33">
        <v>1</v>
      </c>
      <c r="R18" s="33">
        <v>1</v>
      </c>
      <c r="S18" s="33">
        <v>0</v>
      </c>
      <c r="T18" s="188" t="str">
        <f t="shared" si="0"/>
        <v>"BARD-16" : {
"Capacities":"Amélioration de caractéristiques",
"MinorSpells": 4,
"Spells": 19,
"Locations": {
"1":4,
"2":3,
"3":3,
"4":3,
"5":2,
"6":1,
"7":1,
"8":1,
"9":0}
},</v>
      </c>
      <c r="U18" s="136">
        <v>5</v>
      </c>
      <c r="V18" s="123" t="s">
        <v>249</v>
      </c>
      <c r="W18" s="136">
        <v>5</v>
      </c>
      <c r="X18" s="123">
        <v>4</v>
      </c>
      <c r="Y18" s="123">
        <v>3</v>
      </c>
      <c r="Z18" s="123">
        <v>3</v>
      </c>
      <c r="AA18" s="123">
        <v>3</v>
      </c>
      <c r="AB18" s="123">
        <v>2</v>
      </c>
      <c r="AC18" s="123">
        <v>1</v>
      </c>
      <c r="AD18" s="123">
        <v>1</v>
      </c>
      <c r="AE18" s="123">
        <v>1</v>
      </c>
      <c r="AF18" s="123">
        <v>0</v>
      </c>
      <c r="AG18" s="125" t="str">
        <f t="shared" si="1"/>
        <v>"CLERK-16" : {
"Capacities":"Amélioration de caractéristiques",
"MinorSpells": 5,
"Locations": {
"1":4,
"2":3,
"3":3,
"4":3,
"5":2,
"6":1,
"7":1,
"8":1,
"9":0}
},</v>
      </c>
      <c r="AH18" s="189">
        <v>5</v>
      </c>
      <c r="AI18" s="33" t="s">
        <v>249</v>
      </c>
      <c r="AJ18" s="4">
        <v>4</v>
      </c>
      <c r="AK18" s="33">
        <v>4</v>
      </c>
      <c r="AL18" s="33">
        <v>3</v>
      </c>
      <c r="AM18" s="33">
        <v>3</v>
      </c>
      <c r="AN18" s="33">
        <v>3</v>
      </c>
      <c r="AO18" s="33">
        <v>2</v>
      </c>
      <c r="AP18" s="33">
        <v>1</v>
      </c>
      <c r="AQ18" s="33">
        <v>1</v>
      </c>
      <c r="AR18" s="33">
        <v>1</v>
      </c>
      <c r="AS18" s="33">
        <v>0</v>
      </c>
      <c r="AT18" s="188" t="str">
        <f t="shared" si="2"/>
        <v>"DRUID-16" : {
"Capacities":"Amélioration de caractéristiques",
"MinorSpells": 4,
"Locations": {
"1":4,
"2":3,
"3":3,
"4":3,
"5":2,
"6":1,
"7":1,
"8":1,
"9":0}
},</v>
      </c>
      <c r="AU18" s="4">
        <v>5</v>
      </c>
      <c r="AV18" s="4">
        <v>16</v>
      </c>
      <c r="AW18" s="33" t="s">
        <v>249</v>
      </c>
      <c r="AX18" s="4">
        <v>6</v>
      </c>
      <c r="AY18" s="4">
        <v>14</v>
      </c>
      <c r="AZ18" s="33">
        <v>4</v>
      </c>
      <c r="BA18" s="33">
        <v>3</v>
      </c>
      <c r="BB18" s="33">
        <v>3</v>
      </c>
      <c r="BC18" s="33">
        <v>3</v>
      </c>
      <c r="BD18" s="33">
        <v>2</v>
      </c>
      <c r="BE18" s="33">
        <v>1</v>
      </c>
      <c r="BF18" s="33">
        <v>1</v>
      </c>
      <c r="BG18" s="33">
        <v>1</v>
      </c>
      <c r="BH18" s="33">
        <v>0</v>
      </c>
      <c r="BI18" s="36" t="str">
        <f t="shared" si="7"/>
        <v>"SORCERER-16" : {
"Capacities":"Amélioration de caractéristiques",
"MinorSpells": 6,
"Spells": 14,
"Specials": 16,
"Locations": {
"1":4,
"2":3,
"3":3,
"4":3,
"5":2,
"6":1,
"7":1,
"8":1,
"9":0}
},</v>
      </c>
      <c r="BJ18" s="189">
        <v>5</v>
      </c>
      <c r="BK18" s="33" t="s">
        <v>249</v>
      </c>
      <c r="BL18" s="188" t="str">
        <f t="shared" si="8"/>
        <v>"WARRIOR-16" : {
"Capacities":"Amélioration de caractéristiques"
},</v>
      </c>
      <c r="BM18" s="4">
        <v>5</v>
      </c>
      <c r="BN18" s="33" t="s">
        <v>249</v>
      </c>
      <c r="BO18" s="4">
        <v>5</v>
      </c>
      <c r="BP18" s="4">
        <v>4</v>
      </c>
      <c r="BQ18" s="4">
        <v>3</v>
      </c>
      <c r="BR18" s="4">
        <v>3</v>
      </c>
      <c r="BS18" s="4">
        <v>3</v>
      </c>
      <c r="BT18" s="4">
        <v>2</v>
      </c>
      <c r="BU18" s="4">
        <v>1</v>
      </c>
      <c r="BV18" s="4">
        <v>1</v>
      </c>
      <c r="BW18" s="4">
        <v>1</v>
      </c>
      <c r="BX18" s="4">
        <v>0</v>
      </c>
      <c r="BY18" s="5" t="str">
        <f t="shared" si="9"/>
        <v>"MAGICIAN-16" : {
"Capacities":"Amélioration de caractéristiques",
"MinorSpells": 5,
"Locations": {
"1":4,
"2":3,
"3":3,
"4":3,
"5":2,
"6":1,
"7":1,
"8":1,
"9":0}
},</v>
      </c>
      <c r="BZ18" s="196">
        <v>5</v>
      </c>
      <c r="CA18" s="171" t="s">
        <v>253</v>
      </c>
      <c r="CB18" s="171">
        <v>16</v>
      </c>
      <c r="CC18" s="172" t="s">
        <v>256</v>
      </c>
      <c r="CD18" s="201" t="s">
        <v>249</v>
      </c>
      <c r="CE18" s="184" t="str">
        <f t="shared" si="10"/>
        <v>"MONK-16" : {
"Capacities":"Amélioration de caractéristiques",
"Specials": 16,
"BonusAttack": "1d8",
"ArmourlessSpeed": "+ 7,50 m"
},</v>
      </c>
      <c r="CF18" s="189">
        <v>5</v>
      </c>
      <c r="CG18" s="33" t="s">
        <v>249</v>
      </c>
      <c r="CH18" s="4">
        <v>4</v>
      </c>
      <c r="CI18" s="4">
        <v>3</v>
      </c>
      <c r="CJ18" s="4">
        <v>3</v>
      </c>
      <c r="CK18" s="4">
        <v>2</v>
      </c>
      <c r="CL18" s="4">
        <v>0</v>
      </c>
      <c r="CM18" s="191" t="str">
        <f t="shared" si="3"/>
        <v>"PALADIN-16" : {
"Capacities":"Amélioration de caractéristiques",
"Locations": {
"1":4,
"2":3,
"3":3,
"4":2,
"5":0}
},</v>
      </c>
      <c r="CN18" s="4">
        <v>5</v>
      </c>
      <c r="CO18" s="33" t="s">
        <v>249</v>
      </c>
      <c r="CP18" s="4">
        <v>9</v>
      </c>
      <c r="CQ18" s="4">
        <v>4</v>
      </c>
      <c r="CR18" s="4">
        <v>3</v>
      </c>
      <c r="CS18" s="4">
        <v>3</v>
      </c>
      <c r="CT18" s="4">
        <v>2</v>
      </c>
      <c r="CU18" s="4">
        <v>0</v>
      </c>
      <c r="CV18" s="5" t="str">
        <f t="shared" si="4"/>
        <v>"PROWLER-16" : {
"Capacities":"Amélioration de caractéristiques",
"Spells":9,
"Locations": {
"1":4,
"2":3,
"3":3,
"4":2,
"5":0}
},</v>
      </c>
      <c r="CW18" s="189">
        <v>5</v>
      </c>
      <c r="CX18" s="4" t="s">
        <v>1267</v>
      </c>
      <c r="CY18" s="33" t="s">
        <v>249</v>
      </c>
      <c r="CZ18" s="188" t="str">
        <f t="shared" si="5"/>
        <v>"WILY-16" : {
"Capacities":"Amélioration de caractéristiques",
"BonusAttack": "8d6"
},</v>
      </c>
      <c r="DA18" s="4">
        <v>5</v>
      </c>
      <c r="DB18" s="33" t="s">
        <v>249</v>
      </c>
      <c r="DC18" s="4">
        <v>4</v>
      </c>
      <c r="DD18" s="4">
        <v>13</v>
      </c>
      <c r="DE18" s="4">
        <v>3</v>
      </c>
      <c r="DF18" s="4">
        <v>5</v>
      </c>
      <c r="DG18" s="4">
        <v>7</v>
      </c>
      <c r="DH18" s="170" t="str">
        <f t="shared" si="11"/>
        <v>"WIZARD-16" : {
"Capacities":"Amélioration de caractéristiques",
"MinorSpells": 4,
"Spells": 13,
"Locations": {"5":3},
"Invocations": 7
},</v>
      </c>
    </row>
    <row r="19" spans="1:112" ht="293.25">
      <c r="A19" s="179">
        <v>17</v>
      </c>
      <c r="B19" s="5">
        <v>6</v>
      </c>
      <c r="C19" s="36" t="s">
        <v>1181</v>
      </c>
      <c r="D19" s="5">
        <v>6</v>
      </c>
      <c r="E19" s="5">
        <v>4</v>
      </c>
      <c r="F19" s="198" t="str">
        <f t="shared" si="6"/>
        <v>"BARBARIAN-17": {
"Capacities": "Critique brutal (3 dés)",
"Specials": 6,
"Damages": 4
},</v>
      </c>
      <c r="G19" s="187">
        <v>6</v>
      </c>
      <c r="H19" s="36" t="s">
        <v>1194</v>
      </c>
      <c r="I19" s="5">
        <v>4</v>
      </c>
      <c r="J19" s="5">
        <v>20</v>
      </c>
      <c r="K19" s="36">
        <v>4</v>
      </c>
      <c r="L19" s="36">
        <v>3</v>
      </c>
      <c r="M19" s="36">
        <v>3</v>
      </c>
      <c r="N19" s="36">
        <v>3</v>
      </c>
      <c r="O19" s="36">
        <v>2</v>
      </c>
      <c r="P19" s="36">
        <v>1</v>
      </c>
      <c r="Q19" s="36">
        <v>1</v>
      </c>
      <c r="R19" s="36">
        <v>1</v>
      </c>
      <c r="S19" s="36">
        <v>1</v>
      </c>
      <c r="T19" s="188" t="str">
        <f t="shared" si="0"/>
        <v>"BARD-17" : {
"Capacities":"Chant de repos (d12)",
"MinorSpells": 4,
"Spells": 20,
"Locations": {
"1":4,
"2":3,
"3":3,
"4":3,
"5":2,
"6":1,
"7":1,
"8":1,
"9":1}
},</v>
      </c>
      <c r="U19" s="135">
        <v>6</v>
      </c>
      <c r="V19" s="125" t="s">
        <v>1204</v>
      </c>
      <c r="W19" s="135">
        <v>5</v>
      </c>
      <c r="X19" s="125">
        <v>4</v>
      </c>
      <c r="Y19" s="125">
        <v>3</v>
      </c>
      <c r="Z19" s="125">
        <v>3</v>
      </c>
      <c r="AA19" s="125">
        <v>3</v>
      </c>
      <c r="AB19" s="125">
        <v>2</v>
      </c>
      <c r="AC19" s="125">
        <v>1</v>
      </c>
      <c r="AD19" s="125">
        <v>1</v>
      </c>
      <c r="AE19" s="125">
        <v>1</v>
      </c>
      <c r="AF19" s="125">
        <v>1</v>
      </c>
      <c r="AG19" s="125" t="str">
        <f t="shared" si="1"/>
        <v>"CLERK-17" : {
"Capacities":"Destruction des morts-vivants (FP 4), Capacité de domaine divin",
"MinorSpells": 5,
"Locations": {
"1":4,
"2":3,
"3":3,
"4":3,
"5":2,
"6":1,
"7":1,
"8":1,
"9":1}
},</v>
      </c>
      <c r="AH19" s="187">
        <v>6</v>
      </c>
      <c r="AI19" s="36" t="s">
        <v>50</v>
      </c>
      <c r="AJ19" s="5">
        <v>4</v>
      </c>
      <c r="AK19" s="36">
        <v>4</v>
      </c>
      <c r="AL19" s="36">
        <v>3</v>
      </c>
      <c r="AM19" s="36">
        <v>3</v>
      </c>
      <c r="AN19" s="36">
        <v>3</v>
      </c>
      <c r="AO19" s="36">
        <v>2</v>
      </c>
      <c r="AP19" s="36">
        <v>1</v>
      </c>
      <c r="AQ19" s="36">
        <v>1</v>
      </c>
      <c r="AR19" s="36">
        <v>1</v>
      </c>
      <c r="AS19" s="36">
        <v>1</v>
      </c>
      <c r="AT19" s="188" t="str">
        <f t="shared" si="2"/>
        <v>"DRUID-17" : {
"Capacities":"-",
"MinorSpells": 4,
"Locations": {
"1":4,
"2":3,
"3":3,
"4":3,
"5":2,
"6":1,
"7":1,
"8":1,
"9":1}
},</v>
      </c>
      <c r="AU19" s="5">
        <v>6</v>
      </c>
      <c r="AV19" s="5">
        <v>17</v>
      </c>
      <c r="AW19" s="36" t="s">
        <v>1215</v>
      </c>
      <c r="AX19" s="5">
        <v>6</v>
      </c>
      <c r="AY19" s="5">
        <v>15</v>
      </c>
      <c r="AZ19" s="36">
        <v>4</v>
      </c>
      <c r="BA19" s="36">
        <v>3</v>
      </c>
      <c r="BB19" s="36">
        <v>3</v>
      </c>
      <c r="BC19" s="36">
        <v>3</v>
      </c>
      <c r="BD19" s="36">
        <v>2</v>
      </c>
      <c r="BE19" s="36">
        <v>1</v>
      </c>
      <c r="BF19" s="36">
        <v>1</v>
      </c>
      <c r="BG19" s="36">
        <v>1</v>
      </c>
      <c r="BH19" s="36">
        <v>1</v>
      </c>
      <c r="BI19" s="36" t="str">
        <f t="shared" si="7"/>
        <v>"SORCERER-17" : {
"Capacities":"Métamagie",
"MinorSpells": 6,
"Spells": 15,
"Specials": 17,
"Locations": {
"1":4,
"2":3,
"3":3,
"4":3,
"5":2,
"6":1,
"7":1,
"8":1,
"9":1}
},</v>
      </c>
      <c r="BJ19" s="187">
        <v>6</v>
      </c>
      <c r="BK19" s="36" t="s">
        <v>1227</v>
      </c>
      <c r="BL19" s="188" t="str">
        <f t="shared" si="8"/>
        <v>"WARRIOR-17" : {
"Capacities":"Sursaut (2), Indomptable (3)"
},</v>
      </c>
      <c r="BM19" s="5">
        <v>6</v>
      </c>
      <c r="BN19" s="36" t="s">
        <v>50</v>
      </c>
      <c r="BO19" s="5">
        <v>5</v>
      </c>
      <c r="BP19" s="5">
        <v>4</v>
      </c>
      <c r="BQ19" s="5">
        <v>3</v>
      </c>
      <c r="BR19" s="5">
        <v>3</v>
      </c>
      <c r="BS19" s="5">
        <v>3</v>
      </c>
      <c r="BT19" s="5">
        <v>2</v>
      </c>
      <c r="BU19" s="5">
        <v>1</v>
      </c>
      <c r="BV19" s="5">
        <v>1</v>
      </c>
      <c r="BW19" s="5">
        <v>1</v>
      </c>
      <c r="BX19" s="5">
        <v>1</v>
      </c>
      <c r="BY19" s="5" t="str">
        <f t="shared" si="9"/>
        <v>"MAGICIAN-17" : {
"Capacities":"-",
"MinorSpells": 5,
"Locations": {
"1":4,
"2":3,
"3":3,
"4":3,
"5":2,
"6":1,
"7":1,
"8":1,
"9":1}
},</v>
      </c>
      <c r="BZ19" s="195">
        <v>6</v>
      </c>
      <c r="CA19" s="168" t="s">
        <v>259</v>
      </c>
      <c r="CB19" s="168">
        <v>17</v>
      </c>
      <c r="CC19" s="169" t="s">
        <v>256</v>
      </c>
      <c r="CD19" s="200" t="s">
        <v>254</v>
      </c>
      <c r="CE19" s="184" t="str">
        <f t="shared" si="10"/>
        <v>"MONK-17" : {
"Capacities":"Capacité de la tradition monastique",
"Specials": 17,
"BonusAttack": "1d10",
"ArmourlessSpeed": "+ 7,50 m"
},</v>
      </c>
      <c r="CF19" s="187">
        <v>6</v>
      </c>
      <c r="CG19" s="36" t="s">
        <v>50</v>
      </c>
      <c r="CH19" s="5">
        <v>4</v>
      </c>
      <c r="CI19" s="5">
        <v>3</v>
      </c>
      <c r="CJ19" s="5">
        <v>3</v>
      </c>
      <c r="CK19" s="5">
        <v>3</v>
      </c>
      <c r="CL19" s="5">
        <v>1</v>
      </c>
      <c r="CM19" s="191" t="str">
        <f t="shared" si="3"/>
        <v>"PALADIN-17" : {
"Capacities":"-",
"Locations": {
"1":4,
"2":3,
"3":3,
"4":3,
"5":1}
},</v>
      </c>
      <c r="CN19" s="5">
        <v>6</v>
      </c>
      <c r="CO19" s="36" t="s">
        <v>50</v>
      </c>
      <c r="CP19" s="5">
        <v>10</v>
      </c>
      <c r="CQ19" s="5">
        <v>4</v>
      </c>
      <c r="CR19" s="5">
        <v>3</v>
      </c>
      <c r="CS19" s="5">
        <v>3</v>
      </c>
      <c r="CT19" s="5">
        <v>3</v>
      </c>
      <c r="CU19" s="5">
        <v>1</v>
      </c>
      <c r="CV19" s="5" t="str">
        <f t="shared" si="4"/>
        <v>"PROWLER-17" : {
"Capacities":"-",
"Spells":10,
"Locations": {
"1":4,
"2":3,
"3":3,
"4":3,
"5":1}
},</v>
      </c>
      <c r="CW19" s="187">
        <v>6</v>
      </c>
      <c r="CX19" s="5" t="s">
        <v>1269</v>
      </c>
      <c r="CY19" s="36" t="s">
        <v>1262</v>
      </c>
      <c r="CZ19" s="188" t="str">
        <f t="shared" si="5"/>
        <v>"WILY-17" : {
"Capacities":"Capacité de l'archétype de roublard",
"BonusAttack": "9d6"
},</v>
      </c>
      <c r="DA19" s="5">
        <v>6</v>
      </c>
      <c r="DB19" s="36" t="s">
        <v>1281</v>
      </c>
      <c r="DC19" s="5">
        <v>4</v>
      </c>
      <c r="DD19" s="5">
        <v>14</v>
      </c>
      <c r="DE19" s="5">
        <v>4</v>
      </c>
      <c r="DF19" s="5">
        <v>5</v>
      </c>
      <c r="DG19" s="5">
        <v>7</v>
      </c>
      <c r="DH19" s="170" t="str">
        <f t="shared" si="11"/>
        <v>"WIZARD-17" : {
"Capacities":"Arcanum mystique (niveau 9)",
"MinorSpells": 4,
"Spells": 14,
"Locations": {"5":4},
"Invocations": 7
},</v>
      </c>
    </row>
    <row r="20" spans="1:112" ht="293.25">
      <c r="A20" s="180">
        <v>18</v>
      </c>
      <c r="B20" s="4">
        <v>6</v>
      </c>
      <c r="C20" s="33" t="s">
        <v>1182</v>
      </c>
      <c r="D20" s="4">
        <v>6</v>
      </c>
      <c r="E20" s="4">
        <v>4</v>
      </c>
      <c r="F20" s="198" t="str">
        <f t="shared" si="6"/>
        <v>"BARBARIAN-18": {
"Capacities": "Puissance indomptable",
"Specials": 6,
"Damages": 4
},</v>
      </c>
      <c r="G20" s="189">
        <v>6</v>
      </c>
      <c r="H20" s="33" t="s">
        <v>1195</v>
      </c>
      <c r="I20" s="4">
        <v>4</v>
      </c>
      <c r="J20" s="4">
        <v>22</v>
      </c>
      <c r="K20" s="33">
        <v>4</v>
      </c>
      <c r="L20" s="33">
        <v>3</v>
      </c>
      <c r="M20" s="33">
        <v>3</v>
      </c>
      <c r="N20" s="33">
        <v>3</v>
      </c>
      <c r="O20" s="33">
        <v>3</v>
      </c>
      <c r="P20" s="33">
        <v>1</v>
      </c>
      <c r="Q20" s="33">
        <v>1</v>
      </c>
      <c r="R20" s="33">
        <v>1</v>
      </c>
      <c r="S20" s="33">
        <v>1</v>
      </c>
      <c r="T20" s="188" t="str">
        <f t="shared" si="0"/>
        <v>"BARD-18" : {
"Capacities":"Secrets magiques",
"MinorSpells": 4,
"Spells": 22,
"Locations": {
"1":4,
"2":3,
"3":3,
"4":3,
"5":3,
"6":1,
"7":1,
"8":1,
"9":1}
},</v>
      </c>
      <c r="U20" s="136">
        <v>6</v>
      </c>
      <c r="V20" s="123" t="s">
        <v>1205</v>
      </c>
      <c r="W20" s="136">
        <v>5</v>
      </c>
      <c r="X20" s="123">
        <v>4</v>
      </c>
      <c r="Y20" s="123">
        <v>3</v>
      </c>
      <c r="Z20" s="123">
        <v>3</v>
      </c>
      <c r="AA20" s="123">
        <v>3</v>
      </c>
      <c r="AB20" s="123">
        <v>3</v>
      </c>
      <c r="AC20" s="123">
        <v>1</v>
      </c>
      <c r="AD20" s="123">
        <v>1</v>
      </c>
      <c r="AE20" s="123">
        <v>1</v>
      </c>
      <c r="AF20" s="123">
        <v>1</v>
      </c>
      <c r="AG20" s="125" t="str">
        <f t="shared" si="1"/>
        <v>"CLERK-18" : {
"Capacities":"Canalisation d’énergie divine (3)",
"MinorSpells": 5,
"Locations": {
"1":4,
"2":3,
"3":3,
"4":3,
"5":3,
"6":1,
"7":1,
"8":1,
"9":1}
},</v>
      </c>
      <c r="AH20" s="189">
        <v>6</v>
      </c>
      <c r="AI20" s="33" t="s">
        <v>1211</v>
      </c>
      <c r="AJ20" s="4">
        <v>4</v>
      </c>
      <c r="AK20" s="33">
        <v>4</v>
      </c>
      <c r="AL20" s="33">
        <v>3</v>
      </c>
      <c r="AM20" s="33">
        <v>3</v>
      </c>
      <c r="AN20" s="33">
        <v>3</v>
      </c>
      <c r="AO20" s="33">
        <v>3</v>
      </c>
      <c r="AP20" s="33">
        <v>1</v>
      </c>
      <c r="AQ20" s="33">
        <v>1</v>
      </c>
      <c r="AR20" s="33">
        <v>1</v>
      </c>
      <c r="AS20" s="33">
        <v>1</v>
      </c>
      <c r="AT20" s="188" t="str">
        <f t="shared" si="2"/>
        <v>"DRUID-18" : {
"Capacities":"Jeunesse éternelle, Incantation animale",
"MinorSpells": 4,
"Locations": {
"1":4,
"2":3,
"3":3,
"4":3,
"5":3,
"6":1,
"7":1,
"8":1,
"9":1}
},</v>
      </c>
      <c r="AU20" s="4">
        <v>6</v>
      </c>
      <c r="AV20" s="4">
        <v>18</v>
      </c>
      <c r="AW20" s="33" t="s">
        <v>1216</v>
      </c>
      <c r="AX20" s="4">
        <v>6</v>
      </c>
      <c r="AY20" s="4">
        <v>15</v>
      </c>
      <c r="AZ20" s="33">
        <v>4</v>
      </c>
      <c r="BA20" s="33">
        <v>3</v>
      </c>
      <c r="BB20" s="33">
        <v>3</v>
      </c>
      <c r="BC20" s="33">
        <v>3</v>
      </c>
      <c r="BD20" s="33">
        <v>3</v>
      </c>
      <c r="BE20" s="33">
        <v>1</v>
      </c>
      <c r="BF20" s="33">
        <v>1</v>
      </c>
      <c r="BG20" s="33">
        <v>1</v>
      </c>
      <c r="BH20" s="33">
        <v>1</v>
      </c>
      <c r="BI20" s="36" t="str">
        <f t="shared" si="7"/>
        <v>"SORCERER-18" : {
"Capacities":"Capacité de l'origine magique",
"MinorSpells": 6,
"Spells": 15,
"Specials": 18,
"Locations": {
"1":4,
"2":3,
"3":3,
"4":3,
"5":3,
"6":1,
"7":1,
"8":1,
"9":1}
},</v>
      </c>
      <c r="BJ20" s="189">
        <v>6</v>
      </c>
      <c r="BK20" s="33" t="s">
        <v>1223</v>
      </c>
      <c r="BL20" s="188" t="str">
        <f t="shared" si="8"/>
        <v>"WARRIOR-18" : {
"Capacities":"Capacité de l'archétype martial"
},</v>
      </c>
      <c r="BM20" s="4">
        <v>6</v>
      </c>
      <c r="BN20" s="33" t="s">
        <v>1232</v>
      </c>
      <c r="BO20" s="4">
        <v>5</v>
      </c>
      <c r="BP20" s="4">
        <v>4</v>
      </c>
      <c r="BQ20" s="4">
        <v>3</v>
      </c>
      <c r="BR20" s="4">
        <v>3</v>
      </c>
      <c r="BS20" s="4">
        <v>3</v>
      </c>
      <c r="BT20" s="4">
        <v>3</v>
      </c>
      <c r="BU20" s="4">
        <v>1</v>
      </c>
      <c r="BV20" s="4">
        <v>1</v>
      </c>
      <c r="BW20" s="4">
        <v>1</v>
      </c>
      <c r="BX20" s="4">
        <v>1</v>
      </c>
      <c r="BY20" s="5" t="str">
        <f t="shared" si="9"/>
        <v>"MAGICIAN-18" : {
"Capacities":"Maîtrise des sorts",
"MinorSpells": 5,
"Locations": {
"1":4,
"2":3,
"3":3,
"4":3,
"5":3,
"6":1,
"7":1,
"8":1,
"9":1}
},</v>
      </c>
      <c r="BZ20" s="196">
        <v>6</v>
      </c>
      <c r="CA20" s="171" t="s">
        <v>259</v>
      </c>
      <c r="CB20" s="171">
        <v>18</v>
      </c>
      <c r="CC20" s="172" t="s">
        <v>260</v>
      </c>
      <c r="CD20" s="201" t="s">
        <v>261</v>
      </c>
      <c r="CE20" s="184" t="str">
        <f t="shared" si="10"/>
        <v>"MONK-18" : {
"Capacities":"Corps vide",
"Specials": 18,
"BonusAttack": "1d10",
"ArmourlessSpeed": "+ 9 m"
},</v>
      </c>
      <c r="CF20" s="189">
        <v>6</v>
      </c>
      <c r="CG20" s="33" t="s">
        <v>1242</v>
      </c>
      <c r="CH20" s="4">
        <v>4</v>
      </c>
      <c r="CI20" s="4">
        <v>3</v>
      </c>
      <c r="CJ20" s="4">
        <v>3</v>
      </c>
      <c r="CK20" s="4">
        <v>3</v>
      </c>
      <c r="CL20" s="4">
        <v>1</v>
      </c>
      <c r="CM20" s="191" t="str">
        <f t="shared" si="3"/>
        <v>"PALADIN-18" : {
"Capacities":"Amélioration des auras",
"Locations": {
"1":4,
"2":3,
"3":3,
"4":3,
"5":1}
},</v>
      </c>
      <c r="CN20" s="4">
        <v>6</v>
      </c>
      <c r="CO20" s="33" t="s">
        <v>1251</v>
      </c>
      <c r="CP20" s="4">
        <v>10</v>
      </c>
      <c r="CQ20" s="4">
        <v>4</v>
      </c>
      <c r="CR20" s="4">
        <v>3</v>
      </c>
      <c r="CS20" s="4">
        <v>3</v>
      </c>
      <c r="CT20" s="4">
        <v>3</v>
      </c>
      <c r="CU20" s="4">
        <v>1</v>
      </c>
      <c r="CV20" s="5" t="str">
        <f t="shared" si="4"/>
        <v>"PROWLER-18" : {
"Capacities":"Sens sauvages",
"Spells":10,
"Locations": {
"1":4,
"2":3,
"3":3,
"4":3,
"5":1}
},</v>
      </c>
      <c r="CW20" s="189">
        <v>6</v>
      </c>
      <c r="CX20" s="4" t="s">
        <v>1269</v>
      </c>
      <c r="CY20" s="33" t="s">
        <v>1270</v>
      </c>
      <c r="CZ20" s="188" t="str">
        <f t="shared" si="5"/>
        <v>"WILY-18" : {
"Capacities":"Insaisissable",
"BonusAttack": "9d6"
},</v>
      </c>
      <c r="DA20" s="4">
        <v>6</v>
      </c>
      <c r="DB20" s="33" t="s">
        <v>50</v>
      </c>
      <c r="DC20" s="4">
        <v>4</v>
      </c>
      <c r="DD20" s="4">
        <v>14</v>
      </c>
      <c r="DE20" s="4">
        <v>4</v>
      </c>
      <c r="DF20" s="4">
        <v>5</v>
      </c>
      <c r="DG20" s="4">
        <v>8</v>
      </c>
      <c r="DH20" s="170" t="str">
        <f t="shared" si="11"/>
        <v>"WIZARD-18" : {
"Capacities":"-",
"MinorSpells": 4,
"Spells": 14,
"Locations": {"5":4},
"Invocations": 8
},</v>
      </c>
    </row>
    <row r="21" spans="1:112" ht="306">
      <c r="A21" s="179">
        <v>19</v>
      </c>
      <c r="B21" s="5">
        <v>6</v>
      </c>
      <c r="C21" s="36" t="s">
        <v>249</v>
      </c>
      <c r="D21" s="5">
        <v>6</v>
      </c>
      <c r="E21" s="5">
        <v>4</v>
      </c>
      <c r="F21" s="198" t="str">
        <f t="shared" si="6"/>
        <v>"BARBARIAN-19": {
"Capacities": "Amélioration de caractéristiques",
"Specials": 6,
"Damages": 4
},</v>
      </c>
      <c r="G21" s="187">
        <v>6</v>
      </c>
      <c r="H21" s="36" t="s">
        <v>249</v>
      </c>
      <c r="I21" s="5">
        <v>4</v>
      </c>
      <c r="J21" s="5">
        <v>22</v>
      </c>
      <c r="K21" s="36">
        <v>4</v>
      </c>
      <c r="L21" s="36">
        <v>3</v>
      </c>
      <c r="M21" s="36">
        <v>3</v>
      </c>
      <c r="N21" s="36">
        <v>3</v>
      </c>
      <c r="O21" s="36">
        <v>3</v>
      </c>
      <c r="P21" s="36">
        <v>2</v>
      </c>
      <c r="Q21" s="36">
        <v>1</v>
      </c>
      <c r="R21" s="36">
        <v>1</v>
      </c>
      <c r="S21" s="36">
        <v>1</v>
      </c>
      <c r="T21" s="188" t="str">
        <f t="shared" si="0"/>
        <v>"BARD-19" : {
"Capacities":"Amélioration de caractéristiques",
"MinorSpells": 4,
"Spells": 22,
"Locations": {
"1":4,
"2":3,
"3":3,
"4":3,
"5":3,
"6":2,
"7":1,
"8":1,
"9":1}
},</v>
      </c>
      <c r="U21" s="135">
        <v>6</v>
      </c>
      <c r="V21" s="125" t="s">
        <v>249</v>
      </c>
      <c r="W21" s="135">
        <v>5</v>
      </c>
      <c r="X21" s="125">
        <v>4</v>
      </c>
      <c r="Y21" s="125">
        <v>3</v>
      </c>
      <c r="Z21" s="125">
        <v>3</v>
      </c>
      <c r="AA21" s="125">
        <v>3</v>
      </c>
      <c r="AB21" s="125">
        <v>3</v>
      </c>
      <c r="AC21" s="125">
        <v>2</v>
      </c>
      <c r="AD21" s="125">
        <v>1</v>
      </c>
      <c r="AE21" s="125">
        <v>1</v>
      </c>
      <c r="AF21" s="125">
        <v>1</v>
      </c>
      <c r="AG21" s="125" t="str">
        <f t="shared" si="1"/>
        <v>"CLERK-19" : {
"Capacities":"Amélioration de caractéristiques",
"MinorSpells": 5,
"Locations": {
"1":4,
"2":3,
"3":3,
"4":3,
"5":3,
"6":2,
"7":1,
"8":1,
"9":1}
},</v>
      </c>
      <c r="AH21" s="187">
        <v>6</v>
      </c>
      <c r="AI21" s="36" t="s">
        <v>249</v>
      </c>
      <c r="AJ21" s="5">
        <v>4</v>
      </c>
      <c r="AK21" s="36">
        <v>4</v>
      </c>
      <c r="AL21" s="36">
        <v>3</v>
      </c>
      <c r="AM21" s="36">
        <v>3</v>
      </c>
      <c r="AN21" s="36">
        <v>3</v>
      </c>
      <c r="AO21" s="36">
        <v>3</v>
      </c>
      <c r="AP21" s="36">
        <v>2</v>
      </c>
      <c r="AQ21" s="36">
        <v>1</v>
      </c>
      <c r="AR21" s="36">
        <v>1</v>
      </c>
      <c r="AS21" s="36">
        <v>1</v>
      </c>
      <c r="AT21" s="188" t="str">
        <f t="shared" si="2"/>
        <v>"DRUID-19" : {
"Capacities":"Amélioration de caractéristiques",
"MinorSpells": 4,
"Locations": {
"1":4,
"2":3,
"3":3,
"4":3,
"5":3,
"6":2,
"7":1,
"8":1,
"9":1}
},</v>
      </c>
      <c r="AU21" s="5">
        <v>6</v>
      </c>
      <c r="AV21" s="5">
        <v>19</v>
      </c>
      <c r="AW21" s="36" t="s">
        <v>249</v>
      </c>
      <c r="AX21" s="5">
        <v>6</v>
      </c>
      <c r="AY21" s="5">
        <v>15</v>
      </c>
      <c r="AZ21" s="36">
        <v>4</v>
      </c>
      <c r="BA21" s="36">
        <v>3</v>
      </c>
      <c r="BB21" s="36">
        <v>3</v>
      </c>
      <c r="BC21" s="36">
        <v>3</v>
      </c>
      <c r="BD21" s="36">
        <v>3</v>
      </c>
      <c r="BE21" s="36">
        <v>2</v>
      </c>
      <c r="BF21" s="36">
        <v>1</v>
      </c>
      <c r="BG21" s="36">
        <v>1</v>
      </c>
      <c r="BH21" s="36">
        <v>1</v>
      </c>
      <c r="BI21" s="36" t="str">
        <f t="shared" si="7"/>
        <v>"SORCERER-19" : {
"Capacities":"Amélioration de caractéristiques",
"MinorSpells": 6,
"Spells": 15,
"Specials": 19,
"Locations": {
"1":4,
"2":3,
"3":3,
"4":3,
"5":3,
"6":2,
"7":1,
"8":1,
"9":1}
},</v>
      </c>
      <c r="BJ21" s="187">
        <v>6</v>
      </c>
      <c r="BK21" s="36" t="s">
        <v>249</v>
      </c>
      <c r="BL21" s="188" t="str">
        <f>""""&amp;$BJ$1&amp;"-"&amp;$A21&amp;""" : {
""Capacities"":"""&amp;BK21&amp;"""
},"</f>
        <v>"WARRIOR-19" : {
"Capacities":"Amélioration de caractéristiques"
},</v>
      </c>
      <c r="BM21" s="5">
        <v>6</v>
      </c>
      <c r="BN21" s="36" t="s">
        <v>249</v>
      </c>
      <c r="BO21" s="5">
        <v>5</v>
      </c>
      <c r="BP21" s="5">
        <v>4</v>
      </c>
      <c r="BQ21" s="5">
        <v>3</v>
      </c>
      <c r="BR21" s="5">
        <v>3</v>
      </c>
      <c r="BS21" s="5">
        <v>3</v>
      </c>
      <c r="BT21" s="5">
        <v>3</v>
      </c>
      <c r="BU21" s="5">
        <v>2</v>
      </c>
      <c r="BV21" s="5">
        <v>1</v>
      </c>
      <c r="BW21" s="5">
        <v>1</v>
      </c>
      <c r="BX21" s="5">
        <v>1</v>
      </c>
      <c r="BY21" s="5" t="str">
        <f t="shared" si="9"/>
        <v>"MAGICIAN-19" : {
"Capacities":"Amélioration de caractéristiques",
"MinorSpells": 5,
"Locations": {
"1":4,
"2":3,
"3":3,
"4":3,
"5":3,
"6":2,
"7":1,
"8":1,
"9":1}
},</v>
      </c>
      <c r="BZ21" s="195">
        <v>6</v>
      </c>
      <c r="CA21" s="168" t="s">
        <v>259</v>
      </c>
      <c r="CB21" s="168">
        <v>19</v>
      </c>
      <c r="CC21" s="169" t="s">
        <v>260</v>
      </c>
      <c r="CD21" s="200" t="s">
        <v>249</v>
      </c>
      <c r="CE21" s="184" t="str">
        <f t="shared" si="10"/>
        <v>"MONK-19" : {
"Capacities":"Amélioration de caractéristiques",
"Specials": 19,
"BonusAttack": "1d10",
"ArmourlessSpeed": "+ 9 m"
},</v>
      </c>
      <c r="CF21" s="187">
        <v>6</v>
      </c>
      <c r="CG21" s="36" t="s">
        <v>249</v>
      </c>
      <c r="CH21" s="5">
        <v>4</v>
      </c>
      <c r="CI21" s="5">
        <v>3</v>
      </c>
      <c r="CJ21" s="5">
        <v>3</v>
      </c>
      <c r="CK21" s="5">
        <v>3</v>
      </c>
      <c r="CL21" s="5">
        <v>2</v>
      </c>
      <c r="CM21" s="191" t="str">
        <f t="shared" si="3"/>
        <v>"PALADIN-19" : {
"Capacities":"Amélioration de caractéristiques",
"Locations": {
"1":4,
"2":3,
"3":3,
"4":3,
"5":2}
},</v>
      </c>
      <c r="CN21" s="5">
        <v>6</v>
      </c>
      <c r="CO21" s="36" t="s">
        <v>249</v>
      </c>
      <c r="CP21" s="5">
        <v>11</v>
      </c>
      <c r="CQ21" s="5">
        <v>4</v>
      </c>
      <c r="CR21" s="5">
        <v>3</v>
      </c>
      <c r="CS21" s="5">
        <v>3</v>
      </c>
      <c r="CT21" s="5">
        <v>3</v>
      </c>
      <c r="CU21" s="5">
        <v>2</v>
      </c>
      <c r="CV21" s="5" t="str">
        <f t="shared" si="4"/>
        <v>"PROWLER-19" : {
"Capacities":"Amélioration de caractéristiques",
"Spells":11,
"Locations": {
"1":4,
"2":3,
"3":3,
"4":3,
"5":2}
},</v>
      </c>
      <c r="CW21" s="187">
        <v>6</v>
      </c>
      <c r="CX21" s="5" t="s">
        <v>1271</v>
      </c>
      <c r="CY21" s="36" t="s">
        <v>249</v>
      </c>
      <c r="CZ21" s="188" t="str">
        <f t="shared" si="5"/>
        <v>"WILY-19" : {
"Capacities":"Amélioration de caractéristiques",
"BonusAttack": "10d6"
},</v>
      </c>
      <c r="DA21" s="5">
        <v>6</v>
      </c>
      <c r="DB21" s="36" t="s">
        <v>249</v>
      </c>
      <c r="DC21" s="5">
        <v>4</v>
      </c>
      <c r="DD21" s="5">
        <v>15</v>
      </c>
      <c r="DE21" s="5">
        <v>4</v>
      </c>
      <c r="DF21" s="5">
        <v>5</v>
      </c>
      <c r="DG21" s="5">
        <v>8</v>
      </c>
      <c r="DH21" s="170" t="str">
        <f t="shared" si="11"/>
        <v>"WIZARD-19" : {
"Capacities":"Amélioration de caractéristiques",
"MinorSpells": 4,
"Spells": 15,
"Locations": {"5":4},
"Invocations": 8
},</v>
      </c>
    </row>
    <row r="22" spans="1:112" ht="293.25">
      <c r="A22" s="181">
        <v>20</v>
      </c>
      <c r="B22" s="6">
        <v>6</v>
      </c>
      <c r="C22" s="175" t="s">
        <v>1183</v>
      </c>
      <c r="D22" s="6">
        <v>-1</v>
      </c>
      <c r="E22" s="6">
        <v>4</v>
      </c>
      <c r="F22" s="198" t="str">
        <f t="shared" si="6"/>
        <v>"BARBARIAN-20": {
"Capacities": "Champion primitif",
"Specials": -1,
"Damages": 4
},</v>
      </c>
      <c r="G22" s="190">
        <v>6</v>
      </c>
      <c r="H22" s="175" t="s">
        <v>1196</v>
      </c>
      <c r="I22" s="6">
        <v>4</v>
      </c>
      <c r="J22" s="6">
        <v>22</v>
      </c>
      <c r="K22" s="175">
        <v>4</v>
      </c>
      <c r="L22" s="175">
        <v>3</v>
      </c>
      <c r="M22" s="175">
        <v>3</v>
      </c>
      <c r="N22" s="175">
        <v>3</v>
      </c>
      <c r="O22" s="175">
        <v>3</v>
      </c>
      <c r="P22" s="175">
        <v>2</v>
      </c>
      <c r="Q22" s="175">
        <v>2</v>
      </c>
      <c r="R22" s="175">
        <v>1</v>
      </c>
      <c r="S22" s="175">
        <v>1</v>
      </c>
      <c r="T22" s="188" t="str">
        <f t="shared" si="0"/>
        <v>"BARD-20" : {
"Capacities":"Inspiration supérieure",
"MinorSpells": 4,
"Spells": 22,
"Locations": {
"1":4,
"2":3,
"3":3,
"4":3,
"5":3,
"6":2,
"7":2,
"8":1,
"9":1}
},</v>
      </c>
      <c r="U22" s="6">
        <v>6</v>
      </c>
      <c r="V22" s="175" t="s">
        <v>1206</v>
      </c>
      <c r="W22" s="6">
        <v>5</v>
      </c>
      <c r="X22" s="175">
        <v>4</v>
      </c>
      <c r="Y22" s="175">
        <v>3</v>
      </c>
      <c r="Z22" s="175">
        <v>3</v>
      </c>
      <c r="AA22" s="175">
        <v>3</v>
      </c>
      <c r="AB22" s="175">
        <v>3</v>
      </c>
      <c r="AC22" s="175">
        <v>2</v>
      </c>
      <c r="AD22" s="175">
        <v>2</v>
      </c>
      <c r="AE22" s="175">
        <v>1</v>
      </c>
      <c r="AF22" s="175">
        <v>1</v>
      </c>
      <c r="AG22" s="125" t="str">
        <f t="shared" si="1"/>
        <v>"CLERK-20" : {
"Capacities":"Intervention divine améliorée",
"MinorSpells": 5,
"Locations": {
"1":4,
"2":3,
"3":3,
"4":3,
"5":3,
"6":2,
"7":2,
"8":1,
"9":1}
},</v>
      </c>
      <c r="AH22" s="190">
        <v>6</v>
      </c>
      <c r="AI22" s="175" t="s">
        <v>1212</v>
      </c>
      <c r="AJ22" s="6">
        <v>4</v>
      </c>
      <c r="AK22" s="175">
        <v>4</v>
      </c>
      <c r="AL22" s="175">
        <v>3</v>
      </c>
      <c r="AM22" s="175">
        <v>3</v>
      </c>
      <c r="AN22" s="175">
        <v>3</v>
      </c>
      <c r="AO22" s="175">
        <v>3</v>
      </c>
      <c r="AP22" s="175">
        <v>2</v>
      </c>
      <c r="AQ22" s="175">
        <v>2</v>
      </c>
      <c r="AR22" s="175">
        <v>1</v>
      </c>
      <c r="AS22" s="175">
        <v>1</v>
      </c>
      <c r="AT22" s="188" t="str">
        <f t="shared" si="2"/>
        <v>"DRUID-20" : {
"Capacities":"Archidruide",
"MinorSpells": 4,
"Locations": {
"1":4,
"2":3,
"3":3,
"4":3,
"5":3,
"6":2,
"7":2,
"8":1,
"9":1}
},</v>
      </c>
      <c r="AU22" s="6">
        <v>6</v>
      </c>
      <c r="AV22" s="6">
        <v>20</v>
      </c>
      <c r="AW22" s="175" t="s">
        <v>1217</v>
      </c>
      <c r="AX22" s="6">
        <v>6</v>
      </c>
      <c r="AY22" s="6">
        <v>15</v>
      </c>
      <c r="AZ22" s="175">
        <v>4</v>
      </c>
      <c r="BA22" s="175">
        <v>3</v>
      </c>
      <c r="BB22" s="175">
        <v>3</v>
      </c>
      <c r="BC22" s="175">
        <v>3</v>
      </c>
      <c r="BD22" s="175">
        <v>3</v>
      </c>
      <c r="BE22" s="175">
        <v>2</v>
      </c>
      <c r="BF22" s="175">
        <v>2</v>
      </c>
      <c r="BG22" s="175">
        <v>1</v>
      </c>
      <c r="BH22" s="175">
        <v>1</v>
      </c>
      <c r="BI22" s="36" t="str">
        <f t="shared" si="7"/>
        <v>"SORCERER-20" : {
"Capacities":"Restauration magique",
"MinorSpells": 6,
"Spells": 15,
"Specials": 20,
"Locations": {
"1":4,
"2":3,
"3":3,
"4":3,
"5":3,
"6":2,
"7":2,
"8":1,
"9":1}
},</v>
      </c>
      <c r="BJ22" s="190">
        <v>6</v>
      </c>
      <c r="BK22" s="175" t="s">
        <v>1228</v>
      </c>
      <c r="BL22" s="188" t="str">
        <f t="shared" si="8"/>
        <v>"WARRIOR-20" : {
"Capacities":"Attaque supplémentaire (3)"
},</v>
      </c>
      <c r="BM22" s="6">
        <v>6</v>
      </c>
      <c r="BN22" s="175" t="s">
        <v>1233</v>
      </c>
      <c r="BO22" s="6">
        <v>5</v>
      </c>
      <c r="BP22" s="6">
        <v>4</v>
      </c>
      <c r="BQ22" s="6">
        <v>3</v>
      </c>
      <c r="BR22" s="6">
        <v>3</v>
      </c>
      <c r="BS22" s="6">
        <v>3</v>
      </c>
      <c r="BT22" s="6">
        <v>3</v>
      </c>
      <c r="BU22" s="6">
        <v>2</v>
      </c>
      <c r="BV22" s="6">
        <v>2</v>
      </c>
      <c r="BW22" s="6">
        <v>1</v>
      </c>
      <c r="BX22" s="6">
        <v>1</v>
      </c>
      <c r="BY22" s="5" t="str">
        <f t="shared" si="9"/>
        <v>"MAGICIAN-20" : {
"Capacities":"Sorts de prédilection",
"MinorSpells": 5,
"Locations": {
"1":4,
"2":3,
"3":3,
"4":3,
"5":3,
"6":2,
"7":2,
"8":1,
"9":1}
},</v>
      </c>
      <c r="BZ22" s="197">
        <v>6</v>
      </c>
      <c r="CA22" s="173" t="s">
        <v>259</v>
      </c>
      <c r="CB22" s="173">
        <v>20</v>
      </c>
      <c r="CC22" s="174" t="s">
        <v>260</v>
      </c>
      <c r="CD22" s="202" t="s">
        <v>262</v>
      </c>
      <c r="CE22" s="184" t="str">
        <f t="shared" si="10"/>
        <v>"MONK-20" : {
"Capacities":"Perfection de l'être",
"Specials": 20,
"BonusAttack": "1d10",
"ArmourlessSpeed": "+ 9 m"
},</v>
      </c>
      <c r="CF22" s="190">
        <v>6</v>
      </c>
      <c r="CG22" s="175" t="s">
        <v>1238</v>
      </c>
      <c r="CH22" s="6">
        <v>4</v>
      </c>
      <c r="CI22" s="6">
        <v>3</v>
      </c>
      <c r="CJ22" s="6">
        <v>3</v>
      </c>
      <c r="CK22" s="6">
        <v>3</v>
      </c>
      <c r="CL22" s="6">
        <v>2</v>
      </c>
      <c r="CM22" s="191" t="str">
        <f t="shared" si="3"/>
        <v>"PALADIN-20" : {
"Capacities":"Capacité de serment sacré",
"Locations": {
"1":4,
"2":3,
"3":3,
"4":3,
"5":2}
},</v>
      </c>
      <c r="CN22" s="6">
        <v>6</v>
      </c>
      <c r="CO22" s="175" t="s">
        <v>1252</v>
      </c>
      <c r="CP22" s="6">
        <v>11</v>
      </c>
      <c r="CQ22" s="6">
        <v>4</v>
      </c>
      <c r="CR22" s="6">
        <v>3</v>
      </c>
      <c r="CS22" s="6">
        <v>3</v>
      </c>
      <c r="CT22" s="6">
        <v>3</v>
      </c>
      <c r="CU22" s="6">
        <v>2</v>
      </c>
      <c r="CV22" s="5" t="str">
        <f t="shared" si="4"/>
        <v>"PROWLER-20" : {
"Capacities":"Tueur d'ennemis",
"Spells":11,
"Locations": {
"1":4,
"2":3,
"3":3,
"4":3,
"5":2}
},</v>
      </c>
      <c r="CW22" s="190">
        <v>6</v>
      </c>
      <c r="CX22" s="6" t="s">
        <v>1271</v>
      </c>
      <c r="CY22" s="175" t="s">
        <v>1272</v>
      </c>
      <c r="CZ22" s="188" t="str">
        <f t="shared" si="5"/>
        <v>"WILY-20" : {
"Capacities":"Coup de chance",
"BonusAttack": "10d6"
},</v>
      </c>
      <c r="DA22" s="6">
        <v>6</v>
      </c>
      <c r="DB22" s="175" t="s">
        <v>1282</v>
      </c>
      <c r="DC22" s="6">
        <v>4</v>
      </c>
      <c r="DD22" s="6">
        <v>15</v>
      </c>
      <c r="DE22" s="6">
        <v>4</v>
      </c>
      <c r="DF22" s="6">
        <v>5</v>
      </c>
      <c r="DG22" s="6">
        <v>8</v>
      </c>
      <c r="DH22" s="170" t="str">
        <f t="shared" si="11"/>
        <v>"WIZARD-20" : {
"Capacities":"Maître de l'occulte",
"MinorSpells": 4,
"Spells": 15,
"Locations": {"5":4},
"Invocations": 8
},</v>
      </c>
    </row>
    <row r="24" spans="1:112">
      <c r="B24" t="str">
        <f>CONCATENATE(F3,F4,F5,F6,F7,F8,F9,F10,F11,F12,F13,F14,F15,F16,F17,F18,F19,F20,F21,F22,F23)</f>
        <v>"BARBARIAN-1": {
"Capacities": "Rage, Défense sans armure",
"Specials": 2,
"Damages": 2
},"BARBARIAN-2": {
"Capacities": "Attaque téméraire, Sens du danger",
"Specials": 2,
"Damages": 2
},"BARBARIAN-3": {
"Capacities": "Voie primitive",
"Specials": 3,
"Damages": 2
},"BARBARIAN-4": {
"Capacities": "Amélioration de caractéristiques",
"Specials": 3,
"Damages": 2
},"BARBARIAN-5": {
"Capacities": "Attaque supplémentaire, Déplacement rapide",
"Specials": 3,
"Damages": 2
},"BARBARIAN-6": {
"Capacities": "Capacité de voie",
"Specials": 4,
"Damages": 2
},"BARBARIAN-7": {
"Capacities": "Instinct sauvage",
"Specials": 4,
"Damages": 2
},"BARBARIAN-8": {
"Capacities": "Amélioration de caractéristiques",
"Specials": 4,
"Damages": 2
},"BARBARIAN-9": {
"Capacities": "Critique brutal (1 dé)",
"Specials": 4,
"Damages": 3
},"BARBARIAN-10": {
"Capacities": "Capacité de voie",
"Specials": 4,
"Damages": 3
},"BARBARIAN-11": {
"Capacities": "Rage implacable",
"Specials": 4,
"Damages": 3
},"BARBARIAN-12": {
"Capacities": "Amélioration de caractéristiques",
"Specials": 5,
"Damages": 3
},"BARBARIAN-13": {
"Capacities": "Critique brutal (2 dés)",
"Specials": 5,
"Damages": 3
},"BARBARIAN-14": {
"Capacities": "Capacité de voie",
"Specials": 5,
"Damages": 3
},"BARBARIAN-15": {
"Capacities": "Rage ininterrompue",
"Specials": 5,
"Damages": 3
},"BARBARIAN-16": {
"Capacities": "Amélioration de caractéristiques",
"Specials": 5,
"Damages": 4
},"BARBARIAN-17": {
"Capacities": "Critique brutal (3 dés)",
"Specials": 6,
"Damages": 4
},"BARBARIAN-18": {
"Capacities": "Puissance indomptable",
"Specials": 6,
"Damages": 4
},"BARBARIAN-19": {
"Capacities": "Amélioration de caractéristiques",
"Specials": 6,
"Damages": 4
},"BARBARIAN-20": {
"Capacities": "Champion primitif",
"Specials": -1,
"Damages": 4
},</v>
      </c>
    </row>
    <row r="25" spans="1:112">
      <c r="B25" t="str">
        <f>CONCATENATE(T3,T4,T5,T6,T7,T8,T9,T10,T11,T12,T13,T14,T15,T16,T17,T18,T19,T20,T21,T22,T23)</f>
        <v>"BARD-1" : {
"Capacities":"Incantations, Inspiration bardique (d6)",
"MinorSpells": 2,
"Spells": 4,
"Locations": {
"1":2,
"2":0,
"3":0,
"4":0,
"5":0,
"6":0,
"7":0,
"8":0,
"9":0}
},"BARD-2" : {
"Capacities":"Touche-à-tout, Chant de repos (d6)",
"MinorSpells": 2,
"Spells": 5,
"Locations": {
"1":3,
"2":0,
"3":0,
"4":0,
"5":0,
"6":0,
"7":0,
"8":0,
"9":0}
},"BARD-3" : {
"Capacities":"Collège bardique, Expertise",
"MinorSpells": 2,
"Spells": 6,
"Locations": {
"1":4,
"2":2,
"3":0,
"4":0,
"5":0,
"6":0,
"7":0,
"8":0,
"9":0}
},"BARD-4" : {
"Capacities":"Amélioration de caractéristiques",
"MinorSpells": 3,
"Spells": 7,
"Locations": {
"1":4,
"2":3,
"3":0,
"4":0,
"5":0,
"6":0,
"7":0,
"8":0,
"9":0}
},"BARD-5" : {
"Capacities":"Inspiration bardique (d8), Source d'inspiration",
"MinorSpells": 3,
"Spells": 8,
"Locations": {
"1":4,
"2":3,
"3":2,
"4":0,
"5":0,
"6":0,
"7":0,
"8":0,
"9":0}
},"BARD-6" : {
"Capacities":"Contre charme, Capacité de collège bardique",
"MinorSpells": 3,
"Spells": 9,
"Locations": {
"1":4,
"2":3,
"3":3,
"4":0,
"5":0,
"6":0,
"7":0,
"8":0,
"9":0}
},"BARD-7" : {
"Capacities":"-",
"MinorSpells": 3,
"Spells": 10,
"Locations": {
"1":4,
"2":3,
"3":3,
"4":1,
"5":0,
"6":0,
"7":0,
"8":0,
"9":0}
},"BARD-8" : {
"Capacities":"Amélioration de caractéristiques",
"MinorSpells": 3,
"Spells": 11,
"Locations": {
"1":4,
"2":3,
"3":3,
"4":2,
"5":0,
"6":0,
"7":0,
"8":0,
"9":0}
},"BARD-9" : {
"Capacities":"Chant de repos (d8)",
"MinorSpells": 3,
"Spells": 12,
"Locations": {
"1":4,
"2":3,
"3":3,
"4":3,
"5":1,
"6":0,
"7":0,
"8":0,
"9":0}
},"BARD-10" : {
"Capacities":"Inspiration bardique (d10), Expertise, Secrets magiques",
"MinorSpells": 4,
"Spells": 14,
"Locations": {
"1":4,
"2":3,
"3":3,
"4":3,
"5":2,
"6":0,
"7":0,
"8":0,
"9":0}
},"BARD-11" : {
"Capacities":"-",
"MinorSpells": 4,
"Spells": 15,
"Locations": {
"1":4,
"2":3,
"3":3,
"4":3,
"5":2,
"6":1,
"7":0,
"8":0,
"9":0}
},"BARD-12" : {
"Capacities":"Amélioration de caractéristiques",
"MinorSpells": 4,
"Spells": 15,
"Locations": {
"1":4,
"2":3,
"3":3,
"4":3,
"5":2,
"6":1,
"7":0,
"8":0,
"9":0}
},"BARD-13" : {
"Capacities":"Chant de repos (d10)",
"MinorSpells": 4,
"Spells": 16,
"Locations": {
"1":4,
"2":3,
"3":3,
"4":3,
"5":2,
"6":1,
"7":1,
"8":0,
"9":0}
},"BARD-14" : {
"Capacities":"Secrets magiques, Capacité de collège bardique",
"MinorSpells": 4,
"Spells": 18,
"Locations": {
"1":4,
"2":3,
"3":3,
"4":3,
"5":2,
"6":1,
"7":1,
"8":0,
"9":0}
},"BARD-15" : {
"Capacities":"Inspiration bardique (d12)",
"MinorSpells": 4,
"Spells": 19,
"Locations": {
"1":4,
"2":3,
"3":3,
"4":3,
"5":2,
"6":1,
"7":1,
"8":1,
"9":0}
},"BARD-16" : {
"Capacities":"Amélioration de caractéristiques",
"MinorSpells": 4,
"Spells": 19,
"Locations": {
"1":4,
"2":3,
"3":3,
"4":3,
"5":2,
"6":1,
"7":1,
"8":1,
"9":0}
},"BARD-17" : {
"Capacities":"Chant de repos (d12)",
"MinorSpells": 4,
"Spells": 20,
"Locations": {
"1":4,
"2":3,
"3":3,
"4":3,
"5":2,
"6":1,
"7":1,
"8":1,
"9":1}
},"BARD-18" : {
"Capacities":"Secrets magiques",
"MinorSpells": 4,
"Spells": 22,
"Locations": {
"1":4,
"2":3,
"3":3,
"4":3,
"5":3,
"6":1,
"7":1,
"8":1,
"9":1}
},"BARD-19" : {
"Capacities":"Amélioration de caractéristiques",
"MinorSpells": 4,
"Spells": 22,
"Locations": {
"1":4,
"2":3,
"3":3,
"4":3,
"5":3,
"6":2,
"7":1,
"8":1,
"9":1}
},"BARD-20" : {
"Capacities":"Inspiration supérieure",
"MinorSpells": 4,
"Spells": 22,
"Locations": {
"1":4,
"2":3,
"3":3,
"4":3,
"5":3,
"6":2,
"7":2,
"8":1,
"9":1}
},</v>
      </c>
    </row>
    <row r="26" spans="1:112">
      <c r="B26" t="str">
        <f>CONCATENATE(AG3,AG4,AG5,AG6,AG7,AG8,AG9,AG10,AG11,AG12,AG13,AG14,AG15,AG16,AG17,AG18,AG19,AG20,AG21,AG22,AG23)</f>
        <v>"CLERK-1" : {
"Capacities":"Incantations, Domaine divin",
"MinorSpells": 3,
"Locations": {
"1":2,
"2":0,
"3":0,
"4":0,
"5":0,
"6":0,
"7":0,
"8":0,
"9":0}
},"CLERK-2" : {
"Capacities":"Canalisation d’énergie divine (1), Capacité de domaine divin",
"MinorSpells": 3,
"Locations": {
"1":3,
"2":0,
"3":0,
"4":0,
"5":0,
"6":0,
"7":0,
"8":0,
"9":0}
},"CLERK-3" : {
"Capacities":"-",
"MinorSpells": 3,
"Locations": {
"1":4,
"2":2,
"3":0,
"4":0,
"5":0,
"6":0,
"7":0,
"8":0,
"9":0}
},"CLERK-4" : {
"Capacities":"Amélioration de caractéristiques",
"MinorSpells": 4,
"Locations": {
"1":4,
"2":3,
"3":0,
"4":0,
"5":0,
"6":0,
"7":0,
"8":0,
"9":0}
},"CLERK-5" : {
"Capacities":"Destruction des morts-vivants (FP 1/2)",
"MinorSpells": 4,
"Locations": {
"1":4,
"2":3,
"3":2,
"4":0,
"5":0,
"6":0,
"7":0,
"8":0,
"9":0}
},"CLERK-6" : {
"Capacities":"Canalisation d’énergie divine (2), Capacité de domaine divin",
"MinorSpells": 4,
"Locations": {
"1":4,
"2":3,
"3":3,
"4":0,
"5":0,
"6":0,
"7":0,
"8":0,
"9":0}
},"CLERK-7" : {
"Capacities":"-",
"MinorSpells": 4,
"Locations": {
"1":4,
"2":3,
"3":3,
"4":1,
"5":0,
"6":0,
"7":0,
"8":0,
"9":0}
},"CLERK-8" : {
"Capacities":"Amélioration de caractéristiques, Capacité de domaine divin,Destruction des morts-vivants (FP 1)",
"MinorSpells": 4,
"Locations": {
"1":4,
"2":3,
"3":3,
"4":2,
"5":0,
"6":0,
"7":0,
"8":0,
"9":0}
},"CLERK-9" : {
"Capacities":"-",
"MinorSpells": 4,
"Locations": {
"1":4,
"2":3,
"3":3,
"4":3,
"5":1,
"6":0,
"7":0,
"8":0,
"9":0}
},"CLERK-10" : {
"Capacities":"Intervention divine",
"MinorSpells": 5,
"Locations": {
"1":4,
"2":3,
"3":3,
"4":3,
"5":2,
"6":0,
"7":0,
"8":0,
"9":0}
},"CLERK-11" : {
"Capacities":"Destruction des morts-vivants (FP 2)",
"MinorSpells": 5,
"Locations": {
"1":4,
"2":3,
"3":3,
"4":3,
"5":2,
"6":1,
"7":0,
"8":0,
"9":0}
},"CLERK-12" : {
"Capacities":"Amélioration de caractéristiques",
"MinorSpells": 5,
"Locations": {
"1":4,
"2":3,
"3":3,
"4":3,
"5":2,
"6":1,
"7":0,
"8":0,
"9":0}
},"CLERK-13" : {
"Capacities":"-",
"MinorSpells": 5,
"Locations": {
"1":4,
"2":3,
"3":3,
"4":3,
"5":2,
"6":1,
"7":1,
"8":0,
"9":0}
},"CLERK-14" : {
"Capacities":"Destruction des morts-vivants (FP 3)",
"MinorSpells": 5,
"Locations": {
"1":4,
"2":3,
"3":3,
"4":3,
"5":2,
"6":1,
"7":1,
"8":0,
"9":0}
},"CLERK-15" : {
"Capacities":"-",
"MinorSpells": 5,
"Locations": {
"1":4,
"2":3,
"3":3,
"4":3,
"5":2,
"6":1,
"7":1,
"8":1,
"9":0}
},"CLERK-16" : {
"Capacities":"Amélioration de caractéristiques",
"MinorSpells": 5,
"Locations": {
"1":4,
"2":3,
"3":3,
"4":3,
"5":2,
"6":1,
"7":1,
"8":1,
"9":0}
},"CLERK-17" : {
"Capacities":"Destruction des morts-vivants (FP 4), Capacité de domaine divin",
"MinorSpells": 5,
"Locations": {
"1":4,
"2":3,
"3":3,
"4":3,
"5":2,
"6":1,
"7":1,
"8":1,
"9":1}
},"CLERK-18" : {
"Capacities":"Canalisation d’énergie divine (3)",
"MinorSpells": 5,
"Locations": {
"1":4,
"2":3,
"3":3,
"4":3,
"5":3,
"6":1,
"7":1,
"8":1,
"9":1}
},"CLERK-19" : {
"Capacities":"Amélioration de caractéristiques",
"MinorSpells": 5,
"Locations": {
"1":4,
"2":3,
"3":3,
"4":3,
"5":3,
"6":2,
"7":1,
"8":1,
"9":1}
},"CLERK-20" : {
"Capacities":"Intervention divine améliorée",
"MinorSpells": 5,
"Locations": {
"1":4,
"2":3,
"3":3,
"4":3,
"5":3,
"6":2,
"7":2,
"8":1,
"9":1}
},</v>
      </c>
    </row>
    <row r="27" spans="1:112">
      <c r="B27" t="str">
        <f>CONCATENATE(AT3,AT4,AT5,AT6,AT7,AT8,AT9,AT10,AT11,AT12,AT13,AT14,AT15,AT16,AT17,AT18,AT19,AT20,AT21,AT22,AT23)</f>
        <v>"DRUID-1" : {
"Capacities":"Druidique, Incantations",
"MinorSpells": 2,
"Locations": {
"1":2,
"2":0,
"3":0,
"4":0,
"5":0,
"6":0,
"7":0,
"8":0,
"9":0}
},"DRUID-2" : {
"Capacities":"Forme sauvage, Cercle druidique",
"MinorSpells": 2,
"Locations": {
"1":3,
"2":0,
"3":0,
"4":0,
"5":0,
"6":0,
"7":0,
"8":0,
"9":0}
},"DRUID-3" : {
"Capacities":"-",
"MinorSpells": 2,
"Locations": {
"1":4,
"2":2,
"3":0,
"4":0,
"5":0,
"6":0,
"7":0,
"8":0,
"9":0}
},"DRUID-4" : {
"Capacities":"Forme sauvage améliorée, Amélioration de caractéristiques",
"MinorSpells": 3,
"Locations": {
"1":4,
"2":3,
"3":0,
"4":0,
"5":0,
"6":0,
"7":0,
"8":0,
"9":0}
},"DRUID-5" : {
"Capacities":"-",
"MinorSpells": 3,
"Locations": {
"1":4,
"2":3,
"3":2,
"4":0,
"5":0,
"6":0,
"7":0,
"8":0,
"9":0}
},"DRUID-6" : {
"Capacities":"Capacité de cercle druidique",
"MinorSpells": 3,
"Locations": {
"1":4,
"2":3,
"3":3,
"4":0,
"5":0,
"6":0,
"7":0,
"8":0,
"9":0}
},"DRUID-7" : {
"Capacities":"-",
"MinorSpells": 3,
"Locations": {
"1":4,
"2":3,
"3":3,
"4":1,
"5":0,
"6":0,
"7":0,
"8":0,
"9":0}
},"DRUID-8" : {
"Capacities":"Forme sauvage améliorée, Amélioration de caractéristiques",
"MinorSpells": 3,
"Locations": {
"1":4,
"2":3,
"3":3,
"4":2,
"5":0,
"6":0,
"7":0,
"8":0,
"9":0}
},"DRUID-9" : {
"Capacities":"-",
"MinorSpells": 3,
"Locations": {
"1":4,
"2":3,
"3":3,
"4":3,
"5":1,
"6":0,
"7":0,
"8":0,
"9":0}
},"DRUID-10" : {
"Capacities":"Capacité de cercle druidique",
"MinorSpells": 4,
"Locations": {
"1":4,
"2":3,
"3":3,
"4":3,
"5":2,
"6":0,
"7":0,
"8":0,
"9":0}
},"DRUID-11" : {
"Capacities":"-",
"MinorSpells": 4,
"Locations": {
"1":4,
"2":3,
"3":3,
"4":3,
"5":2,
"6":1,
"7":0,
"8":0,
"9":0}
},"DRUID-12" : {
"Capacities":"Amélioration de caractéristiques",
"MinorSpells": 4,
"Locations": {
"1":4,
"2":3,
"3":3,
"4":3,
"5":2,
"6":1,
"7":0,
"8":0,
"9":0}
},"DRUID-13" : {
"Capacities":"-",
"MinorSpells": 4,
"Locations": {
"1":4,
"2":3,
"3":3,
"4":3,
"5":2,
"6":1,
"7":1,
"8":0,
"9":0}
},"DRUID-14" : {
"Capacities":"Capacité de cercle druidique",
"MinorSpells": 4,
"Locations": {
"1":4,
"2":3,
"3":3,
"4":3,
"5":2,
"6":1,
"7":1,
"8":0,
"9":0}
},"DRUID-15" : {
"Capacities":"-",
"MinorSpells": 4,
"Locations": {
"1":4,
"2":3,
"3":3,
"4":3,
"5":2,
"6":1,
"7":1,
"8":1,
"9":0}
},"DRUID-16" : {
"Capacities":"Amélioration de caractéristiques",
"MinorSpells": 4,
"Locations": {
"1":4,
"2":3,
"3":3,
"4":3,
"5":2,
"6":1,
"7":1,
"8":1,
"9":0}
},"DRUID-17" : {
"Capacities":"-",
"MinorSpells": 4,
"Locations": {
"1":4,
"2":3,
"3":3,
"4":3,
"5":2,
"6":1,
"7":1,
"8":1,
"9":1}
},"DRUID-18" : {
"Capacities":"Jeunesse éternelle, Incantation animale",
"MinorSpells": 4,
"Locations": {
"1":4,
"2":3,
"3":3,
"4":3,
"5":3,
"6":1,
"7":1,
"8":1,
"9":1}
},"DRUID-19" : {
"Capacities":"Amélioration de caractéristiques",
"MinorSpells": 4,
"Locations": {
"1":4,
"2":3,
"3":3,
"4":3,
"5":3,
"6":2,
"7":1,
"8":1,
"9":1}
},"DRUID-20" : {
"Capacities":"Archidruide",
"MinorSpells": 4,
"Locations": {
"1":4,
"2":3,
"3":3,
"4":3,
"5":3,
"6":2,
"7":2,
"8":1,
"9":1}
},</v>
      </c>
    </row>
    <row r="28" spans="1:112">
      <c r="B28" t="str">
        <f>CONCATENATE(BI3,BI4,BI5,BI6,BI7,BI8,BI9,BI10,BI11,BI12,BI13,BI14,BI15,BI16,BI17,BI18,BI19,BI20,BI21,BI22,BI23)</f>
        <v>"SORCERER-1" : {
"Capacities":"Incantations, Origine magique",
"MinorSpells": 4,
"Spells": 2,
"Specials": 0,
"Locations": {
"1":2,
"2":0,
"3":0,
"4":0,
"5":0,
"6":0,
"7":0,
"8":0,
"9":0}
},"SORCERER-2" : {
"Capacities":"Source de magie",
"MinorSpells": 4,
"Spells": 3,
"Specials": 2,
"Locations": {
"1":3,
"2":0,
"3":0,
"4":0,
"5":0,
"6":0,
"7":0,
"8":0,
"9":0}
},"SORCERER-3" : {
"Capacities":"Métamagie",
"MinorSpells": 4,
"Spells": 4,
"Specials": 3,
"Locations": {
"1":4,
"2":2,
"3":0,
"4":0,
"5":0,
"6":0,
"7":0,
"8":0,
"9":0}
},"SORCERER-4" : {
"Capacities":"Amélioration de caractéristiques",
"MinorSpells": 5,
"Spells": 5,
"Specials": 4,
"Locations": {
"1":4,
"2":3,
"3":0,
"4":0,
"5":0,
"6":0,
"7":0,
"8":0,
"9":0}
},"SORCERER-5" : {
"Capacities":"-",
"MinorSpells": 5,
"Spells": 6,
"Specials": 5,
"Locations": {
"1":4,
"2":3,
"3":2,
"4":0,
"5":0,
"6":0,
"7":0,
"8":0,
"9":0}
},"SORCERER-6" : {
"Capacities":"Capacité de l'origine magique",
"MinorSpells": 5,
"Spells": 7,
"Specials": 6,
"Locations": {
"1":4,
"2":3,
"3":3,
"4":0,
"5":0,
"6":0,
"7":0,
"8":0,
"9":0}
},"SORCERER-7" : {
"Capacities":"-",
"MinorSpells": 5,
"Spells": 8,
"Specials": 7,
"Locations": {
"1":4,
"2":3,
"3":3,
"4":1,
"5":0,
"6":0,
"7":0,
"8":0,
"9":0}
},"SORCERER-8" : {
"Capacities":"Amélioration de caractéristiques",
"MinorSpells": 5,
"Spells": 9,
"Specials": 8,
"Locations": {
"1":4,
"2":3,
"3":3,
"4":2,
"5":0,
"6":0,
"7":0,
"8":0,
"9":0}
},"SORCERER-9" : {
"Capacities":"-",
"MinorSpells": 5,
"Spells": 10,
"Specials": 9,
"Locations": {
"1":4,
"2":3,
"3":3,
"4":3,
"5":1,
"6":0,
"7":0,
"8":0,
"9":0}
},"SORCERER-10" : {
"Capacities":"Métamagie",
"MinorSpells": 6,
"Spells": 11,
"Specials": 10,
"Locations": {
"1":4,
"2":3,
"3":3,
"4":3,
"5":2,
"6":0,
"7":0,
"8":0,
"9":0}
},"SORCERER-11" : {
"Capacities":"-",
"MinorSpells": 6,
"Spells": 12,
"Specials": 11,
"Locations": {
"1":4,
"2":3,
"3":3,
"4":3,
"5":2,
"6":1,
"7":0,
"8":0,
"9":0}
},"SORCERER-12" : {
"Capacities":"Amélioration de caractéristiques",
"MinorSpells": 6,
"Spells": 12,
"Specials": 12,
"Locations": {
"1":4,
"2":3,
"3":3,
"4":3,
"5":2,
"6":1,
"7":0,
"8":0,
"9":0}
},"SORCERER-13" : {
"Capacities":"-",
"MinorSpells": 6,
"Spells": 13,
"Specials": 13,
"Locations": {
"1":4,
"2":3,
"3":3,
"4":3,
"5":2,
"6":1,
"7":1,
"8":0,
"9":0}
},"SORCERER-14" : {
"Capacities":"Capacité de l'origine magique",
"MinorSpells": 6,
"Spells": 13,
"Specials": 14,
"Locations": {
"1":4,
"2":3,
"3":3,
"4":3,
"5":2,
"6":1,
"7":1,
"8":0,
"9":0}
},"SORCERER-15" : {
"Capacities":"-",
"MinorSpells": 6,
"Spells": 14,
"Specials": 15,
"Locations": {
"1":4,
"2":3,
"3":3,
"4":3,
"5":2,
"6":1,
"7":1,
"8":1,
"9":0}
},"SORCERER-16" : {
"Capacities":"Amélioration de caractéristiques",
"MinorSpells": 6,
"Spells": 14,
"Specials": 16,
"Locations": {
"1":4,
"2":3,
"3":3,
"4":3,
"5":2,
"6":1,
"7":1,
"8":1,
"9":0}
},"SORCERER-17" : {
"Capacities":"Métamagie",
"MinorSpells": 6,
"Spells": 15,
"Specials": 17,
"Locations": {
"1":4,
"2":3,
"3":3,
"4":3,
"5":2,
"6":1,
"7":1,
"8":1,
"9":1}
},"SORCERER-18" : {
"Capacities":"Capacité de l'origine magique",
"MinorSpells": 6,
"Spells": 15,
"Specials": 18,
"Locations": {
"1":4,
"2":3,
"3":3,
"4":3,
"5":3,
"6":1,
"7":1,
"8":1,
"9":1}
},"SORCERER-19" : {
"Capacities":"Amélioration de caractéristiques",
"MinorSpells": 6,
"Spells": 15,
"Specials": 19,
"Locations": {
"1":4,
"2":3,
"3":3,
"4":3,
"5":3,
"6":2,
"7":1,
"8":1,
"9":1}
},"SORCERER-20" : {
"Capacities":"Restauration magique",
"MinorSpells": 6,
"Spells": 15,
"Specials": 20,
"Locations": {
"1":4,
"2":3,
"3":3,
"4":3,
"5":3,
"6":2,
"7":2,
"8":1,
"9":1}
},</v>
      </c>
    </row>
    <row r="29" spans="1:112">
      <c r="B29" t="str">
        <f>CONCATENATE(BL3,BL4,BL5,BL6,BL7,BL8,BL9,BL10,BL11,BL12,BL13,BL14,BL15,BL16,BL17,BL18,BL19,BL20,BL21,BL22,BL23)</f>
        <v>"WARRIOR-1" : {
"Capacities":"Style de combat, Second souffle"
},"WARRIOR-2" : {
"Capacities":"Sursaut (1)"
},"WARRIOR-3" : {
"Capacities":"Archétype martial"
},"WARRIOR-4" : {
"Capacities":"Amélioration de caractéristiques"
},"WARRIOR-5" : {
"Capacities":"Attaque supplémentaire (1)"
},"WARRIOR-6" : {
"Capacities":"Amélioration de caractéristiques"
},"WARRIOR-7" : {
"Capacities":"Capacité de l'archétype martial"
},"WARRIOR-8" : {
"Capacities":"Amélioration de caractéristiques"
},"WARRIOR-9" : {
"Capacities":"Indomptable (1)"
},"WARRIOR-10" : {
"Capacities":"Capacité de l'archétype martial"
},"WARRIOR-11" : {
"Capacities":"Attaque supplémentaire (2)"
},"WARRIOR-12" : {
"Capacities":"Amélioration de caractéristiques"
},"WARRIOR-13" : {
"Capacities":"Indomptable (2)"
},"WARRIOR-14" : {
"Capacities":"Amélioration de caractéristiques"
},"WARRIOR-15" : {
"Capacities":"Capacité de l'archétype martial"
},"WARRIOR-16" : {
"Capacities":"Amélioration de caractéristiques"
},"WARRIOR-17" : {
"Capacities":"Sursaut (2), Indomptable (3)"
},"WARRIOR-18" : {
"Capacities":"Capacité de l'archétype martial"
},"WARRIOR-19" : {
"Capacities":"Amélioration de caractéristiques"
},"WARRIOR-20" : {
"Capacities":"Attaque supplémentaire (3)"
},</v>
      </c>
    </row>
    <row r="30" spans="1:112">
      <c r="B30" t="str">
        <f>CONCATENATE(BY3,BY4,BY5,BY6,BY7,BY8,BY9,BY10,BY11,BY12,BY13,BY14,BY15,BY16,BY17,BY18,BY19,BY20,BY21,BY22,BY23)</f>
        <v>"MAGICIAN-1" : {
"Capacities":"Incantations, Récupération arcanique",
"MinorSpells": 3,
"Locations": {
"1":2,
"2":0,
"3":0,
"4":0,
"5":0,
"6":0,
"7":0,
"8":0,
"9":0}
},"MAGICIAN-2" : {
"Capacities":"Tradition arcanique",
"MinorSpells": 3,
"Locations": {
"1":3,
"2":0,
"3":0,
"4":0,
"5":0,
"6":0,
"7":0,
"8":0,
"9":0}
},"MAGICIAN-3" : {
"Capacities":"-",
"MinorSpells": 3,
"Locations": {
"1":4,
"2":2,
"3":0,
"4":0,
"5":0,
"6":0,
"7":0,
"8":0,
"9":0}
},"MAGICIAN-4" : {
"Capacities":"Amélioration de caractéristiques",
"MinorSpells": 4,
"Locations": {
"1":4,
"2":3,
"3":0,
"4":0,
"5":0,
"6":0,
"7":0,
"8":0,
"9":0}
},"MAGICIAN-5" : {
"Capacities":"-",
"MinorSpells": 4,
"Locations": {
"1":4,
"2":3,
"3":2,
"4":0,
"5":0,
"6":0,
"7":0,
"8":0,
"9":0}
},"MAGICIAN-6" : {
"Capacities":"Capacité de la tradition arcanique",
"MinorSpells": 4,
"Locations": {
"1":4,
"2":3,
"3":3,
"4":0,
"5":0,
"6":0,
"7":0,
"8":0,
"9":0}
},"MAGICIAN-7" : {
"Capacities":"-",
"MinorSpells": 4,
"Locations": {
"1":4,
"2":3,
"3":3,
"4":1,
"5":0,
"6":0,
"7":0,
"8":0,
"9":0}
},"MAGICIAN-8" : {
"Capacities":"Amélioration de caractéristiques",
"MinorSpells": 4,
"Locations": {
"1":4,
"2":3,
"3":3,
"4":2,
"5":0,
"6":0,
"7":0,
"8":0,
"9":0}
},"MAGICIAN-9" : {
"Capacities":"-",
"MinorSpells": 4,
"Locations": {
"1":4,
"2":3,
"3":3,
"4":3,
"5":1,
"6":0,
"7":0,
"8":0,
"9":0}
},"MAGICIAN-10" : {
"Capacities":"Capacité de la tradition arcanique",
"MinorSpells": 5,
"Locations": {
"1":4,
"2":3,
"3":3,
"4":3,
"5":2,
"6":0,
"7":0,
"8":0,
"9":0}
},"MAGICIAN-11" : {
"Capacities":"-",
"MinorSpells": 5,
"Locations": {
"1":4,
"2":3,
"3":3,
"4":3,
"5":2,
"6":1,
"7":0,
"8":0,
"9":0}
},"MAGICIAN-12" : {
"Capacities":"Amélioration de caractéristiques",
"MinorSpells": 5,
"Locations": {
"1":4,
"2":3,
"3":3,
"4":3,
"5":2,
"6":1,
"7":0,
"8":0,
"9":0}
},"MAGICIAN-13" : {
"Capacities":"-",
"MinorSpells": 5,
"Locations": {
"1":4,
"2":3,
"3":3,
"4":3,
"5":2,
"6":1,
"7":1,
"8":0,
"9":0}
},"MAGICIAN-14" : {
"Capacities":"Capacité de la tradition arcanique",
"MinorSpells": 5,
"Locations": {
"1":4,
"2":3,
"3":3,
"4":3,
"5":2,
"6":1,
"7":1,
"8":0,
"9":0}
},"MAGICIAN-15" : {
"Capacities":"-",
"MinorSpells": 5,
"Locations": {
"1":4,
"2":3,
"3":3,
"4":3,
"5":2,
"6":1,
"7":1,
"8":1,
"9":0}
},"MAGICIAN-16" : {
"Capacities":"Amélioration de caractéristiques",
"MinorSpells": 5,
"Locations": {
"1":4,
"2":3,
"3":3,
"4":3,
"5":2,
"6":1,
"7":1,
"8":1,
"9":0}
},"MAGICIAN-17" : {
"Capacities":"-",
"MinorSpells": 5,
"Locations": {
"1":4,
"2":3,
"3":3,
"4":3,
"5":2,
"6":1,
"7":1,
"8":1,
"9":1}
},"MAGICIAN-18" : {
"Capacities":"Maîtrise des sorts",
"MinorSpells": 5,
"Locations": {
"1":4,
"2":3,
"3":3,
"4":3,
"5":3,
"6":1,
"7":1,
"8":1,
"9":1}
},"MAGICIAN-19" : {
"Capacities":"Amélioration de caractéristiques",
"MinorSpells": 5,
"Locations": {
"1":4,
"2":3,
"3":3,
"4":3,
"5":3,
"6":2,
"7":1,
"8":1,
"9":1}
},"MAGICIAN-20" : {
"Capacities":"Sorts de prédilection",
"MinorSpells": 5,
"Locations": {
"1":4,
"2":3,
"3":3,
"4":3,
"5":3,
"6":2,
"7":2,
"8":1,
"9":1}
},</v>
      </c>
    </row>
    <row r="31" spans="1:112">
      <c r="B31" t="str">
        <f>CONCATENATE(CE3,CE4,CE5,CE6,CE7,CE8,CE9,CE10,CE11,CE12,CE13,CE14,CE15,CE16,CE17,CE18,CE19,CE20,CE21,CE22,CE23)</f>
        <v>"MONK-1" : {
"Capacities":"Défense sans armure, Arts martiaux",
"Specials": 0,
"BonusAttack": "1d4",
"ArmourlessSpeed": "-"
},"MONK-2" : {
"Capacities":"Ki, Déplacement sans armure",
"Specials": 2,
"BonusAttack": "1d4",
"ArmourlessSpeed": "+ 3 m"
},"MONK-3" : {
"Capacities":"Tradition monastique, Parade de projectiles",
"Specials": 3,
"BonusAttack": "1d4",
"ArmourlessSpeed": "+ 3 m"
},"MONK-4" : {
"Capacities":"Amélioration de caractéristiques, Chute ralentie",
"Specials": 4,
"BonusAttack": "1d4",
"ArmourlessSpeed": "+ 3 m"
},"MONK-5" : {
"Capacities":"Attaque supplémentaire, Frappe étourdissante",
"Specials": 5,
"BonusAttack": "1d6",
"ArmourlessSpeed": "+ 3 m"
},"MONK-6" : {
"Capacities":"Frappes de ki, Capacité de la tradition monastique",
"Specials": 6,
"BonusAttack": "1d6",
"ArmourlessSpeed": "+ 4,50 m"
},"MONK-7" : {
"Capacities":"Dérobade, Tranquillité de l'esprit",
"Specials": 7,
"BonusAttack": "1d6",
"ArmourlessSpeed": "+ 4,50 m"
},"MONK-8" : {
"Capacities":"Amélioration de caractéristiques",
"Specials": 8,
"BonusAttack": "1d6",
"ArmourlessSpeed": "+ 4,50 m"
},"MONK-9" : {
"Capacities":"Déplacement sans armure amélioré",
"Specials": 9,
"BonusAttack": "1d6",
"ArmourlessSpeed": "+ 4,50 m"
},"MONK-10" : {
"Capacities":"Pureté du corps",
"Specials": 10,
"BonusAttack": "1d6",
"ArmourlessSpeed": "+ 6 m"
},"MONK-11" : {
"Capacities":"Capacité de la tradition monastique",
"Specials": 11,
"BonusAttack": "1d8",
"ArmourlessSpeed": "+ 6 m"
},"MONK-12" : {
"Capacities":"Amélioration de caractéristiques",
"Specials": 12,
"BonusAttack": "1d8",
"ArmourlessSpeed": "+ 6 m"
},"MONK-13" : {
"Capacities":"Langage du soleil et de la lune",
"Specials": 13,
"BonusAttack": "1d8",
"ArmourlessSpeed": "+ 6 m"
},"MONK-14" : {
"Capacities":"Âme de diamant",
"Specials": 14,
"BonusAttack": "1d8",
"ArmourlessSpeed": "+ 7,50 m"
},"MONK-15" : {
"Capacities":"Jeunesse éternelle",
"Specials": 15,
"BonusAttack": "1d8",
"ArmourlessSpeed": "+ 7,50 m"
},"MONK-16" : {
"Capacities":"Amélioration de caractéristiques",
"Specials": 16,
"BonusAttack": "1d8",
"ArmourlessSpeed": "+ 7,50 m"
},"MONK-17" : {
"Capacities":"Capacité de la tradition monastique",
"Specials": 17,
"BonusAttack": "1d10",
"ArmourlessSpeed": "+ 7,50 m"
},"MONK-18" : {
"Capacities":"Corps vide",
"Specials": 18,
"BonusAttack": "1d10",
"ArmourlessSpeed": "+ 9 m"
},"MONK-19" : {
"Capacities":"Amélioration de caractéristiques",
"Specials": 19,
"BonusAttack": "1d10",
"ArmourlessSpeed": "+ 9 m"
},"MONK-20" : {
"Capacities":"Perfection de l'être",
"Specials": 20,
"BonusAttack": "1d10",
"ArmourlessSpeed": "+ 9 m"
},</v>
      </c>
    </row>
    <row r="32" spans="1:112">
      <c r="B32" t="str">
        <f>CONCATENATE(CM3,CM4,CM5,CM6,CM7,CM8,CM9,CM10,CM11,CM12,CM13,CM14,CM15,CM16,CM17,CM18,CM19,CM20,CM21,CM22,CM23)</f>
        <v>"PALADIN-1" : {
"Capacities":"Sens divin, Imposition des mains",
"Locations": {
"1":0,
"2":0,
"3":0,
"4":0,
"5":0}
},"PALADIN-2" : {
"Capacities":"Style de combat, Incantations, Châtiment divin",
"Locations": {
"1":2,
"2":0,
"3":0,
"4":0,
"5":0}
},"PALADIN-3" : {
"Capacities":"Santé divine, Serment sacré",
"Locations": {
"1":3,
"2":0,
"3":0,
"4":0,
"5":0}
},"PALADIN-4" : {
"Capacities":"Amélioration de caractéristiques",
"Locations": {
"1":3,
"2":0,
"3":0,
"4":0,
"5":0}
},"PALADIN-5" : {
"Capacities":"Attaque supplémentaire",
"Locations": {
"1":4,
"2":2,
"3":0,
"4":0,
"5":0}
},"PALADIN-6" : {
"Capacities":"Aura de protection",
"Locations": {
"1":4,
"2":2,
"3":0,
"4":0,
"5":0}
},"PALADIN-7" : {
"Capacities":"Capacité de serment sacré",
"Locations": {
"1":4,
"2":3,
"3":0,
"4":0,
"5":0}
},"PALADIN-8" : {
"Capacities":"Amélioration de caractéristiques",
"Locations": {
"1":4,
"2":3,
"3":0,
"4":0,
"5":0}
},"PALADIN-9" : {
"Capacities":"-",
"Locations": {
"1":4,
"2":3,
"3":2,
"4":0,
"5":0}
},"PALADIN-10" : {
"Capacities":"Aura de courage",
"Locations": {
"1":4,
"2":3,
"3":2,
"4":0,
"5":0}
},"PALADIN-11" : {
"Capacities":"Châtiment divin amélioré",
"Locations": {
"1":4,
"2":3,
"3":3,
"4":0,
"5":0}
},"PALADIN-12" : {
"Capacities":"Amélioration de caractéristiques",
"Locations": {
"1":4,
"2":3,
"3":3,
"4":0,
"5":0}
},"PALADIN-13" : {
"Capacities":"-",
"Locations": {
"1":4,
"2":3,
"3":3,
"4":1,
"5":0}
},"PALADIN-14" : {
"Capacities":"Contact purifiant",
"Locations": {
"1":4,
"2":3,
"3":3,
"4":1,
"5":0}
},"PALADIN-15" : {
"Capacities":"Capacité de serment sacré",
"Locations": {
"1":4,
"2":3,
"3":3,
"4":2,
"5":0}
},"PALADIN-16" : {
"Capacities":"Amélioration de caractéristiques",
"Locations": {
"1":4,
"2":3,
"3":3,
"4":2,
"5":0}
},"PALADIN-17" : {
"Capacities":"-",
"Locations": {
"1":4,
"2":3,
"3":3,
"4":3,
"5":1}
},"PALADIN-18" : {
"Capacities":"Amélioration des auras",
"Locations": {
"1":4,
"2":3,
"3":3,
"4":3,
"5":1}
},"PALADIN-19" : {
"Capacities":"Amélioration de caractéristiques",
"Locations": {
"1":4,
"2":3,
"3":3,
"4":3,
"5":2}
},"PALADIN-20" : {
"Capacities":"Capacité de serment sacré",
"Locations": {
"1":4,
"2":3,
"3":3,
"4":3,
"5":2}
},</v>
      </c>
    </row>
    <row r="33" spans="2:2">
      <c r="B33" t="str">
        <f>CONCATENATE(CV3,CV4,CV5,CV6,CV7,CV8,CV9,CV10,CV11,CV12,CV13,CV14,CV15,CV16,CV17,CV18,CV19,CV20,CV21,CV22,CV23)</f>
        <v>"PROWLER-1" : {
"Capacities":"Ennemi juré, Explorateur-né",
"Spells":0,
"Locations": {
"1":0,
"2":0,
"3":0,
"4":0,
"5":0}
},"PROWLER-2" : {
"Capacities":"Style de combat, Incantations",
"Spells":2,
"Locations": {
"1":2,
"2":0,
"3":0,
"4":0,
"5":0}
},"PROWLER-3" : {
"Capacities":"Archétype de rôdeur, Sens primitifs",
"Spells":3,
"Locations": {
"1":3,
"2":0,
"3":0,
"4":0,
"5":0}
},"PROWLER-4" : {
"Capacities":"Amélioration de caractéristiques",
"Spells":3,
"Locations": {
"1":3,
"2":0,
"3":0,
"4":0,
"5":0}
},"PROWLER-5" : {
"Capacities":"Attaque supplémentaire",
"Spells":4,
"Locations": {
"1":4,
"2":2,
"3":0,
"4":0,
"5":0}
},"PROWLER-6" : {
"Capacities":"Amélioration de l'Ennemi juré et de l'Explorateur-né",
"Spells":4,
"Locations": {
"1":4,
"2":2,
"3":0,
"4":0,
"5":0}
},"PROWLER-7" : {
"Capacities":"Capacité de l'archétype de rôdeur",
"Spells":5,
"Locations": {
"1":4,
"2":3,
"3":0,
"4":0,
"5":0}
},"PROWLER-8" : {
"Capacities":"Amélioration de caractéristiques, Traversée des terrains",
"Spells":5,
"Locations": {
"1":4,
"2":3,
"3":0,
"4":0,
"5":0}
},"PROWLER-9" : {
"Capacities":"-",
"Spells":6,
"Locations": {
"1":4,
"2":3,
"3":2,
"4":0,
"5":0}
},"PROWLER-10" : {
"Capacities":"Amélioration de l'Explorateur-né, Camouflage naturel",
"Spells":6,
"Locations": {
"1":4,
"2":3,
"3":2,
"4":0,
"5":0}
},"PROWLER-11" : {
"Capacities":"Capacité de l'archétype de rôdeur",
"Spells":7,
"Locations": {
"1":4,
"2":3,
"3":3,
"4":0,
"5":0}
},"PROWLER-12" : {
"Capacities":"Amélioration de caractéristiques",
"Spells":7,
"Locations": {
"1":4,
"2":3,
"3":3,
"4":0,
"5":0}
},"PROWLER-13" : {
"Capacities":"-",
"Spells":8,
"Locations": {
"1":4,
"2":3,
"3":3,
"4":1,
"5":0}
},"PROWLER-14" : {
"Capacities":"Amélioration de l'Ennemi juré, Disparition",
"Spells":8,
"Locations": {
"1":4,
"2":3,
"3":3,
"4":1,
"5":0}
},"PROWLER-15" : {
"Capacities":"Capacité de l'archétype de rôdeur",
"Spells":9,
"Locations": {
"1":4,
"2":3,
"3":3,
"4":2,
"5":0}
},"PROWLER-16" : {
"Capacities":"Amélioration de caractéristiques",
"Spells":9,
"Locations": {
"1":4,
"2":3,
"3":3,
"4":2,
"5":0}
},"PROWLER-17" : {
"Capacities":"-",
"Spells":10,
"Locations": {
"1":4,
"2":3,
"3":3,
"4":3,
"5":1}
},"PROWLER-18" : {
"Capacities":"Sens sauvages",
"Spells":10,
"Locations": {
"1":4,
"2":3,
"3":3,
"4":3,
"5":1}
},"PROWLER-19" : {
"Capacities":"Amélioration de caractéristiques",
"Spells":11,
"Locations": {
"1":4,
"2":3,
"3":3,
"4":3,
"5":2}
},"PROWLER-20" : {
"Capacities":"Tueur d'ennemis",
"Spells":11,
"Locations": {
"1":4,
"2":3,
"3":3,
"4":3,
"5":2}
},</v>
      </c>
    </row>
    <row r="34" spans="2:2">
      <c r="B34" t="str">
        <f>CONCATENATE(CZ3,CZ4,CZ5,CZ6,CZ7,CZ8,CZ9,CZ10,CZ11,CZ12,CZ13,CZ14,CZ15,CZ16,CZ17,CZ18,CZ19,CZ20,CZ21,CZ22,CZ23)</f>
        <v>"WILY-1" : {
"Capacities":"Expertise, Attaque sournoise, Jargon des voleurs",
"BonusAttack": "1d6"
},"WILY-2" : {
"Capacities":"Ruse",
"BonusAttack": "1d6"
},"WILY-3" : {
"Capacities":"Archétype de roublard",
"BonusAttack": "2d6"
},"WILY-4" : {
"Capacities":"Amélioration de caractéristiques",
"BonusAttack": "2d6"
},"WILY-5" : {
"Capacities":"Esquive instinctive",
"BonusAttack": "3d6"
},"WILY-6" : {
"Capacities":"Expertise",
"BonusAttack": "3d6"
},"WILY-7" : {
"Capacities":"Dérobade",
"BonusAttack": "4d6"
},"WILY-8" : {
"Capacities":"Amélioration de caractéristiques",
"BonusAttack": "4d6"
},"WILY-9" : {
"Capacities":"Capacité de l'archétype de roublard",
"BonusAttack": "5d6"
},"WILY-10" : {
"Capacities":"Amélioration de caractéristiques",
"BonusAttack": "5d6"
},"WILY-11" : {
"Capacities":"Talent",
"BonusAttack": "6d6"
},"WILY-12" : {
"Capacities":"Amélioration de caractéristiques",
"BonusAttack": "6d6"
},"WILY-13" : {
"Capacities":"Capacité de l'archétype de roublard",
"BonusAttack": "7d6"
},"WILY-14" : {
"Capacities":"Ouïe fine",
"BonusAttack": "7d6"
},"WILY-15" : {
"Capacities":"Esprit impénétrable",
"BonusAttack": "8d6"
},"WILY-16" : {
"Capacities":"Amélioration de caractéristiques",
"BonusAttack": "8d6"
},"WILY-17" : {
"Capacities":"Capacité de l'archétype de roublard",
"BonusAttack": "9d6"
},"WILY-18" : {
"Capacities":"Insaisissable",
"BonusAttack": "9d6"
},"WILY-19" : {
"Capacities":"Amélioration de caractéristiques",
"BonusAttack": "10d6"
},"WILY-20" : {
"Capacities":"Coup de chance",
"BonusAttack": "10d6"
},</v>
      </c>
    </row>
    <row r="35" spans="2:2">
      <c r="B35" t="str">
        <f>CONCATENATE(DH3,DH4,DH5,DH6,DH7,DH8,DH9,DH10,DH11,DH12,DH13,DH14,DH15,DH16,DH17,DH18,DH19,DH20,DH21,DH22,DH23)</f>
        <v>"WIZARD-1" : {
"Capacities":"Patron d'Outremonde, Magie de pacte",
"MinorSpells": 2,
"Spells": 2,
"Locations": {"1":1},
"Invocations": 0
},"WIZARD-2" : {
"Capacities":"Invocations occultes",
"MinorSpells": 2,
"Spells": 3,
"Locations": {"1":2},
"Invocations": 2
},"WIZARD-3" : {
"Capacities":"Faveur de pacte",
"MinorSpells": 2,
"Spells": 4,
"Locations": {"2":2},
"Invocations": 2
},"WIZARD-4" : {
"Capacities":"Amélioration de caractéristiques",
"MinorSpells": 3,
"Spells": 5,
"Locations": {"2":2},
"Invocations": 2
},"WIZARD-5" : {
"Capacities":"-",
"MinorSpells": 3,
"Spells": 6,
"Locations": {"3":2},
"Invocations": 3
},"WIZARD-6" : {
"Capacities":"Capacité de patron d'Outremonde",
"MinorSpells": 3,
"Spells": 7,
"Locations": {"3":2},
"Invocations": 3
},"WIZARD-7" : {
"Capacities":"-",
"MinorSpells": 3,
"Spells": 8,
"Locations": {"4":2},
"Invocations": 4
},"WIZARD-8" : {
"Capacities":"Amélioration de caractéristiques",
"MinorSpells": 3,
"Spells": 9,
"Locations": {"4":2},
"Invocations": 4
},"WIZARD-9" : {
"Capacities":"-",
"MinorSpells": 3,
"Spells": 10,
"Locations": {"5":2},
"Invocations": 5
},"WIZARD-10" : {
"Capacities":"Capacité de patron d'Outremonde",
"MinorSpells": 4,
"Spells": 10,
"Locations": {"5":2},
"Invocations": 5
},"WIZARD-11" : {
"Capacities":"Arcanum mystique (niveau 6)",
"MinorSpells": 4,
"Spells": 11,
"Locations": {"5":3},
"Invocations": 5
},"WIZARD-12" : {
"Capacities":"Amélioration de caractéristiques",
"MinorSpells": 4,
"Spells": 11,
"Locations": {"5":3},
"Invocations": 6
},"WIZARD-13" : {
"Capacities":"Arcanum mystique (niveau 7)",
"MinorSpells": 4,
"Spells": 12,
"Locations": {"5":3},
"Invocations": 6
},"WIZARD-14" : {
"Capacities":"Capacité de patron d'Outremonde",
"MinorSpells": 4,
"Spells": 12,
"Locations": {"5":3},
"Invocations": 6
},"WIZARD-15" : {
"Capacities":"Arcanum mystique (niveau 8)",
"MinorSpells": 4,
"Spells": 13,
"Locations": {"5":3},
"Invocations": 7
},"WIZARD-16" : {
"Capacities":"Amélioration de caractéristiques",
"MinorSpells": 4,
"Spells": 13,
"Locations": {"5":3},
"Invocations": 7
},"WIZARD-17" : {
"Capacities":"Arcanum mystique (niveau 9)",
"MinorSpells": 4,
"Spells": 14,
"Locations": {"5":4},
"Invocations": 7
},"WIZARD-18" : {
"Capacities":"-",
"MinorSpells": 4,
"Spells": 14,
"Locations": {"5":4},
"Invocations": 8
},"WIZARD-19" : {
"Capacities":"Amélioration de caractéristiques",
"MinorSpells": 4,
"Spells": 15,
"Locations": {"5":4},
"Invocations": 8
},"WIZARD-20" : {
"Capacities":"Maître de l'occulte",
"MinorSpells": 4,
"Spells": 15,
"Locations": {"5":4},
"Invocations": 8
},</v>
      </c>
    </row>
  </sheetData>
  <mergeCells count="12">
    <mergeCell ref="AH1:AS1"/>
    <mergeCell ref="G1:S1"/>
    <mergeCell ref="AU1:BH1"/>
    <mergeCell ref="B1:F1"/>
    <mergeCell ref="U1:AF1"/>
    <mergeCell ref="CW1:CY1"/>
    <mergeCell ref="DA1:DG1"/>
    <mergeCell ref="CF1:CL1"/>
    <mergeCell ref="CN1:CU1"/>
    <mergeCell ref="BJ1:BK1"/>
    <mergeCell ref="BM1:BX1"/>
    <mergeCell ref="BZ1:CD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E14" sqref="E14"/>
    </sheetView>
  </sheetViews>
  <sheetFormatPr baseColWidth="10" defaultRowHeight="15"/>
  <cols>
    <col min="1" max="1" width="28.140625" customWidth="1"/>
    <col min="2" max="2" width="26.140625" customWidth="1"/>
    <col min="3" max="3" width="40.7109375" customWidth="1"/>
    <col min="4" max="4" width="27.28515625" customWidth="1"/>
  </cols>
  <sheetData>
    <row r="1" spans="1:6">
      <c r="A1" s="84" t="s">
        <v>459</v>
      </c>
      <c r="B1" s="110" t="s">
        <v>1114</v>
      </c>
      <c r="C1" s="20" t="s">
        <v>1115</v>
      </c>
      <c r="D1" s="20" t="s">
        <v>1116</v>
      </c>
    </row>
    <row r="2" spans="1:6">
      <c r="A2" s="113" t="s">
        <v>1113</v>
      </c>
      <c r="B2" s="111" t="s">
        <v>1129</v>
      </c>
      <c r="C2" s="111" t="s">
        <v>1152</v>
      </c>
      <c r="D2" s="155"/>
      <c r="F2" t="str">
        <f>""""&amp;A2&amp;""":  {
 ""Name"" : """&amp;B2&amp;""",
 ""Skills"" : ["&amp;C2&amp;"]
  },"</f>
        <v>"ACOLYTE":  {
 "Name" : "Acolyte",
 "Skills" : ["Perspicacité", "Religion"]
  },</v>
      </c>
    </row>
    <row r="3" spans="1:6">
      <c r="A3" s="89" t="s">
        <v>1117</v>
      </c>
      <c r="B3" s="101" t="s">
        <v>1130</v>
      </c>
      <c r="C3" s="79" t="s">
        <v>1153</v>
      </c>
      <c r="D3" s="156"/>
      <c r="F3" t="str">
        <f t="shared" ref="F3:F19" si="0">""""&amp;A3&amp;""":  {
 ""Name"" : """&amp;B3&amp;""",
 ""Skills"" : ["&amp;C3&amp;"]
  },"</f>
        <v>"ARTISAN DE GUILDE":  {
 "Name" : "Artisan De Guilde",
 "Skills" : ["Perspicacité", "Persuasion"]
  },</v>
      </c>
    </row>
    <row r="4" spans="1:6" ht="14.25" customHeight="1">
      <c r="A4" s="97" t="s">
        <v>1118</v>
      </c>
      <c r="B4" s="28" t="s">
        <v>1131</v>
      </c>
      <c r="C4" s="28" t="s">
        <v>1167</v>
      </c>
      <c r="D4" s="157"/>
      <c r="F4" t="str">
        <f t="shared" si="0"/>
        <v>"ARTISTE":  {
 "Name" : "Artiste",
 "Skills" : ["Acrobatie", "Représentation"]
  },</v>
      </c>
    </row>
    <row r="5" spans="1:6">
      <c r="A5" s="89" t="s">
        <v>1119</v>
      </c>
      <c r="B5" s="101" t="s">
        <v>1132</v>
      </c>
      <c r="C5" s="79" t="s">
        <v>1154</v>
      </c>
      <c r="D5" s="156"/>
      <c r="F5" t="str">
        <f t="shared" si="0"/>
        <v>"CHARLATAN":  {
 "Name" : "Charlatan",
 "Skills" : ["Escamotage", "Tromperie"]
  },</v>
      </c>
    </row>
    <row r="6" spans="1:6">
      <c r="A6" s="97" t="s">
        <v>1120</v>
      </c>
      <c r="B6" s="28" t="s">
        <v>1133</v>
      </c>
      <c r="C6" s="28" t="s">
        <v>1155</v>
      </c>
      <c r="D6" s="157"/>
      <c r="F6" t="str">
        <f t="shared" si="0"/>
        <v>"CRIMINEL":  {
 "Name" : "Criminel",
 "Skills" : ["Discrétion", "Tromperie"]
  },</v>
      </c>
    </row>
    <row r="7" spans="1:6">
      <c r="A7" s="89" t="s">
        <v>1121</v>
      </c>
      <c r="B7" s="101" t="s">
        <v>1134</v>
      </c>
      <c r="C7" s="79" t="s">
        <v>1156</v>
      </c>
      <c r="D7" s="156"/>
      <c r="F7" t="str">
        <f t="shared" si="0"/>
        <v>"ENFANT DES RUES":  {
 "Name" : "Enfant Des Rues",
 "Skills" : ["Discrétion", "Escamotage"]
  },</v>
      </c>
    </row>
    <row r="8" spans="1:6">
      <c r="A8" s="97" t="s">
        <v>1122</v>
      </c>
      <c r="B8" s="28" t="s">
        <v>1135</v>
      </c>
      <c r="C8" s="28" t="s">
        <v>1157</v>
      </c>
      <c r="D8" s="157"/>
      <c r="F8" t="str">
        <f t="shared" si="0"/>
        <v>"ERMITE":  {
 "Name" : "Ermite",
 "Skills" : ["Médecine", "Religion"]
  },</v>
      </c>
    </row>
    <row r="9" spans="1:6">
      <c r="A9" s="89" t="s">
        <v>1123</v>
      </c>
      <c r="B9" s="101" t="s">
        <v>1136</v>
      </c>
      <c r="C9" s="79" t="s">
        <v>1158</v>
      </c>
      <c r="D9" s="156"/>
      <c r="F9" t="str">
        <f t="shared" si="0"/>
        <v>"HÉROS DU PEUPLE":  {
 "Name" : "Héros Du Peuple",
 "Skills" : ["Dressage", "Survie"]
  },</v>
      </c>
    </row>
    <row r="10" spans="1:6">
      <c r="A10" s="97" t="s">
        <v>1124</v>
      </c>
      <c r="B10" s="28" t="s">
        <v>1137</v>
      </c>
      <c r="C10" s="28" t="s">
        <v>1159</v>
      </c>
      <c r="D10" s="157"/>
      <c r="F10" t="str">
        <f t="shared" si="0"/>
        <v>"MARIN":  {
 "Name" : "Marin",
 "Skills" : ["Athlétisme", "Perception"]
  },</v>
      </c>
    </row>
    <row r="11" spans="1:6">
      <c r="A11" s="89" t="s">
        <v>1125</v>
      </c>
      <c r="B11" s="101" t="s">
        <v>1138</v>
      </c>
      <c r="C11" s="79" t="s">
        <v>1160</v>
      </c>
      <c r="D11" s="156"/>
      <c r="F11" t="str">
        <f t="shared" si="0"/>
        <v>"NOBLE":  {
 "Name" : "Noble",
 "Skills" : ["Histoire", "Persuasion"]
  },</v>
      </c>
    </row>
    <row r="12" spans="1:6">
      <c r="A12" s="97" t="s">
        <v>1126</v>
      </c>
      <c r="B12" s="28" t="s">
        <v>1139</v>
      </c>
      <c r="C12" s="28" t="s">
        <v>1161</v>
      </c>
      <c r="D12" s="157"/>
      <c r="F12" t="str">
        <f t="shared" si="0"/>
        <v>"SAGE":  {
 "Name" : "Sage",
 "Skills" : ["Arcanes", "Histoire"]
  },</v>
      </c>
    </row>
    <row r="13" spans="1:6">
      <c r="A13" s="89" t="s">
        <v>1127</v>
      </c>
      <c r="B13" s="101" t="s">
        <v>1140</v>
      </c>
      <c r="C13" s="79" t="s">
        <v>1162</v>
      </c>
      <c r="D13" s="156"/>
      <c r="F13" t="str">
        <f t="shared" si="0"/>
        <v>"SAUVAGEON":  {
 "Name" : "Sauvageon",
 "Skills" : ["Athlétisme", "Survie"]
  },</v>
      </c>
    </row>
    <row r="14" spans="1:6">
      <c r="A14" s="97" t="s">
        <v>1128</v>
      </c>
      <c r="B14" s="28" t="s">
        <v>1141</v>
      </c>
      <c r="C14" s="99" t="s">
        <v>1163</v>
      </c>
      <c r="D14" s="159"/>
      <c r="F14" t="str">
        <f t="shared" si="0"/>
        <v>"SOLDAT":  {
 "Name" : "Soldat",
 "Skills" : ["Athlétisme", "Intimidation"]
  },</v>
      </c>
    </row>
    <row r="15" spans="1:6">
      <c r="A15" s="89" t="s">
        <v>1146</v>
      </c>
      <c r="B15" s="101" t="s">
        <v>1145</v>
      </c>
      <c r="C15" s="18"/>
      <c r="D15" s="145"/>
      <c r="F15" t="str">
        <f t="shared" si="0"/>
        <v>"CHASSEUR DE PRIMES":  {
 "Name" : "Chasseur De Primes",
 "Skills" : []
  },</v>
      </c>
    </row>
    <row r="16" spans="1:6">
      <c r="A16" s="97" t="s">
        <v>1147</v>
      </c>
      <c r="B16" s="28" t="s">
        <v>1151</v>
      </c>
      <c r="C16" s="99"/>
      <c r="D16" s="159"/>
      <c r="F16" t="str">
        <f t="shared" si="0"/>
        <v>"TOURMENTÉ":  {
 "Name" : "Tourmenté",
 "Skills" : []
  },</v>
      </c>
    </row>
    <row r="17" spans="1:6">
      <c r="A17" s="89" t="s">
        <v>1148</v>
      </c>
      <c r="B17" s="101" t="s">
        <v>1142</v>
      </c>
      <c r="C17" s="18" t="s">
        <v>1164</v>
      </c>
      <c r="D17" s="145"/>
      <c r="F17" t="str">
        <f t="shared" si="0"/>
        <v>"VOYAGEUR":  {
 "Name" : "Voyageur *",
 "Skills" : ["Survie", "Persuasion"]
  },</v>
      </c>
    </row>
    <row r="18" spans="1:6">
      <c r="A18" s="97" t="s">
        <v>1149</v>
      </c>
      <c r="B18" s="28" t="s">
        <v>1143</v>
      </c>
      <c r="C18" s="99" t="s">
        <v>1165</v>
      </c>
      <c r="D18" s="159"/>
      <c r="F18" t="str">
        <f t="shared" si="0"/>
        <v>"CAPTIF":  {
 "Name" : "Captif *",
 "Skills" : ["Nature", "Survie"]
  },</v>
      </c>
    </row>
    <row r="19" spans="1:6">
      <c r="A19" s="92" t="s">
        <v>1150</v>
      </c>
      <c r="B19" s="154" t="s">
        <v>1144</v>
      </c>
      <c r="C19" s="93" t="s">
        <v>1166</v>
      </c>
      <c r="D19" s="158"/>
      <c r="F19" t="str">
        <f t="shared" si="0"/>
        <v>"IDIOT DU VILLAGE":  {
 "Name" : "Idiot Du Village *",
 "Skills" : ["Discrétion", "Représentation"]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2"/>
  <sheetViews>
    <sheetView workbookViewId="0">
      <selection activeCell="K4" sqref="K4"/>
    </sheetView>
  </sheetViews>
  <sheetFormatPr baseColWidth="10" defaultRowHeight="15"/>
  <cols>
    <col min="1" max="1" width="16.85546875" customWidth="1"/>
    <col min="2" max="2" width="19.28515625" customWidth="1"/>
    <col min="3" max="3" width="15.5703125" customWidth="1"/>
    <col min="5" max="5" width="11.42578125" style="82"/>
    <col min="6" max="6" width="51.7109375" customWidth="1"/>
    <col min="7" max="7" width="5.28515625" customWidth="1"/>
    <col min="8" max="8" width="7.140625" customWidth="1"/>
    <col min="9" max="9" width="8.42578125" style="82" customWidth="1"/>
    <col min="10" max="10" width="7.140625" style="82" customWidth="1"/>
    <col min="11" max="11" width="23" customWidth="1"/>
  </cols>
  <sheetData>
    <row r="1" spans="1:11" ht="15" customHeight="1">
      <c r="A1" s="29" t="s">
        <v>14</v>
      </c>
      <c r="B1" s="30" t="s">
        <v>15</v>
      </c>
      <c r="C1" s="30" t="s">
        <v>16</v>
      </c>
      <c r="D1" s="30" t="s">
        <v>17</v>
      </c>
      <c r="E1" s="83" t="s">
        <v>18</v>
      </c>
      <c r="F1" s="31" t="s">
        <v>19</v>
      </c>
      <c r="G1" s="114"/>
      <c r="H1" s="114"/>
      <c r="I1" s="115"/>
      <c r="J1" s="115"/>
    </row>
    <row r="2" spans="1:11" ht="15" customHeight="1">
      <c r="A2" s="213" t="s">
        <v>20</v>
      </c>
      <c r="B2" s="214"/>
      <c r="C2" s="214"/>
      <c r="D2" s="214"/>
      <c r="E2" s="214"/>
      <c r="F2" s="215"/>
      <c r="G2" s="116"/>
      <c r="H2" s="116"/>
      <c r="I2" s="117"/>
      <c r="J2" s="117"/>
    </row>
    <row r="3" spans="1:11" ht="15" customHeight="1">
      <c r="A3" s="32" t="s">
        <v>125</v>
      </c>
      <c r="B3" s="33" t="s">
        <v>21</v>
      </c>
      <c r="C3" s="33" t="s">
        <v>22</v>
      </c>
      <c r="D3" s="13" t="s">
        <v>23</v>
      </c>
      <c r="E3" s="13" t="s">
        <v>24</v>
      </c>
      <c r="F3" s="34" t="s">
        <v>25</v>
      </c>
      <c r="G3" s="118"/>
      <c r="H3" s="118" t="s">
        <v>443</v>
      </c>
      <c r="I3" s="119">
        <f t="shared" ref="I3:I12" si="0">IF(RIGHT(D3,2)="kg",LEFT(D3,LEN(D3)-3)*1000,LEFT(D3,LEN(D3)-2))</f>
        <v>2000</v>
      </c>
      <c r="J3" s="119">
        <f t="shared" ref="J3:J12" si="1">LEFT(E3,LEN(E3)-3)*IF(RIGHT(E3,2)="po",100,IF(RIGHT(E3,2)="pa",10,1))</f>
        <v>20</v>
      </c>
      <c r="K3" t="str">
        <f>""""&amp;A3&amp;""": {
 ""Name"" : """&amp;A3&amp;""",
 ""OV"" : """&amp;B3&amp;""",
 ""Category"": """&amp;H3&amp;""",
 ""Damage"" : """&amp;C3&amp;""",
 ""Weight"" : "&amp;I3&amp;",
 ""Price"" : "&amp;J3&amp;",
 ""Properties"" : """&amp;F3&amp;"""
  },"</f>
        <v>"Bâton": {
 "Name" : "Bâton",
 "OV" : "Quarterstaff",
 "Category": "C_CAC",
 "Damage" : "1d6 contondant",
 "Weight" : 2000,
 "Price" : 20,
 "Properties" : "Polyvalente (1d8)"
  },</v>
      </c>
    </row>
    <row r="4" spans="1:11" ht="15" customHeight="1">
      <c r="A4" s="35" t="s">
        <v>126</v>
      </c>
      <c r="B4" s="36" t="s">
        <v>26</v>
      </c>
      <c r="C4" s="36" t="s">
        <v>27</v>
      </c>
      <c r="D4" s="14" t="s">
        <v>28</v>
      </c>
      <c r="E4" s="14" t="s">
        <v>29</v>
      </c>
      <c r="F4" s="37" t="s">
        <v>30</v>
      </c>
      <c r="G4" s="118"/>
      <c r="H4" s="118" t="s">
        <v>443</v>
      </c>
      <c r="I4" s="119" t="str">
        <f t="shared" si="0"/>
        <v>500</v>
      </c>
      <c r="J4" s="119">
        <f t="shared" si="1"/>
        <v>200</v>
      </c>
      <c r="K4" t="str">
        <f t="shared" ref="K4:K41" si="2">""""&amp;A4&amp;""": {
 ""Name"" : """&amp;A4&amp;""",
 ""OV"" : """&amp;B4&amp;""",
 ""Category"": """&amp;H4&amp;""",
 ""Damage"" : """&amp;C4&amp;""",
 ""Weight"" : "&amp;I4&amp;",
 ""Price"" : "&amp;J4&amp;",
 ""Properties"" : """&amp;F4&amp;"""
  },"</f>
        <v>"Dague": {
 "Name" : "Dague",
 "OV" : "Dagger",
 "Category": "C_CAC",
 "Damage" : "1d4 perforant",
 "Weight" : 500,
 "Price" : 200,
 "Properties" : "Finesse, légère, lancer (portée 6 m/18 m)"
  },</v>
      </c>
    </row>
    <row r="5" spans="1:11" ht="15" customHeight="1">
      <c r="A5" s="32" t="s">
        <v>159</v>
      </c>
      <c r="B5" s="33" t="s">
        <v>31</v>
      </c>
      <c r="C5" s="33" t="s">
        <v>32</v>
      </c>
      <c r="D5" s="13" t="s">
        <v>33</v>
      </c>
      <c r="E5" s="13" t="s">
        <v>34</v>
      </c>
      <c r="F5" s="34" t="s">
        <v>35</v>
      </c>
      <c r="G5" s="118"/>
      <c r="H5" s="118" t="s">
        <v>443</v>
      </c>
      <c r="I5" s="119">
        <f t="shared" si="0"/>
        <v>1000</v>
      </c>
      <c r="J5" s="119">
        <f t="shared" si="1"/>
        <v>10</v>
      </c>
      <c r="K5" t="str">
        <f t="shared" si="2"/>
        <v>"Gourdin": {
 "Name" : "Gourdin",
 "OV" : "Club",
 "Category": "C_CAC",
 "Damage" : "1d4 contondant",
 "Weight" : 1000,
 "Price" : 10,
 "Properties" : "Légère"
  },</v>
      </c>
    </row>
    <row r="6" spans="1:11" ht="15" customHeight="1">
      <c r="A6" s="35" t="s">
        <v>158</v>
      </c>
      <c r="B6" s="36" t="s">
        <v>36</v>
      </c>
      <c r="C6" s="36" t="s">
        <v>37</v>
      </c>
      <c r="D6" s="14" t="s">
        <v>33</v>
      </c>
      <c r="E6" s="14" t="s">
        <v>38</v>
      </c>
      <c r="F6" s="37" t="s">
        <v>39</v>
      </c>
      <c r="G6" s="118"/>
      <c r="H6" s="118" t="s">
        <v>443</v>
      </c>
      <c r="I6" s="119">
        <f t="shared" si="0"/>
        <v>1000</v>
      </c>
      <c r="J6" s="119">
        <f t="shared" si="1"/>
        <v>500</v>
      </c>
      <c r="K6" t="str">
        <f t="shared" si="2"/>
        <v>"Hachette": {
 "Name" : "Hachette",
 "OV" : "Handaxe",
 "Category": "C_CAC",
 "Damage" : "1d6 tranchant",
 "Weight" : 1000,
 "Price" : 500,
 "Properties" : "Légère, lancer (portée 6 m/18 m)"
  },</v>
      </c>
    </row>
    <row r="7" spans="1:11" ht="15" customHeight="1">
      <c r="A7" s="32" t="s">
        <v>157</v>
      </c>
      <c r="B7" s="33" t="s">
        <v>40</v>
      </c>
      <c r="C7" s="33" t="s">
        <v>41</v>
      </c>
      <c r="D7" s="13" t="s">
        <v>33</v>
      </c>
      <c r="E7" s="13" t="s">
        <v>42</v>
      </c>
      <c r="F7" s="34" t="s">
        <v>43</v>
      </c>
      <c r="G7" s="118"/>
      <c r="H7" s="118" t="s">
        <v>443</v>
      </c>
      <c r="I7" s="119">
        <f t="shared" si="0"/>
        <v>1000</v>
      </c>
      <c r="J7" s="119">
        <f t="shared" si="1"/>
        <v>50</v>
      </c>
      <c r="K7" t="str">
        <f t="shared" si="2"/>
        <v>"Javeline": {
 "Name" : "Javeline",
 "OV" : "Javelin",
 "Category": "C_CAC",
 "Damage" : "1d6 perforant",
 "Weight" : 1000,
 "Price" : 50,
 "Properties" : "Lancer (portée 9 m/36 m)"
  },</v>
      </c>
    </row>
    <row r="8" spans="1:11" ht="15" customHeight="1">
      <c r="A8" s="35" t="s">
        <v>98</v>
      </c>
      <c r="B8" s="36" t="s">
        <v>44</v>
      </c>
      <c r="C8" s="36" t="s">
        <v>41</v>
      </c>
      <c r="D8" s="14" t="s">
        <v>45</v>
      </c>
      <c r="E8" s="14" t="s">
        <v>46</v>
      </c>
      <c r="F8" s="37" t="s">
        <v>47</v>
      </c>
      <c r="G8" s="118"/>
      <c r="H8" s="118" t="s">
        <v>443</v>
      </c>
      <c r="I8" s="119">
        <f t="shared" si="0"/>
        <v>1500</v>
      </c>
      <c r="J8" s="119">
        <f t="shared" si="1"/>
        <v>100</v>
      </c>
      <c r="K8" t="str">
        <f t="shared" si="2"/>
        <v>"Lance": {
 "Name" : "Lance",
 "OV" : "Spear",
 "Category": "C_CAC",
 "Damage" : "1d6 perforant",
 "Weight" : 1500,
 "Price" : 100,
 "Properties" : "Lancer (portée 6 m/18 m), polyvalente (1d8)"
  },</v>
      </c>
    </row>
    <row r="9" spans="1:11" ht="15" customHeight="1">
      <c r="A9" s="32" t="s">
        <v>156</v>
      </c>
      <c r="B9" s="33" t="s">
        <v>48</v>
      </c>
      <c r="C9" s="33" t="s">
        <v>32</v>
      </c>
      <c r="D9" s="13" t="s">
        <v>33</v>
      </c>
      <c r="E9" s="13" t="s">
        <v>29</v>
      </c>
      <c r="F9" s="34" t="s">
        <v>39</v>
      </c>
      <c r="G9" s="118"/>
      <c r="H9" s="118" t="s">
        <v>443</v>
      </c>
      <c r="I9" s="119">
        <f t="shared" si="0"/>
        <v>1000</v>
      </c>
      <c r="J9" s="119">
        <f t="shared" si="1"/>
        <v>200</v>
      </c>
      <c r="K9" t="str">
        <f t="shared" si="2"/>
        <v>"Marteau léger": {
 "Name" : "Marteau léger",
 "OV" : "Light hammer",
 "Category": "C_CAC",
 "Damage" : "1d4 contondant",
 "Weight" : 1000,
 "Price" : 200,
 "Properties" : "Légère, lancer (portée 6 m/18 m)"
  },</v>
      </c>
    </row>
    <row r="10" spans="1:11" ht="15" customHeight="1">
      <c r="A10" s="35" t="s">
        <v>155</v>
      </c>
      <c r="B10" s="36" t="s">
        <v>49</v>
      </c>
      <c r="C10" s="36" t="s">
        <v>22</v>
      </c>
      <c r="D10" s="14" t="s">
        <v>23</v>
      </c>
      <c r="E10" s="14" t="s">
        <v>38</v>
      </c>
      <c r="F10" s="37" t="s">
        <v>50</v>
      </c>
      <c r="G10" s="118"/>
      <c r="H10" s="118" t="s">
        <v>443</v>
      </c>
      <c r="I10" s="119">
        <f t="shared" si="0"/>
        <v>2000</v>
      </c>
      <c r="J10" s="119">
        <f t="shared" si="1"/>
        <v>500</v>
      </c>
      <c r="K10" t="str">
        <f t="shared" si="2"/>
        <v>"Masse d'armes": {
 "Name" : "Masse d'armes",
 "OV" : "Mace",
 "Category": "C_CAC",
 "Damage" : "1d6 contondant",
 "Weight" : 2000,
 "Price" : 500,
 "Properties" : "-"
  },</v>
      </c>
    </row>
    <row r="11" spans="1:11" ht="15" customHeight="1">
      <c r="A11" s="32" t="s">
        <v>154</v>
      </c>
      <c r="B11" s="33" t="s">
        <v>51</v>
      </c>
      <c r="C11" s="33" t="s">
        <v>52</v>
      </c>
      <c r="D11" s="13" t="s">
        <v>53</v>
      </c>
      <c r="E11" s="13" t="s">
        <v>24</v>
      </c>
      <c r="F11" s="34" t="s">
        <v>54</v>
      </c>
      <c r="G11" s="118"/>
      <c r="H11" s="118" t="s">
        <v>443</v>
      </c>
      <c r="I11" s="119">
        <f t="shared" si="0"/>
        <v>5000</v>
      </c>
      <c r="J11" s="119">
        <f t="shared" si="1"/>
        <v>20</v>
      </c>
      <c r="K11" t="str">
        <f t="shared" si="2"/>
        <v>"Massue": {
 "Name" : "Massue",
 "OV" : "Greatclub",
 "Category": "C_CAC",
 "Damage" : "1d8 contondant",
 "Weight" : 5000,
 "Price" : 20,
 "Properties" : "À deux mains"
  },</v>
      </c>
    </row>
    <row r="12" spans="1:11" ht="15" customHeight="1">
      <c r="A12" s="35" t="s">
        <v>153</v>
      </c>
      <c r="B12" s="36" t="s">
        <v>55</v>
      </c>
      <c r="C12" s="36" t="s">
        <v>56</v>
      </c>
      <c r="D12" s="14" t="s">
        <v>33</v>
      </c>
      <c r="E12" s="14" t="s">
        <v>46</v>
      </c>
      <c r="F12" s="37" t="s">
        <v>35</v>
      </c>
      <c r="G12" s="118"/>
      <c r="H12" s="118" t="s">
        <v>443</v>
      </c>
      <c r="I12" s="119">
        <f t="shared" si="0"/>
        <v>1000</v>
      </c>
      <c r="J12" s="119">
        <f t="shared" si="1"/>
        <v>100</v>
      </c>
      <c r="K12" t="str">
        <f t="shared" si="2"/>
        <v>"Serpe": {
 "Name" : "Serpe",
 "OV" : "Sickle",
 "Category": "C_CAC",
 "Damage" : "1d4 tranchant",
 "Weight" : 1000,
 "Price" : 100,
 "Properties" : "Légère"
  },</v>
      </c>
    </row>
    <row r="13" spans="1:11" ht="15" customHeight="1">
      <c r="A13" s="216" t="s">
        <v>57</v>
      </c>
      <c r="B13" s="217"/>
      <c r="C13" s="217"/>
      <c r="D13" s="217"/>
      <c r="E13" s="217"/>
      <c r="F13" s="218"/>
      <c r="G13" s="116"/>
      <c r="H13" s="116"/>
      <c r="I13" s="119"/>
      <c r="J13" s="119"/>
    </row>
    <row r="14" spans="1:11" ht="15" customHeight="1">
      <c r="A14" s="35" t="s">
        <v>152</v>
      </c>
      <c r="B14" s="36" t="s">
        <v>58</v>
      </c>
      <c r="C14" s="36" t="s">
        <v>59</v>
      </c>
      <c r="D14" s="14" t="s">
        <v>60</v>
      </c>
      <c r="E14" s="14" t="s">
        <v>61</v>
      </c>
      <c r="F14" s="37" t="s">
        <v>62</v>
      </c>
      <c r="G14" s="118"/>
      <c r="H14" s="118" t="s">
        <v>444</v>
      </c>
      <c r="I14" s="119">
        <f>IF(RIGHT(D14,2)="kg",LEFT(D14,LEN(D14)-3)*1000,LEFT(D14,LEN(D14)-2))</f>
        <v>2500</v>
      </c>
      <c r="J14" s="119">
        <f>LEFT(E14,LEN(E14)-3)*IF(RIGHT(E14,2)="po",100,IF(RIGHT(E14,2)="pa",10,1))</f>
        <v>2500</v>
      </c>
      <c r="K14" t="str">
        <f t="shared" si="2"/>
        <v>"Arbalète légère": {
 "Name" : "Arbalète légère",
 "OV" : "Crossbow, light",
 "Category": "C_DIS",
 "Damage" : "1d8 perforant",
 "Weight" : 2500,
 "Price" : 2500,
 "Properties" : "Munitions (portée 24 m/96 m), chargement, à deux mains"
  },</v>
      </c>
    </row>
    <row r="15" spans="1:11" ht="15" customHeight="1">
      <c r="A15" s="32" t="s">
        <v>151</v>
      </c>
      <c r="B15" s="33" t="s">
        <v>63</v>
      </c>
      <c r="C15" s="33" t="s">
        <v>41</v>
      </c>
      <c r="D15" s="13" t="s">
        <v>33</v>
      </c>
      <c r="E15" s="13" t="s">
        <v>61</v>
      </c>
      <c r="F15" s="34" t="s">
        <v>64</v>
      </c>
      <c r="G15" s="118"/>
      <c r="H15" s="118" t="s">
        <v>444</v>
      </c>
      <c r="I15" s="119">
        <f>IF(RIGHT(D15,2)="kg",LEFT(D15,LEN(D15)-3)*1000,LEFT(D15,LEN(D15)-2))</f>
        <v>1000</v>
      </c>
      <c r="J15" s="119">
        <f>LEFT(E15,LEN(E15)-3)*IF(RIGHT(E15,2)="po",100,IF(RIGHT(E15,2)="pa",10,1))</f>
        <v>2500</v>
      </c>
      <c r="K15" t="str">
        <f t="shared" si="2"/>
        <v>"Arc court": {
 "Name" : "Arc court",
 "OV" : "Shortbow",
 "Category": "C_DIS",
 "Damage" : "1d6 perforant",
 "Weight" : 1000,
 "Price" : 2500,
 "Properties" : "Munitions (portée 24 m/96 m), à deux mains"
  },</v>
      </c>
    </row>
    <row r="16" spans="1:11" ht="15" customHeight="1">
      <c r="A16" s="35" t="s">
        <v>150</v>
      </c>
      <c r="B16" s="36" t="s">
        <v>65</v>
      </c>
      <c r="C16" s="36" t="s">
        <v>27</v>
      </c>
      <c r="D16" s="14" t="s">
        <v>66</v>
      </c>
      <c r="E16" s="14" t="s">
        <v>67</v>
      </c>
      <c r="F16" s="37" t="s">
        <v>68</v>
      </c>
      <c r="G16" s="118"/>
      <c r="H16" s="118" t="s">
        <v>444</v>
      </c>
      <c r="I16" s="119" t="str">
        <f>IF(RIGHT(D16,2)="kg",LEFT(D16,LEN(D16)-3)*1000,LEFT(D16,LEN(D16)-2))</f>
        <v>100</v>
      </c>
      <c r="J16" s="119">
        <f>LEFT(E16,LEN(E16)-3)*IF(RIGHT(E16,2)="po",100,IF(RIGHT(E16,2)="pa",10,1))</f>
        <v>5</v>
      </c>
      <c r="K16" t="str">
        <f t="shared" si="2"/>
        <v>"Fléchette": {
 "Name" : "Fléchette",
 "OV" : "Dart",
 "Category": "C_DIS",
 "Damage" : "1d4 perforant",
 "Weight" : 100,
 "Price" : 5,
 "Properties" : "Finesse, lancer (portée 6 m/18 m)"
  },</v>
      </c>
    </row>
    <row r="17" spans="1:11" ht="15" customHeight="1">
      <c r="A17" s="32" t="s">
        <v>149</v>
      </c>
      <c r="B17" s="33" t="s">
        <v>69</v>
      </c>
      <c r="C17" s="33" t="s">
        <v>32</v>
      </c>
      <c r="D17" s="4" t="s">
        <v>442</v>
      </c>
      <c r="E17" s="13" t="s">
        <v>34</v>
      </c>
      <c r="F17" s="34" t="s">
        <v>70</v>
      </c>
      <c r="G17" s="118"/>
      <c r="H17" s="118" t="s">
        <v>444</v>
      </c>
      <c r="I17" s="119" t="str">
        <f>IF(RIGHT(D17,2)="kg",LEFT(D17,LEN(D17)-3)*1000,LEFT(D17,LEN(D17)-2))</f>
        <v>0</v>
      </c>
      <c r="J17" s="119">
        <f>LEFT(E17,LEN(E17)-3)*IF(RIGHT(E17,2)="po",100,IF(RIGHT(E17,2)="pa",10,1))</f>
        <v>10</v>
      </c>
      <c r="K17" t="str">
        <f t="shared" si="2"/>
        <v>"Fronde": {
 "Name" : "Fronde",
 "OV" : "Sling",
 "Category": "C_DIS",
 "Damage" : "1d4 contondant",
 "Weight" : 0,
 "Price" : 10,
 "Properties" : "Munitions (portée 9 m/36 m)"
  },</v>
      </c>
    </row>
    <row r="18" spans="1:11" ht="15" customHeight="1">
      <c r="A18" s="216" t="s">
        <v>71</v>
      </c>
      <c r="B18" s="217"/>
      <c r="C18" s="217"/>
      <c r="D18" s="217"/>
      <c r="E18" s="217"/>
      <c r="F18" s="218"/>
      <c r="G18" s="116"/>
      <c r="H18" s="116"/>
      <c r="I18" s="119"/>
      <c r="J18" s="119"/>
    </row>
    <row r="19" spans="1:11" ht="15" customHeight="1">
      <c r="A19" s="32" t="s">
        <v>148</v>
      </c>
      <c r="B19" s="33" t="s">
        <v>72</v>
      </c>
      <c r="C19" s="33" t="s">
        <v>37</v>
      </c>
      <c r="D19" s="13" t="s">
        <v>45</v>
      </c>
      <c r="E19" s="13" t="s">
        <v>61</v>
      </c>
      <c r="F19" s="34" t="s">
        <v>73</v>
      </c>
      <c r="G19" s="118"/>
      <c r="H19" s="118" t="s">
        <v>445</v>
      </c>
      <c r="I19" s="119">
        <f t="shared" ref="I19:I36" si="3">IF(RIGHT(D19,2)="kg",LEFT(D19,LEN(D19)-3)*1000,LEFT(D19,LEN(D19)-2))</f>
        <v>1500</v>
      </c>
      <c r="J19" s="119">
        <f t="shared" ref="J19:J36" si="4">LEFT(E19,LEN(E19)-3)*IF(RIGHT(E19,2)="po",100,IF(RIGHT(E19,2)="pa",10,1))</f>
        <v>2500</v>
      </c>
      <c r="K19" t="str">
        <f t="shared" si="2"/>
        <v>"Cimeterre": {
 "Name" : "Cimeterre",
 "OV" : "Scimitar",
 "Category": "G_CAC",
 "Damage" : "1d6 tranchant",
 "Weight" : 1500,
 "Price" : 2500,
 "Properties" : "Finesse, légère"
  },</v>
      </c>
    </row>
    <row r="20" spans="1:11" ht="15" customHeight="1">
      <c r="A20" s="35" t="s">
        <v>147</v>
      </c>
      <c r="B20" s="36" t="s">
        <v>74</v>
      </c>
      <c r="C20" s="36" t="s">
        <v>75</v>
      </c>
      <c r="D20" s="14" t="s">
        <v>76</v>
      </c>
      <c r="E20" s="14" t="s">
        <v>77</v>
      </c>
      <c r="F20" s="37" t="s">
        <v>78</v>
      </c>
      <c r="G20" s="118"/>
      <c r="H20" s="118" t="s">
        <v>445</v>
      </c>
      <c r="I20" s="119">
        <f t="shared" si="3"/>
        <v>3000</v>
      </c>
      <c r="J20" s="119">
        <f t="shared" si="4"/>
        <v>2000</v>
      </c>
      <c r="K20" t="str">
        <f t="shared" si="2"/>
        <v>"Coutille": {
 "Name" : "Coutille",
 "OV" : "Glaive",
 "Category": "G_CAC",
 "Damage" : "1d10 tranchant",
 "Weight" : 3000,
 "Price" : 2000,
 "Properties" : "Lourde, allonge, à deux mains"
  },</v>
      </c>
    </row>
    <row r="21" spans="1:11" ht="15" customHeight="1">
      <c r="A21" s="32" t="s">
        <v>146</v>
      </c>
      <c r="B21" s="33" t="s">
        <v>79</v>
      </c>
      <c r="C21" s="33" t="s">
        <v>80</v>
      </c>
      <c r="D21" s="13" t="s">
        <v>76</v>
      </c>
      <c r="E21" s="13" t="s">
        <v>81</v>
      </c>
      <c r="F21" s="34" t="s">
        <v>82</v>
      </c>
      <c r="G21" s="118"/>
      <c r="H21" s="118" t="s">
        <v>445</v>
      </c>
      <c r="I21" s="119">
        <f t="shared" si="3"/>
        <v>3000</v>
      </c>
      <c r="J21" s="119">
        <f t="shared" si="4"/>
        <v>5000</v>
      </c>
      <c r="K21" t="str">
        <f t="shared" si="2"/>
        <v>"Épée à deux mains": {
 "Name" : "Épée à deux mains",
 "OV" : "Greatsword",
 "Category": "G_CAC",
 "Damage" : "2d6 tranchant",
 "Weight" : 3000,
 "Price" : 5000,
 "Properties" : "Lourde, à deux mains"
  },</v>
      </c>
    </row>
    <row r="22" spans="1:11" ht="15" customHeight="1">
      <c r="A22" s="35" t="s">
        <v>145</v>
      </c>
      <c r="B22" s="36" t="s">
        <v>83</v>
      </c>
      <c r="C22" s="36" t="s">
        <v>41</v>
      </c>
      <c r="D22" s="14" t="s">
        <v>33</v>
      </c>
      <c r="E22" s="14" t="s">
        <v>84</v>
      </c>
      <c r="F22" s="37" t="s">
        <v>73</v>
      </c>
      <c r="G22" s="118"/>
      <c r="H22" s="118" t="s">
        <v>445</v>
      </c>
      <c r="I22" s="119">
        <f t="shared" si="3"/>
        <v>1000</v>
      </c>
      <c r="J22" s="119">
        <f t="shared" si="4"/>
        <v>1000</v>
      </c>
      <c r="K22" t="str">
        <f t="shared" si="2"/>
        <v>"Épée courte": {
 "Name" : "Épée courte",
 "OV" : "Shortsword",
 "Category": "G_CAC",
 "Damage" : "1d6 perforant",
 "Weight" : 1000,
 "Price" : 1000,
 "Properties" : "Finesse, légère"
  },</v>
      </c>
    </row>
    <row r="23" spans="1:11" ht="15" customHeight="1">
      <c r="A23" s="32" t="s">
        <v>144</v>
      </c>
      <c r="B23" s="33" t="s">
        <v>85</v>
      </c>
      <c r="C23" s="33" t="s">
        <v>86</v>
      </c>
      <c r="D23" s="13" t="s">
        <v>45</v>
      </c>
      <c r="E23" s="13" t="s">
        <v>87</v>
      </c>
      <c r="F23" s="34" t="s">
        <v>88</v>
      </c>
      <c r="G23" s="118"/>
      <c r="H23" s="118" t="s">
        <v>445</v>
      </c>
      <c r="I23" s="119">
        <f t="shared" si="3"/>
        <v>1500</v>
      </c>
      <c r="J23" s="119">
        <f t="shared" si="4"/>
        <v>1500</v>
      </c>
      <c r="K23" t="str">
        <f t="shared" si="2"/>
        <v>"Épée longue": {
 "Name" : "Épée longue",
 "OV" : "Longsword",
 "Category": "G_CAC",
 "Damage" : "1d8 tranchant",
 "Weight" : 1500,
 "Price" : 1500,
 "Properties" : "Polyvalente (1d10)"
  },</v>
      </c>
    </row>
    <row r="24" spans="1:11" ht="15" customHeight="1">
      <c r="A24" s="35" t="s">
        <v>143</v>
      </c>
      <c r="B24" s="36" t="s">
        <v>89</v>
      </c>
      <c r="C24" s="36" t="s">
        <v>52</v>
      </c>
      <c r="D24" s="14" t="s">
        <v>33</v>
      </c>
      <c r="E24" s="14" t="s">
        <v>84</v>
      </c>
      <c r="F24" s="37" t="s">
        <v>50</v>
      </c>
      <c r="G24" s="118"/>
      <c r="H24" s="118" t="s">
        <v>445</v>
      </c>
      <c r="I24" s="119">
        <f t="shared" si="3"/>
        <v>1000</v>
      </c>
      <c r="J24" s="119">
        <f t="shared" si="4"/>
        <v>1000</v>
      </c>
      <c r="K24" t="str">
        <f t="shared" si="2"/>
        <v>"Fléau d'armes": {
 "Name" : "Fléau d'armes",
 "OV" : "Flail",
 "Category": "G_CAC",
 "Damage" : "1d8 contondant",
 "Weight" : 1000,
 "Price" : 1000,
 "Properties" : "-"
  },</v>
      </c>
    </row>
    <row r="25" spans="1:11" ht="15" customHeight="1">
      <c r="A25" s="32" t="s">
        <v>142</v>
      </c>
      <c r="B25" s="33" t="s">
        <v>90</v>
      </c>
      <c r="C25" s="33" t="s">
        <v>56</v>
      </c>
      <c r="D25" s="13" t="s">
        <v>45</v>
      </c>
      <c r="E25" s="13" t="s">
        <v>29</v>
      </c>
      <c r="F25" s="34" t="s">
        <v>91</v>
      </c>
      <c r="G25" s="118"/>
      <c r="H25" s="118" t="s">
        <v>445</v>
      </c>
      <c r="I25" s="119">
        <f t="shared" si="3"/>
        <v>1500</v>
      </c>
      <c r="J25" s="119">
        <f t="shared" si="4"/>
        <v>200</v>
      </c>
      <c r="K25" t="str">
        <f t="shared" si="2"/>
        <v>"Fouet": {
 "Name" : "Fouet",
 "OV" : "Whip",
 "Category": "G_CAC",
 "Damage" : "1d4 tranchant",
 "Weight" : 1500,
 "Price" : 200,
 "Properties" : "Finesse, allonge"
  },</v>
      </c>
    </row>
    <row r="26" spans="1:11" ht="15" customHeight="1">
      <c r="A26" s="35" t="s">
        <v>141</v>
      </c>
      <c r="B26" s="36" t="s">
        <v>92</v>
      </c>
      <c r="C26" s="36" t="s">
        <v>93</v>
      </c>
      <c r="D26" s="14" t="s">
        <v>94</v>
      </c>
      <c r="E26" s="14" t="s">
        <v>95</v>
      </c>
      <c r="F26" s="37" t="s">
        <v>82</v>
      </c>
      <c r="G26" s="118"/>
      <c r="H26" s="118" t="s">
        <v>445</v>
      </c>
      <c r="I26" s="119">
        <f t="shared" si="3"/>
        <v>3500</v>
      </c>
      <c r="J26" s="119">
        <f t="shared" si="4"/>
        <v>3000</v>
      </c>
      <c r="K26" t="str">
        <f t="shared" si="2"/>
        <v>"Hache à deux mains": {
 "Name" : "Hache à deux mains",
 "OV" : "Greataxe",
 "Category": "G_CAC",
 "Damage" : "1d12 tranchant",
 "Weight" : 3500,
 "Price" : 3000,
 "Properties" : "Lourde, à deux mains"
  },</v>
      </c>
    </row>
    <row r="27" spans="1:11" ht="15" customHeight="1">
      <c r="A27" s="32" t="s">
        <v>140</v>
      </c>
      <c r="B27" s="33" t="s">
        <v>96</v>
      </c>
      <c r="C27" s="33" t="s">
        <v>86</v>
      </c>
      <c r="D27" s="13" t="s">
        <v>23</v>
      </c>
      <c r="E27" s="13" t="s">
        <v>84</v>
      </c>
      <c r="F27" s="34" t="s">
        <v>88</v>
      </c>
      <c r="G27" s="118"/>
      <c r="H27" s="118" t="s">
        <v>445</v>
      </c>
      <c r="I27" s="119">
        <f t="shared" si="3"/>
        <v>2000</v>
      </c>
      <c r="J27" s="119">
        <f t="shared" si="4"/>
        <v>1000</v>
      </c>
      <c r="K27" t="str">
        <f t="shared" si="2"/>
        <v>"Hache d'armes": {
 "Name" : "Hache d'armes",
 "OV" : "Battleaxe",
 "Category": "G_CAC",
 "Damage" : "1d8 tranchant",
 "Weight" : 2000,
 "Price" : 1000,
 "Properties" : "Polyvalente (1d10)"
  },</v>
      </c>
    </row>
    <row r="28" spans="1:11" ht="15" customHeight="1">
      <c r="A28" s="35" t="s">
        <v>139</v>
      </c>
      <c r="B28" s="36" t="s">
        <v>97</v>
      </c>
      <c r="C28" s="36" t="s">
        <v>75</v>
      </c>
      <c r="D28" s="14" t="s">
        <v>76</v>
      </c>
      <c r="E28" s="14" t="s">
        <v>77</v>
      </c>
      <c r="F28" s="37" t="s">
        <v>78</v>
      </c>
      <c r="G28" s="118"/>
      <c r="H28" s="118" t="s">
        <v>445</v>
      </c>
      <c r="I28" s="119">
        <f t="shared" si="3"/>
        <v>3000</v>
      </c>
      <c r="J28" s="119">
        <f t="shared" si="4"/>
        <v>2000</v>
      </c>
      <c r="K28" t="str">
        <f t="shared" si="2"/>
        <v>"Hallebarde": {
 "Name" : "Hallebarde",
 "OV" : "Halberd",
 "Category": "G_CAC",
 "Damage" : "1d10 tranchant",
 "Weight" : 3000,
 "Price" : 2000,
 "Properties" : "Lourde, allonge, à deux mains"
  },</v>
      </c>
    </row>
    <row r="29" spans="1:11" ht="15" customHeight="1">
      <c r="A29" s="32" t="s">
        <v>138</v>
      </c>
      <c r="B29" s="33" t="s">
        <v>98</v>
      </c>
      <c r="C29" s="33" t="s">
        <v>99</v>
      </c>
      <c r="D29" s="13" t="s">
        <v>76</v>
      </c>
      <c r="E29" s="13" t="s">
        <v>84</v>
      </c>
      <c r="F29" s="34" t="s">
        <v>100</v>
      </c>
      <c r="G29" s="118"/>
      <c r="H29" s="118" t="s">
        <v>445</v>
      </c>
      <c r="I29" s="119">
        <f t="shared" si="3"/>
        <v>3000</v>
      </c>
      <c r="J29" s="119">
        <f t="shared" si="4"/>
        <v>1000</v>
      </c>
      <c r="K29" t="str">
        <f t="shared" si="2"/>
        <v>"Lance d’arçon": {
 "Name" : "Lance d’arçon",
 "OV" : "Lance",
 "Category": "G_CAC",
 "Damage" : "1d12 perforant",
 "Weight" : 3000,
 "Price" : 1000,
 "Properties" : "Allonge, spécial"
  },</v>
      </c>
    </row>
    <row r="30" spans="1:11" ht="15" customHeight="1">
      <c r="A30" s="35" t="s">
        <v>137</v>
      </c>
      <c r="B30" s="36" t="s">
        <v>101</v>
      </c>
      <c r="C30" s="36" t="s">
        <v>102</v>
      </c>
      <c r="D30" s="14" t="s">
        <v>53</v>
      </c>
      <c r="E30" s="14" t="s">
        <v>84</v>
      </c>
      <c r="F30" s="37" t="s">
        <v>82</v>
      </c>
      <c r="G30" s="118"/>
      <c r="H30" s="118" t="s">
        <v>445</v>
      </c>
      <c r="I30" s="119">
        <f t="shared" si="3"/>
        <v>5000</v>
      </c>
      <c r="J30" s="119">
        <f t="shared" si="4"/>
        <v>1000</v>
      </c>
      <c r="K30" t="str">
        <f t="shared" si="2"/>
        <v>"Maillet": {
 "Name" : "Maillet",
 "OV" : "Maul",
 "Category": "G_CAC",
 "Damage" : "2d6 contondant",
 "Weight" : 5000,
 "Price" : 1000,
 "Properties" : "Lourde, à deux mains"
  },</v>
      </c>
    </row>
    <row r="31" spans="1:11" ht="15" customHeight="1">
      <c r="A31" s="32" t="s">
        <v>136</v>
      </c>
      <c r="B31" s="33" t="s">
        <v>103</v>
      </c>
      <c r="C31" s="33" t="s">
        <v>52</v>
      </c>
      <c r="D31" s="13" t="s">
        <v>33</v>
      </c>
      <c r="E31" s="13" t="s">
        <v>87</v>
      </c>
      <c r="F31" s="34" t="s">
        <v>88</v>
      </c>
      <c r="G31" s="118"/>
      <c r="H31" s="118" t="s">
        <v>445</v>
      </c>
      <c r="I31" s="119">
        <f t="shared" si="3"/>
        <v>1000</v>
      </c>
      <c r="J31" s="119">
        <f t="shared" si="4"/>
        <v>1500</v>
      </c>
      <c r="K31" t="str">
        <f t="shared" si="2"/>
        <v>"Marteau de guerre": {
 "Name" : "Marteau de guerre",
 "OV" : "Warhammer",
 "Category": "G_CAC",
 "Damage" : "1d8 contondant",
 "Weight" : 1000,
 "Price" : 1500,
 "Properties" : "Polyvalente (1d10)"
  },</v>
      </c>
    </row>
    <row r="32" spans="1:11" ht="15" customHeight="1">
      <c r="A32" s="35" t="s">
        <v>135</v>
      </c>
      <c r="B32" s="36" t="s">
        <v>104</v>
      </c>
      <c r="C32" s="36" t="s">
        <v>59</v>
      </c>
      <c r="D32" s="14" t="s">
        <v>23</v>
      </c>
      <c r="E32" s="14" t="s">
        <v>87</v>
      </c>
      <c r="F32" s="37" t="s">
        <v>50</v>
      </c>
      <c r="G32" s="118"/>
      <c r="H32" s="118" t="s">
        <v>445</v>
      </c>
      <c r="I32" s="119">
        <f t="shared" si="3"/>
        <v>2000</v>
      </c>
      <c r="J32" s="119">
        <f t="shared" si="4"/>
        <v>1500</v>
      </c>
      <c r="K32" t="str">
        <f t="shared" si="2"/>
        <v>"Morgenstern": {
 "Name" : "Morgenstern",
 "OV" : "Morningstar",
 "Category": "G_CAC",
 "Damage" : "1d8 perforant",
 "Weight" : 2000,
 "Price" : 1500,
 "Properties" : "-"
  },</v>
      </c>
    </row>
    <row r="33" spans="1:11" ht="15" customHeight="1">
      <c r="A33" s="32" t="s">
        <v>134</v>
      </c>
      <c r="B33" s="33" t="s">
        <v>105</v>
      </c>
      <c r="C33" s="33" t="s">
        <v>59</v>
      </c>
      <c r="D33" s="13" t="s">
        <v>33</v>
      </c>
      <c r="E33" s="13" t="s">
        <v>38</v>
      </c>
      <c r="F33" s="34" t="s">
        <v>50</v>
      </c>
      <c r="G33" s="118"/>
      <c r="H33" s="118" t="s">
        <v>445</v>
      </c>
      <c r="I33" s="119">
        <f t="shared" si="3"/>
        <v>1000</v>
      </c>
      <c r="J33" s="119">
        <f t="shared" si="4"/>
        <v>500</v>
      </c>
      <c r="K33" t="str">
        <f t="shared" si="2"/>
        <v>"Pic de guerre": {
 "Name" : "Pic de guerre",
 "OV" : "War pick",
 "Category": "G_CAC",
 "Damage" : "1d8 perforant",
 "Weight" : 1000,
 "Price" : 500,
 "Properties" : "-"
  },</v>
      </c>
    </row>
    <row r="34" spans="1:11" ht="15" customHeight="1">
      <c r="A34" s="35" t="s">
        <v>133</v>
      </c>
      <c r="B34" s="36" t="s">
        <v>106</v>
      </c>
      <c r="C34" s="36" t="s">
        <v>107</v>
      </c>
      <c r="D34" s="14" t="s">
        <v>108</v>
      </c>
      <c r="E34" s="14" t="s">
        <v>38</v>
      </c>
      <c r="F34" s="37" t="s">
        <v>78</v>
      </c>
      <c r="G34" s="118"/>
      <c r="H34" s="118" t="s">
        <v>445</v>
      </c>
      <c r="I34" s="119">
        <f t="shared" si="3"/>
        <v>9000</v>
      </c>
      <c r="J34" s="119">
        <f t="shared" si="4"/>
        <v>500</v>
      </c>
      <c r="K34" t="str">
        <f t="shared" si="2"/>
        <v>"Pique": {
 "Name" : "Pique",
 "OV" : "Pike",
 "Category": "G_CAC",
 "Damage" : "1d10 perforant",
 "Weight" : 9000,
 "Price" : 500,
 "Properties" : "Lourde, allonge, à deux mains"
  },</v>
      </c>
    </row>
    <row r="35" spans="1:11" ht="15" customHeight="1">
      <c r="A35" s="32" t="s">
        <v>132</v>
      </c>
      <c r="B35" s="33" t="s">
        <v>109</v>
      </c>
      <c r="C35" s="33" t="s">
        <v>59</v>
      </c>
      <c r="D35" s="13" t="s">
        <v>33</v>
      </c>
      <c r="E35" s="13" t="s">
        <v>61</v>
      </c>
      <c r="F35" s="34" t="s">
        <v>110</v>
      </c>
      <c r="G35" s="118"/>
      <c r="H35" s="118" t="s">
        <v>445</v>
      </c>
      <c r="I35" s="119">
        <f t="shared" si="3"/>
        <v>1000</v>
      </c>
      <c r="J35" s="119">
        <f t="shared" si="4"/>
        <v>2500</v>
      </c>
      <c r="K35" t="str">
        <f t="shared" si="2"/>
        <v>"Rapière": {
 "Name" : "Rapière",
 "OV" : "Rapier",
 "Category": "G_CAC",
 "Damage" : "1d8 perforant",
 "Weight" : 1000,
 "Price" : 2500,
 "Properties" : "Finesse"
  },</v>
      </c>
    </row>
    <row r="36" spans="1:11" ht="15" customHeight="1">
      <c r="A36" s="35" t="s">
        <v>111</v>
      </c>
      <c r="B36" s="36" t="s">
        <v>111</v>
      </c>
      <c r="C36" s="36" t="s">
        <v>41</v>
      </c>
      <c r="D36" s="14" t="s">
        <v>23</v>
      </c>
      <c r="E36" s="14" t="s">
        <v>38</v>
      </c>
      <c r="F36" s="37" t="s">
        <v>47</v>
      </c>
      <c r="G36" s="118"/>
      <c r="H36" s="118" t="s">
        <v>445</v>
      </c>
      <c r="I36" s="119">
        <f t="shared" si="3"/>
        <v>2000</v>
      </c>
      <c r="J36" s="119">
        <f t="shared" si="4"/>
        <v>500</v>
      </c>
      <c r="K36" t="str">
        <f t="shared" si="2"/>
        <v>"Trident": {
 "Name" : "Trident",
 "OV" : "Trident",
 "Category": "G_CAC",
 "Damage" : "1d6 perforant",
 "Weight" : 2000,
 "Price" : 500,
 "Properties" : "Lancer (portée 6 m/18 m), polyvalente (1d8)"
  },</v>
      </c>
    </row>
    <row r="37" spans="1:11" ht="15" customHeight="1">
      <c r="A37" s="216" t="s">
        <v>112</v>
      </c>
      <c r="B37" s="217"/>
      <c r="C37" s="217"/>
      <c r="D37" s="217"/>
      <c r="E37" s="217"/>
      <c r="F37" s="218"/>
      <c r="G37" s="116"/>
      <c r="H37" s="116"/>
      <c r="I37" s="119"/>
      <c r="J37" s="119"/>
    </row>
    <row r="38" spans="1:11" ht="15" customHeight="1">
      <c r="A38" s="35" t="s">
        <v>131</v>
      </c>
      <c r="B38" s="36" t="s">
        <v>113</v>
      </c>
      <c r="C38" s="36" t="s">
        <v>41</v>
      </c>
      <c r="D38" s="14" t="s">
        <v>45</v>
      </c>
      <c r="E38" s="14" t="s">
        <v>114</v>
      </c>
      <c r="F38" s="37" t="s">
        <v>115</v>
      </c>
      <c r="G38" s="118"/>
      <c r="H38" s="118" t="s">
        <v>446</v>
      </c>
      <c r="I38" s="119">
        <f>IF(RIGHT(D38,2)="kg",LEFT(D38,LEN(D38)-3)*1000,LEFT(D38,LEN(D38)-2))</f>
        <v>1500</v>
      </c>
      <c r="J38" s="119">
        <f>LEFT(E38,LEN(E38)-3)*IF(RIGHT(E38,2)="po",100,IF(RIGHT(E38,2)="pa",10,1))</f>
        <v>7500</v>
      </c>
      <c r="K38" t="str">
        <f t="shared" si="2"/>
        <v>"Arbalète de poing": {
 "Name" : "Arbalète de poing",
 "OV" : "Crossbow, hand",
 "Category": "G_DIS",
 "Damage" : "1d6 perforant",
 "Weight" : 1500,
 "Price" : 7500,
 "Properties" : "Munitions (portée 9 m/36 m), légère, chargement"
  },</v>
      </c>
    </row>
    <row r="39" spans="1:11" ht="15" customHeight="1">
      <c r="A39" s="32" t="s">
        <v>130</v>
      </c>
      <c r="B39" s="33" t="s">
        <v>116</v>
      </c>
      <c r="C39" s="33" t="s">
        <v>107</v>
      </c>
      <c r="D39" s="13" t="s">
        <v>108</v>
      </c>
      <c r="E39" s="13" t="s">
        <v>81</v>
      </c>
      <c r="F39" s="34" t="s">
        <v>124</v>
      </c>
      <c r="G39" s="118"/>
      <c r="H39" s="118" t="s">
        <v>446</v>
      </c>
      <c r="I39" s="119">
        <f>IF(RIGHT(D39,2)="kg",LEFT(D39,LEN(D39)-3)*1000,LEFT(D39,LEN(D39)-2))</f>
        <v>9000</v>
      </c>
      <c r="J39" s="119">
        <f>LEFT(E39,LEN(E39)-3)*IF(RIGHT(E39,2)="po",100,IF(RIGHT(E39,2)="pa",10,1))</f>
        <v>5000</v>
      </c>
      <c r="K39" t="str">
        <f t="shared" si="2"/>
        <v>"Arbalète lourde": {
 "Name" : "Arbalète lourde",
 "OV" : "Crossbow, heavy",
 "Category": "G_DIS",
 "Damage" : "1d10 perforant",
 "Weight" : 9000,
 "Price" : 5000,
 "Properties" : "Munitions (portée 30 m/120 m), lourde, chargement, à deux mains"
  },</v>
      </c>
    </row>
    <row r="40" spans="1:11" ht="15" customHeight="1">
      <c r="A40" s="35" t="s">
        <v>129</v>
      </c>
      <c r="B40" s="36" t="s">
        <v>117</v>
      </c>
      <c r="C40" s="36" t="s">
        <v>59</v>
      </c>
      <c r="D40" s="14" t="s">
        <v>33</v>
      </c>
      <c r="E40" s="14" t="s">
        <v>81</v>
      </c>
      <c r="F40" s="37" t="s">
        <v>118</v>
      </c>
      <c r="G40" s="118"/>
      <c r="H40" s="118" t="s">
        <v>446</v>
      </c>
      <c r="I40" s="119">
        <f>IF(RIGHT(D40,2)="kg",LEFT(D40,LEN(D40)-3)*1000,LEFT(D40,LEN(D40)-2))</f>
        <v>1000</v>
      </c>
      <c r="J40" s="119">
        <f>LEFT(E40,LEN(E40)-3)*IF(RIGHT(E40,2)="po",100,IF(RIGHT(E40,2)="pa",10,1))</f>
        <v>5000</v>
      </c>
      <c r="K40" t="str">
        <f t="shared" si="2"/>
        <v>"Arc long": {
 "Name" : "Arc long",
 "OV" : "Longbow",
 "Category": "G_DIS",
 "Damage" : "1d8 perforant",
 "Weight" : 1000,
 "Price" : 5000,
 "Properties" : "Munitions (portée 45 m/180 m), lourde, à deux mains"
  },</v>
      </c>
    </row>
    <row r="41" spans="1:11" ht="15" customHeight="1">
      <c r="A41" s="32" t="s">
        <v>128</v>
      </c>
      <c r="B41" s="33" t="s">
        <v>119</v>
      </c>
      <c r="C41" s="33"/>
      <c r="D41" s="13" t="s">
        <v>45</v>
      </c>
      <c r="E41" s="13" t="s">
        <v>46</v>
      </c>
      <c r="F41" s="34" t="s">
        <v>120</v>
      </c>
      <c r="G41" s="118"/>
      <c r="H41" s="118" t="s">
        <v>446</v>
      </c>
      <c r="I41" s="119">
        <f>IF(RIGHT(D41,2)="kg",LEFT(D41,LEN(D41)-3)*1000,LEFT(D41,LEN(D41)-2))</f>
        <v>1500</v>
      </c>
      <c r="J41" s="119">
        <f>LEFT(E41,LEN(E41)-3)*IF(RIGHT(E41,2)="po",100,IF(RIGHT(E41,2)="pa",10,1))</f>
        <v>100</v>
      </c>
      <c r="K41" t="str">
        <f t="shared" si="2"/>
        <v>"Filet": {
 "Name" : "Filet",
 "OV" : "Net",
 "Category": "G_DIS",
 "Damage" : "",
 "Weight" : 1500,
 "Price" : 100,
 "Properties" : "Spécial, lancer (portée 1,50 m/ 4,50 m)"
  },</v>
      </c>
    </row>
    <row r="42" spans="1:11" ht="15" customHeight="1">
      <c r="A42" s="38" t="s">
        <v>127</v>
      </c>
      <c r="B42" s="39" t="s">
        <v>121</v>
      </c>
      <c r="C42" s="39" t="s">
        <v>122</v>
      </c>
      <c r="D42" s="40" t="s">
        <v>28</v>
      </c>
      <c r="E42" s="40" t="s">
        <v>84</v>
      </c>
      <c r="F42" s="41" t="s">
        <v>123</v>
      </c>
      <c r="G42" s="118"/>
      <c r="H42" s="118" t="s">
        <v>446</v>
      </c>
      <c r="I42" s="119" t="str">
        <f>IF(RIGHT(D42,2)="kg",LEFT(D42,LEN(D42)-3)*1000,LEFT(D42,LEN(D42)-2))</f>
        <v>500</v>
      </c>
      <c r="J42" s="119">
        <f>LEFT(E42,LEN(E42)-3)*IF(RIGHT(E42,2)="po",100,IF(RIGHT(E42,2)="pa",10,1))</f>
        <v>1000</v>
      </c>
      <c r="K42" t="str">
        <f t="shared" ref="K42" si="5">""""&amp;A42&amp;""": {
 ""Name"" : """&amp;A42&amp;""",
 ""OV"" : """&amp;B42&amp;""",
 ""Category"": """&amp;H42&amp;""",
 ""Damage"" : """&amp;C42&amp;""",
 ""Weight"" : "&amp;I42&amp;",
 ""Price"" :"&amp;J42&amp;",
 ""Properties"" : """&amp;F42&amp;"""
  },"</f>
        <v>"Sarbacane": {
 "Name" : "Sarbacane",
 "OV" : "Blowgun",
 "Category": "G_DIS",
 "Damage" : "1 perforant",
 "Weight" : 500,
 "Price" :1000,
 "Properties" : "Munitions (portée 7,50 m/30 m), chargement"
  },</v>
      </c>
    </row>
  </sheetData>
  <mergeCells count="4">
    <mergeCell ref="A2:F2"/>
    <mergeCell ref="A13:F13"/>
    <mergeCell ref="A18:F18"/>
    <mergeCell ref="A37:F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topLeftCell="A7" workbookViewId="0">
      <selection activeCell="L18" sqref="L4:L18"/>
    </sheetView>
  </sheetViews>
  <sheetFormatPr baseColWidth="10" defaultRowHeight="15"/>
  <cols>
    <col min="3" max="3" width="21.7109375" customWidth="1"/>
    <col min="7" max="7" width="34" customWidth="1"/>
    <col min="8" max="8" width="7.28515625" customWidth="1"/>
    <col min="9" max="9" width="9" customWidth="1"/>
    <col min="10" max="10" width="6.42578125" customWidth="1"/>
    <col min="11" max="11" width="9.42578125" customWidth="1"/>
  </cols>
  <sheetData>
    <row r="1" spans="1:12">
      <c r="A1" s="128" t="s">
        <v>488</v>
      </c>
      <c r="B1" s="128" t="s">
        <v>15</v>
      </c>
      <c r="C1" s="128" t="s">
        <v>489</v>
      </c>
      <c r="D1" s="128" t="s">
        <v>11</v>
      </c>
      <c r="E1" s="128" t="s">
        <v>490</v>
      </c>
      <c r="F1" s="128" t="s">
        <v>17</v>
      </c>
      <c r="G1" s="128" t="s">
        <v>18</v>
      </c>
    </row>
    <row r="2" spans="1:12" s="133" customFormat="1">
      <c r="A2" s="219" t="s">
        <v>491</v>
      </c>
      <c r="B2" s="219"/>
      <c r="C2" s="219"/>
      <c r="D2" s="219"/>
      <c r="E2" s="219"/>
      <c r="F2" s="219"/>
      <c r="G2" s="219"/>
    </row>
    <row r="3" spans="1:12" ht="15" customHeight="1">
      <c r="A3" s="123" t="s">
        <v>492</v>
      </c>
      <c r="B3" s="123" t="s">
        <v>493</v>
      </c>
      <c r="C3" s="123" t="s">
        <v>494</v>
      </c>
      <c r="D3" s="123" t="s">
        <v>50</v>
      </c>
      <c r="E3" s="123" t="s">
        <v>495</v>
      </c>
      <c r="F3" s="124" t="s">
        <v>496</v>
      </c>
      <c r="G3" s="124" t="s">
        <v>38</v>
      </c>
      <c r="H3" s="129"/>
      <c r="I3" s="118" t="s">
        <v>544</v>
      </c>
      <c r="J3" s="119">
        <f>IF(RIGHT(F3,2)="kg",LEFT(F3,LEN(F3)-3)*1000,LEFT(F3,LEN(F3)-2))</f>
        <v>4000</v>
      </c>
      <c r="K3" s="119">
        <f>LEFT(G3,LEN(G3)-3)*IF(RIGHT(G3,2)="po",100,IF(RIGHT(G3,2)="pa",10,1))</f>
        <v>500</v>
      </c>
      <c r="L3" t="str">
        <f>""""&amp;RIGHT(A3,LEN(A3)-2)&amp;""": {
 ""Name"" : """&amp;A3&amp;""",
 ""OV"" : """&amp;B3&amp;""",
 ""Category"": """&amp;I3&amp;""",
 ""AC"" : """&amp;C3&amp;""",
 ""Weight"" : "&amp;J3&amp;",
 ""Price"" : "&amp;K3&amp;",
 ""Discretion"" : """&amp;E3&amp;""",
 ""Strength"" : """&amp;D3&amp;"""
  },"</f>
        <v>"Matelassée": {
 "Name" : "  Matelassée",
 "OV" : "Padded",
 "Category": "LIGHT",
 "AC" : "11 + Mod.Dex",
 "Weight" : 4000,
 "Price" : 500,
 "Discretion" : "Désavantage",
 "Strength" : "-"
  },</v>
      </c>
    </row>
    <row r="4" spans="1:12" ht="12.75" customHeight="1">
      <c r="A4" s="125" t="s">
        <v>497</v>
      </c>
      <c r="B4" s="125" t="s">
        <v>498</v>
      </c>
      <c r="C4" s="125" t="s">
        <v>494</v>
      </c>
      <c r="D4" s="125" t="s">
        <v>50</v>
      </c>
      <c r="E4" s="125" t="s">
        <v>50</v>
      </c>
      <c r="F4" s="126" t="s">
        <v>53</v>
      </c>
      <c r="G4" s="126" t="s">
        <v>84</v>
      </c>
      <c r="H4" s="129"/>
      <c r="I4" s="118" t="s">
        <v>544</v>
      </c>
      <c r="J4" s="119">
        <f t="shared" ref="J4:J18" si="0">IF(RIGHT(F4,2)="kg",LEFT(F4,LEN(F4)-3)*1000,LEFT(F4,LEN(F4)-2))</f>
        <v>5000</v>
      </c>
      <c r="K4" s="119">
        <f t="shared" ref="K4:K18" si="1">LEFT(G4,LEN(G4)-3)*IF(RIGHT(G4,2)="po",100,IF(RIGHT(G4,2)="pa",10,1))</f>
        <v>1000</v>
      </c>
      <c r="L4" t="str">
        <f t="shared" ref="L4:L18" si="2">""""&amp;RIGHT(A4,LEN(A4)-2)&amp;""": {
 ""Name"" : """&amp;A4&amp;""",
 ""OV"" : """&amp;B4&amp;""",
 ""Category"": """&amp;I4&amp;""",
 ""AC"" : """&amp;C4&amp;""",
 ""Weight"" : "&amp;J4&amp;",
 ""Price"" : "&amp;K4&amp;",
 ""Discretion"" : """&amp;E4&amp;""",
 ""Strength"" : """&amp;D4&amp;"""
  },"</f>
        <v>"Cuir": {
 "Name" : "  Cuir",
 "OV" : "Leather",
 "Category": "LIGHT",
 "AC" : "11 + Mod.Dex",
 "Weight" : 5000,
 "Price" : 1000,
 "Discretion" : "-",
 "Strength" : "-"
  },</v>
      </c>
    </row>
    <row r="5" spans="1:12" ht="13.5" customHeight="1">
      <c r="A5" s="123" t="s">
        <v>499</v>
      </c>
      <c r="B5" s="123" t="s">
        <v>500</v>
      </c>
      <c r="C5" s="123" t="s">
        <v>501</v>
      </c>
      <c r="D5" s="123" t="s">
        <v>50</v>
      </c>
      <c r="E5" s="123" t="s">
        <v>50</v>
      </c>
      <c r="F5" s="124" t="s">
        <v>502</v>
      </c>
      <c r="G5" s="124" t="s">
        <v>503</v>
      </c>
      <c r="H5" s="129"/>
      <c r="I5" s="118" t="s">
        <v>544</v>
      </c>
      <c r="J5" s="119">
        <f t="shared" si="0"/>
        <v>6500</v>
      </c>
      <c r="K5" s="119">
        <f t="shared" si="1"/>
        <v>4500</v>
      </c>
      <c r="L5" t="str">
        <f t="shared" si="2"/>
        <v>"Cuir clouté": {
 "Name" : "  Cuir clouté",
 "OV" : "Studded leather",
 "Category": "LIGHT",
 "AC" : "12 + Mod.Dex",
 "Weight" : 6500,
 "Price" : 4500,
 "Discretion" : "-",
 "Strength" : "-"
  },</v>
      </c>
    </row>
    <row r="6" spans="1:12" s="133" customFormat="1">
      <c r="A6" s="219" t="s">
        <v>504</v>
      </c>
      <c r="B6" s="219"/>
      <c r="C6" s="219"/>
      <c r="D6" s="219"/>
      <c r="E6" s="219"/>
      <c r="F6" s="219"/>
      <c r="G6" s="219"/>
      <c r="H6" s="130"/>
      <c r="J6" s="132"/>
      <c r="K6" s="132"/>
    </row>
    <row r="7" spans="1:12">
      <c r="A7" s="123" t="s">
        <v>505</v>
      </c>
      <c r="B7" s="123" t="s">
        <v>506</v>
      </c>
      <c r="C7" s="123" t="s">
        <v>507</v>
      </c>
      <c r="D7" s="123" t="s">
        <v>50</v>
      </c>
      <c r="E7" s="123" t="s">
        <v>50</v>
      </c>
      <c r="F7" s="124" t="s">
        <v>508</v>
      </c>
      <c r="G7" s="124" t="s">
        <v>84</v>
      </c>
      <c r="H7" s="129"/>
      <c r="I7" s="118" t="s">
        <v>545</v>
      </c>
      <c r="J7" s="119">
        <f t="shared" si="0"/>
        <v>6000</v>
      </c>
      <c r="K7" s="119">
        <f t="shared" si="1"/>
        <v>1000</v>
      </c>
      <c r="L7" t="str">
        <f t="shared" si="2"/>
        <v>"Peau": {
 "Name" : "  Peau",
 "OV" : "Hide",
 "Category": "MID",
 "AC" : "12 + Mod.Dex (max +2)",
 "Weight" : 6000,
 "Price" : 1000,
 "Discretion" : "-",
 "Strength" : "-"
  },</v>
      </c>
    </row>
    <row r="8" spans="1:12" ht="25.5">
      <c r="A8" s="125" t="s">
        <v>509</v>
      </c>
      <c r="B8" s="125" t="s">
        <v>510</v>
      </c>
      <c r="C8" s="125" t="s">
        <v>511</v>
      </c>
      <c r="D8" s="125" t="s">
        <v>50</v>
      </c>
      <c r="E8" s="125" t="s">
        <v>50</v>
      </c>
      <c r="F8" s="126" t="s">
        <v>512</v>
      </c>
      <c r="G8" s="126" t="s">
        <v>81</v>
      </c>
      <c r="H8" s="129"/>
      <c r="I8" s="118" t="s">
        <v>545</v>
      </c>
      <c r="J8" s="119">
        <f t="shared" si="0"/>
        <v>10000</v>
      </c>
      <c r="K8" s="119">
        <f t="shared" si="1"/>
        <v>5000</v>
      </c>
      <c r="L8" t="str">
        <f t="shared" si="2"/>
        <v>"Chemise de mailles": {
 "Name" : "  Chemise de mailles",
 "OV" : "Chain shirt",
 "Category": "MID",
 "AC" : "13 + Mod.Dex (max +2)",
 "Weight" : 10000,
 "Price" : 5000,
 "Discretion" : "-",
 "Strength" : "-"
  },</v>
      </c>
    </row>
    <row r="9" spans="1:12" ht="25.5">
      <c r="A9" s="123" t="s">
        <v>513</v>
      </c>
      <c r="B9" s="123" t="s">
        <v>514</v>
      </c>
      <c r="C9" s="123" t="s">
        <v>515</v>
      </c>
      <c r="D9" s="123" t="s">
        <v>50</v>
      </c>
      <c r="E9" s="123" t="s">
        <v>495</v>
      </c>
      <c r="F9" s="124" t="s">
        <v>516</v>
      </c>
      <c r="G9" s="124" t="s">
        <v>81</v>
      </c>
      <c r="H9" s="129"/>
      <c r="I9" s="118" t="s">
        <v>545</v>
      </c>
      <c r="J9" s="119">
        <f t="shared" si="0"/>
        <v>22500</v>
      </c>
      <c r="K9" s="119">
        <f t="shared" si="1"/>
        <v>5000</v>
      </c>
      <c r="L9" t="str">
        <f t="shared" si="2"/>
        <v>"Écailles": {
 "Name" : "  Écailles",
 "OV" : "Scale mail",
 "Category": "MID",
 "AC" : "14 + Mod.Dex (max +2)",
 "Weight" : 22500,
 "Price" : 5000,
 "Discretion" : "Désavantage",
 "Strength" : "-"
  },</v>
      </c>
    </row>
    <row r="10" spans="1:12">
      <c r="A10" s="125" t="s">
        <v>517</v>
      </c>
      <c r="B10" s="125" t="s">
        <v>518</v>
      </c>
      <c r="C10" s="125" t="s">
        <v>515</v>
      </c>
      <c r="D10" s="125" t="s">
        <v>50</v>
      </c>
      <c r="E10" s="125" t="s">
        <v>50</v>
      </c>
      <c r="F10" s="126" t="s">
        <v>512</v>
      </c>
      <c r="G10" s="126" t="s">
        <v>519</v>
      </c>
      <c r="H10" s="129"/>
      <c r="I10" s="118" t="s">
        <v>545</v>
      </c>
      <c r="J10" s="119">
        <f t="shared" si="0"/>
        <v>10000</v>
      </c>
      <c r="K10" s="119">
        <f t="shared" si="1"/>
        <v>40000</v>
      </c>
      <c r="L10" t="str">
        <f t="shared" si="2"/>
        <v>"Cuirasse": {
 "Name" : "  Cuirasse",
 "OV" : "Breastplate",
 "Category": "MID",
 "AC" : "14 + Mod.Dex (max +2)",
 "Weight" : 10000,
 "Price" : 40000,
 "Discretion" : "-",
 "Strength" : "-"
  },</v>
      </c>
    </row>
    <row r="11" spans="1:12" ht="30" customHeight="1">
      <c r="A11" s="123" t="s">
        <v>520</v>
      </c>
      <c r="B11" s="123" t="s">
        <v>521</v>
      </c>
      <c r="C11" s="123" t="s">
        <v>522</v>
      </c>
      <c r="D11" s="123" t="s">
        <v>50</v>
      </c>
      <c r="E11" s="123" t="s">
        <v>495</v>
      </c>
      <c r="F11" s="124" t="s">
        <v>523</v>
      </c>
      <c r="G11" s="124" t="s">
        <v>524</v>
      </c>
      <c r="H11" s="129"/>
      <c r="I11" s="118" t="s">
        <v>545</v>
      </c>
      <c r="J11" s="119">
        <f t="shared" si="0"/>
        <v>20000</v>
      </c>
      <c r="K11" s="119">
        <f t="shared" si="1"/>
        <v>75000</v>
      </c>
      <c r="L11" t="str">
        <f t="shared" si="2"/>
        <v>"Demi-plate": {
 "Name" : "  Demi-plate",
 "OV" : "Half plate",
 "Category": "MID",
 "AC" : "15 + Mod.Dex (max +2)",
 "Weight" : 20000,
 "Price" : 75000,
 "Discretion" : "Désavantage",
 "Strength" : "-"
  },</v>
      </c>
    </row>
    <row r="12" spans="1:12" s="133" customFormat="1">
      <c r="A12" s="219" t="s">
        <v>525</v>
      </c>
      <c r="B12" s="219"/>
      <c r="C12" s="219"/>
      <c r="D12" s="219"/>
      <c r="E12" s="219"/>
      <c r="F12" s="219"/>
      <c r="G12" s="219"/>
      <c r="H12" s="130"/>
      <c r="J12" s="132"/>
      <c r="K12" s="132"/>
    </row>
    <row r="13" spans="1:12" ht="25.5">
      <c r="A13" s="123" t="s">
        <v>526</v>
      </c>
      <c r="B13" s="123" t="s">
        <v>527</v>
      </c>
      <c r="C13" s="123">
        <v>14</v>
      </c>
      <c r="D13" s="123" t="s">
        <v>50</v>
      </c>
      <c r="E13" s="123" t="s">
        <v>495</v>
      </c>
      <c r="F13" s="124" t="s">
        <v>523</v>
      </c>
      <c r="G13" s="124" t="s">
        <v>95</v>
      </c>
      <c r="H13" s="129"/>
      <c r="I13" s="118" t="s">
        <v>546</v>
      </c>
      <c r="J13" s="119">
        <f t="shared" si="0"/>
        <v>20000</v>
      </c>
      <c r="K13" s="119">
        <f t="shared" si="1"/>
        <v>3000</v>
      </c>
      <c r="L13" t="str">
        <f t="shared" si="2"/>
        <v>"Broigne": {
 "Name" : "  Broigne",
 "OV" : "Ring mail",
 "Category": "HEAVY",
 "AC" : "14",
 "Weight" : 20000,
 "Price" : 3000,
 "Discretion" : "Désavantage",
 "Strength" : "-"
  },</v>
      </c>
    </row>
    <row r="14" spans="1:12" ht="25.5">
      <c r="A14" s="125" t="s">
        <v>528</v>
      </c>
      <c r="B14" s="125" t="s">
        <v>529</v>
      </c>
      <c r="C14" s="125">
        <v>16</v>
      </c>
      <c r="D14" s="125" t="s">
        <v>530</v>
      </c>
      <c r="E14" s="125" t="s">
        <v>495</v>
      </c>
      <c r="F14" s="126" t="s">
        <v>531</v>
      </c>
      <c r="G14" s="126" t="s">
        <v>114</v>
      </c>
      <c r="H14" s="129"/>
      <c r="I14" s="118" t="s">
        <v>546</v>
      </c>
      <c r="J14" s="119">
        <f t="shared" si="0"/>
        <v>27500</v>
      </c>
      <c r="K14" s="119">
        <f t="shared" si="1"/>
        <v>7500</v>
      </c>
      <c r="L14" t="str">
        <f t="shared" si="2"/>
        <v>"Cotte de mailles": {
 "Name" : "  Cotte de mailles",
 "OV" : "Chain mail",
 "Category": "HEAVY",
 "AC" : "16",
 "Weight" : 27500,
 "Price" : 7500,
 "Discretion" : "Désavantage",
 "Strength" : "For 13"
  },</v>
      </c>
    </row>
    <row r="15" spans="1:12" ht="25.5">
      <c r="A15" s="123" t="s">
        <v>532</v>
      </c>
      <c r="B15" s="123" t="s">
        <v>533</v>
      </c>
      <c r="C15" s="123">
        <v>17</v>
      </c>
      <c r="D15" s="123" t="s">
        <v>534</v>
      </c>
      <c r="E15" s="123" t="s">
        <v>495</v>
      </c>
      <c r="F15" s="124" t="s">
        <v>535</v>
      </c>
      <c r="G15" s="124" t="s">
        <v>536</v>
      </c>
      <c r="H15" s="129"/>
      <c r="I15" s="118" t="s">
        <v>546</v>
      </c>
      <c r="J15" s="119">
        <f t="shared" si="0"/>
        <v>30000</v>
      </c>
      <c r="K15" s="119">
        <f t="shared" si="1"/>
        <v>20000</v>
      </c>
      <c r="L15" t="str">
        <f t="shared" si="2"/>
        <v>"Clibanion": {
 "Name" : "  Clibanion",
 "OV" : "Splint",
 "Category": "HEAVY",
 "AC" : "17",
 "Weight" : 30000,
 "Price" : 20000,
 "Discretion" : "Désavantage",
 "Strength" : "For 15"
  },</v>
      </c>
    </row>
    <row r="16" spans="1:12" ht="25.5">
      <c r="A16" s="125" t="s">
        <v>537</v>
      </c>
      <c r="B16" s="125" t="s">
        <v>538</v>
      </c>
      <c r="C16" s="125">
        <v>18</v>
      </c>
      <c r="D16" s="125" t="s">
        <v>534</v>
      </c>
      <c r="E16" s="125" t="s">
        <v>495</v>
      </c>
      <c r="F16" s="126" t="s">
        <v>539</v>
      </c>
      <c r="G16" s="126" t="s">
        <v>540</v>
      </c>
      <c r="H16" s="129"/>
      <c r="I16" s="118" t="s">
        <v>546</v>
      </c>
      <c r="J16" s="119">
        <f t="shared" si="0"/>
        <v>32500</v>
      </c>
      <c r="K16" s="119">
        <f t="shared" si="1"/>
        <v>150000</v>
      </c>
      <c r="L16" t="str">
        <f t="shared" si="2"/>
        <v>"Harnois": {
 "Name" : "  Harnois",
 "OV" : "Plate",
 "Category": "HEAVY",
 "AC" : "18",
 "Weight" : 32500,
 "Price" : 150000,
 "Discretion" : "Désavantage",
 "Strength" : "For 15"
  },</v>
      </c>
    </row>
    <row r="17" spans="1:12" s="133" customFormat="1">
      <c r="A17" s="220" t="s">
        <v>541</v>
      </c>
      <c r="B17" s="220"/>
      <c r="C17" s="220"/>
      <c r="D17" s="220"/>
      <c r="E17" s="220"/>
      <c r="F17" s="220"/>
      <c r="G17" s="220"/>
      <c r="H17" s="130"/>
      <c r="I17" s="131"/>
      <c r="J17" s="132"/>
      <c r="K17" s="132"/>
    </row>
    <row r="18" spans="1:12">
      <c r="A18" s="125" t="s">
        <v>542</v>
      </c>
      <c r="B18" s="125" t="s">
        <v>543</v>
      </c>
      <c r="C18" s="125">
        <v>2</v>
      </c>
      <c r="D18" s="125" t="s">
        <v>50</v>
      </c>
      <c r="E18" s="125" t="s">
        <v>50</v>
      </c>
      <c r="F18" s="126" t="s">
        <v>76</v>
      </c>
      <c r="G18" s="126" t="s">
        <v>84</v>
      </c>
      <c r="H18" s="129"/>
      <c r="I18" s="118" t="s">
        <v>547</v>
      </c>
      <c r="J18" s="119">
        <f t="shared" si="0"/>
        <v>3000</v>
      </c>
      <c r="K18" s="119">
        <f t="shared" si="1"/>
        <v>1000</v>
      </c>
      <c r="L18" t="str">
        <f t="shared" si="2"/>
        <v>"Bouclier": {
 "Name" : "  Bouclier",
 "OV" : "Shield",
 "Category": "SHIELD",
 "AC" : "2",
 "Weight" : 3000,
 "Price" : 1000,
 "Discretion" : "-",
 "Strength" : "-"
  },</v>
      </c>
    </row>
  </sheetData>
  <mergeCells count="4">
    <mergeCell ref="A2:G2"/>
    <mergeCell ref="A6:G6"/>
    <mergeCell ref="A12:G12"/>
    <mergeCell ref="A17:G17"/>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0"/>
  <sheetViews>
    <sheetView topLeftCell="A16" workbookViewId="0">
      <selection activeCell="B2" sqref="B2"/>
    </sheetView>
  </sheetViews>
  <sheetFormatPr baseColWidth="10" defaultRowHeight="15"/>
  <cols>
    <col min="1" max="1" width="27.28515625" customWidth="1"/>
    <col min="2" max="2" width="19.42578125" customWidth="1"/>
    <col min="5" max="6" width="8.28515625" customWidth="1"/>
    <col min="7" max="7" width="10.42578125" customWidth="1"/>
  </cols>
  <sheetData>
    <row r="1" spans="1:14">
      <c r="A1" s="128" t="s">
        <v>548</v>
      </c>
      <c r="B1" s="128" t="s">
        <v>15</v>
      </c>
      <c r="C1" s="128" t="s">
        <v>18</v>
      </c>
      <c r="D1" s="128" t="s">
        <v>17</v>
      </c>
    </row>
    <row r="2" spans="1:14" s="133" customFormat="1">
      <c r="A2" s="122" t="s">
        <v>549</v>
      </c>
      <c r="B2" s="122" t="s">
        <v>550</v>
      </c>
      <c r="C2" s="137"/>
      <c r="D2" s="137"/>
      <c r="E2" s="133" t="s">
        <v>635</v>
      </c>
      <c r="H2" s="133" t="str">
        <f>""""&amp;E2&amp;""":  {""Code"": """&amp;E2&amp;""", ""Name"": """&amp;A2&amp;""", ""OV"": """&amp;B2&amp;"""},"</f>
        <v>"MUSIC":  {"Code": "MUSIC", "Name": "Instruments de musique", "OV": "Musical instrument"},</v>
      </c>
    </row>
    <row r="3" spans="1:14">
      <c r="A3" s="123" t="s">
        <v>551</v>
      </c>
      <c r="B3" s="123" t="s">
        <v>552</v>
      </c>
      <c r="C3" s="124" t="s">
        <v>29</v>
      </c>
      <c r="D3" s="124" t="s">
        <v>28</v>
      </c>
      <c r="E3" s="57" t="s">
        <v>635</v>
      </c>
      <c r="F3" s="119">
        <f t="shared" ref="F3:F12" si="0">LEFT(C3,LEN(C3)-3)*IF(RIGHT(C3,2)="po",100,IF(RIGHT(C3,2)="pa",10,1))</f>
        <v>200</v>
      </c>
      <c r="G3" s="119" t="str">
        <f t="shared" ref="G3:G12" si="1">IF(RIGHT(D3,2)="kg",LEFT(D3,LEN(D3)-3)*1000,LEFT(D3,LEN(D3)-2))</f>
        <v>500</v>
      </c>
      <c r="H3" s="133"/>
      <c r="I3" t="str">
        <f>""""&amp;RIGHT(A3,LEN(A3)-2)&amp;""": {
 ""Name"" : """&amp;RIGHT(A3,LEN(A3)-2)&amp;""",
 ""OV"" : """&amp;B3&amp;""",
 ""Category"": """&amp;E3&amp;""",
 ""Weight"" : "&amp;G3&amp;",
 ""Price"" : "&amp;F3&amp;"
  },"</f>
        <v>"Chalemie": {
 "Name" : "Chalemie",
 "OV" : "  Shawm",
 "Category": "MUSIC",
 "Weight" : 500,
 "Price" : 200
  },</v>
      </c>
      <c r="J3" s="57"/>
      <c r="K3" s="57"/>
      <c r="L3" s="57"/>
      <c r="M3" s="57"/>
      <c r="N3" s="57"/>
    </row>
    <row r="4" spans="1:14">
      <c r="A4" s="125" t="s">
        <v>553</v>
      </c>
      <c r="B4" s="125" t="s">
        <v>554</v>
      </c>
      <c r="C4" s="126" t="s">
        <v>555</v>
      </c>
      <c r="D4" s="126" t="s">
        <v>33</v>
      </c>
      <c r="E4" s="57" t="s">
        <v>635</v>
      </c>
      <c r="F4" s="119">
        <f t="shared" si="0"/>
        <v>300</v>
      </c>
      <c r="G4" s="119">
        <f t="shared" si="1"/>
        <v>1000</v>
      </c>
      <c r="H4" s="133"/>
      <c r="I4" t="str">
        <f t="shared" ref="I4:I45" si="2">""""&amp;RIGHT(A4,LEN(A4)-2)&amp;""": {
 ""Name"" : """&amp;RIGHT(A4,LEN(A4)-2)&amp;""",
 ""OV"" : """&amp;B4&amp;""",
 ""Category"": """&amp;E4&amp;""",
 ""Weight"" : "&amp;G4&amp;",
 ""Price"" : "&amp;F4&amp;"
  },"</f>
        <v>"Cor": {
 "Name" : "Cor",
 "OV" : "  Horn",
 "Category": "MUSIC",
 "Weight" : 1000,
 "Price" : 300
  },</v>
      </c>
      <c r="J4" s="57"/>
      <c r="K4" s="57"/>
      <c r="L4" s="57"/>
      <c r="M4" s="57"/>
      <c r="N4" s="57"/>
    </row>
    <row r="5" spans="1:14">
      <c r="A5" s="123" t="s">
        <v>556</v>
      </c>
      <c r="B5" s="123" t="s">
        <v>557</v>
      </c>
      <c r="C5" s="124" t="s">
        <v>95</v>
      </c>
      <c r="D5" s="124" t="s">
        <v>76</v>
      </c>
      <c r="E5" s="57" t="s">
        <v>635</v>
      </c>
      <c r="F5" s="119">
        <f t="shared" si="0"/>
        <v>3000</v>
      </c>
      <c r="G5" s="119">
        <f t="shared" si="1"/>
        <v>3000</v>
      </c>
      <c r="H5" s="133"/>
      <c r="I5" t="str">
        <f t="shared" si="2"/>
        <v>"Cornemuse": {
 "Name" : "Cornemuse",
 "OV" : "  Bagpipes",
 "Category": "MUSIC",
 "Weight" : 3000,
 "Price" : 3000
  },</v>
      </c>
      <c r="J5" s="57"/>
      <c r="K5" s="57"/>
      <c r="L5" s="57"/>
      <c r="M5" s="57"/>
      <c r="N5" s="57"/>
    </row>
    <row r="6" spans="1:14">
      <c r="A6" s="125" t="s">
        <v>558</v>
      </c>
      <c r="B6" s="125" t="s">
        <v>559</v>
      </c>
      <c r="C6" s="126" t="s">
        <v>29</v>
      </c>
      <c r="D6" s="126" t="s">
        <v>28</v>
      </c>
      <c r="E6" s="57" t="s">
        <v>635</v>
      </c>
      <c r="F6" s="119">
        <f t="shared" si="0"/>
        <v>200</v>
      </c>
      <c r="G6" s="119" t="str">
        <f t="shared" si="1"/>
        <v>500</v>
      </c>
      <c r="H6" s="133"/>
      <c r="I6" t="str">
        <f t="shared" si="2"/>
        <v>"Flûte": {
 "Name" : "Flûte",
 "OV" : "  Flute ",
 "Category": "MUSIC",
 "Weight" : 500,
 "Price" : 200
  },</v>
      </c>
      <c r="J6" s="57"/>
      <c r="K6" s="57"/>
      <c r="L6" s="57"/>
      <c r="M6" s="57"/>
      <c r="N6" s="57"/>
    </row>
    <row r="7" spans="1:14">
      <c r="A7" s="123" t="s">
        <v>560</v>
      </c>
      <c r="B7" s="123" t="s">
        <v>561</v>
      </c>
      <c r="C7" s="124" t="s">
        <v>562</v>
      </c>
      <c r="D7" s="124" t="s">
        <v>33</v>
      </c>
      <c r="E7" s="57" t="s">
        <v>635</v>
      </c>
      <c r="F7" s="119">
        <f t="shared" si="0"/>
        <v>1200</v>
      </c>
      <c r="G7" s="119">
        <f t="shared" si="1"/>
        <v>1000</v>
      </c>
      <c r="H7" s="133"/>
      <c r="I7" t="str">
        <f t="shared" si="2"/>
        <v>"Flûte de pan": {
 "Name" : "Flûte de pan",
 "OV" : "  Pan flute",
 "Category": "MUSIC",
 "Weight" : 1000,
 "Price" : 1200
  },</v>
      </c>
      <c r="J7" s="57"/>
      <c r="K7" s="57"/>
      <c r="L7" s="57"/>
      <c r="M7" s="57"/>
      <c r="N7" s="57"/>
    </row>
    <row r="8" spans="1:14">
      <c r="A8" s="125" t="s">
        <v>563</v>
      </c>
      <c r="B8" s="125" t="s">
        <v>564</v>
      </c>
      <c r="C8" s="126" t="s">
        <v>565</v>
      </c>
      <c r="D8" s="126" t="s">
        <v>33</v>
      </c>
      <c r="E8" s="57" t="s">
        <v>635</v>
      </c>
      <c r="F8" s="119">
        <f t="shared" si="0"/>
        <v>3500</v>
      </c>
      <c r="G8" s="119">
        <f t="shared" si="1"/>
        <v>1000</v>
      </c>
      <c r="H8" s="133"/>
      <c r="I8" t="str">
        <f t="shared" si="2"/>
        <v>"Luth": {
 "Name" : "Luth",
 "OV" : "  Lute",
 "Category": "MUSIC",
 "Weight" : 1000,
 "Price" : 3500
  },</v>
      </c>
      <c r="J8" s="57"/>
      <c r="K8" s="57"/>
      <c r="L8" s="57"/>
      <c r="M8" s="57"/>
      <c r="N8" s="57"/>
    </row>
    <row r="9" spans="1:14">
      <c r="A9" s="123" t="s">
        <v>566</v>
      </c>
      <c r="B9" s="123" t="s">
        <v>566</v>
      </c>
      <c r="C9" s="124" t="s">
        <v>95</v>
      </c>
      <c r="D9" s="124" t="s">
        <v>33</v>
      </c>
      <c r="E9" s="57" t="s">
        <v>635</v>
      </c>
      <c r="F9" s="119">
        <f t="shared" si="0"/>
        <v>3000</v>
      </c>
      <c r="G9" s="119">
        <f t="shared" si="1"/>
        <v>1000</v>
      </c>
      <c r="H9" s="133"/>
      <c r="I9" t="str">
        <f t="shared" si="2"/>
        <v>"Lyre": {
 "Name" : "Lyre",
 "OV" : "  Lyre",
 "Category": "MUSIC",
 "Weight" : 1000,
 "Price" : 3000
  },</v>
      </c>
      <c r="J9" s="57"/>
      <c r="K9" s="57"/>
      <c r="L9" s="57"/>
      <c r="M9" s="57"/>
      <c r="N9" s="57"/>
    </row>
    <row r="10" spans="1:14">
      <c r="A10" s="125" t="s">
        <v>567</v>
      </c>
      <c r="B10" s="125" t="s">
        <v>568</v>
      </c>
      <c r="C10" s="126" t="s">
        <v>569</v>
      </c>
      <c r="D10" s="126" t="s">
        <v>45</v>
      </c>
      <c r="E10" s="57" t="s">
        <v>635</v>
      </c>
      <c r="F10" s="119">
        <f t="shared" si="0"/>
        <v>600</v>
      </c>
      <c r="G10" s="119">
        <f t="shared" si="1"/>
        <v>1500</v>
      </c>
      <c r="H10" s="133"/>
      <c r="I10" t="str">
        <f t="shared" si="2"/>
        <v>"Tambour": {
 "Name" : "Tambour",
 "OV" : "  Drum",
 "Category": "MUSIC",
 "Weight" : 1500,
 "Price" : 600
  },</v>
      </c>
      <c r="J10" s="57"/>
      <c r="K10" s="57"/>
      <c r="L10" s="57"/>
      <c r="M10" s="57"/>
      <c r="N10" s="57"/>
    </row>
    <row r="11" spans="1:14">
      <c r="A11" s="123" t="s">
        <v>570</v>
      </c>
      <c r="B11" s="123" t="s">
        <v>571</v>
      </c>
      <c r="C11" s="124" t="s">
        <v>61</v>
      </c>
      <c r="D11" s="124" t="s">
        <v>53</v>
      </c>
      <c r="E11" s="57" t="s">
        <v>635</v>
      </c>
      <c r="F11" s="119">
        <f t="shared" si="0"/>
        <v>2500</v>
      </c>
      <c r="G11" s="119">
        <f t="shared" si="1"/>
        <v>5000</v>
      </c>
      <c r="H11" s="133"/>
      <c r="I11" t="str">
        <f t="shared" si="2"/>
        <v>"Tympanon": {
 "Name" : "Tympanon",
 "OV" : "  Dulcimer",
 "Category": "MUSIC",
 "Weight" : 5000,
 "Price" : 2500
  },</v>
      </c>
      <c r="J11" s="57"/>
      <c r="K11" s="57"/>
      <c r="L11" s="57"/>
      <c r="M11" s="57"/>
      <c r="N11" s="57"/>
    </row>
    <row r="12" spans="1:14">
      <c r="A12" s="125" t="s">
        <v>572</v>
      </c>
      <c r="B12" s="125" t="s">
        <v>573</v>
      </c>
      <c r="C12" s="126" t="s">
        <v>95</v>
      </c>
      <c r="D12" s="126" t="s">
        <v>28</v>
      </c>
      <c r="E12" s="57" t="s">
        <v>635</v>
      </c>
      <c r="F12" s="119">
        <f t="shared" si="0"/>
        <v>3000</v>
      </c>
      <c r="G12" s="119" t="str">
        <f t="shared" si="1"/>
        <v>500</v>
      </c>
      <c r="H12" s="133"/>
      <c r="I12" t="str">
        <f t="shared" si="2"/>
        <v>"Viole": {
 "Name" : "Viole",
 "OV" : "  Viol",
 "Category": "MUSIC",
 "Weight" : 500,
 "Price" : 3000
  },</v>
      </c>
      <c r="J12" s="57"/>
      <c r="K12" s="57"/>
      <c r="L12" s="57"/>
      <c r="M12" s="57"/>
      <c r="N12" s="57"/>
    </row>
    <row r="13" spans="1:14" s="133" customFormat="1">
      <c r="A13" s="127" t="s">
        <v>574</v>
      </c>
      <c r="B13" s="127" t="s">
        <v>575</v>
      </c>
      <c r="C13" s="121"/>
      <c r="D13" s="121"/>
      <c r="E13" s="133" t="s">
        <v>636</v>
      </c>
      <c r="F13" s="119"/>
      <c r="G13" s="119"/>
      <c r="H13" s="133" t="str">
        <f t="shared" ref="H13:H43" si="3">""""&amp;E13&amp;""":  {""Code"": """&amp;E13&amp;""", ""Name"": """&amp;A13&amp;""", ""OV"": """&amp;B13&amp;"""},"</f>
        <v>"GAME":  {"Code": "GAME", "Name": "Jeux", "OV": "Gaming set"},</v>
      </c>
      <c r="I13"/>
    </row>
    <row r="14" spans="1:14">
      <c r="A14" s="125" t="s">
        <v>576</v>
      </c>
      <c r="B14" s="125" t="s">
        <v>577</v>
      </c>
      <c r="C14" s="126" t="s">
        <v>34</v>
      </c>
      <c r="D14" s="135" t="s">
        <v>442</v>
      </c>
      <c r="E14" s="57" t="s">
        <v>636</v>
      </c>
      <c r="F14" s="119">
        <f>LEFT(C14,LEN(C14)-3)*IF(RIGHT(C14,2)="po",100,IF(RIGHT(C14,2)="pa",10,1))</f>
        <v>10</v>
      </c>
      <c r="G14" s="119" t="str">
        <f>IF(RIGHT(D14,2)="kg",LEFT(D14,LEN(D14)-3)*1000,LEFT(D14,LEN(D14)-2))</f>
        <v>0</v>
      </c>
      <c r="H14" s="133"/>
      <c r="I14" t="str">
        <f t="shared" si="2"/>
        <v>"Dés": {
 "Name" : "Dés",
 "OV" : "  Dice set",
 "Category": "GAME",
 "Weight" : 0,
 "Price" : 10
  },</v>
      </c>
      <c r="J14" s="57"/>
      <c r="K14" s="57"/>
      <c r="L14" s="57"/>
      <c r="M14" s="57"/>
      <c r="N14" s="57"/>
    </row>
    <row r="15" spans="1:14">
      <c r="A15" s="123" t="s">
        <v>578</v>
      </c>
      <c r="B15" s="123" t="s">
        <v>579</v>
      </c>
      <c r="C15" s="124" t="s">
        <v>46</v>
      </c>
      <c r="D15" s="124" t="s">
        <v>580</v>
      </c>
      <c r="E15" s="57" t="s">
        <v>636</v>
      </c>
      <c r="F15" s="119">
        <f>LEFT(C15,LEN(C15)-3)*IF(RIGHT(C15,2)="po",100,IF(RIGHT(C15,2)="pa",10,1))</f>
        <v>100</v>
      </c>
      <c r="G15" s="119" t="str">
        <f>IF(RIGHT(D15,2)="kg",LEFT(D15,LEN(D15)-3)*1000,LEFT(D15,LEN(D15)-2))</f>
        <v>250</v>
      </c>
      <c r="H15" s="133"/>
      <c r="I15" t="str">
        <f t="shared" si="2"/>
        <v>"Jeu d'échecs draconiques": {
 "Name" : "Jeu d'échecs draconiques",
 "OV" : "  Dragonchess set ",
 "Category": "GAME",
 "Weight" : 250,
 "Price" : 100
  },</v>
      </c>
      <c r="J15" s="57"/>
      <c r="K15" s="57"/>
      <c r="L15" s="57"/>
      <c r="M15" s="57"/>
      <c r="N15" s="57"/>
    </row>
    <row r="16" spans="1:14">
      <c r="A16" s="125" t="s">
        <v>581</v>
      </c>
      <c r="B16" s="125" t="s">
        <v>582</v>
      </c>
      <c r="C16" s="126" t="s">
        <v>42</v>
      </c>
      <c r="D16" s="135" t="s">
        <v>442</v>
      </c>
      <c r="E16" s="57" t="s">
        <v>636</v>
      </c>
      <c r="F16" s="119">
        <f>LEFT(C16,LEN(C16)-3)*IF(RIGHT(C16,2)="po",100,IF(RIGHT(C16,2)="pa",10,1))</f>
        <v>50</v>
      </c>
      <c r="G16" s="119" t="str">
        <f>IF(RIGHT(D16,2)="kg",LEFT(D16,LEN(D16)-3)*1000,LEFT(D16,LEN(D16)-2))</f>
        <v>0</v>
      </c>
      <c r="H16" s="133"/>
      <c r="I16" t="str">
        <f t="shared" si="2"/>
        <v>"Jeu de cartes": {
 "Name" : "Jeu de cartes",
 "OV" : "  Playing card set",
 "Category": "GAME",
 "Weight" : 0,
 "Price" : 50
  },</v>
      </c>
      <c r="J16" s="57"/>
      <c r="K16" s="57"/>
      <c r="L16" s="57"/>
      <c r="M16" s="57"/>
      <c r="N16" s="57"/>
    </row>
    <row r="17" spans="1:14" ht="25.5">
      <c r="A17" s="123" t="s">
        <v>583</v>
      </c>
      <c r="B17" s="123" t="s">
        <v>584</v>
      </c>
      <c r="C17" s="124" t="s">
        <v>46</v>
      </c>
      <c r="D17" s="136" t="s">
        <v>442</v>
      </c>
      <c r="E17" s="57" t="s">
        <v>636</v>
      </c>
      <c r="F17" s="119">
        <f>LEFT(C17,LEN(C17)-3)*IF(RIGHT(C17,2)="po",100,IF(RIGHT(C17,2)="pa",10,1))</f>
        <v>100</v>
      </c>
      <c r="G17" s="119" t="str">
        <f>IF(RIGHT(D17,2)="kg",LEFT(D17,LEN(D17)-3)*1000,LEFT(D17,LEN(D17)-2))</f>
        <v>0</v>
      </c>
      <c r="H17" s="133"/>
      <c r="I17" t="str">
        <f t="shared" si="2"/>
        <v>"Jeu des Dragons": {
 "Name" : "Jeu des Dragons",
 "OV" : "  Three-Dragon Ante set",
 "Category": "GAME",
 "Weight" : 0,
 "Price" : 100
  },</v>
      </c>
      <c r="J17" s="57"/>
      <c r="K17" s="57"/>
      <c r="L17" s="57"/>
      <c r="M17" s="57"/>
      <c r="N17" s="57"/>
    </row>
    <row r="18" spans="1:14" s="133" customFormat="1">
      <c r="A18" s="121" t="s">
        <v>632</v>
      </c>
      <c r="B18" s="121" t="s">
        <v>632</v>
      </c>
      <c r="C18" s="138"/>
      <c r="D18" s="139"/>
      <c r="E18" s="133" t="s">
        <v>637</v>
      </c>
      <c r="F18" s="119"/>
      <c r="G18" s="119"/>
      <c r="H18" s="133" t="str">
        <f t="shared" si="3"/>
        <v>"KIT":  {"Code": "KIT", "Name": "Kits", "OV": "Kits"},</v>
      </c>
      <c r="I18"/>
    </row>
    <row r="19" spans="1:14">
      <c r="A19" s="125" t="s">
        <v>647</v>
      </c>
      <c r="B19" s="125" t="s">
        <v>585</v>
      </c>
      <c r="C19" s="126" t="s">
        <v>81</v>
      </c>
      <c r="D19" s="126" t="s">
        <v>33</v>
      </c>
      <c r="E19" s="57" t="s">
        <v>637</v>
      </c>
      <c r="F19" s="119">
        <f>LEFT(C19,LEN(C19)-3)*IF(RIGHT(C19,2)="po",100,IF(RIGHT(C19,2)="pa",10,1))</f>
        <v>5000</v>
      </c>
      <c r="G19" s="119">
        <f>IF(RIGHT(D19,2)="kg",LEFT(D19,LEN(D19)-3)*1000,LEFT(D19,LEN(D19)-2))</f>
        <v>1000</v>
      </c>
      <c r="H19" s="133"/>
      <c r="I19" t="str">
        <f t="shared" si="2"/>
        <v>"Kit d'empoisonneur": {
 "Name" : "Kit d'empoisonneur",
 "OV" : "Poisoner's kit ",
 "Category": "KIT",
 "Weight" : 1000,
 "Price" : 5000
  },</v>
      </c>
      <c r="J19" s="57"/>
      <c r="K19" s="57"/>
      <c r="L19" s="57"/>
      <c r="M19" s="57"/>
      <c r="N19" s="57"/>
    </row>
    <row r="20" spans="1:14">
      <c r="A20" s="123" t="s">
        <v>646</v>
      </c>
      <c r="B20" s="123" t="s">
        <v>586</v>
      </c>
      <c r="C20" s="124" t="s">
        <v>38</v>
      </c>
      <c r="D20" s="124" t="s">
        <v>45</v>
      </c>
      <c r="E20" s="57" t="s">
        <v>637</v>
      </c>
      <c r="F20" s="119">
        <f>LEFT(C20,LEN(C20)-3)*IF(RIGHT(C20,2)="po",100,IF(RIGHT(C20,2)="pa",10,1))</f>
        <v>500</v>
      </c>
      <c r="G20" s="119">
        <f>IF(RIGHT(D20,2)="kg",LEFT(D20,LEN(D20)-3)*1000,LEFT(D20,LEN(D20)-2))</f>
        <v>1500</v>
      </c>
      <c r="H20" s="133"/>
      <c r="I20" t="str">
        <f t="shared" si="2"/>
        <v>"Kit d'herboriste": {
 "Name" : "Kit d'herboriste",
 "OV" : "Herbalism kit ",
 "Category": "KIT",
 "Weight" : 1500,
 "Price" : 500
  },</v>
      </c>
      <c r="J20" s="57"/>
      <c r="K20" s="57"/>
      <c r="L20" s="57"/>
      <c r="M20" s="57"/>
      <c r="N20" s="57"/>
    </row>
    <row r="21" spans="1:14">
      <c r="A21" s="125" t="s">
        <v>645</v>
      </c>
      <c r="B21" s="125" t="s">
        <v>587</v>
      </c>
      <c r="C21" s="126" t="s">
        <v>87</v>
      </c>
      <c r="D21" s="126" t="s">
        <v>60</v>
      </c>
      <c r="E21" s="57" t="s">
        <v>637</v>
      </c>
      <c r="F21" s="119">
        <f>LEFT(C21,LEN(C21)-3)*IF(RIGHT(C21,2)="po",100,IF(RIGHT(C21,2)="pa",10,1))</f>
        <v>1500</v>
      </c>
      <c r="G21" s="119">
        <f>IF(RIGHT(D21,2)="kg",LEFT(D21,LEN(D21)-3)*1000,LEFT(D21,LEN(D21)-2))</f>
        <v>2500</v>
      </c>
      <c r="H21" s="133"/>
      <c r="I21" t="str">
        <f t="shared" si="2"/>
        <v>"Kit de contrefaçon": {
 "Name" : "Kit de contrefaçon",
 "OV" : "Forgery kit ",
 "Category": "KIT",
 "Weight" : 2500,
 "Price" : 1500
  },</v>
      </c>
      <c r="J21" s="57"/>
      <c r="K21" s="57"/>
      <c r="L21" s="57"/>
      <c r="M21" s="57"/>
      <c r="N21" s="57"/>
    </row>
    <row r="22" spans="1:14">
      <c r="A22" s="123" t="s">
        <v>644</v>
      </c>
      <c r="B22" s="123" t="s">
        <v>588</v>
      </c>
      <c r="C22" s="124" t="s">
        <v>61</v>
      </c>
      <c r="D22" s="124" t="s">
        <v>45</v>
      </c>
      <c r="E22" s="57" t="s">
        <v>637</v>
      </c>
      <c r="F22" s="119">
        <f>LEFT(C22,LEN(C22)-3)*IF(RIGHT(C22,2)="po",100,IF(RIGHT(C22,2)="pa",10,1))</f>
        <v>2500</v>
      </c>
      <c r="G22" s="119">
        <f>IF(RIGHT(D22,2)="kg",LEFT(D22,LEN(D22)-3)*1000,LEFT(D22,LEN(D22)-2))</f>
        <v>1500</v>
      </c>
      <c r="H22" s="133"/>
      <c r="I22" t="str">
        <f t="shared" si="2"/>
        <v>"Kit de déguisement": {
 "Name" : "Kit de déguisement",
 "OV" : "Disguise kit ",
 "Category": "KIT",
 "Weight" : 1500,
 "Price" : 2500
  },</v>
      </c>
      <c r="J22" s="57"/>
      <c r="K22" s="57"/>
      <c r="L22" s="57"/>
      <c r="M22" s="57"/>
      <c r="N22" s="57"/>
    </row>
    <row r="23" spans="1:14" s="133" customFormat="1">
      <c r="A23" s="122" t="s">
        <v>589</v>
      </c>
      <c r="B23" s="122" t="s">
        <v>590</v>
      </c>
      <c r="C23" s="137"/>
      <c r="D23" s="137"/>
      <c r="E23" s="133" t="s">
        <v>638</v>
      </c>
      <c r="F23" s="119"/>
      <c r="G23" s="119"/>
      <c r="H23" s="133" t="str">
        <f t="shared" si="3"/>
        <v>"ARTISAN":  {"Code": "ARTISAN", "Name": "Outils d'artisan", "OV": "Artisan's tools"},</v>
      </c>
      <c r="I23"/>
    </row>
    <row r="24" spans="1:14">
      <c r="A24" s="123" t="s">
        <v>591</v>
      </c>
      <c r="B24" s="123" t="s">
        <v>592</v>
      </c>
      <c r="C24" s="124" t="s">
        <v>81</v>
      </c>
      <c r="D24" s="124" t="s">
        <v>496</v>
      </c>
      <c r="E24" s="57" t="s">
        <v>638</v>
      </c>
      <c r="F24" s="119">
        <f t="shared" ref="F24:F42" si="4">LEFT(C24,LEN(C24)-3)*IF(RIGHT(C24,2)="po",100,IF(RIGHT(C24,2)="pa",10,1))</f>
        <v>5000</v>
      </c>
      <c r="G24" s="119">
        <f t="shared" ref="G24:G42" si="5">IF(RIGHT(D24,2)="kg",LEFT(D24,LEN(D24)-3)*1000,LEFT(D24,LEN(D24)-2))</f>
        <v>4000</v>
      </c>
      <c r="H24" s="133"/>
      <c r="I24" t="str">
        <f t="shared" si="2"/>
        <v>"Matériel d'alchimiste": {
 "Name" : "Matériel d'alchimiste",
 "OV" : "  Alchemist's supplies",
 "Category": "ARTISAN",
 "Weight" : 4000,
 "Price" : 5000
  },</v>
      </c>
      <c r="J24" s="57"/>
      <c r="K24" s="57"/>
      <c r="L24" s="57"/>
      <c r="M24" s="57"/>
      <c r="N24" s="57"/>
    </row>
    <row r="25" spans="1:14">
      <c r="A25" s="125" t="s">
        <v>593</v>
      </c>
      <c r="B25" s="125" t="s">
        <v>594</v>
      </c>
      <c r="C25" s="126" t="s">
        <v>77</v>
      </c>
      <c r="D25" s="126" t="s">
        <v>595</v>
      </c>
      <c r="E25" s="57" t="s">
        <v>638</v>
      </c>
      <c r="F25" s="119">
        <f t="shared" si="4"/>
        <v>2000</v>
      </c>
      <c r="G25" s="119">
        <f t="shared" si="5"/>
        <v>4500</v>
      </c>
      <c r="H25" s="133"/>
      <c r="I25" t="str">
        <f t="shared" si="2"/>
        <v>"Matériel de brasseur": {
 "Name" : "Matériel de brasseur",
 "OV" : "  Brewer's supplies",
 "Category": "ARTISAN",
 "Weight" : 4500,
 "Price" : 2000
  },</v>
      </c>
      <c r="J25" s="57"/>
      <c r="K25" s="57"/>
      <c r="L25" s="57"/>
      <c r="M25" s="57"/>
      <c r="N25" s="57"/>
    </row>
    <row r="26" spans="1:14" ht="25.5">
      <c r="A26" s="123" t="s">
        <v>596</v>
      </c>
      <c r="B26" s="123" t="s">
        <v>597</v>
      </c>
      <c r="C26" s="124" t="s">
        <v>84</v>
      </c>
      <c r="D26" s="124" t="s">
        <v>60</v>
      </c>
      <c r="E26" s="57" t="s">
        <v>638</v>
      </c>
      <c r="F26" s="119">
        <f t="shared" si="4"/>
        <v>1000</v>
      </c>
      <c r="G26" s="119">
        <f t="shared" si="5"/>
        <v>2500</v>
      </c>
      <c r="H26" s="133"/>
      <c r="I26" t="str">
        <f t="shared" si="2"/>
        <v>"Matériel de calligraphe": {
 "Name" : "Matériel de calligraphe",
 "OV" : "  Calligrapher's supplies",
 "Category": "ARTISAN",
 "Weight" : 2500,
 "Price" : 1000
  },</v>
      </c>
      <c r="J26" s="57"/>
      <c r="K26" s="57"/>
      <c r="L26" s="57"/>
      <c r="M26" s="57"/>
      <c r="N26" s="57"/>
    </row>
    <row r="27" spans="1:14">
      <c r="A27" s="125" t="s">
        <v>598</v>
      </c>
      <c r="B27" s="125" t="s">
        <v>599</v>
      </c>
      <c r="C27" s="126" t="s">
        <v>84</v>
      </c>
      <c r="D27" s="126" t="s">
        <v>60</v>
      </c>
      <c r="E27" s="57" t="s">
        <v>638</v>
      </c>
      <c r="F27" s="119">
        <f t="shared" si="4"/>
        <v>1000</v>
      </c>
      <c r="G27" s="119">
        <f t="shared" si="5"/>
        <v>2500</v>
      </c>
      <c r="H27" s="133"/>
      <c r="I27" t="str">
        <f t="shared" si="2"/>
        <v>"Matériel de peintre": {
 "Name" : "Matériel de peintre",
 "OV" : "  Painter's supplies",
 "Category": "ARTISAN",
 "Weight" : 2500,
 "Price" : 1000
  },</v>
      </c>
      <c r="J27" s="57"/>
      <c r="K27" s="57"/>
      <c r="L27" s="57"/>
      <c r="M27" s="57"/>
      <c r="N27" s="57"/>
    </row>
    <row r="28" spans="1:14">
      <c r="A28" s="123" t="s">
        <v>600</v>
      </c>
      <c r="B28" s="123" t="s">
        <v>601</v>
      </c>
      <c r="C28" s="124" t="s">
        <v>61</v>
      </c>
      <c r="D28" s="124" t="s">
        <v>33</v>
      </c>
      <c r="E28" s="57" t="s">
        <v>638</v>
      </c>
      <c r="F28" s="119">
        <f t="shared" si="4"/>
        <v>2500</v>
      </c>
      <c r="G28" s="119">
        <f t="shared" si="5"/>
        <v>1000</v>
      </c>
      <c r="H28" s="133"/>
      <c r="I28" t="str">
        <f t="shared" si="2"/>
        <v>"Outils de bijoutier": {
 "Name" : "Outils de bijoutier",
 "OV" : "  Jeweler's tools",
 "Category": "ARTISAN",
 "Weight" : 1000,
 "Price" : 2500
  },</v>
      </c>
      <c r="J28" s="57"/>
      <c r="K28" s="57"/>
      <c r="L28" s="57"/>
      <c r="M28" s="57"/>
      <c r="N28" s="57"/>
    </row>
    <row r="29" spans="1:14">
      <c r="A29" s="125" t="s">
        <v>602</v>
      </c>
      <c r="B29" s="125" t="s">
        <v>603</v>
      </c>
      <c r="C29" s="126" t="s">
        <v>81</v>
      </c>
      <c r="D29" s="126" t="s">
        <v>53</v>
      </c>
      <c r="E29" s="57" t="s">
        <v>638</v>
      </c>
      <c r="F29" s="119">
        <f t="shared" si="4"/>
        <v>5000</v>
      </c>
      <c r="G29" s="119">
        <f t="shared" si="5"/>
        <v>5000</v>
      </c>
      <c r="H29" s="133"/>
      <c r="I29" t="str">
        <f t="shared" si="2"/>
        <v>"Outils de bricoleur": {
 "Name" : "Outils de bricoleur",
 "OV" : "  Tinker's tools",
 "Category": "ARTISAN",
 "Weight" : 5000,
 "Price" : 5000
  },</v>
      </c>
      <c r="J29" s="57"/>
      <c r="K29" s="57"/>
      <c r="L29" s="57"/>
      <c r="M29" s="57"/>
      <c r="N29" s="57"/>
    </row>
    <row r="30" spans="1:14">
      <c r="A30" s="123" t="s">
        <v>604</v>
      </c>
      <c r="B30" s="123" t="s">
        <v>605</v>
      </c>
      <c r="C30" s="124" t="s">
        <v>87</v>
      </c>
      <c r="D30" s="124" t="s">
        <v>76</v>
      </c>
      <c r="E30" s="57" t="s">
        <v>638</v>
      </c>
      <c r="F30" s="119">
        <f t="shared" si="4"/>
        <v>1500</v>
      </c>
      <c r="G30" s="119">
        <f t="shared" si="5"/>
        <v>3000</v>
      </c>
      <c r="H30" s="133"/>
      <c r="I30" t="str">
        <f t="shared" si="2"/>
        <v>"Outils de cartographe": {
 "Name" : "Outils de cartographe",
 "OV" : "  Cartographer's tools",
 "Category": "ARTISAN",
 "Weight" : 3000,
 "Price" : 1500
  },</v>
      </c>
      <c r="J30" s="57"/>
      <c r="K30" s="57"/>
      <c r="L30" s="57"/>
      <c r="M30" s="57"/>
      <c r="N30" s="57"/>
    </row>
    <row r="31" spans="1:14">
      <c r="A31" s="125" t="s">
        <v>606</v>
      </c>
      <c r="B31" s="125" t="s">
        <v>607</v>
      </c>
      <c r="C31" s="126" t="s">
        <v>608</v>
      </c>
      <c r="D31" s="126" t="s">
        <v>76</v>
      </c>
      <c r="E31" s="57" t="s">
        <v>638</v>
      </c>
      <c r="F31" s="119">
        <f t="shared" si="4"/>
        <v>800</v>
      </c>
      <c r="G31" s="119">
        <f t="shared" si="5"/>
        <v>3000</v>
      </c>
      <c r="H31" s="133"/>
      <c r="I31" t="str">
        <f t="shared" si="2"/>
        <v>"Outils de charpentier": {
 "Name" : "Outils de charpentier",
 "OV" : "  Carpenter's tools",
 "Category": "ARTISAN",
 "Weight" : 3000,
 "Price" : 800
  },</v>
      </c>
      <c r="J31" s="57"/>
      <c r="K31" s="57"/>
      <c r="L31" s="57"/>
      <c r="M31" s="57"/>
      <c r="N31" s="57"/>
    </row>
    <row r="32" spans="1:14">
      <c r="A32" s="123" t="s">
        <v>609</v>
      </c>
      <c r="B32" s="123" t="s">
        <v>610</v>
      </c>
      <c r="C32" s="124" t="s">
        <v>38</v>
      </c>
      <c r="D32" s="124" t="s">
        <v>60</v>
      </c>
      <c r="E32" s="57" t="s">
        <v>638</v>
      </c>
      <c r="F32" s="119">
        <f t="shared" si="4"/>
        <v>500</v>
      </c>
      <c r="G32" s="119">
        <f t="shared" si="5"/>
        <v>2500</v>
      </c>
      <c r="H32" s="133"/>
      <c r="I32" t="str">
        <f t="shared" si="2"/>
        <v>"Outils de cordonnier": {
 "Name" : "Outils de cordonnier",
 "OV" : "  Cobblers' tools",
 "Category": "ARTISAN",
 "Weight" : 2500,
 "Price" : 500
  },</v>
      </c>
      <c r="J32" s="57"/>
      <c r="K32" s="57"/>
      <c r="L32" s="57"/>
      <c r="M32" s="57"/>
      <c r="N32" s="57"/>
    </row>
    <row r="33" spans="1:14">
      <c r="A33" s="125" t="s">
        <v>611</v>
      </c>
      <c r="B33" s="125" t="s">
        <v>612</v>
      </c>
      <c r="C33" s="126" t="s">
        <v>77</v>
      </c>
      <c r="D33" s="126" t="s">
        <v>496</v>
      </c>
      <c r="E33" s="57" t="s">
        <v>638</v>
      </c>
      <c r="F33" s="119">
        <f t="shared" si="4"/>
        <v>2000</v>
      </c>
      <c r="G33" s="119">
        <f t="shared" si="5"/>
        <v>4000</v>
      </c>
      <c r="H33" s="133"/>
      <c r="I33" t="str">
        <f t="shared" si="2"/>
        <v>"Outils de forgeron": {
 "Name" : "Outils de forgeron",
 "OV" : "  Smith's tools",
 "Category": "ARTISAN",
 "Weight" : 4000,
 "Price" : 2000
  },</v>
      </c>
      <c r="J33" s="57"/>
      <c r="K33" s="57"/>
      <c r="L33" s="57"/>
      <c r="M33" s="57"/>
      <c r="N33" s="57"/>
    </row>
    <row r="34" spans="1:14">
      <c r="A34" s="123" t="s">
        <v>613</v>
      </c>
      <c r="B34" s="123" t="s">
        <v>614</v>
      </c>
      <c r="C34" s="124" t="s">
        <v>84</v>
      </c>
      <c r="D34" s="124" t="s">
        <v>496</v>
      </c>
      <c r="E34" s="57" t="s">
        <v>638</v>
      </c>
      <c r="F34" s="119">
        <f t="shared" si="4"/>
        <v>1000</v>
      </c>
      <c r="G34" s="119">
        <f t="shared" si="5"/>
        <v>4000</v>
      </c>
      <c r="H34" s="133"/>
      <c r="I34" t="str">
        <f t="shared" si="2"/>
        <v>"Outils de maçon": {
 "Name" : "Outils de maçon",
 "OV" : "  Mason's tools",
 "Category": "ARTISAN",
 "Weight" : 4000,
 "Price" : 1000
  },</v>
      </c>
      <c r="J34" s="57"/>
      <c r="K34" s="57"/>
      <c r="L34" s="57"/>
      <c r="M34" s="57"/>
      <c r="N34" s="57"/>
    </row>
    <row r="35" spans="1:14">
      <c r="A35" s="125" t="s">
        <v>615</v>
      </c>
      <c r="B35" s="125" t="s">
        <v>616</v>
      </c>
      <c r="C35" s="126" t="s">
        <v>46</v>
      </c>
      <c r="D35" s="126" t="s">
        <v>60</v>
      </c>
      <c r="E35" s="57" t="s">
        <v>638</v>
      </c>
      <c r="F35" s="119">
        <f t="shared" si="4"/>
        <v>100</v>
      </c>
      <c r="G35" s="119">
        <f t="shared" si="5"/>
        <v>2500</v>
      </c>
      <c r="H35" s="133"/>
      <c r="I35" t="str">
        <f t="shared" si="2"/>
        <v>"Outils de menuisier": {
 "Name" : "Outils de menuisier",
 "OV" : "  Woodcarver's tools",
 "Category": "ARTISAN",
 "Weight" : 2500,
 "Price" : 100
  },</v>
      </c>
      <c r="J35" s="57"/>
      <c r="K35" s="57"/>
      <c r="L35" s="57"/>
      <c r="M35" s="57"/>
      <c r="N35" s="57"/>
    </row>
    <row r="36" spans="1:14">
      <c r="A36" s="123" t="s">
        <v>617</v>
      </c>
      <c r="B36" s="123" t="s">
        <v>618</v>
      </c>
      <c r="C36" s="124" t="s">
        <v>84</v>
      </c>
      <c r="D36" s="124" t="s">
        <v>33</v>
      </c>
      <c r="E36" s="57" t="s">
        <v>638</v>
      </c>
      <c r="F36" s="119">
        <f t="shared" si="4"/>
        <v>1000</v>
      </c>
      <c r="G36" s="119">
        <f t="shared" si="5"/>
        <v>1000</v>
      </c>
      <c r="H36" s="133"/>
      <c r="I36" t="str">
        <f t="shared" si="2"/>
        <v>"Outils de potier": {
 "Name" : "Outils de potier",
 "OV" : "  Potter's tools",
 "Category": "ARTISAN",
 "Weight" : 1000,
 "Price" : 1000
  },</v>
      </c>
      <c r="J36" s="57"/>
      <c r="K36" s="57"/>
      <c r="L36" s="57"/>
      <c r="M36" s="57"/>
      <c r="N36" s="57"/>
    </row>
    <row r="37" spans="1:14">
      <c r="A37" s="125" t="s">
        <v>619</v>
      </c>
      <c r="B37" s="125" t="s">
        <v>620</v>
      </c>
      <c r="C37" s="126" t="s">
        <v>95</v>
      </c>
      <c r="D37" s="126" t="s">
        <v>60</v>
      </c>
      <c r="E37" s="57" t="s">
        <v>638</v>
      </c>
      <c r="F37" s="119">
        <f t="shared" si="4"/>
        <v>3000</v>
      </c>
      <c r="G37" s="119">
        <f t="shared" si="5"/>
        <v>2500</v>
      </c>
      <c r="H37" s="133"/>
      <c r="I37" t="str">
        <f t="shared" si="2"/>
        <v>"Outils de souffleur de verre": {
 "Name" : "Outils de souffleur de verre",
 "OV" : "  Glassblower's tools",
 "Category": "ARTISAN",
 "Weight" : 2500,
 "Price" : 3000
  },</v>
      </c>
      <c r="J37" s="57"/>
      <c r="K37" s="57"/>
      <c r="L37" s="57"/>
      <c r="M37" s="57"/>
      <c r="N37" s="57"/>
    </row>
    <row r="38" spans="1:14" ht="25.5">
      <c r="A38" s="123" t="s">
        <v>621</v>
      </c>
      <c r="B38" s="123" t="s">
        <v>622</v>
      </c>
      <c r="C38" s="124" t="s">
        <v>38</v>
      </c>
      <c r="D38" s="124" t="s">
        <v>60</v>
      </c>
      <c r="E38" s="57" t="s">
        <v>638</v>
      </c>
      <c r="F38" s="119">
        <f t="shared" si="4"/>
        <v>500</v>
      </c>
      <c r="G38" s="119">
        <f t="shared" si="5"/>
        <v>2500</v>
      </c>
      <c r="H38" s="133"/>
      <c r="I38" t="str">
        <f t="shared" si="2"/>
        <v>"Outils de tanneur": {
 "Name" : "Outils de tanneur",
 "OV" : "  Leatherworker's tools ",
 "Category": "ARTISAN",
 "Weight" : 2500,
 "Price" : 500
  },</v>
      </c>
      <c r="J38" s="57"/>
      <c r="K38" s="57"/>
      <c r="L38" s="57"/>
      <c r="M38" s="57"/>
      <c r="N38" s="57"/>
    </row>
    <row r="39" spans="1:14">
      <c r="A39" s="125" t="s">
        <v>623</v>
      </c>
      <c r="B39" s="125" t="s">
        <v>624</v>
      </c>
      <c r="C39" s="126" t="s">
        <v>46</v>
      </c>
      <c r="D39" s="126" t="s">
        <v>60</v>
      </c>
      <c r="E39" s="57" t="s">
        <v>638</v>
      </c>
      <c r="F39" s="119">
        <f t="shared" si="4"/>
        <v>100</v>
      </c>
      <c r="G39" s="119">
        <f t="shared" si="5"/>
        <v>2500</v>
      </c>
      <c r="H39" s="133"/>
      <c r="I39" t="str">
        <f t="shared" si="2"/>
        <v>"Outils de tisserand": {
 "Name" : "Outils de tisserand",
 "OV" : "  Weaver's tools",
 "Category": "ARTISAN",
 "Weight" : 2500,
 "Price" : 100
  },</v>
      </c>
      <c r="J39" s="57"/>
      <c r="K39" s="57"/>
      <c r="L39" s="57"/>
      <c r="M39" s="57"/>
      <c r="N39" s="57"/>
    </row>
    <row r="40" spans="1:14">
      <c r="A40" s="123" t="s">
        <v>625</v>
      </c>
      <c r="B40" s="123" t="s">
        <v>626</v>
      </c>
      <c r="C40" s="124" t="s">
        <v>46</v>
      </c>
      <c r="D40" s="124" t="s">
        <v>496</v>
      </c>
      <c r="E40" s="57" t="s">
        <v>638</v>
      </c>
      <c r="F40" s="119">
        <f t="shared" si="4"/>
        <v>100</v>
      </c>
      <c r="G40" s="119">
        <f t="shared" si="5"/>
        <v>4000</v>
      </c>
      <c r="H40" s="133"/>
      <c r="I40" t="str">
        <f t="shared" si="2"/>
        <v>"Ustensiles de cuisinier": {
 "Name" : "Ustensiles de cuisinier",
 "OV" : "  Cook's utensils",
 "Category": "ARTISAN",
 "Weight" : 4000,
 "Price" : 100
  },</v>
      </c>
      <c r="J40" s="57"/>
      <c r="K40" s="57"/>
      <c r="L40" s="57"/>
      <c r="M40" s="57"/>
      <c r="N40" s="57"/>
    </row>
    <row r="41" spans="1:14">
      <c r="A41" s="125" t="s">
        <v>640</v>
      </c>
      <c r="B41" s="125" t="s">
        <v>627</v>
      </c>
      <c r="C41" s="126" t="s">
        <v>61</v>
      </c>
      <c r="D41" s="126" t="s">
        <v>33</v>
      </c>
      <c r="E41" s="57" t="s">
        <v>638</v>
      </c>
      <c r="F41" s="119">
        <f t="shared" si="4"/>
        <v>2500</v>
      </c>
      <c r="G41" s="119">
        <f t="shared" si="5"/>
        <v>1000</v>
      </c>
      <c r="H41" s="133"/>
      <c r="I41" t="str">
        <f t="shared" si="2"/>
        <v>"Outils de navigateur": {
 "Name" : "Outils de navigateur",
 "OV" : "Navigator's tools ",
 "Category": "ARTISAN",
 "Weight" : 1000,
 "Price" : 2500
  },</v>
      </c>
      <c r="J41" s="57"/>
      <c r="K41" s="57"/>
      <c r="L41" s="57"/>
      <c r="M41" s="57"/>
      <c r="N41" s="57"/>
    </row>
    <row r="42" spans="1:14">
      <c r="A42" s="123" t="s">
        <v>641</v>
      </c>
      <c r="B42" s="123" t="s">
        <v>628</v>
      </c>
      <c r="C42" s="124" t="s">
        <v>61</v>
      </c>
      <c r="D42" s="124" t="s">
        <v>28</v>
      </c>
      <c r="E42" s="57" t="s">
        <v>638</v>
      </c>
      <c r="F42" s="119">
        <f t="shared" si="4"/>
        <v>2500</v>
      </c>
      <c r="G42" s="119" t="str">
        <f t="shared" si="5"/>
        <v>500</v>
      </c>
      <c r="H42" s="133"/>
      <c r="I42" t="str">
        <f t="shared" si="2"/>
        <v>"Outils de voleur": {
 "Name" : "Outils de voleur",
 "OV" : "Thieves' tools ",
 "Category": "ARTISAN",
 "Weight" : 500,
 "Price" : 2500
  },</v>
      </c>
      <c r="J42" s="57"/>
      <c r="K42" s="57"/>
      <c r="L42" s="57"/>
      <c r="M42" s="57"/>
      <c r="N42" s="57"/>
    </row>
    <row r="43" spans="1:14" s="133" customFormat="1">
      <c r="A43" s="121" t="s">
        <v>633</v>
      </c>
      <c r="B43" s="121" t="s">
        <v>634</v>
      </c>
      <c r="C43" s="138"/>
      <c r="D43" s="138"/>
      <c r="E43" s="133" t="s">
        <v>639</v>
      </c>
      <c r="F43" s="119"/>
      <c r="G43" s="119"/>
      <c r="H43" s="133" t="str">
        <f t="shared" si="3"/>
        <v>"VEHICLE":  {"Code": "VEHICLE", "Name": "Véhicules", "OV": "Vehicles"},</v>
      </c>
      <c r="I43"/>
    </row>
    <row r="44" spans="1:14">
      <c r="A44" s="125" t="s">
        <v>642</v>
      </c>
      <c r="B44" s="125" t="s">
        <v>629</v>
      </c>
      <c r="C44" s="135" t="s">
        <v>630</v>
      </c>
      <c r="D44" s="135" t="s">
        <v>630</v>
      </c>
      <c r="E44" s="57" t="s">
        <v>639</v>
      </c>
      <c r="F44" s="119">
        <v>0</v>
      </c>
      <c r="G44" s="119">
        <v>0</v>
      </c>
      <c r="H44" s="133"/>
      <c r="I44" t="str">
        <f t="shared" si="2"/>
        <v>"Véhicules (terrestres)": {
 "Name" : "Véhicules (terrestres)",
 "OV" : "Vehicles (land)",
 "Category": "VEHICLE",
 "Weight" : 0,
 "Price" : 0
  },</v>
      </c>
      <c r="J44" s="57"/>
      <c r="K44" s="57"/>
      <c r="L44" s="57"/>
      <c r="M44" s="57"/>
      <c r="N44" s="57"/>
    </row>
    <row r="45" spans="1:14">
      <c r="A45" s="123" t="s">
        <v>643</v>
      </c>
      <c r="B45" s="123" t="s">
        <v>631</v>
      </c>
      <c r="C45" s="136" t="s">
        <v>630</v>
      </c>
      <c r="D45" s="136" t="s">
        <v>630</v>
      </c>
      <c r="E45" s="57" t="s">
        <v>639</v>
      </c>
      <c r="F45" s="119">
        <v>0</v>
      </c>
      <c r="G45" s="119">
        <v>0</v>
      </c>
      <c r="H45" s="133"/>
      <c r="I45" t="str">
        <f t="shared" si="2"/>
        <v>"Véhicules (aquatiques)": {
 "Name" : "Véhicules (aquatiques)",
 "OV" : "Vehicles (water)",
 "Category": "VEHICLE",
 "Weight" : 0,
 "Price" : 0
  },</v>
      </c>
      <c r="J45" s="57"/>
      <c r="K45" s="57"/>
      <c r="L45" s="57"/>
      <c r="M45" s="57"/>
      <c r="N45" s="57"/>
    </row>
    <row r="46" spans="1:14" s="133" customFormat="1">
      <c r="A46" s="127" t="s">
        <v>881</v>
      </c>
      <c r="B46" s="121" t="s">
        <v>888</v>
      </c>
      <c r="C46" s="138"/>
      <c r="D46" s="138"/>
      <c r="E46" s="133" t="s">
        <v>887</v>
      </c>
      <c r="F46" s="132"/>
      <c r="G46" s="132"/>
      <c r="H46" s="133" t="str">
        <f>""""&amp;E46&amp;""":  {""Code"": """&amp;E46&amp;""", ""Name"": """&amp;A46&amp;""", ""OV"": """&amp;B46&amp;"""},"</f>
        <v>"SADDLE":  {"Code": "SADDLE", "Name": "Selle", "OV": "Saddle"},</v>
      </c>
    </row>
    <row r="47" spans="1:14">
      <c r="A47" s="125" t="s">
        <v>899</v>
      </c>
      <c r="B47" s="125" t="s">
        <v>903</v>
      </c>
      <c r="C47" s="126" t="s">
        <v>84</v>
      </c>
      <c r="D47" s="126" t="s">
        <v>685</v>
      </c>
      <c r="E47" s="57" t="s">
        <v>887</v>
      </c>
      <c r="F47" s="119">
        <f>LEFT(C47,LEN(C47)-3)*IF(RIGHT(C47,2)="po",100,IF(RIGHT(C47,2)="pa",10,1))</f>
        <v>1000</v>
      </c>
      <c r="G47" s="119">
        <f>IF(RIGHT(D47,2)="kg",LEFT(D47,LEN(D47)-3)*1000,LEFT(D47,LEN(D47)-2))</f>
        <v>12500</v>
      </c>
      <c r="I47" t="str">
        <f t="shared" ref="I47:I60" si="6">""""&amp;RIGHT(A47,LEN(A47)-2)&amp;""": {
 ""Name"" : """&amp;RIGHT(A47,LEN(A47)-2)&amp;""",
 ""OV"" : """&amp;B47&amp;""",
 ""Category"": """&amp;E47&amp;""",
 ""Weight"" : "&amp;G47&amp;",
 ""Price"" : "&amp;F47&amp;"
  },"</f>
        <v>"Selle d'équitation": {
 "Name" : "Selle d'équitation",
 "OV" : "Riding saddle",
 "Category": "SADDLE",
 "Weight" : 12500,
 "Price" : 1000
  },</v>
      </c>
    </row>
    <row r="48" spans="1:14">
      <c r="A48" s="123" t="s">
        <v>900</v>
      </c>
      <c r="B48" s="123" t="s">
        <v>904</v>
      </c>
      <c r="C48" s="124" t="s">
        <v>38</v>
      </c>
      <c r="D48" s="124" t="s">
        <v>882</v>
      </c>
      <c r="E48" s="57" t="s">
        <v>887</v>
      </c>
      <c r="F48" s="119">
        <f>LEFT(C48,LEN(C48)-3)*IF(RIGHT(C48,2)="po",100,IF(RIGHT(C48,2)="pa",10,1))</f>
        <v>500</v>
      </c>
      <c r="G48" s="119">
        <f>IF(RIGHT(D48,2)="kg",LEFT(D48,LEN(D48)-3)*1000,LEFT(D48,LEN(D48)-2))</f>
        <v>7500</v>
      </c>
      <c r="I48" t="str">
        <f t="shared" si="6"/>
        <v>"Selle de bât": {
 "Name" : "Selle de bât",
 "OV" : "Pack saddle",
 "Category": "SADDLE",
 "Weight" : 7500,
 "Price" : 500
  },</v>
      </c>
    </row>
    <row r="49" spans="1:9">
      <c r="A49" s="125" t="s">
        <v>902</v>
      </c>
      <c r="B49" s="125" t="s">
        <v>905</v>
      </c>
      <c r="C49" s="126" t="s">
        <v>883</v>
      </c>
      <c r="D49" s="126" t="s">
        <v>523</v>
      </c>
      <c r="E49" s="57" t="s">
        <v>887</v>
      </c>
      <c r="F49" s="119">
        <f>LEFT(C49,LEN(C49)-3)*IF(RIGHT(C49,2)="po",100,IF(RIGHT(C49,2)="pa",10,1))</f>
        <v>6000</v>
      </c>
      <c r="G49" s="119">
        <f>IF(RIGHT(D49,2)="kg",LEFT(D49,LEN(D49)-3)*1000,LEFT(D49,LEN(D49)-2))</f>
        <v>20000</v>
      </c>
      <c r="I49" t="str">
        <f t="shared" si="6"/>
        <v>"Selle exotique": {
 "Name" : "Selle exotique",
 "OV" : "Exotic saddle",
 "Category": "SADDLE",
 "Weight" : 20000,
 "Price" : 6000
  },</v>
      </c>
    </row>
    <row r="50" spans="1:9">
      <c r="A50" s="123" t="s">
        <v>901</v>
      </c>
      <c r="B50" s="123" t="s">
        <v>906</v>
      </c>
      <c r="C50" s="124" t="s">
        <v>77</v>
      </c>
      <c r="D50" s="124" t="s">
        <v>884</v>
      </c>
      <c r="E50" s="57" t="s">
        <v>887</v>
      </c>
      <c r="F50" s="119">
        <f>LEFT(C50,LEN(C50)-3)*IF(RIGHT(C50,2)="po",100,IF(RIGHT(C50,2)="pa",10,1))</f>
        <v>2000</v>
      </c>
      <c r="G50" s="119">
        <f>IF(RIGHT(D50,2)="kg",LEFT(D50,LEN(D50)-3)*1000,LEFT(D50,LEN(D50)-2))</f>
        <v>15000</v>
      </c>
      <c r="I50" t="str">
        <f t="shared" si="6"/>
        <v>"Selle militaire": {
 "Name" : "Selle militaire",
 "OV" : "Military saddle",
 "Category": "SADDLE",
 "Weight" : 15000,
 "Price" : 2000
  },</v>
      </c>
    </row>
    <row r="51" spans="1:9">
      <c r="A51" s="125" t="s">
        <v>889</v>
      </c>
      <c r="B51" s="125" t="s">
        <v>865</v>
      </c>
      <c r="C51" s="126" t="s">
        <v>866</v>
      </c>
      <c r="D51" s="126" t="s">
        <v>867</v>
      </c>
      <c r="E51" s="57" t="s">
        <v>639</v>
      </c>
      <c r="F51">
        <v>0</v>
      </c>
      <c r="G51">
        <v>0</v>
      </c>
      <c r="I51" t="str">
        <f t="shared" si="6"/>
        <v>"Barde": {
 "Name" : "Barde",
 "OV" : "Barding",
 "Category": "VEHICLE",
 "Weight" : 0,
 "Price" : 0
  },</v>
      </c>
    </row>
    <row r="52" spans="1:9">
      <c r="A52" s="123" t="s">
        <v>890</v>
      </c>
      <c r="B52" s="123" t="s">
        <v>868</v>
      </c>
      <c r="C52" s="124" t="s">
        <v>749</v>
      </c>
      <c r="D52" s="124" t="s">
        <v>869</v>
      </c>
      <c r="E52" s="57" t="s">
        <v>639</v>
      </c>
      <c r="F52" s="119">
        <f>LEFT(C52,LEN(C52)-3)*IF(RIGHT(C52,2)="po",100,IF(RIGHT(C52,2)="pa",10,1))</f>
        <v>10000</v>
      </c>
      <c r="G52" s="119">
        <f>IF(RIGHT(D52,2)="kg",LEFT(D52,LEN(D52)-3)*1000,LEFT(D52,LEN(D52)-2))</f>
        <v>300000</v>
      </c>
      <c r="I52" t="str">
        <f t="shared" si="6"/>
        <v>"Carrosse": {
 "Name" : "Carrosse",
 "OV" : "Carriage",
 "Category": "VEHICLE",
 "Weight" : 300000,
 "Price" : 10000
  },</v>
      </c>
    </row>
    <row r="53" spans="1:9">
      <c r="A53" s="125" t="s">
        <v>891</v>
      </c>
      <c r="B53" s="125" t="s">
        <v>870</v>
      </c>
      <c r="C53" s="126" t="s">
        <v>871</v>
      </c>
      <c r="D53" s="126" t="s">
        <v>872</v>
      </c>
      <c r="E53" s="57" t="s">
        <v>639</v>
      </c>
      <c r="F53" s="119">
        <f t="shared" ref="F53:F60" si="7">LEFT(C53,LEN(C53)-3)*IF(RIGHT(C53,2)="po",100,IF(RIGHT(C53,2)="pa",10,1))</f>
        <v>25000</v>
      </c>
      <c r="G53" s="119">
        <f t="shared" ref="G53:G60" si="8">IF(RIGHT(D53,2)="kg",LEFT(D53,LEN(D53)-3)*1000,LEFT(D53,LEN(D53)-2))</f>
        <v>50000</v>
      </c>
      <c r="I53" t="str">
        <f t="shared" si="6"/>
        <v>"Char": {
 "Name" : "Char",
 "OV" : "Chariot",
 "Category": "VEHICLE",
 "Weight" : 50000,
 "Price" : 25000
  },</v>
      </c>
    </row>
    <row r="54" spans="1:9">
      <c r="A54" s="123" t="s">
        <v>892</v>
      </c>
      <c r="B54" s="123" t="s">
        <v>873</v>
      </c>
      <c r="C54" s="124" t="s">
        <v>565</v>
      </c>
      <c r="D54" s="124" t="s">
        <v>874</v>
      </c>
      <c r="E54" s="57" t="s">
        <v>639</v>
      </c>
      <c r="F54" s="119">
        <f t="shared" si="7"/>
        <v>3500</v>
      </c>
      <c r="G54" s="119">
        <f t="shared" si="8"/>
        <v>200000</v>
      </c>
      <c r="I54" t="str">
        <f t="shared" si="6"/>
        <v>"Chariot": {
 "Name" : "Chariot",
 "OV" : "Wagon",
 "Category": "VEHICLE",
 "Weight" : 200000,
 "Price" : 3500
  },</v>
      </c>
    </row>
    <row r="55" spans="1:9">
      <c r="A55" s="125" t="s">
        <v>893</v>
      </c>
      <c r="B55" s="125" t="s">
        <v>875</v>
      </c>
      <c r="C55" s="126" t="s">
        <v>87</v>
      </c>
      <c r="D55" s="126" t="s">
        <v>876</v>
      </c>
      <c r="E55" s="57" t="s">
        <v>639</v>
      </c>
      <c r="F55" s="119">
        <f t="shared" si="7"/>
        <v>1500</v>
      </c>
      <c r="G55" s="119">
        <f t="shared" si="8"/>
        <v>100000</v>
      </c>
      <c r="I55" t="str">
        <f t="shared" si="6"/>
        <v>"Charrette": {
 "Name" : "Charrette",
 "OV" : "Cart",
 "Category": "VEHICLE",
 "Weight" : 100000,
 "Price" : 1500
  },</v>
      </c>
    </row>
    <row r="56" spans="1:9">
      <c r="A56" s="123" t="s">
        <v>894</v>
      </c>
      <c r="B56" s="123" t="s">
        <v>877</v>
      </c>
      <c r="C56" s="124" t="s">
        <v>42</v>
      </c>
      <c r="D56" s="124" t="s">
        <v>442</v>
      </c>
      <c r="E56" s="57" t="s">
        <v>639</v>
      </c>
      <c r="F56" s="119">
        <f t="shared" si="7"/>
        <v>50</v>
      </c>
      <c r="G56" s="119" t="str">
        <f t="shared" si="8"/>
        <v>0</v>
      </c>
      <c r="I56" t="str">
        <f t="shared" si="6"/>
        <v>"Écurie (par jour)": {
 "Name" : "Écurie (par jour)",
 "OV" : "Stabling",
 "Category": "VEHICLE",
 "Weight" : 0,
 "Price" : 50
  },</v>
      </c>
    </row>
    <row r="57" spans="1:9">
      <c r="A57" s="125" t="s">
        <v>895</v>
      </c>
      <c r="B57" s="125" t="s">
        <v>878</v>
      </c>
      <c r="C57" s="126" t="s">
        <v>656</v>
      </c>
      <c r="D57" s="126" t="s">
        <v>496</v>
      </c>
      <c r="E57" s="57" t="s">
        <v>639</v>
      </c>
      <c r="F57" s="119">
        <f t="shared" si="7"/>
        <v>400</v>
      </c>
      <c r="G57" s="119">
        <f t="shared" si="8"/>
        <v>4000</v>
      </c>
      <c r="I57" t="str">
        <f t="shared" si="6"/>
        <v>"Fontes": {
 "Name" : "Fontes",
 "OV" : "Saddlebags",
 "Category": "VEHICLE",
 "Weight" : 4000,
 "Price" : 400
  },</v>
      </c>
    </row>
    <row r="58" spans="1:9">
      <c r="A58" s="123" t="s">
        <v>896</v>
      </c>
      <c r="B58" s="123" t="s">
        <v>879</v>
      </c>
      <c r="C58" s="124" t="s">
        <v>67</v>
      </c>
      <c r="D58" s="124" t="s">
        <v>53</v>
      </c>
      <c r="E58" s="57" t="s">
        <v>639</v>
      </c>
      <c r="F58" s="119">
        <f t="shared" si="7"/>
        <v>5</v>
      </c>
      <c r="G58" s="119">
        <f t="shared" si="8"/>
        <v>5000</v>
      </c>
      <c r="I58" t="str">
        <f t="shared" si="6"/>
        <v>"Fourrage (par jour)": {
 "Name" : "Fourrage (par jour)",
 "OV" : "Feed",
 "Category": "VEHICLE",
 "Weight" : 5000,
 "Price" : 5
  },</v>
      </c>
    </row>
    <row r="59" spans="1:9">
      <c r="A59" s="125" t="s">
        <v>897</v>
      </c>
      <c r="B59" s="125" t="s">
        <v>880</v>
      </c>
      <c r="C59" s="126" t="s">
        <v>29</v>
      </c>
      <c r="D59" s="126" t="s">
        <v>28</v>
      </c>
      <c r="E59" s="57" t="s">
        <v>639</v>
      </c>
      <c r="F59" s="119">
        <f t="shared" si="7"/>
        <v>200</v>
      </c>
      <c r="G59" s="119" t="str">
        <f t="shared" si="8"/>
        <v>500</v>
      </c>
      <c r="I59" t="str">
        <f t="shared" si="6"/>
        <v>"Mors et bride": {
 "Name" : "Mors et bride",
 "OV" : "Bit and bridle",
 "Category": "VEHICLE",
 "Weight" : 500,
 "Price" : 200
  },</v>
      </c>
    </row>
    <row r="60" spans="1:9">
      <c r="A60" s="125" t="s">
        <v>898</v>
      </c>
      <c r="B60" s="125" t="s">
        <v>885</v>
      </c>
      <c r="C60" s="126" t="s">
        <v>77</v>
      </c>
      <c r="D60" s="126" t="s">
        <v>886</v>
      </c>
      <c r="E60" s="57" t="s">
        <v>639</v>
      </c>
      <c r="F60" s="119">
        <f t="shared" si="7"/>
        <v>2000</v>
      </c>
      <c r="G60" s="119">
        <f t="shared" si="8"/>
        <v>150000</v>
      </c>
      <c r="I60" t="str">
        <f t="shared" si="6"/>
        <v>"Traîneau": {
 "Name" : "Traîneau",
 "OV" : "Sled",
 "Category": "VEHICLE",
 "Weight" : 150000,
 "Price" : 2000
  },</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17</vt:i4>
      </vt:variant>
    </vt:vector>
  </HeadingPairs>
  <TitlesOfParts>
    <vt:vector size="17" baseType="lpstr">
      <vt:lpstr>Niveaux</vt:lpstr>
      <vt:lpstr>Races</vt:lpstr>
      <vt:lpstr>Sous-races</vt:lpstr>
      <vt:lpstr>Classes</vt:lpstr>
      <vt:lpstr>Capacities</vt:lpstr>
      <vt:lpstr>Historiques</vt:lpstr>
      <vt:lpstr>Armes</vt:lpstr>
      <vt:lpstr>Armures</vt:lpstr>
      <vt:lpstr>Objets</vt:lpstr>
      <vt:lpstr>Montures</vt:lpstr>
      <vt:lpstr>Bâteaux</vt:lpstr>
      <vt:lpstr>Marchandises</vt:lpstr>
      <vt:lpstr>Services</vt:lpstr>
      <vt:lpstr>Babioles</vt:lpstr>
      <vt:lpstr>Equipements</vt:lpstr>
      <vt:lpstr>Génasis</vt:lpstr>
      <vt:lpstr>Moine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2020-01-16T15:27:20Z</dcterms:modified>
</cp:coreProperties>
</file>